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tables/table9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Password="A90E" lockStructure="1"/>
  <bookViews>
    <workbookView xWindow="0" yWindow="0" windowWidth="20490" windowHeight="7350" tabRatio="606" firstSheet="1"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PACC!$A$1:$J$1008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4525"/>
  <webPublishing codePage="0"/>
</workbook>
</file>

<file path=xl/calcChain.xml><?xml version="1.0" encoding="utf-8"?>
<calcChain xmlns="http://schemas.openxmlformats.org/spreadsheetml/2006/main">
  <c r="J3410" i="2" l="1"/>
  <c r="I3410" i="2"/>
  <c r="H3410" i="2"/>
  <c r="C3075" i="2"/>
  <c r="C3073" i="2"/>
  <c r="J3397" i="2"/>
  <c r="I3397" i="2"/>
  <c r="H3397" i="2"/>
  <c r="C3061" i="2"/>
  <c r="C3059" i="2"/>
  <c r="J3383" i="2"/>
  <c r="I3383" i="2"/>
  <c r="H3383" i="2"/>
  <c r="C3047" i="2"/>
  <c r="C3045" i="2"/>
  <c r="F26" i="2"/>
  <c r="F2882" i="2"/>
  <c r="B2293" i="2"/>
  <c r="F3065" i="2"/>
  <c r="F3051" i="2"/>
  <c r="B3053" i="2"/>
  <c r="B3064" i="2"/>
  <c r="F3080" i="2"/>
  <c r="B3050" i="2"/>
  <c r="F3052" i="2"/>
  <c r="B3066" i="2"/>
  <c r="B3080" i="2"/>
  <c r="F3078" i="2"/>
  <c r="F3064" i="2"/>
  <c r="F3079" i="2"/>
  <c r="B3052" i="2"/>
  <c r="B3078" i="2"/>
  <c r="F3066" i="2"/>
  <c r="F3067" i="2"/>
  <c r="B26" i="2"/>
  <c r="B3079" i="2"/>
  <c r="F3053" i="2"/>
  <c r="B3051" i="2"/>
  <c r="B2882" i="2"/>
  <c r="F2293" i="2"/>
  <c r="B3067" i="2"/>
  <c r="B3065" i="2"/>
  <c r="F3050" i="2"/>
  <c r="F3081" i="2" l="1"/>
  <c r="F3068" i="2"/>
  <c r="F3054" i="2"/>
  <c r="J3369" i="2"/>
  <c r="I3369" i="2"/>
  <c r="H3369" i="2"/>
  <c r="C3011" i="2"/>
  <c r="C3009" i="2"/>
  <c r="J3333" i="2"/>
  <c r="I3333" i="2"/>
  <c r="H3333" i="2"/>
  <c r="C2975" i="2"/>
  <c r="C2973" i="2"/>
  <c r="J3297" i="2"/>
  <c r="I3297" i="2"/>
  <c r="H3297" i="2"/>
  <c r="C2937" i="2"/>
  <c r="C2935" i="2"/>
  <c r="J3259" i="2"/>
  <c r="I3259" i="2"/>
  <c r="H3259" i="2"/>
  <c r="C2921" i="2"/>
  <c r="C2919" i="2"/>
  <c r="J3243" i="2"/>
  <c r="I3243" i="2"/>
  <c r="H3243" i="2"/>
  <c r="C2905" i="2"/>
  <c r="C2903" i="2"/>
  <c r="J3227" i="2"/>
  <c r="I3227" i="2"/>
  <c r="H3227" i="2"/>
  <c r="C2891" i="2"/>
  <c r="C2889" i="2"/>
  <c r="J3213" i="2"/>
  <c r="I3213" i="2"/>
  <c r="H3213" i="2"/>
  <c r="B2952" i="2"/>
  <c r="F2963" i="2"/>
  <c r="F2950" i="2"/>
  <c r="F2967" i="2"/>
  <c r="B2957" i="2"/>
  <c r="F2951" i="2"/>
  <c r="B2960" i="2"/>
  <c r="B2961" i="2"/>
  <c r="F2960" i="2"/>
  <c r="B2955" i="2"/>
  <c r="F2959" i="2"/>
  <c r="F2955" i="2"/>
  <c r="B2950" i="2"/>
  <c r="F2964" i="2"/>
  <c r="F2953" i="2"/>
  <c r="B2956" i="2"/>
  <c r="F2957" i="2"/>
  <c r="B2951" i="2"/>
  <c r="B2967" i="2"/>
  <c r="B2962" i="2"/>
  <c r="F2958" i="2"/>
  <c r="F2965" i="2"/>
  <c r="F2966" i="2"/>
  <c r="F2961" i="2"/>
  <c r="B2963" i="2"/>
  <c r="B2953" i="2"/>
  <c r="B2965" i="2"/>
  <c r="B2954" i="2"/>
  <c r="B2966" i="2"/>
  <c r="F2952" i="2"/>
  <c r="B2964" i="2"/>
  <c r="F2956" i="2"/>
  <c r="B2958" i="2"/>
  <c r="F2954" i="2"/>
  <c r="B2959" i="2"/>
  <c r="F2962" i="2"/>
  <c r="J3190" i="2" l="1"/>
  <c r="I3190" i="2"/>
  <c r="H3190" i="2"/>
  <c r="C2813" i="2"/>
  <c r="C2811" i="2"/>
  <c r="J3135" i="2"/>
  <c r="I3135" i="2"/>
  <c r="H3135" i="2"/>
  <c r="C2734" i="2"/>
  <c r="C2732" i="2"/>
  <c r="J3056" i="2" l="1"/>
  <c r="I3056" i="2"/>
  <c r="H3056" i="2"/>
  <c r="C2655" i="2"/>
  <c r="C2653" i="2"/>
  <c r="J2977" i="2"/>
  <c r="I2977" i="2"/>
  <c r="H2977" i="2"/>
  <c r="C2606" i="2"/>
  <c r="C2604" i="2"/>
  <c r="J2910" i="2"/>
  <c r="I2910" i="2"/>
  <c r="H2910" i="2"/>
  <c r="C2556" i="2"/>
  <c r="C2554" i="2"/>
  <c r="J2839" i="2" l="1"/>
  <c r="I2839" i="2"/>
  <c r="H2839" i="2"/>
  <c r="C2507" i="2"/>
  <c r="C2505" i="2"/>
  <c r="J2790" i="2"/>
  <c r="I2790" i="2"/>
  <c r="H2790" i="2"/>
  <c r="C2404" i="2"/>
  <c r="C2402" i="2"/>
  <c r="J2669" i="2" l="1"/>
  <c r="I2669" i="2"/>
  <c r="H2669" i="2"/>
  <c r="C2301" i="2"/>
  <c r="C2299" i="2"/>
  <c r="F2758" i="2"/>
  <c r="B2757" i="2"/>
  <c r="F2739" i="2"/>
  <c r="B2895" i="2"/>
  <c r="F2852" i="2"/>
  <c r="B2776" i="2"/>
  <c r="B2849" i="2"/>
  <c r="F2854" i="2"/>
  <c r="F2784" i="2"/>
  <c r="F2749" i="2"/>
  <c r="F2841" i="2"/>
  <c r="F2864" i="2"/>
  <c r="B2981" i="2"/>
  <c r="F2984" i="2"/>
  <c r="F2926" i="2"/>
  <c r="B2775" i="2"/>
  <c r="F2848" i="2"/>
  <c r="F2802" i="2"/>
  <c r="B3029" i="2"/>
  <c r="F2767" i="2"/>
  <c r="F2748" i="2"/>
  <c r="F2785" i="2"/>
  <c r="B2783" i="2"/>
  <c r="F2979" i="2"/>
  <c r="B2995" i="2"/>
  <c r="B2835" i="2"/>
  <c r="F2824" i="2"/>
  <c r="B2770" i="2"/>
  <c r="F2833" i="2"/>
  <c r="B2750" i="2"/>
  <c r="F2741" i="2"/>
  <c r="F2878" i="2"/>
  <c r="B2802" i="2"/>
  <c r="B3019" i="2"/>
  <c r="F2773" i="2"/>
  <c r="B2793" i="2"/>
  <c r="B2805" i="2"/>
  <c r="F2982" i="2"/>
  <c r="F2778" i="2"/>
  <c r="F2835" i="2"/>
  <c r="B2841" i="2"/>
  <c r="F2826" i="2"/>
  <c r="B3002" i="2"/>
  <c r="B2827" i="2"/>
  <c r="B2755" i="2"/>
  <c r="F2865" i="2"/>
  <c r="B2763" i="2"/>
  <c r="B2752" i="2"/>
  <c r="F2877" i="2"/>
  <c r="F3016" i="2"/>
  <c r="B2818" i="2"/>
  <c r="B3036" i="2"/>
  <c r="F2818" i="2"/>
  <c r="B2871" i="2"/>
  <c r="B2910" i="2"/>
  <c r="F3021" i="2"/>
  <c r="B2747" i="2"/>
  <c r="B2843" i="2"/>
  <c r="F2825" i="2"/>
  <c r="F2927" i="2"/>
  <c r="F2747" i="2"/>
  <c r="B2829" i="2"/>
  <c r="B2758" i="2"/>
  <c r="B2875" i="2"/>
  <c r="F3038" i="2"/>
  <c r="F2819" i="2"/>
  <c r="B2800" i="2"/>
  <c r="F3020" i="2"/>
  <c r="F2912" i="2"/>
  <c r="F2776" i="2"/>
  <c r="F2786" i="2"/>
  <c r="B2824" i="2"/>
  <c r="B2761" i="2"/>
  <c r="F2827" i="2"/>
  <c r="B2924" i="2"/>
  <c r="B2823" i="2"/>
  <c r="B2785" i="2"/>
  <c r="F2949" i="2"/>
  <c r="B2830" i="2"/>
  <c r="B2786" i="2"/>
  <c r="B2873" i="2"/>
  <c r="F3015" i="2"/>
  <c r="F2872" i="2"/>
  <c r="F2867" i="2"/>
  <c r="F2980" i="2"/>
  <c r="F2779" i="2"/>
  <c r="B2876" i="2"/>
  <c r="B3014" i="2"/>
  <c r="F3028" i="2"/>
  <c r="F2994" i="2"/>
  <c r="F2845" i="2"/>
  <c r="F2820" i="2"/>
  <c r="B2869" i="2"/>
  <c r="F3029" i="2"/>
  <c r="F2925" i="2"/>
  <c r="F2855" i="2"/>
  <c r="F2990" i="2"/>
  <c r="B2986" i="2"/>
  <c r="F2801" i="2"/>
  <c r="B2854" i="2"/>
  <c r="B2846" i="2"/>
  <c r="F2896" i="2"/>
  <c r="F2752" i="2"/>
  <c r="F2829" i="2"/>
  <c r="F2756" i="2"/>
  <c r="F2772" i="2"/>
  <c r="B2780" i="2"/>
  <c r="B2833" i="2"/>
  <c r="B2790" i="2"/>
  <c r="F3027" i="2"/>
  <c r="F2787" i="2"/>
  <c r="B3001" i="2"/>
  <c r="F2831" i="2"/>
  <c r="F2856" i="2"/>
  <c r="B2913" i="2"/>
  <c r="F2759" i="2"/>
  <c r="B2948" i="2"/>
  <c r="B2928" i="2"/>
  <c r="F2842" i="2"/>
  <c r="F2771" i="2"/>
  <c r="F2862" i="2"/>
  <c r="B3016" i="2"/>
  <c r="B2987" i="2"/>
  <c r="B2828" i="2"/>
  <c r="B3031" i="2"/>
  <c r="B2836" i="2"/>
  <c r="B2779" i="2"/>
  <c r="B2982" i="2"/>
  <c r="B2848" i="2"/>
  <c r="B2989" i="2"/>
  <c r="F2981" i="2"/>
  <c r="F3030" i="2"/>
  <c r="F2822" i="2"/>
  <c r="B2738" i="2"/>
  <c r="B2766" i="2"/>
  <c r="F2992" i="2"/>
  <c r="F3022" i="2"/>
  <c r="B2825" i="2"/>
  <c r="F2769" i="2"/>
  <c r="B2797" i="2"/>
  <c r="F2948" i="2"/>
  <c r="F2783" i="2"/>
  <c r="F2879" i="2"/>
  <c r="B3025" i="2"/>
  <c r="B2749" i="2"/>
  <c r="B2754" i="2"/>
  <c r="F2746" i="2"/>
  <c r="B2748" i="2"/>
  <c r="B2897" i="2"/>
  <c r="F2846" i="2"/>
  <c r="B2803" i="2"/>
  <c r="B2863" i="2"/>
  <c r="B2858" i="2"/>
  <c r="B2911" i="2"/>
  <c r="B2772" i="2"/>
  <c r="B3027" i="2"/>
  <c r="F2849" i="2"/>
  <c r="B2879" i="2"/>
  <c r="B2878" i="2"/>
  <c r="B2837" i="2"/>
  <c r="B2852" i="2"/>
  <c r="F3014" i="2"/>
  <c r="B2927" i="2"/>
  <c r="B3037" i="2"/>
  <c r="F2753" i="2"/>
  <c r="B2831" i="2"/>
  <c r="F2743" i="2"/>
  <c r="B2988" i="2"/>
  <c r="B2839" i="2"/>
  <c r="B2767" i="2"/>
  <c r="F2738" i="2"/>
  <c r="B2771" i="2"/>
  <c r="B2992" i="2"/>
  <c r="F2804" i="2"/>
  <c r="F3001" i="2"/>
  <c r="F2797" i="2"/>
  <c r="F2763" i="2"/>
  <c r="B2753" i="2"/>
  <c r="B3038" i="2"/>
  <c r="F2871" i="2"/>
  <c r="B2791" i="2"/>
  <c r="F3033" i="2"/>
  <c r="B2870" i="2"/>
  <c r="B2782" i="2"/>
  <c r="F2875" i="2"/>
  <c r="B2877" i="2"/>
  <c r="B2983" i="2"/>
  <c r="B2943" i="2"/>
  <c r="F2781" i="2"/>
  <c r="B2756" i="2"/>
  <c r="B2896" i="2"/>
  <c r="B3035" i="2"/>
  <c r="F2830" i="2"/>
  <c r="B2740" i="2"/>
  <c r="F2780" i="2"/>
  <c r="B3021" i="2"/>
  <c r="F2978" i="2"/>
  <c r="F2754" i="2"/>
  <c r="B2998" i="2"/>
  <c r="B2826" i="2"/>
  <c r="B3034" i="2"/>
  <c r="F2765" i="2"/>
  <c r="B2993" i="2"/>
  <c r="F2762" i="2"/>
  <c r="B2794" i="2"/>
  <c r="B2861" i="2"/>
  <c r="F2821" i="2"/>
  <c r="B2819" i="2"/>
  <c r="F2851" i="2"/>
  <c r="B2881" i="2"/>
  <c r="F2987" i="2"/>
  <c r="F2789" i="2"/>
  <c r="F2943" i="2"/>
  <c r="B2926" i="2"/>
  <c r="B2996" i="2"/>
  <c r="F2924" i="2"/>
  <c r="F2837" i="2"/>
  <c r="F2876" i="2"/>
  <c r="F2947" i="2"/>
  <c r="B3000" i="2"/>
  <c r="F2740" i="2"/>
  <c r="B2874" i="2"/>
  <c r="B3039" i="2"/>
  <c r="B2980" i="2"/>
  <c r="B2787" i="2"/>
  <c r="B2739" i="2"/>
  <c r="B2777" i="2"/>
  <c r="B3026" i="2"/>
  <c r="F2760" i="2"/>
  <c r="F2895" i="2"/>
  <c r="F2859" i="2"/>
  <c r="F2775" i="2"/>
  <c r="B3030" i="2"/>
  <c r="F2792" i="2"/>
  <c r="B2760" i="2"/>
  <c r="F2910" i="2"/>
  <c r="F2777" i="2"/>
  <c r="F2942" i="2"/>
  <c r="F3036" i="2"/>
  <c r="B2784" i="2"/>
  <c r="F2908" i="2"/>
  <c r="F2894" i="2"/>
  <c r="B2925" i="2"/>
  <c r="B2855" i="2"/>
  <c r="F2839" i="2"/>
  <c r="B2759" i="2"/>
  <c r="F2998" i="2"/>
  <c r="F2860" i="2"/>
  <c r="F3002" i="2"/>
  <c r="F2774" i="2"/>
  <c r="F2843" i="2"/>
  <c r="B2941" i="2"/>
  <c r="B2942" i="2"/>
  <c r="F3023" i="2"/>
  <c r="F2989" i="2"/>
  <c r="B2801" i="2"/>
  <c r="B2845" i="2"/>
  <c r="F2928" i="2"/>
  <c r="F2870" i="2"/>
  <c r="B2742" i="2"/>
  <c r="F2766" i="2"/>
  <c r="B2853" i="2"/>
  <c r="F2744" i="2"/>
  <c r="F2840" i="2"/>
  <c r="B2994" i="2"/>
  <c r="B2909" i="2"/>
  <c r="F2796" i="2"/>
  <c r="F2793" i="2"/>
  <c r="F3018" i="2"/>
  <c r="B2822" i="2"/>
  <c r="B3032" i="2"/>
  <c r="F2795" i="2"/>
  <c r="F2941" i="2"/>
  <c r="B2804" i="2"/>
  <c r="B3033" i="2"/>
  <c r="F2945" i="2"/>
  <c r="B2781" i="2"/>
  <c r="B3024" i="2"/>
  <c r="F2996" i="2"/>
  <c r="F2985" i="2"/>
  <c r="F3003" i="2"/>
  <c r="B2834" i="2"/>
  <c r="F2823" i="2"/>
  <c r="B2864" i="2"/>
  <c r="F2751" i="2"/>
  <c r="B2947" i="2"/>
  <c r="B2796" i="2"/>
  <c r="F2988" i="2"/>
  <c r="B2872" i="2"/>
  <c r="F2946" i="2"/>
  <c r="B2946" i="2"/>
  <c r="F2750" i="2"/>
  <c r="F2764" i="2"/>
  <c r="F2757" i="2"/>
  <c r="B2949" i="2"/>
  <c r="B2832" i="2"/>
  <c r="F2836" i="2"/>
  <c r="F2863" i="2"/>
  <c r="F3031" i="2"/>
  <c r="F2844" i="2"/>
  <c r="B2866" i="2"/>
  <c r="F2838" i="2"/>
  <c r="B2768" i="2"/>
  <c r="B2789" i="2"/>
  <c r="B3017" i="2"/>
  <c r="F2817" i="2"/>
  <c r="B2842" i="2"/>
  <c r="F2873" i="2"/>
  <c r="F2874" i="2"/>
  <c r="F2993" i="2"/>
  <c r="F2832" i="2"/>
  <c r="B2860" i="2"/>
  <c r="B2851" i="2"/>
  <c r="B2821" i="2"/>
  <c r="F2929" i="2"/>
  <c r="F3039" i="2"/>
  <c r="B2764" i="2"/>
  <c r="B2985" i="2"/>
  <c r="F2805" i="2"/>
  <c r="B2997" i="2"/>
  <c r="B2838" i="2"/>
  <c r="F2788" i="2"/>
  <c r="B2844" i="2"/>
  <c r="B3023" i="2"/>
  <c r="F3017" i="2"/>
  <c r="F2861" i="2"/>
  <c r="B2840" i="2"/>
  <c r="B2746" i="2"/>
  <c r="F2782" i="2"/>
  <c r="B3003" i="2"/>
  <c r="F3032" i="2"/>
  <c r="F2791" i="2"/>
  <c r="B2862" i="2"/>
  <c r="F2828" i="2"/>
  <c r="B2979" i="2"/>
  <c r="F2834" i="2"/>
  <c r="F2794" i="2"/>
  <c r="B2850" i="2"/>
  <c r="B2769" i="2"/>
  <c r="B2894" i="2"/>
  <c r="F2983" i="2"/>
  <c r="F2803" i="2"/>
  <c r="B2908" i="2"/>
  <c r="F2869" i="2"/>
  <c r="B2792" i="2"/>
  <c r="B2945" i="2"/>
  <c r="F2798" i="2"/>
  <c r="F2816" i="2"/>
  <c r="B2868" i="2"/>
  <c r="B2737" i="2"/>
  <c r="B2741" i="2"/>
  <c r="B2867" i="2"/>
  <c r="F2866" i="2"/>
  <c r="F2913" i="2"/>
  <c r="F2991" i="2"/>
  <c r="B2816" i="2"/>
  <c r="B2859" i="2"/>
  <c r="B2773" i="2"/>
  <c r="B3015" i="2"/>
  <c r="F2799" i="2"/>
  <c r="F2857" i="2"/>
  <c r="F3019" i="2"/>
  <c r="B2762" i="2"/>
  <c r="B2990" i="2"/>
  <c r="B2751" i="2"/>
  <c r="B2799" i="2"/>
  <c r="B2856" i="2"/>
  <c r="F2742" i="2"/>
  <c r="F2800" i="2"/>
  <c r="B3018" i="2"/>
  <c r="B2743" i="2"/>
  <c r="F2755" i="2"/>
  <c r="B2798" i="2"/>
  <c r="F2897" i="2"/>
  <c r="B3022" i="2"/>
  <c r="F2944" i="2"/>
  <c r="B2745" i="2"/>
  <c r="B2744" i="2"/>
  <c r="B2857" i="2"/>
  <c r="F2745" i="2"/>
  <c r="F2995" i="2"/>
  <c r="B2788" i="2"/>
  <c r="F2847" i="2"/>
  <c r="F2853" i="2"/>
  <c r="F3024" i="2"/>
  <c r="B3020" i="2"/>
  <c r="F2880" i="2"/>
  <c r="F3000" i="2"/>
  <c r="F3035" i="2"/>
  <c r="F2999" i="2"/>
  <c r="F2911" i="2"/>
  <c r="F2770" i="2"/>
  <c r="B2795" i="2"/>
  <c r="F3025" i="2"/>
  <c r="F2768" i="2"/>
  <c r="B2991" i="2"/>
  <c r="F2761" i="2"/>
  <c r="B2847" i="2"/>
  <c r="B2929" i="2"/>
  <c r="B2940" i="2"/>
  <c r="F2850" i="2"/>
  <c r="B2820" i="2"/>
  <c r="B2817" i="2"/>
  <c r="F2737" i="2"/>
  <c r="B2778" i="2"/>
  <c r="B2765" i="2"/>
  <c r="F2986" i="2"/>
  <c r="B2774" i="2"/>
  <c r="F2940" i="2"/>
  <c r="B2865" i="2"/>
  <c r="B2880" i="2"/>
  <c r="B3028" i="2"/>
  <c r="F3034" i="2"/>
  <c r="F2997" i="2"/>
  <c r="B2944" i="2"/>
  <c r="F2790" i="2"/>
  <c r="F2881" i="2"/>
  <c r="B2978" i="2"/>
  <c r="B2984" i="2"/>
  <c r="F3026" i="2"/>
  <c r="F2858" i="2"/>
  <c r="B2999" i="2"/>
  <c r="F3037" i="2"/>
  <c r="F2868" i="2"/>
  <c r="B2912" i="2"/>
  <c r="F2909" i="2"/>
  <c r="F2914" i="2" l="1"/>
  <c r="F2968" i="2"/>
  <c r="F3040" i="2"/>
  <c r="F2806" i="2"/>
  <c r="F2898" i="2"/>
  <c r="F2883" i="2"/>
  <c r="F2930" i="2"/>
  <c r="F3004" i="2"/>
  <c r="J2584" i="2"/>
  <c r="I2584" i="2"/>
  <c r="H2584" i="2"/>
  <c r="C2145" i="2"/>
  <c r="C2143" i="2"/>
  <c r="J2423" i="2"/>
  <c r="I2423" i="2"/>
  <c r="H2423" i="2"/>
  <c r="C2120" i="2"/>
  <c r="C2118" i="2"/>
  <c r="J2384" i="2"/>
  <c r="I2384" i="2"/>
  <c r="H2384" i="2"/>
  <c r="C2095" i="2"/>
  <c r="C2093" i="2"/>
  <c r="J2352" i="2" l="1"/>
  <c r="I2352" i="2"/>
  <c r="H2352" i="2"/>
  <c r="C2070" i="2"/>
  <c r="C2068" i="2"/>
  <c r="J2288" i="2"/>
  <c r="I2288" i="2"/>
  <c r="H2288" i="2"/>
  <c r="C2054" i="2"/>
  <c r="C2052" i="2"/>
  <c r="J2272" i="2"/>
  <c r="I2272" i="2"/>
  <c r="H2272" i="2"/>
  <c r="C2038" i="2"/>
  <c r="C2036" i="2"/>
  <c r="J2256" i="2" l="1"/>
  <c r="I2256" i="2"/>
  <c r="H2256" i="2"/>
  <c r="C2021" i="2"/>
  <c r="C2019" i="2"/>
  <c r="J2169" i="2"/>
  <c r="I2169" i="2"/>
  <c r="H2169" i="2"/>
  <c r="C1957" i="2"/>
  <c r="C1955" i="2"/>
  <c r="J2079" i="2"/>
  <c r="I2079" i="2"/>
  <c r="H2079" i="2"/>
  <c r="C1891" i="2"/>
  <c r="C1889" i="2"/>
  <c r="J1994" i="2" l="1"/>
  <c r="I1994" i="2"/>
  <c r="H1994" i="2"/>
  <c r="C1828" i="2"/>
  <c r="C1826" i="2"/>
  <c r="J1919" i="2"/>
  <c r="I1919" i="2"/>
  <c r="H1919" i="2"/>
  <c r="C1777" i="2"/>
  <c r="C1775" i="2"/>
  <c r="J1824" i="2" l="1"/>
  <c r="I1824" i="2"/>
  <c r="H1824" i="2"/>
  <c r="C1727" i="2"/>
  <c r="C1725" i="2"/>
  <c r="C1681" i="2" l="1"/>
  <c r="C1679" i="2"/>
  <c r="J1681" i="2"/>
  <c r="I1681" i="2"/>
  <c r="H1681" i="2"/>
  <c r="C1604" i="2"/>
  <c r="C1602" i="2"/>
  <c r="J1604" i="2"/>
  <c r="I1604" i="2"/>
  <c r="H1604" i="2"/>
  <c r="C1498" i="2"/>
  <c r="C1496" i="2"/>
  <c r="J1498" i="2"/>
  <c r="I1498" i="2"/>
  <c r="H1498" i="2"/>
  <c r="C1384" i="2"/>
  <c r="C1382" i="2"/>
  <c r="J1309" i="2" l="1"/>
  <c r="I1309" i="2"/>
  <c r="H1309" i="2"/>
  <c r="C1297" i="2"/>
  <c r="C1295" i="2"/>
  <c r="J1213" i="2"/>
  <c r="I1213" i="2"/>
  <c r="H1213" i="2"/>
  <c r="C1210" i="2"/>
  <c r="C1208" i="2"/>
  <c r="J1203" i="2" l="1"/>
  <c r="I1203" i="2"/>
  <c r="H1203" i="2"/>
  <c r="C1122" i="2"/>
  <c r="C1120" i="2"/>
  <c r="J1115" i="2"/>
  <c r="I1115" i="2"/>
  <c r="H1115" i="2"/>
  <c r="C1105" i="2"/>
  <c r="C1103" i="2"/>
  <c r="J1098" i="2"/>
  <c r="I1098" i="2"/>
  <c r="H1098" i="2"/>
  <c r="C1088" i="2"/>
  <c r="C1086" i="2"/>
  <c r="B2447" i="2"/>
  <c r="F2724" i="2"/>
  <c r="B2292" i="2"/>
  <c r="B2510" i="2"/>
  <c r="B2579" i="2"/>
  <c r="B2642" i="2"/>
  <c r="F2356" i="2"/>
  <c r="B2474" i="2"/>
  <c r="F2719" i="2"/>
  <c r="B2515" i="2"/>
  <c r="B2561" i="2"/>
  <c r="F2588" i="2"/>
  <c r="F2710" i="2"/>
  <c r="F2540" i="2"/>
  <c r="F2335" i="2"/>
  <c r="F2566" i="2"/>
  <c r="B2499" i="2"/>
  <c r="F2571" i="2"/>
  <c r="F2452" i="2"/>
  <c r="B2591" i="2"/>
  <c r="F2478" i="2"/>
  <c r="F2682" i="2"/>
  <c r="B2445" i="2"/>
  <c r="F2711" i="2"/>
  <c r="F2580" i="2"/>
  <c r="B2470" i="2"/>
  <c r="F2427" i="2"/>
  <c r="B2460" i="2"/>
  <c r="F2626" i="2"/>
  <c r="B2701" i="2"/>
  <c r="B2548" i="2"/>
  <c r="F2721" i="2"/>
  <c r="F2346" i="2"/>
  <c r="F2628" i="2"/>
  <c r="B2663" i="2"/>
  <c r="B2697" i="2"/>
  <c r="F2414" i="2"/>
  <c r="B2329" i="2"/>
  <c r="F2708" i="2"/>
  <c r="B2323" i="2"/>
  <c r="F2683" i="2"/>
  <c r="B2713" i="2"/>
  <c r="F2705" i="2"/>
  <c r="F2410" i="2"/>
  <c r="B2373" i="2"/>
  <c r="F2616" i="2"/>
  <c r="F2570" i="2"/>
  <c r="B2681" i="2"/>
  <c r="B2706" i="2"/>
  <c r="B2527" i="2"/>
  <c r="F2285" i="2"/>
  <c r="F2288" i="2"/>
  <c r="F2665" i="2"/>
  <c r="F2460" i="2"/>
  <c r="B2705" i="2"/>
  <c r="F2595" i="2"/>
  <c r="F2644" i="2"/>
  <c r="F2421" i="2"/>
  <c r="B2574" i="2"/>
  <c r="B2694" i="2"/>
  <c r="F2663" i="2"/>
  <c r="F2453" i="2"/>
  <c r="F2430" i="2"/>
  <c r="B2577" i="2"/>
  <c r="B2412" i="2"/>
  <c r="B2584" i="2"/>
  <c r="F2374" i="2"/>
  <c r="B2709" i="2"/>
  <c r="F2544" i="2"/>
  <c r="F2695" i="2"/>
  <c r="B2708" i="2"/>
  <c r="B2621" i="2"/>
  <c r="B2692" i="2"/>
  <c r="F2413" i="2"/>
  <c r="B2595" i="2"/>
  <c r="B2384" i="2"/>
  <c r="B2453" i="2"/>
  <c r="B2594" i="2"/>
  <c r="F2670" i="2"/>
  <c r="F2574" i="2"/>
  <c r="B2484" i="2"/>
  <c r="F2632" i="2"/>
  <c r="B2562" i="2"/>
  <c r="B2715" i="2"/>
  <c r="B2640" i="2"/>
  <c r="F2723" i="2"/>
  <c r="F2446" i="2"/>
  <c r="F2691" i="2"/>
  <c r="B2418" i="2"/>
  <c r="F2325" i="2"/>
  <c r="B2724" i="2"/>
  <c r="B2471" i="2"/>
  <c r="F2718" i="2"/>
  <c r="F2589" i="2"/>
  <c r="B2680" i="2"/>
  <c r="F2382" i="2"/>
  <c r="F2497" i="2"/>
  <c r="B2530" i="2"/>
  <c r="B2686" i="2"/>
  <c r="B2431" i="2"/>
  <c r="B2719" i="2"/>
  <c r="B2368" i="2"/>
  <c r="F2521" i="2"/>
  <c r="F2699" i="2"/>
  <c r="B2721" i="2"/>
  <c r="F2720" i="2"/>
  <c r="F2572" i="2"/>
  <c r="F2722" i="2"/>
  <c r="F2366" i="2"/>
  <c r="F2536" i="2"/>
  <c r="F2344" i="2"/>
  <c r="B2641" i="2"/>
  <c r="B2703" i="2"/>
  <c r="B2516" i="2"/>
  <c r="B2282" i="2"/>
  <c r="F2385" i="2"/>
  <c r="F2383" i="2"/>
  <c r="B2435" i="2"/>
  <c r="F2309" i="2"/>
  <c r="B2623" i="2"/>
  <c r="F2531" i="2"/>
  <c r="F2327" i="2"/>
  <c r="B2514" i="2"/>
  <c r="B2279" i="2"/>
  <c r="B2359" i="2"/>
  <c r="F2496" i="2"/>
  <c r="B2685" i="2"/>
  <c r="B2469" i="2"/>
  <c r="F2456" i="2"/>
  <c r="F2633" i="2"/>
  <c r="B2306" i="2"/>
  <c r="F2538" i="2"/>
  <c r="F2715" i="2"/>
  <c r="F2565" i="2"/>
  <c r="B2598" i="2"/>
  <c r="F2498" i="2"/>
  <c r="B2723" i="2"/>
  <c r="F2331" i="2"/>
  <c r="B2698" i="2"/>
  <c r="F2533" i="2"/>
  <c r="B2585" i="2"/>
  <c r="F2618" i="2"/>
  <c r="F2373" i="2"/>
  <c r="F2620" i="2"/>
  <c r="F2279" i="2"/>
  <c r="F2660" i="2"/>
  <c r="B2646" i="2"/>
  <c r="F2530" i="2"/>
  <c r="F2433" i="2"/>
  <c r="B2325" i="2"/>
  <c r="B2494" i="2"/>
  <c r="F2673" i="2"/>
  <c r="F2493" i="2"/>
  <c r="F2351" i="2"/>
  <c r="F2485" i="2"/>
  <c r="B2426" i="2"/>
  <c r="F2292" i="2"/>
  <c r="B2485" i="2"/>
  <c r="B2419" i="2"/>
  <c r="B2387" i="2"/>
  <c r="B2319" i="2"/>
  <c r="F2482" i="2"/>
  <c r="F2624" i="2"/>
  <c r="B2559" i="2"/>
  <c r="F2319" i="2"/>
  <c r="B2702" i="2"/>
  <c r="B2440" i="2"/>
  <c r="F2659" i="2"/>
  <c r="B2569" i="2"/>
  <c r="B2711" i="2"/>
  <c r="F2611" i="2"/>
  <c r="F2379" i="2"/>
  <c r="F2321" i="2"/>
  <c r="F2308" i="2"/>
  <c r="F2622" i="2"/>
  <c r="F2661" i="2"/>
  <c r="B2324" i="2"/>
  <c r="B2611" i="2"/>
  <c r="B2618" i="2"/>
  <c r="F2675" i="2"/>
  <c r="B2523" i="2"/>
  <c r="F2672" i="2"/>
  <c r="B2571" i="2"/>
  <c r="B2307" i="2"/>
  <c r="F2586" i="2"/>
  <c r="B2496" i="2"/>
  <c r="F2408" i="2"/>
  <c r="B2678" i="2"/>
  <c r="F2492" i="2"/>
  <c r="F2581" i="2"/>
  <c r="F2280" i="2"/>
  <c r="B2567" i="2"/>
  <c r="B2687" i="2"/>
  <c r="B2645" i="2"/>
  <c r="F2522" i="2"/>
  <c r="B2669" i="2"/>
  <c r="B2421" i="2"/>
  <c r="F2409" i="2"/>
  <c r="F2436" i="2"/>
  <c r="B2627" i="2"/>
  <c r="B2688" i="2"/>
  <c r="F2674" i="2"/>
  <c r="F2716" i="2"/>
  <c r="B2409" i="2"/>
  <c r="F2290" i="2"/>
  <c r="F2546" i="2"/>
  <c r="B2578" i="2"/>
  <c r="B2580" i="2"/>
  <c r="F2467" i="2"/>
  <c r="B2628" i="2"/>
  <c r="B2304" i="2"/>
  <c r="B2597" i="2"/>
  <c r="B2497" i="2"/>
  <c r="F2304" i="2"/>
  <c r="F2625" i="2"/>
  <c r="B2482" i="2"/>
  <c r="B2534" i="2"/>
  <c r="B2682" i="2"/>
  <c r="B2660" i="2"/>
  <c r="B2587" i="2"/>
  <c r="F2526" i="2"/>
  <c r="B2583" i="2"/>
  <c r="F2664" i="2"/>
  <c r="B2362" i="2"/>
  <c r="B2281" i="2"/>
  <c r="F2494" i="2"/>
  <c r="F2596" i="2"/>
  <c r="F2694" i="2"/>
  <c r="B2338" i="2"/>
  <c r="F2685" i="2"/>
  <c r="F2637" i="2"/>
  <c r="B2573" i="2"/>
  <c r="F2543" i="2"/>
  <c r="B2726" i="2"/>
  <c r="B2287" i="2"/>
  <c r="F2645" i="2"/>
  <c r="B2313" i="2"/>
  <c r="B2291" i="2"/>
  <c r="F2476" i="2"/>
  <c r="F2668" i="2"/>
  <c r="F2613" i="2"/>
  <c r="F2717" i="2"/>
  <c r="F2591" i="2"/>
  <c r="F2411" i="2"/>
  <c r="F2518" i="2"/>
  <c r="B2695" i="2"/>
  <c r="F2519" i="2"/>
  <c r="B2411" i="2"/>
  <c r="F2621" i="2"/>
  <c r="F2315" i="2"/>
  <c r="B2283" i="2"/>
  <c r="F2307" i="2"/>
  <c r="B2612" i="2"/>
  <c r="F2726" i="2"/>
  <c r="F2619" i="2"/>
  <c r="F2631" i="2"/>
  <c r="B2547" i="2"/>
  <c r="F2680" i="2"/>
  <c r="B2720" i="2"/>
  <c r="F2355" i="2"/>
  <c r="F2281" i="2"/>
  <c r="B2676" i="2"/>
  <c r="B2716" i="2"/>
  <c r="F2447" i="2"/>
  <c r="B2668" i="2"/>
  <c r="B2637" i="2"/>
  <c r="B2408" i="2"/>
  <c r="F2612" i="2"/>
  <c r="F2614" i="2"/>
  <c r="B2722" i="2"/>
  <c r="B2363" i="2"/>
  <c r="B2437" i="2"/>
  <c r="F2416" i="2"/>
  <c r="F2333" i="2"/>
  <c r="B2630" i="2"/>
  <c r="F2391" i="2"/>
  <c r="F2610" i="2"/>
  <c r="F2688" i="2"/>
  <c r="F2459" i="2"/>
  <c r="F2510" i="2"/>
  <c r="B2568" i="2"/>
  <c r="B2429" i="2"/>
  <c r="F2439" i="2"/>
  <c r="F2491" i="2"/>
  <c r="B2438" i="2"/>
  <c r="B2620" i="2"/>
  <c r="B2565" i="2"/>
  <c r="F2477" i="2"/>
  <c r="B2699" i="2"/>
  <c r="B2316" i="2"/>
  <c r="B2710" i="2"/>
  <c r="F2593" i="2"/>
  <c r="F2707" i="2"/>
  <c r="F2706" i="2"/>
  <c r="B2725" i="2"/>
  <c r="B2315" i="2"/>
  <c r="F2395" i="2"/>
  <c r="F2561" i="2"/>
  <c r="B2689" i="2"/>
  <c r="F2630" i="2"/>
  <c r="B2690" i="2"/>
  <c r="F2638" i="2"/>
  <c r="B2459" i="2"/>
  <c r="F2334" i="2"/>
  <c r="F2698" i="2"/>
  <c r="B2683" i="2"/>
  <c r="B2684" i="2"/>
  <c r="B2662" i="2"/>
  <c r="B2358" i="2"/>
  <c r="F2714" i="2"/>
  <c r="F2712" i="2"/>
  <c r="F2704" i="2"/>
  <c r="B2563" i="2"/>
  <c r="F2562" i="2"/>
  <c r="F2306" i="2"/>
  <c r="F2529" i="2"/>
  <c r="F2696" i="2"/>
  <c r="F2584" i="2"/>
  <c r="F2377" i="2"/>
  <c r="F2349" i="2"/>
  <c r="F2474" i="2"/>
  <c r="B2289" i="2"/>
  <c r="B2634" i="2"/>
  <c r="B2371" i="2"/>
  <c r="F2713" i="2"/>
  <c r="F2585" i="2"/>
  <c r="B2593" i="2"/>
  <c r="B2486" i="2"/>
  <c r="B2632" i="2"/>
  <c r="B2614" i="2"/>
  <c r="F2523" i="2"/>
  <c r="F2472" i="2"/>
  <c r="B2511" i="2"/>
  <c r="B2280" i="2"/>
  <c r="F2514" i="2"/>
  <c r="F2417" i="2"/>
  <c r="F2679" i="2"/>
  <c r="F2678" i="2"/>
  <c r="F2419" i="2"/>
  <c r="B2332" i="2"/>
  <c r="B2671" i="2"/>
  <c r="B2464" i="2"/>
  <c r="F2701" i="2"/>
  <c r="B2357" i="2"/>
  <c r="F2437" i="2"/>
  <c r="F2569" i="2"/>
  <c r="B2581" i="2"/>
  <c r="F2358" i="2"/>
  <c r="F2636" i="2"/>
  <c r="B2592" i="2"/>
  <c r="B2707" i="2"/>
  <c r="B2665" i="2"/>
  <c r="B2590" i="2"/>
  <c r="F2468" i="2"/>
  <c r="F2583" i="2"/>
  <c r="B2374" i="2"/>
  <c r="B2666" i="2"/>
  <c r="B2658" i="2"/>
  <c r="F2330" i="2"/>
  <c r="F2627" i="2"/>
  <c r="B2451" i="2"/>
  <c r="B2328" i="2"/>
  <c r="B2639" i="2"/>
  <c r="B2712" i="2"/>
  <c r="F2677" i="2"/>
  <c r="B2638" i="2"/>
  <c r="F2471" i="2"/>
  <c r="F2587" i="2"/>
  <c r="B2355" i="2"/>
  <c r="F2702" i="2"/>
  <c r="F2647" i="2"/>
  <c r="F2289" i="2"/>
  <c r="F2450" i="2"/>
  <c r="B2644" i="2"/>
  <c r="F2434" i="2"/>
  <c r="F2542" i="2"/>
  <c r="F2590" i="2"/>
  <c r="F2318" i="2"/>
  <c r="F2512" i="2"/>
  <c r="B2541" i="2"/>
  <c r="B2717" i="2"/>
  <c r="F2634" i="2"/>
  <c r="B2526" i="2"/>
  <c r="F2615" i="2"/>
  <c r="F2564" i="2"/>
  <c r="F2423" i="2"/>
  <c r="B2491" i="2"/>
  <c r="F2418" i="2"/>
  <c r="B2536" i="2"/>
  <c r="B2334" i="2"/>
  <c r="F2462" i="2"/>
  <c r="B2643" i="2"/>
  <c r="F2703" i="2"/>
  <c r="B2450" i="2"/>
  <c r="B2326" i="2"/>
  <c r="B2546" i="2"/>
  <c r="F2328" i="2"/>
  <c r="B2672" i="2"/>
  <c r="F2684" i="2"/>
  <c r="B2539" i="2"/>
  <c r="F2444" i="2"/>
  <c r="B2285" i="2"/>
  <c r="B2670" i="2"/>
  <c r="B2543" i="2"/>
  <c r="B2714" i="2"/>
  <c r="F2642" i="2"/>
  <c r="F2573" i="2"/>
  <c r="F2465" i="2"/>
  <c r="F2487" i="2"/>
  <c r="F2286" i="2"/>
  <c r="F2592" i="2"/>
  <c r="B2560" i="2"/>
  <c r="F2681" i="2"/>
  <c r="F2339" i="2"/>
  <c r="B2458" i="2"/>
  <c r="B2624" i="2"/>
  <c r="F2697" i="2"/>
  <c r="B2427" i="2"/>
  <c r="F2693" i="2"/>
  <c r="B2439" i="2"/>
  <c r="F2545" i="2"/>
  <c r="B2576" i="2"/>
  <c r="F2517" i="2"/>
  <c r="B2667" i="2"/>
  <c r="F2426" i="2"/>
  <c r="F2364" i="2"/>
  <c r="F2386" i="2"/>
  <c r="B2444" i="2"/>
  <c r="B2521" i="2"/>
  <c r="B2693" i="2"/>
  <c r="B2700" i="2"/>
  <c r="F2305" i="2"/>
  <c r="F2646" i="2"/>
  <c r="B2619" i="2"/>
  <c r="F2528" i="2"/>
  <c r="F2658" i="2"/>
  <c r="F2725" i="2"/>
  <c r="F2448" i="2"/>
  <c r="B2586" i="2"/>
  <c r="B2677" i="2"/>
  <c r="F2597" i="2"/>
  <c r="B2664" i="2"/>
  <c r="B2679" i="2"/>
  <c r="F2337" i="2"/>
  <c r="B2395" i="2"/>
  <c r="F2690" i="2"/>
  <c r="F2326" i="2"/>
  <c r="B2616" i="2"/>
  <c r="B2674" i="2"/>
  <c r="B2380" i="2"/>
  <c r="F2381" i="2"/>
  <c r="B2629" i="2"/>
  <c r="B2278" i="2"/>
  <c r="F2560" i="2"/>
  <c r="F2479" i="2"/>
  <c r="B2718" i="2"/>
  <c r="F2310" i="2"/>
  <c r="B2441" i="2"/>
  <c r="F2329" i="2"/>
  <c r="F2578" i="2"/>
  <c r="B2617" i="2"/>
  <c r="F2567" i="2"/>
  <c r="B2570" i="2"/>
  <c r="B2524" i="2"/>
  <c r="B2360" i="2"/>
  <c r="F2278" i="2"/>
  <c r="B2383" i="2"/>
  <c r="B2635" i="2"/>
  <c r="B2696" i="2"/>
  <c r="F2486" i="2"/>
  <c r="F2415" i="2"/>
  <c r="B2369" i="2"/>
  <c r="B2489" i="2"/>
  <c r="B2537" i="2"/>
  <c r="F2676" i="2"/>
  <c r="F2575" i="2"/>
  <c r="F2609" i="2"/>
  <c r="B2518" i="2"/>
  <c r="B2350" i="2"/>
  <c r="B2347" i="2"/>
  <c r="F2635" i="2"/>
  <c r="F2594" i="2"/>
  <c r="F2709" i="2"/>
  <c r="B2633" i="2"/>
  <c r="F2643" i="2"/>
  <c r="F2671" i="2"/>
  <c r="F2412" i="2"/>
  <c r="F2692" i="2"/>
  <c r="B2673" i="2"/>
  <c r="F2686" i="2"/>
  <c r="B2613" i="2"/>
  <c r="F2367" i="2"/>
  <c r="B2661" i="2"/>
  <c r="F2455" i="2"/>
  <c r="F2641" i="2"/>
  <c r="B2572" i="2"/>
  <c r="B2522" i="2"/>
  <c r="B2339" i="2"/>
  <c r="F2511" i="2"/>
  <c r="F2371" i="2"/>
  <c r="B2538" i="2"/>
  <c r="F2535" i="2"/>
  <c r="F2689" i="2"/>
  <c r="B2479" i="2"/>
  <c r="F2363" i="2"/>
  <c r="F2314" i="2"/>
  <c r="F2515" i="2"/>
  <c r="F2343" i="2"/>
  <c r="B2487" i="2"/>
  <c r="B2466" i="2"/>
  <c r="F2394" i="2"/>
  <c r="F2488" i="2"/>
  <c r="B2386" i="2"/>
  <c r="B2519" i="2"/>
  <c r="B2532" i="2"/>
  <c r="F2484" i="2"/>
  <c r="B2456" i="2"/>
  <c r="B2442" i="2"/>
  <c r="B2258" i="2"/>
  <c r="B2086" i="2"/>
  <c r="B2276" i="2"/>
  <c r="F2159" i="2"/>
  <c r="F2277" i="2"/>
  <c r="B2059" i="2"/>
  <c r="B2272" i="2"/>
  <c r="B2461" i="2"/>
  <c r="B2308" i="2"/>
  <c r="B2659" i="2"/>
  <c r="F2429" i="2"/>
  <c r="B2449" i="2"/>
  <c r="B2626" i="2"/>
  <c r="B2517" i="2"/>
  <c r="F2428" i="2"/>
  <c r="B2520" i="2"/>
  <c r="F2516" i="2"/>
  <c r="B2544" i="2"/>
  <c r="B2675" i="2"/>
  <c r="F2469" i="2"/>
  <c r="F2370" i="2"/>
  <c r="B2609" i="2"/>
  <c r="F2629" i="2"/>
  <c r="F2490" i="2"/>
  <c r="B2462" i="2"/>
  <c r="F2441" i="2"/>
  <c r="F2197" i="2"/>
  <c r="B2234" i="2"/>
  <c r="F2219" i="2"/>
  <c r="B2196" i="2"/>
  <c r="F2100" i="2"/>
  <c r="B2075" i="2"/>
  <c r="F2136" i="2"/>
  <c r="B2210" i="2"/>
  <c r="B2124" i="2"/>
  <c r="B2062" i="2"/>
  <c r="F2185" i="2"/>
  <c r="B2175" i="2"/>
  <c r="F2043" i="2"/>
  <c r="F2639" i="2"/>
  <c r="F2662" i="2"/>
  <c r="B2636" i="2"/>
  <c r="F2338" i="2"/>
  <c r="B2410" i="2"/>
  <c r="F2483" i="2"/>
  <c r="B2423" i="2"/>
  <c r="B2615" i="2"/>
  <c r="F2341" i="2"/>
  <c r="F2435" i="2"/>
  <c r="F2480" i="2"/>
  <c r="B2290" i="2"/>
  <c r="F2559" i="2"/>
  <c r="B2476" i="2"/>
  <c r="B2381" i="2"/>
  <c r="B2414" i="2"/>
  <c r="F2438" i="2"/>
  <c r="B2345" i="2"/>
  <c r="B2391" i="2"/>
  <c r="B2199" i="2"/>
  <c r="F2203" i="2"/>
  <c r="B2271" i="2"/>
  <c r="B2253" i="2"/>
  <c r="F2160" i="2"/>
  <c r="F2135" i="2"/>
  <c r="F2183" i="2"/>
  <c r="B2208" i="2"/>
  <c r="F2082" i="2"/>
  <c r="F2161" i="2"/>
  <c r="B2224" i="2"/>
  <c r="F2598" i="2"/>
  <c r="B2622" i="2"/>
  <c r="B2588" i="2"/>
  <c r="B2351" i="2"/>
  <c r="F2579" i="2"/>
  <c r="B2424" i="2"/>
  <c r="B2367" i="2"/>
  <c r="B2478" i="2"/>
  <c r="F2527" i="2"/>
  <c r="B2396" i="2"/>
  <c r="B2492" i="2"/>
  <c r="B2392" i="2"/>
  <c r="B2443" i="2"/>
  <c r="B2311" i="2"/>
  <c r="B2434" i="2"/>
  <c r="F2669" i="2"/>
  <c r="F2389" i="2"/>
  <c r="F2577" i="2"/>
  <c r="B2348" i="2"/>
  <c r="B2080" i="2"/>
  <c r="B2250" i="2"/>
  <c r="F2230" i="2"/>
  <c r="F2272" i="2"/>
  <c r="F2204" i="2"/>
  <c r="B2191" i="2"/>
  <c r="B2239" i="2"/>
  <c r="F2042" i="2"/>
  <c r="F2242" i="2"/>
  <c r="F2171" i="2"/>
  <c r="F2282" i="2"/>
  <c r="B2342" i="2"/>
  <c r="F2464" i="2"/>
  <c r="F2470" i="2"/>
  <c r="B2417" i="2"/>
  <c r="F2443" i="2"/>
  <c r="F2617" i="2"/>
  <c r="B2498" i="2"/>
  <c r="F2422" i="2"/>
  <c r="B2352" i="2"/>
  <c r="F2563" i="2"/>
  <c r="B2425" i="2"/>
  <c r="B2148" i="2"/>
  <c r="B2060" i="2"/>
  <c r="F2162" i="2"/>
  <c r="F2084" i="2"/>
  <c r="B2185" i="2"/>
  <c r="B2170" i="2"/>
  <c r="B2252" i="2"/>
  <c r="B2625" i="2"/>
  <c r="B2331" i="2"/>
  <c r="B2365" i="2"/>
  <c r="F2354" i="2"/>
  <c r="F2369" i="2"/>
  <c r="F2360" i="2"/>
  <c r="F2489" i="2"/>
  <c r="B2284" i="2"/>
  <c r="B2468" i="2"/>
  <c r="B2475" i="2"/>
  <c r="B2389" i="2"/>
  <c r="B2370" i="2"/>
  <c r="B2346" i="2"/>
  <c r="F2316" i="2"/>
  <c r="B2310" i="2"/>
  <c r="F2357" i="2"/>
  <c r="F2396" i="2"/>
  <c r="B2564" i="2"/>
  <c r="F2420" i="2"/>
  <c r="F2165" i="2"/>
  <c r="B2171" i="2"/>
  <c r="F2079" i="2"/>
  <c r="F2252" i="2"/>
  <c r="B2044" i="2"/>
  <c r="F2257" i="2"/>
  <c r="B2225" i="2"/>
  <c r="F2099" i="2"/>
  <c r="F2129" i="2"/>
  <c r="F2212" i="2"/>
  <c r="B2166" i="2"/>
  <c r="B2277" i="2"/>
  <c r="B2087" i="2"/>
  <c r="F2666" i="2"/>
  <c r="B2493" i="2"/>
  <c r="B2436" i="2"/>
  <c r="F2376" i="2"/>
  <c r="F2324" i="2"/>
  <c r="F2576" i="2"/>
  <c r="F2332" i="2"/>
  <c r="F2499" i="2"/>
  <c r="F2384" i="2"/>
  <c r="B2288" i="2"/>
  <c r="B2535" i="2"/>
  <c r="F2466" i="2"/>
  <c r="B2463" i="2"/>
  <c r="F2451" i="2"/>
  <c r="F2623" i="2"/>
  <c r="F2520" i="2"/>
  <c r="B2477" i="2"/>
  <c r="B2372" i="2"/>
  <c r="F2101" i="2"/>
  <c r="F2232" i="2"/>
  <c r="F2151" i="2"/>
  <c r="B2111" i="2"/>
  <c r="F2202" i="2"/>
  <c r="B2217" i="2"/>
  <c r="B2230" i="2"/>
  <c r="B2264" i="2"/>
  <c r="F2178" i="2"/>
  <c r="F2209" i="2"/>
  <c r="F2194" i="2"/>
  <c r="B2273" i="2"/>
  <c r="F2640" i="2"/>
  <c r="B2321" i="2"/>
  <c r="F2287" i="2"/>
  <c r="B2529" i="2"/>
  <c r="F2525" i="2"/>
  <c r="F2667" i="2"/>
  <c r="F2475" i="2"/>
  <c r="F2348" i="2"/>
  <c r="F2311" i="2"/>
  <c r="B2490" i="2"/>
  <c r="B2344" i="2"/>
  <c r="B2540" i="2"/>
  <c r="B2382" i="2"/>
  <c r="B2336" i="2"/>
  <c r="B2364" i="2"/>
  <c r="F2283" i="2"/>
  <c r="B2349" i="2"/>
  <c r="F2323" i="2"/>
  <c r="F2127" i="2"/>
  <c r="B2204" i="2"/>
  <c r="F2276" i="2"/>
  <c r="B2275" i="2"/>
  <c r="F2074" i="2"/>
  <c r="B2235" i="2"/>
  <c r="F2201" i="2"/>
  <c r="B2214" i="2"/>
  <c r="B2169" i="2"/>
  <c r="B2109" i="2"/>
  <c r="B2238" i="2"/>
  <c r="F2254" i="2"/>
  <c r="B2222" i="2"/>
  <c r="B2172" i="2"/>
  <c r="B2126" i="2"/>
  <c r="F2046" i="2"/>
  <c r="F2273" i="2"/>
  <c r="B2149" i="2"/>
  <c r="F2173" i="2"/>
  <c r="F2158" i="2"/>
  <c r="B2108" i="2"/>
  <c r="B2182" i="2"/>
  <c r="B2082" i="2"/>
  <c r="B2102" i="2"/>
  <c r="B2229" i="2"/>
  <c r="B2240" i="2"/>
  <c r="B2127" i="2"/>
  <c r="B2130" i="2"/>
  <c r="F2568" i="2"/>
  <c r="B2343" i="2"/>
  <c r="B2513" i="2"/>
  <c r="F2539" i="2"/>
  <c r="F2534" i="2"/>
  <c r="F2361" i="2"/>
  <c r="F2317" i="2"/>
  <c r="B2388" i="2"/>
  <c r="B2566" i="2"/>
  <c r="F2388" i="2"/>
  <c r="F2442" i="2"/>
  <c r="B2165" i="2"/>
  <c r="F2104" i="2"/>
  <c r="F2087" i="2"/>
  <c r="F2187" i="2"/>
  <c r="F2263" i="2"/>
  <c r="F2207" i="2"/>
  <c r="B2042" i="2"/>
  <c r="F2154" i="2"/>
  <c r="B2525" i="2"/>
  <c r="B2333" i="2"/>
  <c r="B2385" i="2"/>
  <c r="F2390" i="2"/>
  <c r="F2284" i="2"/>
  <c r="B2472" i="2"/>
  <c r="B2376" i="2"/>
  <c r="B2320" i="2"/>
  <c r="B2542" i="2"/>
  <c r="F2340" i="2"/>
  <c r="B2330" i="2"/>
  <c r="F2547" i="2"/>
  <c r="F2372" i="2"/>
  <c r="F2473" i="2"/>
  <c r="B2575" i="2"/>
  <c r="B2286" i="2"/>
  <c r="F2481" i="2"/>
  <c r="F2495" i="2"/>
  <c r="B2157" i="2"/>
  <c r="F2267" i="2"/>
  <c r="B2129" i="2"/>
  <c r="F2179" i="2"/>
  <c r="F2130" i="2"/>
  <c r="F2189" i="2"/>
  <c r="F2195" i="2"/>
  <c r="F2266" i="2"/>
  <c r="F2220" i="2"/>
  <c r="F2259" i="2"/>
  <c r="F2102" i="2"/>
  <c r="B2168" i="2"/>
  <c r="B2135" i="2"/>
  <c r="B2531" i="2"/>
  <c r="B2691" i="2"/>
  <c r="F2352" i="2"/>
  <c r="F2345" i="2"/>
  <c r="F2524" i="2"/>
  <c r="B2377" i="2"/>
  <c r="B2340" i="2"/>
  <c r="B2480" i="2"/>
  <c r="B2533" i="2"/>
  <c r="F2350" i="2"/>
  <c r="F2380" i="2"/>
  <c r="F2362" i="2"/>
  <c r="F2393" i="2"/>
  <c r="F2424" i="2"/>
  <c r="B2361" i="2"/>
  <c r="F2375" i="2"/>
  <c r="B2312" i="2"/>
  <c r="F2463" i="2"/>
  <c r="B2545" i="2"/>
  <c r="F2078" i="2"/>
  <c r="F2153" i="2"/>
  <c r="F2111" i="2"/>
  <c r="F2218" i="2"/>
  <c r="F2149" i="2"/>
  <c r="F2237" i="2"/>
  <c r="B2180" i="2"/>
  <c r="F2216" i="2"/>
  <c r="F2062" i="2"/>
  <c r="B2221" i="2"/>
  <c r="F2238" i="2"/>
  <c r="B2207" i="2"/>
  <c r="B2495" i="2"/>
  <c r="B2415" i="2"/>
  <c r="B2422" i="2"/>
  <c r="B2407" i="2"/>
  <c r="F2687" i="2"/>
  <c r="F2359" i="2"/>
  <c r="F2347" i="2"/>
  <c r="B2483" i="2"/>
  <c r="B2379" i="2"/>
  <c r="F2431" i="2"/>
  <c r="B2512" i="2"/>
  <c r="F2537" i="2"/>
  <c r="F2378" i="2"/>
  <c r="B2647" i="2"/>
  <c r="F2387" i="2"/>
  <c r="F2320" i="2"/>
  <c r="B2481" i="2"/>
  <c r="F2454" i="2"/>
  <c r="B2084" i="2"/>
  <c r="B2160" i="2"/>
  <c r="F2193" i="2"/>
  <c r="B2216" i="2"/>
  <c r="F2210" i="2"/>
  <c r="B2226" i="2"/>
  <c r="B2085" i="2"/>
  <c r="F2258" i="2"/>
  <c r="B2218" i="2"/>
  <c r="F2205" i="2"/>
  <c r="B2101" i="2"/>
  <c r="B2582" i="2"/>
  <c r="F2322" i="2"/>
  <c r="B2455" i="2"/>
  <c r="F2449" i="2"/>
  <c r="B2322" i="2"/>
  <c r="B2356" i="2"/>
  <c r="B2353" i="2"/>
  <c r="F2425" i="2"/>
  <c r="B2610" i="2"/>
  <c r="F2457" i="2"/>
  <c r="F2432" i="2"/>
  <c r="B2244" i="2"/>
  <c r="F2241" i="2"/>
  <c r="F2262" i="2"/>
  <c r="B2152" i="2"/>
  <c r="B2154" i="2"/>
  <c r="B2231" i="2"/>
  <c r="F2222" i="2"/>
  <c r="B2704" i="2"/>
  <c r="B2366" i="2"/>
  <c r="F2532" i="2"/>
  <c r="B2317" i="2"/>
  <c r="F2365" i="2"/>
  <c r="B2473" i="2"/>
  <c r="F2392" i="2"/>
  <c r="B2335" i="2"/>
  <c r="B2430" i="2"/>
  <c r="B2314" i="2"/>
  <c r="B2390" i="2"/>
  <c r="B2448" i="2"/>
  <c r="B2596" i="2"/>
  <c r="B2354" i="2"/>
  <c r="B2467" i="2"/>
  <c r="F2461" i="2"/>
  <c r="B2305" i="2"/>
  <c r="B2457" i="2"/>
  <c r="B2446" i="2"/>
  <c r="B2136" i="2"/>
  <c r="B2265" i="2"/>
  <c r="F2274" i="2"/>
  <c r="F2231" i="2"/>
  <c r="B2134" i="2"/>
  <c r="F2152" i="2"/>
  <c r="F2227" i="2"/>
  <c r="F2213" i="2"/>
  <c r="F2208" i="2"/>
  <c r="B2137" i="2"/>
  <c r="F2075" i="2"/>
  <c r="F2157" i="2"/>
  <c r="F2264" i="2"/>
  <c r="B2337" i="2"/>
  <c r="B2589" i="2"/>
  <c r="F2313" i="2"/>
  <c r="B2631" i="2"/>
  <c r="F2336" i="2"/>
  <c r="B2309" i="2"/>
  <c r="B2528" i="2"/>
  <c r="B2428" i="2"/>
  <c r="F2342" i="2"/>
  <c r="F2407" i="2"/>
  <c r="B2432" i="2"/>
  <c r="B2327" i="2"/>
  <c r="F2458" i="2"/>
  <c r="F2291" i="2"/>
  <c r="B2318" i="2"/>
  <c r="B2416" i="2"/>
  <c r="B2393" i="2"/>
  <c r="F2440" i="2"/>
  <c r="F2445" i="2"/>
  <c r="F2124" i="2"/>
  <c r="B2177" i="2"/>
  <c r="B2083" i="2"/>
  <c r="B2158" i="2"/>
  <c r="B2150" i="2"/>
  <c r="B2061" i="2"/>
  <c r="B2132" i="2"/>
  <c r="F2128" i="2"/>
  <c r="B2219" i="2"/>
  <c r="F2045" i="2"/>
  <c r="B2098" i="2"/>
  <c r="F2582" i="2"/>
  <c r="F2700" i="2"/>
  <c r="B2341" i="2"/>
  <c r="F2368" i="2"/>
  <c r="B2488" i="2"/>
  <c r="F2541" i="2"/>
  <c r="B2452" i="2"/>
  <c r="F2548" i="2"/>
  <c r="B2454" i="2"/>
  <c r="B2420" i="2"/>
  <c r="F2312" i="2"/>
  <c r="F2353" i="2"/>
  <c r="B2378" i="2"/>
  <c r="F2513" i="2"/>
  <c r="B2375" i="2"/>
  <c r="B2433" i="2"/>
  <c r="B2413" i="2"/>
  <c r="B2465" i="2"/>
  <c r="B2394" i="2"/>
  <c r="B2186" i="2"/>
  <c r="B2076" i="2"/>
  <c r="B2233" i="2"/>
  <c r="B2223" i="2"/>
  <c r="B2184" i="2"/>
  <c r="F2255" i="2"/>
  <c r="B2206" i="2"/>
  <c r="F2057" i="2"/>
  <c r="B2266" i="2"/>
  <c r="B2192" i="2"/>
  <c r="F2192" i="2"/>
  <c r="F2186" i="2"/>
  <c r="F2250" i="2"/>
  <c r="F2174" i="2"/>
  <c r="F2234" i="2"/>
  <c r="F2098" i="2"/>
  <c r="B2079" i="2"/>
  <c r="B2187" i="2"/>
  <c r="F2110" i="2"/>
  <c r="B2112" i="2"/>
  <c r="F2060" i="2"/>
  <c r="B2058" i="2"/>
  <c r="B2100" i="2"/>
  <c r="B2203" i="2"/>
  <c r="B2274" i="2"/>
  <c r="F2086" i="2"/>
  <c r="B2123" i="2"/>
  <c r="B2193" i="2"/>
  <c r="F2164" i="2"/>
  <c r="B2247" i="2"/>
  <c r="F2196" i="2"/>
  <c r="F2166" i="2"/>
  <c r="F2211" i="2"/>
  <c r="F2108" i="2"/>
  <c r="B2211" i="2"/>
  <c r="F2126" i="2"/>
  <c r="F2206" i="2"/>
  <c r="B2133" i="2"/>
  <c r="B2267" i="2"/>
  <c r="B2183" i="2"/>
  <c r="F2182" i="2"/>
  <c r="F2233" i="2"/>
  <c r="B2262" i="2"/>
  <c r="F2112" i="2"/>
  <c r="B2105" i="2"/>
  <c r="F2076" i="2"/>
  <c r="B2174" i="2"/>
  <c r="B2162" i="2"/>
  <c r="B2041" i="2"/>
  <c r="B2179" i="2"/>
  <c r="F2224" i="2"/>
  <c r="B2078" i="2"/>
  <c r="B2260" i="2"/>
  <c r="B2248" i="2"/>
  <c r="B2163" i="2"/>
  <c r="B2178" i="2"/>
  <c r="B2259" i="2"/>
  <c r="F2172" i="2"/>
  <c r="F2240" i="2"/>
  <c r="F2261" i="2"/>
  <c r="F2251" i="2"/>
  <c r="F2150" i="2"/>
  <c r="F2059" i="2"/>
  <c r="B2128" i="2"/>
  <c r="B2270" i="2"/>
  <c r="F2170" i="2"/>
  <c r="B2189" i="2"/>
  <c r="F2131" i="2"/>
  <c r="B2269" i="2"/>
  <c r="F2191" i="2"/>
  <c r="B2205" i="2"/>
  <c r="F2200" i="2"/>
  <c r="F2214" i="2"/>
  <c r="F2177" i="2"/>
  <c r="F2109" i="2"/>
  <c r="F2248" i="2"/>
  <c r="B2237" i="2"/>
  <c r="F2103" i="2"/>
  <c r="F2137" i="2"/>
  <c r="B2261" i="2"/>
  <c r="B2257" i="2"/>
  <c r="B2043" i="2"/>
  <c r="F2155" i="2"/>
  <c r="B2268" i="2"/>
  <c r="F2243" i="2"/>
  <c r="F2169" i="2"/>
  <c r="F2275" i="2"/>
  <c r="B2220" i="2"/>
  <c r="B2181" i="2"/>
  <c r="B2201" i="2"/>
  <c r="B2155" i="2"/>
  <c r="F2061" i="2"/>
  <c r="F2073" i="2"/>
  <c r="F2134" i="2"/>
  <c r="F2265" i="2"/>
  <c r="F2083" i="2"/>
  <c r="B2209" i="2"/>
  <c r="B2236" i="2"/>
  <c r="F2226" i="2"/>
  <c r="B2131" i="2"/>
  <c r="F2058" i="2"/>
  <c r="F2105" i="2"/>
  <c r="F2228" i="2"/>
  <c r="B2200" i="2"/>
  <c r="B2241" i="2"/>
  <c r="F2132" i="2"/>
  <c r="F2199" i="2"/>
  <c r="F2221" i="2"/>
  <c r="B2188" i="2"/>
  <c r="B2161" i="2"/>
  <c r="B2099" i="2"/>
  <c r="F2217" i="2"/>
  <c r="F2184" i="2"/>
  <c r="B2046" i="2"/>
  <c r="B2074" i="2"/>
  <c r="F2125" i="2"/>
  <c r="B2202" i="2"/>
  <c r="B2227" i="2"/>
  <c r="B2194" i="2"/>
  <c r="F2163" i="2"/>
  <c r="B2232" i="2"/>
  <c r="F2260" i="2"/>
  <c r="F2271" i="2"/>
  <c r="F2123" i="2"/>
  <c r="F2249" i="2"/>
  <c r="F2253" i="2"/>
  <c r="F2080" i="2"/>
  <c r="F2244" i="2"/>
  <c r="F2256" i="2"/>
  <c r="F2081" i="2"/>
  <c r="F2235" i="2"/>
  <c r="F2041" i="2"/>
  <c r="F2133" i="2"/>
  <c r="B2190" i="2"/>
  <c r="B2243" i="2"/>
  <c r="B2103" i="2"/>
  <c r="B2073" i="2"/>
  <c r="B2197" i="2"/>
  <c r="B2153" i="2"/>
  <c r="B2104" i="2"/>
  <c r="B2107" i="2"/>
  <c r="F2190" i="2"/>
  <c r="B2263" i="2"/>
  <c r="B2176" i="2"/>
  <c r="F2247" i="2"/>
  <c r="B2212" i="2"/>
  <c r="F2148" i="2"/>
  <c r="B2228" i="2"/>
  <c r="F2044" i="2"/>
  <c r="F2168" i="2"/>
  <c r="B2159" i="2"/>
  <c r="F2106" i="2"/>
  <c r="F2268" i="2"/>
  <c r="B2125" i="2"/>
  <c r="B2256" i="2"/>
  <c r="F2229" i="2"/>
  <c r="B2077" i="2"/>
  <c r="F2225" i="2"/>
  <c r="F2236" i="2"/>
  <c r="B2057" i="2"/>
  <c r="B2164" i="2"/>
  <c r="F2107" i="2"/>
  <c r="F2175" i="2"/>
  <c r="B2242" i="2"/>
  <c r="F2180" i="2"/>
  <c r="F2215" i="2"/>
  <c r="F2269" i="2"/>
  <c r="B2151" i="2"/>
  <c r="B2254" i="2"/>
  <c r="B2245" i="2"/>
  <c r="B2213" i="2"/>
  <c r="F2198" i="2"/>
  <c r="F2223" i="2"/>
  <c r="B2195" i="2"/>
  <c r="B2255" i="2"/>
  <c r="B2198" i="2"/>
  <c r="B2215" i="2"/>
  <c r="F2156" i="2"/>
  <c r="F2270" i="2"/>
  <c r="B2110" i="2"/>
  <c r="F2077" i="2"/>
  <c r="B2156" i="2"/>
  <c r="B2106" i="2"/>
  <c r="B2251" i="2"/>
  <c r="B2167" i="2"/>
  <c r="F2188" i="2"/>
  <c r="F2239" i="2"/>
  <c r="F2085" i="2"/>
  <c r="B2249" i="2"/>
  <c r="F2176" i="2"/>
  <c r="B2173" i="2"/>
  <c r="F2246" i="2"/>
  <c r="B2246" i="2"/>
  <c r="F2245" i="2"/>
  <c r="B2045" i="2"/>
  <c r="F2181" i="2"/>
  <c r="B2081" i="2"/>
  <c r="F2167" i="2"/>
  <c r="F2294" i="2" l="1"/>
  <c r="F2047" i="2"/>
  <c r="F2138" i="2"/>
  <c r="F2088" i="2"/>
  <c r="F2113" i="2"/>
  <c r="F2063" i="2"/>
  <c r="F2500" i="2"/>
  <c r="F2599" i="2"/>
  <c r="F2648" i="2"/>
  <c r="F2727" i="2"/>
  <c r="F2549" i="2"/>
  <c r="F2397" i="2"/>
  <c r="J1081" i="2"/>
  <c r="I1081" i="2"/>
  <c r="H1081" i="2"/>
  <c r="C1071" i="2"/>
  <c r="C1069" i="2"/>
  <c r="F380" i="2" l="1"/>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379" i="2"/>
  <c r="J967" i="2"/>
  <c r="I967" i="2"/>
  <c r="H967" i="2"/>
  <c r="C1053" i="2"/>
  <c r="C1051" i="2"/>
  <c r="J949" i="2"/>
  <c r="I949" i="2"/>
  <c r="H949" i="2"/>
  <c r="C1040" i="2"/>
  <c r="C1038" i="2"/>
  <c r="J936" i="2"/>
  <c r="I936" i="2"/>
  <c r="H936" i="2"/>
  <c r="C1029" i="2"/>
  <c r="C1027" i="2"/>
  <c r="J925" i="2"/>
  <c r="I925" i="2"/>
  <c r="H925" i="2"/>
  <c r="C1018" i="2"/>
  <c r="C1016" i="2"/>
  <c r="J914" i="2"/>
  <c r="I914" i="2"/>
  <c r="H914" i="2"/>
  <c r="C1007" i="2"/>
  <c r="C1005" i="2"/>
  <c r="J903" i="2"/>
  <c r="I903" i="2"/>
  <c r="H903" i="2"/>
  <c r="C996" i="2"/>
  <c r="C994" i="2"/>
  <c r="J892" i="2"/>
  <c r="I892" i="2"/>
  <c r="H892" i="2"/>
  <c r="C985" i="2"/>
  <c r="C983" i="2"/>
  <c r="J881" i="2"/>
  <c r="I881" i="2"/>
  <c r="H881" i="2"/>
  <c r="C974" i="2"/>
  <c r="C972" i="2"/>
  <c r="J870" i="2"/>
  <c r="I870" i="2"/>
  <c r="H870" i="2"/>
  <c r="C963" i="2"/>
  <c r="C961" i="2"/>
  <c r="J859" i="2"/>
  <c r="I859" i="2"/>
  <c r="H859" i="2"/>
  <c r="C952" i="2"/>
  <c r="C950" i="2"/>
  <c r="J848" i="2"/>
  <c r="I848" i="2"/>
  <c r="H848" i="2"/>
  <c r="C941" i="2"/>
  <c r="C939" i="2"/>
  <c r="J837" i="2"/>
  <c r="I837" i="2"/>
  <c r="H837" i="2"/>
  <c r="C930" i="2"/>
  <c r="C928" i="2"/>
  <c r="J826" i="2"/>
  <c r="I826" i="2"/>
  <c r="H826" i="2"/>
  <c r="C919" i="2"/>
  <c r="C917" i="2"/>
  <c r="J815" i="2"/>
  <c r="I815" i="2"/>
  <c r="H815" i="2"/>
  <c r="C908" i="2"/>
  <c r="C906" i="2"/>
  <c r="J804" i="2"/>
  <c r="I804" i="2"/>
  <c r="H804" i="2"/>
  <c r="C897" i="2"/>
  <c r="C895" i="2"/>
  <c r="J793" i="2" l="1"/>
  <c r="I793" i="2"/>
  <c r="H793" i="2"/>
  <c r="C886" i="2"/>
  <c r="C884" i="2"/>
  <c r="J782" i="2"/>
  <c r="I782" i="2"/>
  <c r="H782" i="2"/>
  <c r="C875" i="2"/>
  <c r="C873" i="2"/>
  <c r="J771" i="2"/>
  <c r="I771" i="2"/>
  <c r="H771" i="2"/>
  <c r="C864" i="2"/>
  <c r="C862" i="2"/>
  <c r="J760" i="2"/>
  <c r="I760" i="2"/>
  <c r="H760" i="2"/>
  <c r="C853" i="2"/>
  <c r="C851" i="2"/>
  <c r="J749" i="2"/>
  <c r="I749" i="2"/>
  <c r="H749" i="2"/>
  <c r="C842" i="2" l="1"/>
  <c r="C840" i="2"/>
  <c r="J738" i="2"/>
  <c r="I738" i="2"/>
  <c r="H738" i="2"/>
  <c r="C831" i="2" l="1"/>
  <c r="C829" i="2"/>
  <c r="J727" i="2"/>
  <c r="I727" i="2"/>
  <c r="H727" i="2"/>
  <c r="C820" i="2" l="1"/>
  <c r="C818" i="2"/>
  <c r="J716" i="2"/>
  <c r="I716" i="2"/>
  <c r="H716" i="2"/>
  <c r="C809" i="2" l="1"/>
  <c r="C807" i="2"/>
  <c r="J705" i="2"/>
  <c r="I705" i="2"/>
  <c r="H705" i="2"/>
  <c r="C798" i="2" l="1"/>
  <c r="C796" i="2"/>
  <c r="J694" i="2"/>
  <c r="I694" i="2"/>
  <c r="H694" i="2"/>
  <c r="B1737" i="2"/>
  <c r="B1783" i="2"/>
  <c r="B1782" i="2"/>
  <c r="B1734" i="2"/>
  <c r="F1918" i="2"/>
  <c r="B1788" i="2"/>
  <c r="F1793" i="2"/>
  <c r="F1851" i="2"/>
  <c r="B1747" i="2"/>
  <c r="B1832" i="2"/>
  <c r="F1917" i="2"/>
  <c r="F1978" i="2"/>
  <c r="B1961" i="2"/>
  <c r="B2009" i="2"/>
  <c r="B1765" i="2"/>
  <c r="B1992" i="2"/>
  <c r="F1979" i="2"/>
  <c r="B1811" i="2"/>
  <c r="B1915" i="2"/>
  <c r="F1859" i="2"/>
  <c r="F1845" i="2"/>
  <c r="B1905" i="2"/>
  <c r="B1997" i="2"/>
  <c r="F1880" i="2"/>
  <c r="F1936" i="2"/>
  <c r="B1941" i="2"/>
  <c r="F1741" i="2"/>
  <c r="F1758" i="2"/>
  <c r="B1841" i="2"/>
  <c r="B2011" i="2"/>
  <c r="F2027" i="2"/>
  <c r="B1866" i="2"/>
  <c r="B1852" i="2"/>
  <c r="B1990" i="2"/>
  <c r="B1938" i="2"/>
  <c r="B1917" i="2"/>
  <c r="F1755" i="2"/>
  <c r="B1874" i="2"/>
  <c r="B1963" i="2"/>
  <c r="B1838" i="2"/>
  <c r="B1844" i="2"/>
  <c r="B1836" i="2"/>
  <c r="F1796" i="2"/>
  <c r="F1795" i="2"/>
  <c r="F1843" i="2"/>
  <c r="B1969" i="2"/>
  <c r="B1988" i="2"/>
  <c r="B1757" i="2"/>
  <c r="B1792" i="2"/>
  <c r="F1903" i="2"/>
  <c r="B1932" i="2"/>
  <c r="F1801" i="2"/>
  <c r="F1896" i="2"/>
  <c r="B1743" i="2"/>
  <c r="F1805" i="2"/>
  <c r="F1984" i="2"/>
  <c r="F1914" i="2"/>
  <c r="B1812" i="2"/>
  <c r="F1930" i="2"/>
  <c r="F1867" i="2"/>
  <c r="B1753" i="2"/>
  <c r="F1935" i="2"/>
  <c r="F1870" i="2"/>
  <c r="B1945" i="2"/>
  <c r="F1929" i="2"/>
  <c r="B1897" i="2"/>
  <c r="B1916" i="2"/>
  <c r="B1942" i="2"/>
  <c r="B2002" i="2"/>
  <c r="B1933" i="2"/>
  <c r="B1895" i="2"/>
  <c r="B1781" i="2"/>
  <c r="F2011" i="2"/>
  <c r="F1972" i="2"/>
  <c r="B1939" i="2"/>
  <c r="B1923" i="2"/>
  <c r="F1864" i="2"/>
  <c r="F1971" i="2"/>
  <c r="B1870" i="2"/>
  <c r="B1802" i="2"/>
  <c r="B1789" i="2"/>
  <c r="F1749" i="2"/>
  <c r="B1968" i="2"/>
  <c r="B1742" i="2"/>
  <c r="F1966" i="2"/>
  <c r="F1960" i="2"/>
  <c r="F1752" i="2"/>
  <c r="B1921" i="2"/>
  <c r="F1988" i="2"/>
  <c r="F1790" i="2"/>
  <c r="F1982" i="2"/>
  <c r="B1806" i="2"/>
  <c r="F1999" i="2"/>
  <c r="B1808" i="2"/>
  <c r="F1993" i="2"/>
  <c r="F1928" i="2"/>
  <c r="B1751" i="2"/>
  <c r="B1931" i="2"/>
  <c r="B1899" i="2"/>
  <c r="B1760" i="2"/>
  <c r="F1794" i="2"/>
  <c r="F1802" i="2"/>
  <c r="F2025" i="2"/>
  <c r="B1898" i="2"/>
  <c r="B1927" i="2"/>
  <c r="B1875" i="2"/>
  <c r="B1925" i="2"/>
  <c r="B1967" i="2"/>
  <c r="B1979" i="2"/>
  <c r="F1994" i="2"/>
  <c r="B1924" i="2"/>
  <c r="B1876" i="2"/>
  <c r="F1835" i="2"/>
  <c r="B1759" i="2"/>
  <c r="B2000" i="2"/>
  <c r="F1931" i="2"/>
  <c r="B2013" i="2"/>
  <c r="B1752" i="2"/>
  <c r="B1910" i="2"/>
  <c r="B1750" i="2"/>
  <c r="B1878" i="2"/>
  <c r="B2026" i="2"/>
  <c r="F1996" i="2"/>
  <c r="B1865" i="2"/>
  <c r="B1882" i="2"/>
  <c r="B1837" i="2"/>
  <c r="B1739" i="2"/>
  <c r="F2029" i="2"/>
  <c r="F1810" i="2"/>
  <c r="F2002" i="2"/>
  <c r="F1962" i="2"/>
  <c r="F1961" i="2"/>
  <c r="F2013" i="2"/>
  <c r="B1767" i="2"/>
  <c r="F1985" i="2"/>
  <c r="B1851" i="2"/>
  <c r="F1947" i="2"/>
  <c r="B2006" i="2"/>
  <c r="F1806" i="2"/>
  <c r="F1804" i="2"/>
  <c r="B1831" i="2"/>
  <c r="B1850" i="2"/>
  <c r="F1730" i="2"/>
  <c r="F1934" i="2"/>
  <c r="B2004" i="2"/>
  <c r="F2026" i="2"/>
  <c r="B1940" i="2"/>
  <c r="F1940" i="2"/>
  <c r="B1849" i="2"/>
  <c r="F1760" i="2"/>
  <c r="F1965" i="2"/>
  <c r="B1989" i="2"/>
  <c r="F1925" i="2"/>
  <c r="B1766" i="2"/>
  <c r="B2012" i="2"/>
  <c r="B1754" i="2"/>
  <c r="F1839" i="2"/>
  <c r="F1740" i="2"/>
  <c r="F1968" i="2"/>
  <c r="B1960" i="2"/>
  <c r="F1840" i="2"/>
  <c r="B1842" i="2"/>
  <c r="F1743" i="2"/>
  <c r="B1965" i="2"/>
  <c r="B1810" i="2"/>
  <c r="B1843" i="2"/>
  <c r="F1836" i="2"/>
  <c r="B1756" i="2"/>
  <c r="F1904" i="2"/>
  <c r="B1818" i="2"/>
  <c r="B1977" i="2"/>
  <c r="F1981" i="2"/>
  <c r="F1941" i="2"/>
  <c r="F1784" i="2"/>
  <c r="F1807" i="2"/>
  <c r="F1906" i="2"/>
  <c r="F1787" i="2"/>
  <c r="F1987" i="2"/>
  <c r="F1967" i="2"/>
  <c r="B2030" i="2"/>
  <c r="F1731" i="2"/>
  <c r="F1983" i="2"/>
  <c r="B1996" i="2"/>
  <c r="B1907" i="2"/>
  <c r="B1972" i="2"/>
  <c r="B1857" i="2"/>
  <c r="F1942" i="2"/>
  <c r="B1736" i="2"/>
  <c r="F1921" i="2"/>
  <c r="F1905" i="2"/>
  <c r="B1855" i="2"/>
  <c r="B1881" i="2"/>
  <c r="F1815" i="2"/>
  <c r="F1862" i="2"/>
  <c r="B1845" i="2"/>
  <c r="B1987" i="2"/>
  <c r="B1733" i="2"/>
  <c r="F1734" i="2"/>
  <c r="B1944" i="2"/>
  <c r="F2003" i="2"/>
  <c r="B1871" i="2"/>
  <c r="F1766" i="2"/>
  <c r="F1964" i="2"/>
  <c r="B1840" i="2"/>
  <c r="B1949" i="2"/>
  <c r="F1908" i="2"/>
  <c r="F1756" i="2"/>
  <c r="B1794" i="2"/>
  <c r="F1858" i="2"/>
  <c r="B1982" i="2"/>
  <c r="B1903" i="2"/>
  <c r="B1787" i="2"/>
  <c r="F1847" i="2"/>
  <c r="F1838" i="2"/>
  <c r="F1754" i="2"/>
  <c r="F1762" i="2"/>
  <c r="B1913" i="2"/>
  <c r="B1847" i="2"/>
  <c r="F1792" i="2"/>
  <c r="B1983" i="2"/>
  <c r="B1869" i="2"/>
  <c r="B1860" i="2"/>
  <c r="B1973" i="2"/>
  <c r="B1868" i="2"/>
  <c r="B1730" i="2"/>
  <c r="F1879" i="2"/>
  <c r="B1922" i="2"/>
  <c r="F2006" i="2"/>
  <c r="B1970" i="2"/>
  <c r="F1856" i="2"/>
  <c r="B1908" i="2"/>
  <c r="F1757" i="2"/>
  <c r="F1763" i="2"/>
  <c r="F1809" i="2"/>
  <c r="F1736" i="2"/>
  <c r="B1839" i="2"/>
  <c r="F1819" i="2"/>
  <c r="F1746" i="2"/>
  <c r="F1751" i="2"/>
  <c r="B1748" i="2"/>
  <c r="B1813" i="2"/>
  <c r="B1762" i="2"/>
  <c r="F1986" i="2"/>
  <c r="B1740" i="2"/>
  <c r="B1877" i="2"/>
  <c r="F1894" i="2"/>
  <c r="B2027" i="2"/>
  <c r="F1975" i="2"/>
  <c r="F1945" i="2"/>
  <c r="B1862" i="2"/>
  <c r="F1791" i="2"/>
  <c r="F1861" i="2"/>
  <c r="F2030" i="2"/>
  <c r="F1873" i="2"/>
  <c r="B1731" i="2"/>
  <c r="F1938" i="2"/>
  <c r="F1813" i="2"/>
  <c r="B2008" i="2"/>
  <c r="B1929" i="2"/>
  <c r="F1871" i="2"/>
  <c r="B1795" i="2"/>
  <c r="B1896" i="2"/>
  <c r="B2029" i="2"/>
  <c r="F2000" i="2"/>
  <c r="B1807" i="2"/>
  <c r="F1765" i="2"/>
  <c r="B1962" i="2"/>
  <c r="B1741" i="2"/>
  <c r="B1732" i="2"/>
  <c r="B1943" i="2"/>
  <c r="F1863" i="2"/>
  <c r="B1815" i="2"/>
  <c r="F1788" i="2"/>
  <c r="F1855" i="2"/>
  <c r="B1981" i="2"/>
  <c r="B2028" i="2"/>
  <c r="F1799" i="2"/>
  <c r="F1816" i="2"/>
  <c r="B1912" i="2"/>
  <c r="F1912" i="2"/>
  <c r="F1991" i="2"/>
  <c r="F1857" i="2"/>
  <c r="B1790" i="2"/>
  <c r="F1780" i="2"/>
  <c r="B1948" i="2"/>
  <c r="F1939" i="2"/>
  <c r="F1820" i="2"/>
  <c r="B1854" i="2"/>
  <c r="B1848" i="2"/>
  <c r="B1800" i="2"/>
  <c r="F1944" i="2"/>
  <c r="B1814" i="2"/>
  <c r="F1910" i="2"/>
  <c r="B1799" i="2"/>
  <c r="F1837" i="2"/>
  <c r="B1784" i="2"/>
  <c r="F1901" i="2"/>
  <c r="F1817" i="2"/>
  <c r="B1904" i="2"/>
  <c r="B1930" i="2"/>
  <c r="F1895" i="2"/>
  <c r="F1933" i="2"/>
  <c r="B1998" i="2"/>
  <c r="F1761" i="2"/>
  <c r="F1974" i="2"/>
  <c r="F1834" i="2"/>
  <c r="F1764" i="2"/>
  <c r="F1853" i="2"/>
  <c r="B1920" i="2"/>
  <c r="B2010" i="2"/>
  <c r="F2008" i="2"/>
  <c r="B1764" i="2"/>
  <c r="B1816" i="2"/>
  <c r="F1848" i="2"/>
  <c r="B1976" i="2"/>
  <c r="B1937" i="2"/>
  <c r="F1735" i="2"/>
  <c r="F1739" i="2"/>
  <c r="B2024" i="2"/>
  <c r="F1875" i="2"/>
  <c r="F1745" i="2"/>
  <c r="F2007" i="2"/>
  <c r="F1992" i="2"/>
  <c r="B1761" i="2"/>
  <c r="F1747" i="2"/>
  <c r="B1853" i="2"/>
  <c r="F1781" i="2"/>
  <c r="F1797" i="2"/>
  <c r="F1976" i="2"/>
  <c r="F1872" i="2"/>
  <c r="F1732" i="2"/>
  <c r="F1920" i="2"/>
  <c r="F1803" i="2"/>
  <c r="B1856" i="2"/>
  <c r="F1844" i="2"/>
  <c r="F2009" i="2"/>
  <c r="B1934" i="2"/>
  <c r="B2025" i="2"/>
  <c r="B1846" i="2"/>
  <c r="F1927" i="2"/>
  <c r="F2001" i="2"/>
  <c r="F1733" i="2"/>
  <c r="F1869" i="2"/>
  <c r="F1814" i="2"/>
  <c r="B1738" i="2"/>
  <c r="F1948" i="2"/>
  <c r="B1796" i="2"/>
  <c r="F1789" i="2"/>
  <c r="B1909" i="2"/>
  <c r="B1984" i="2"/>
  <c r="B1780" i="2"/>
  <c r="F1866" i="2"/>
  <c r="B1803" i="2"/>
  <c r="F1943" i="2"/>
  <c r="B1758" i="2"/>
  <c r="B1744" i="2"/>
  <c r="B1755" i="2"/>
  <c r="B1902" i="2"/>
  <c r="B1804" i="2"/>
  <c r="F1932" i="2"/>
  <c r="B1994" i="2"/>
  <c r="F1798" i="2"/>
  <c r="F1980" i="2"/>
  <c r="F1833" i="2"/>
  <c r="B1820" i="2"/>
  <c r="B1864" i="2"/>
  <c r="B1926" i="2"/>
  <c r="F1949" i="2"/>
  <c r="B1819" i="2"/>
  <c r="B1966" i="2"/>
  <c r="F2004" i="2"/>
  <c r="F1977" i="2"/>
  <c r="F1782" i="2"/>
  <c r="F2005" i="2"/>
  <c r="F1852" i="2"/>
  <c r="B1980" i="2"/>
  <c r="F1913" i="2"/>
  <c r="B2001" i="2"/>
  <c r="F1865" i="2"/>
  <c r="B2005" i="2"/>
  <c r="B1805" i="2"/>
  <c r="B1964" i="2"/>
  <c r="F1876" i="2"/>
  <c r="F1811" i="2"/>
  <c r="B1809" i="2"/>
  <c r="B1749" i="2"/>
  <c r="B1872" i="2"/>
  <c r="F1842" i="2"/>
  <c r="F1783" i="2"/>
  <c r="F1990" i="2"/>
  <c r="F1748" i="2"/>
  <c r="F2012" i="2"/>
  <c r="F1911" i="2"/>
  <c r="F1970" i="2"/>
  <c r="B1833" i="2"/>
  <c r="B1946" i="2"/>
  <c r="B1835" i="2"/>
  <c r="F1882" i="2"/>
  <c r="F2024" i="2"/>
  <c r="B1859" i="2"/>
  <c r="F1800" i="2"/>
  <c r="F1946" i="2"/>
  <c r="F1744" i="2"/>
  <c r="F1899" i="2"/>
  <c r="B1971" i="2"/>
  <c r="F1750" i="2"/>
  <c r="F1860" i="2"/>
  <c r="B1867" i="2"/>
  <c r="F2028" i="2"/>
  <c r="F1742" i="2"/>
  <c r="F2010" i="2"/>
  <c r="F1897" i="2"/>
  <c r="B1735" i="2"/>
  <c r="B1936" i="2"/>
  <c r="B1879" i="2"/>
  <c r="F1786" i="2"/>
  <c r="F1963" i="2"/>
  <c r="B1769" i="2"/>
  <c r="F1846" i="2"/>
  <c r="B1791" i="2"/>
  <c r="F1919" i="2"/>
  <c r="B1880" i="2"/>
  <c r="B1873" i="2"/>
  <c r="B1798" i="2"/>
  <c r="F1924" i="2"/>
  <c r="F1832" i="2"/>
  <c r="B1901" i="2"/>
  <c r="B1906" i="2"/>
  <c r="B1883" i="2"/>
  <c r="F1831" i="2"/>
  <c r="F1769" i="2"/>
  <c r="B1919" i="2"/>
  <c r="B1991" i="2"/>
  <c r="B1928" i="2"/>
  <c r="B1974" i="2"/>
  <c r="F1916" i="2"/>
  <c r="B1935" i="2"/>
  <c r="B1745" i="2"/>
  <c r="F1995" i="2"/>
  <c r="F1841" i="2"/>
  <c r="B1947" i="2"/>
  <c r="B1978" i="2"/>
  <c r="F1767" i="2"/>
  <c r="F1900" i="2"/>
  <c r="F1907" i="2"/>
  <c r="B2007" i="2"/>
  <c r="F1849" i="2"/>
  <c r="F1850" i="2"/>
  <c r="B1785" i="2"/>
  <c r="F1868" i="2"/>
  <c r="F1998" i="2"/>
  <c r="B1793" i="2"/>
  <c r="F1926" i="2"/>
  <c r="F1737" i="2"/>
  <c r="F1902" i="2"/>
  <c r="F1808" i="2"/>
  <c r="F1785" i="2"/>
  <c r="F1878" i="2"/>
  <c r="F1989" i="2"/>
  <c r="F1768" i="2"/>
  <c r="B1986" i="2"/>
  <c r="F1759" i="2"/>
  <c r="B1817" i="2"/>
  <c r="B1801" i="2"/>
  <c r="B1768" i="2"/>
  <c r="B1975" i="2"/>
  <c r="F1854" i="2"/>
  <c r="F1881" i="2"/>
  <c r="F1909" i="2"/>
  <c r="B1914" i="2"/>
  <c r="F1973" i="2"/>
  <c r="B1763" i="2"/>
  <c r="F1923" i="2"/>
  <c r="B1861" i="2"/>
  <c r="B1863" i="2"/>
  <c r="B1786" i="2"/>
  <c r="F1812" i="2"/>
  <c r="B1993" i="2"/>
  <c r="F1969" i="2"/>
  <c r="B1911" i="2"/>
  <c r="F1898" i="2"/>
  <c r="F1818" i="2"/>
  <c r="F1738" i="2"/>
  <c r="F1883" i="2"/>
  <c r="B1985" i="2"/>
  <c r="B1894" i="2"/>
  <c r="B2003" i="2"/>
  <c r="B1746" i="2"/>
  <c r="F1753" i="2"/>
  <c r="B1918" i="2"/>
  <c r="B1858" i="2"/>
  <c r="F1877" i="2"/>
  <c r="F1915" i="2"/>
  <c r="F1997" i="2"/>
  <c r="B1999" i="2"/>
  <c r="F1937" i="2"/>
  <c r="B1995" i="2"/>
  <c r="F1874" i="2"/>
  <c r="B1797" i="2"/>
  <c r="B1834" i="2"/>
  <c r="B1900" i="2"/>
  <c r="F1922" i="2"/>
  <c r="F1950" i="2" l="1"/>
  <c r="F2014" i="2"/>
  <c r="F1884" i="2"/>
  <c r="F1821" i="2"/>
  <c r="F2031" i="2"/>
  <c r="F1770" i="2"/>
  <c r="C787" i="2"/>
  <c r="C785" i="2"/>
  <c r="J683" i="2"/>
  <c r="I683" i="2"/>
  <c r="H683" i="2"/>
  <c r="C773" i="2" l="1"/>
  <c r="C771" i="2"/>
  <c r="J669" i="2"/>
  <c r="I669" i="2"/>
  <c r="H669" i="2"/>
  <c r="C762" i="2" l="1"/>
  <c r="C760" i="2"/>
  <c r="J658" i="2"/>
  <c r="I658" i="2"/>
  <c r="H658" i="2"/>
  <c r="C751" i="2" l="1"/>
  <c r="C749" i="2"/>
  <c r="J647" i="2"/>
  <c r="I647" i="2"/>
  <c r="H647" i="2"/>
  <c r="C740" i="2" l="1"/>
  <c r="C738" i="2"/>
  <c r="J636" i="2"/>
  <c r="I636" i="2"/>
  <c r="H636" i="2"/>
  <c r="C729" i="2" l="1"/>
  <c r="C727" i="2"/>
  <c r="J625" i="2"/>
  <c r="I625" i="2"/>
  <c r="H625" i="2"/>
  <c r="C703" i="2" l="1"/>
  <c r="C701" i="2"/>
  <c r="J599" i="2" l="1"/>
  <c r="I599" i="2"/>
  <c r="H599" i="2"/>
  <c r="C684" i="2"/>
  <c r="C682" i="2"/>
  <c r="J580" i="2"/>
  <c r="I580" i="2"/>
  <c r="H580" i="2"/>
  <c r="C671" i="2"/>
  <c r="C669" i="2"/>
  <c r="J567" i="2"/>
  <c r="I567" i="2"/>
  <c r="H567" i="2"/>
  <c r="C660" i="2"/>
  <c r="C658" i="2"/>
  <c r="J556" i="2"/>
  <c r="I556" i="2"/>
  <c r="H556" i="2"/>
  <c r="C649" i="2"/>
  <c r="J545" i="2"/>
  <c r="I545" i="2"/>
  <c r="H545" i="2"/>
  <c r="C635" i="2"/>
  <c r="C633" i="2"/>
  <c r="J531" i="2" l="1"/>
  <c r="I531" i="2"/>
  <c r="H531" i="2"/>
  <c r="C624" i="2"/>
  <c r="C622" i="2"/>
  <c r="J520" i="2"/>
  <c r="I520" i="2"/>
  <c r="H520" i="2"/>
  <c r="C613" i="2"/>
  <c r="C611" i="2"/>
  <c r="J509" i="2"/>
  <c r="I509" i="2"/>
  <c r="H509" i="2"/>
  <c r="C602" i="2"/>
  <c r="C600" i="2"/>
  <c r="J498" i="2"/>
  <c r="I498" i="2"/>
  <c r="H498" i="2"/>
  <c r="C591" i="2"/>
  <c r="C589" i="2"/>
  <c r="J487" i="2"/>
  <c r="I487" i="2"/>
  <c r="H487" i="2"/>
  <c r="C580" i="2"/>
  <c r="C578" i="2"/>
  <c r="J476" i="2"/>
  <c r="I476" i="2"/>
  <c r="H476" i="2"/>
  <c r="C569" i="2"/>
  <c r="C567" i="2"/>
  <c r="J465" i="2"/>
  <c r="I465" i="2"/>
  <c r="H465" i="2"/>
  <c r="C558" i="2"/>
  <c r="C556" i="2"/>
  <c r="J454" i="2"/>
  <c r="I454" i="2"/>
  <c r="H454" i="2"/>
  <c r="C547" i="2"/>
  <c r="C545" i="2"/>
  <c r="J375" i="2"/>
  <c r="I375" i="2"/>
  <c r="H375" i="2"/>
  <c r="C536" i="2"/>
  <c r="C534" i="2"/>
  <c r="J363" i="2"/>
  <c r="I363" i="2"/>
  <c r="H363" i="2"/>
  <c r="C525" i="2"/>
  <c r="C523" i="2"/>
  <c r="J352" i="2"/>
  <c r="I352" i="2"/>
  <c r="H352" i="2"/>
  <c r="C376" i="2"/>
  <c r="C374" i="2"/>
  <c r="J341" i="2" l="1"/>
  <c r="I341" i="2"/>
  <c r="H341" i="2"/>
  <c r="C294" i="2"/>
  <c r="C292" i="2"/>
  <c r="J287" i="2"/>
  <c r="I287" i="2"/>
  <c r="H287" i="2"/>
  <c r="C212" i="2"/>
  <c r="C210" i="2"/>
  <c r="J205" i="2" l="1"/>
  <c r="I205" i="2"/>
  <c r="H205" i="2"/>
  <c r="C131" i="2"/>
  <c r="C129" i="2"/>
  <c r="F450" i="2" l="1"/>
  <c r="J124" i="2" l="1"/>
  <c r="I124" i="2"/>
  <c r="H124" i="2"/>
  <c r="C100" i="2"/>
  <c r="C98" i="2"/>
  <c r="J93" i="2"/>
  <c r="I93" i="2"/>
  <c r="H93" i="2"/>
  <c r="C88" i="2"/>
  <c r="C86" i="2"/>
  <c r="J81" i="2"/>
  <c r="I81" i="2"/>
  <c r="H81" i="2"/>
  <c r="C70" i="2"/>
  <c r="C68" i="2"/>
  <c r="J63" i="2" l="1"/>
  <c r="I63" i="2"/>
  <c r="H63" i="2"/>
  <c r="C56" i="2"/>
  <c r="C54" i="2"/>
  <c r="J49" i="2"/>
  <c r="I49" i="2"/>
  <c r="H49" i="2"/>
  <c r="C45" i="2"/>
  <c r="C43" i="2"/>
  <c r="J38" i="2"/>
  <c r="I38" i="2"/>
  <c r="H38" i="2"/>
  <c r="C34" i="2"/>
  <c r="C32" i="2"/>
  <c r="F1200" i="2"/>
  <c r="B1191" i="2"/>
  <c r="F1573" i="2"/>
  <c r="B1157" i="2"/>
  <c r="F1339" i="2"/>
  <c r="B1486" i="2"/>
  <c r="F1415" i="2"/>
  <c r="F1369" i="2"/>
  <c r="B1316" i="2"/>
  <c r="B1526" i="2"/>
  <c r="B1139" i="2"/>
  <c r="F1506" i="2"/>
  <c r="B1671" i="2"/>
  <c r="F1394" i="2"/>
  <c r="B424" i="2"/>
  <c r="B1698" i="2"/>
  <c r="B1664" i="2"/>
  <c r="B1465" i="2"/>
  <c r="F1056" i="2"/>
  <c r="F1154" i="2"/>
  <c r="F1260" i="2"/>
  <c r="F336" i="2"/>
  <c r="B1665" i="2"/>
  <c r="F1526" i="2"/>
  <c r="F1093" i="2"/>
  <c r="F1230" i="2"/>
  <c r="B1343" i="2"/>
  <c r="B425" i="2"/>
  <c r="F1514" i="2"/>
  <c r="B1325" i="2"/>
  <c r="F1439" i="2"/>
  <c r="F1689" i="2"/>
  <c r="F1663" i="2"/>
  <c r="B1668" i="2"/>
  <c r="F356" i="2"/>
  <c r="F1354" i="2"/>
  <c r="B1226" i="2"/>
  <c r="F267" i="2"/>
  <c r="F1525" i="2"/>
  <c r="F1557" i="2"/>
  <c r="B1717" i="2"/>
  <c r="F1543" i="2"/>
  <c r="B1095" i="2"/>
  <c r="F1157" i="2"/>
  <c r="B713" i="2"/>
  <c r="B199" i="2"/>
  <c r="B421" i="2"/>
  <c r="F1401" i="2"/>
  <c r="F1721" i="2"/>
  <c r="F1062" i="2"/>
  <c r="B198" i="2"/>
  <c r="B391" i="2"/>
  <c r="B1242" i="2"/>
  <c r="F1558" i="2"/>
  <c r="B1214" i="2"/>
  <c r="F1521" i="2"/>
  <c r="B1685" i="2"/>
  <c r="B269" i="2"/>
  <c r="B405" i="2"/>
  <c r="F1216" i="2"/>
  <c r="F340" i="2"/>
  <c r="B1163" i="2"/>
  <c r="B1388" i="2"/>
  <c r="B1335" i="2"/>
  <c r="B435" i="2"/>
  <c r="F298" i="2"/>
  <c r="F1280" i="2"/>
  <c r="F1045" i="2"/>
  <c r="B1515" i="2"/>
  <c r="F1471" i="2"/>
  <c r="B1473" i="2"/>
  <c r="B1560" i="2"/>
  <c r="F1641" i="2"/>
  <c r="B1182" i="2"/>
  <c r="B1229" i="2"/>
  <c r="B1125" i="2"/>
  <c r="F1582" i="2"/>
  <c r="F1358" i="2"/>
  <c r="F353" i="2"/>
  <c r="F249" i="2"/>
  <c r="F823" i="2"/>
  <c r="B1716" i="2"/>
  <c r="F1365" i="2"/>
  <c r="B1395" i="2"/>
  <c r="B1248" i="2"/>
  <c r="F1550" i="2"/>
  <c r="B233" i="2"/>
  <c r="B1231" i="2"/>
  <c r="B1690" i="2"/>
  <c r="F1264" i="2"/>
  <c r="B1245" i="2"/>
  <c r="B1202" i="2"/>
  <c r="B243" i="2"/>
  <c r="B1429" i="2"/>
  <c r="B1588" i="2"/>
  <c r="B1530" i="2"/>
  <c r="B1578" i="2"/>
  <c r="B1363" i="2"/>
  <c r="F266" i="2"/>
  <c r="B1167" i="2"/>
  <c r="B236" i="2"/>
  <c r="F1685" i="2"/>
  <c r="F1367" i="2"/>
  <c r="B1646" i="2"/>
  <c r="F1529" i="2"/>
  <c r="B1091" i="2"/>
  <c r="F1535" i="2"/>
  <c r="B240" i="2"/>
  <c r="B1113" i="2"/>
  <c r="F1715" i="2"/>
  <c r="F1225" i="2"/>
  <c r="F1272" i="2"/>
  <c r="B1548" i="2"/>
  <c r="B1539" i="2"/>
  <c r="F1058" i="2"/>
  <c r="F1594" i="2"/>
  <c r="F1672" i="2"/>
  <c r="B1542" i="2"/>
  <c r="B1387" i="2"/>
  <c r="B1489" i="2"/>
  <c r="F256" i="2"/>
  <c r="B397" i="2"/>
  <c r="F299" i="2"/>
  <c r="F1687" i="2"/>
  <c r="B1719" i="2"/>
  <c r="B401" i="2"/>
  <c r="F1094" i="2"/>
  <c r="F1150" i="2"/>
  <c r="B1534" i="2"/>
  <c r="F1534" i="2"/>
  <c r="F708" i="2"/>
  <c r="F1392" i="2"/>
  <c r="F1270" i="2"/>
  <c r="B1639" i="2"/>
  <c r="B225" i="2"/>
  <c r="F715" i="2"/>
  <c r="B1329" i="2"/>
  <c r="B1660" i="2"/>
  <c r="B1416" i="2"/>
  <c r="F1450" i="2"/>
  <c r="B1448" i="2"/>
  <c r="B1215" i="2"/>
  <c r="B1706" i="2"/>
  <c r="F1579" i="2"/>
  <c r="F328" i="2"/>
  <c r="F1480" i="2"/>
  <c r="F1245" i="2"/>
  <c r="F1254" i="2"/>
  <c r="F1485" i="2"/>
  <c r="F1241" i="2"/>
  <c r="B1306" i="2"/>
  <c r="B265" i="2"/>
  <c r="F1059" i="2"/>
  <c r="F1075" i="2"/>
  <c r="F1451" i="2"/>
  <c r="F358" i="2"/>
  <c r="F1707" i="2"/>
  <c r="B1468" i="2"/>
  <c r="B305" i="2"/>
  <c r="F1575" i="2"/>
  <c r="B1704" i="2"/>
  <c r="B337" i="2"/>
  <c r="B1146" i="2"/>
  <c r="B238" i="2"/>
  <c r="B1145" i="2"/>
  <c r="B1629" i="2"/>
  <c r="F1562" i="2"/>
  <c r="B1589" i="2"/>
  <c r="B692" i="2"/>
  <c r="B1365" i="2"/>
  <c r="F1351" i="2"/>
  <c r="B1371" i="2"/>
  <c r="B434" i="2"/>
  <c r="F1281" i="2"/>
  <c r="F1406" i="2"/>
  <c r="B1173" i="2"/>
  <c r="F922" i="2"/>
  <c r="B1347" i="2"/>
  <c r="B1466" i="2"/>
  <c r="B229" i="2"/>
  <c r="F1566" i="2"/>
  <c r="B1367" i="2"/>
  <c r="F1108" i="2"/>
  <c r="F1635" i="2"/>
  <c r="F1544" i="2"/>
  <c r="B201" i="2"/>
  <c r="B1708" i="2"/>
  <c r="B1197" i="2"/>
  <c r="B1587" i="2"/>
  <c r="B1235" i="2"/>
  <c r="F201" i="2"/>
  <c r="B1170" i="2"/>
  <c r="F1520" i="2"/>
  <c r="F1076" i="2"/>
  <c r="B878" i="2"/>
  <c r="F1626" i="2"/>
  <c r="B1222" i="2"/>
  <c r="F1614" i="2"/>
  <c r="B1303" i="2"/>
  <c r="F1355" i="2"/>
  <c r="F692" i="2"/>
  <c r="B790" i="2"/>
  <c r="F1318" i="2"/>
  <c r="B1614" i="2"/>
  <c r="B1635" i="2"/>
  <c r="F1389" i="2"/>
  <c r="F345" i="2"/>
  <c r="B1558" i="2"/>
  <c r="B1172" i="2"/>
  <c r="F1425" i="2"/>
  <c r="B1161" i="2"/>
  <c r="F1706" i="2"/>
  <c r="B1278" i="2"/>
  <c r="B1112" i="2"/>
  <c r="B313" i="2"/>
  <c r="B1412" i="2"/>
  <c r="F1662" i="2"/>
  <c r="F1693" i="2"/>
  <c r="F1397" i="2"/>
  <c r="B301" i="2"/>
  <c r="B1575" i="2"/>
  <c r="F1430" i="2"/>
  <c r="B1258" i="2"/>
  <c r="B1151" i="2"/>
  <c r="F1194" i="2"/>
  <c r="F1344" i="2"/>
  <c r="F246" i="2"/>
  <c r="B1232" i="2"/>
  <c r="F1686" i="2"/>
  <c r="F1303" i="2"/>
  <c r="B1654" i="2"/>
  <c r="F1608" i="2"/>
  <c r="B1650" i="2"/>
  <c r="F1615" i="2"/>
  <c r="F1631" i="2"/>
  <c r="F1644" i="2"/>
  <c r="B1693" i="2"/>
  <c r="F1388" i="2"/>
  <c r="F1374" i="2"/>
  <c r="B1707" i="2"/>
  <c r="F1310" i="2"/>
  <c r="B1326" i="2"/>
  <c r="B1613" i="2"/>
  <c r="F1398" i="2"/>
  <c r="B1702" i="2"/>
  <c r="F1440" i="2"/>
  <c r="F1248" i="2"/>
  <c r="B1612" i="2"/>
  <c r="B1238" i="2"/>
  <c r="F268" i="2"/>
  <c r="B1244" i="2"/>
  <c r="B345" i="2"/>
  <c r="F1547" i="2"/>
  <c r="B1557" i="2"/>
  <c r="B1592" i="2"/>
  <c r="B1566" i="2"/>
  <c r="B1452" i="2"/>
  <c r="F1447" i="2"/>
  <c r="F1393" i="2"/>
  <c r="B1390" i="2"/>
  <c r="F1352" i="2"/>
  <c r="B1447" i="2"/>
  <c r="F257" i="2"/>
  <c r="F1648" i="2"/>
  <c r="F1528" i="2"/>
  <c r="F1702" i="2"/>
  <c r="B1340" i="2"/>
  <c r="B121" i="2"/>
  <c r="F334" i="2"/>
  <c r="F1538" i="2"/>
  <c r="F1658" i="2"/>
  <c r="F227" i="2"/>
  <c r="F1625" i="2"/>
  <c r="F1532" i="2"/>
  <c r="B235" i="2"/>
  <c r="B1249" i="2"/>
  <c r="B1074" i="2"/>
  <c r="B1353" i="2"/>
  <c r="F1236" i="2"/>
  <c r="F1191" i="2"/>
  <c r="F1173" i="2"/>
  <c r="B428" i="2"/>
  <c r="B889" i="2"/>
  <c r="B1574" i="2"/>
  <c r="F1577" i="2"/>
  <c r="F1449" i="2"/>
  <c r="F1231" i="2"/>
  <c r="B202" i="2"/>
  <c r="B1469" i="2"/>
  <c r="F301" i="2"/>
  <c r="F1523" i="2"/>
  <c r="B1404" i="2"/>
  <c r="B1393" i="2"/>
  <c r="F1540" i="2"/>
  <c r="B1506" i="2"/>
  <c r="F1134" i="2"/>
  <c r="F1454" i="2"/>
  <c r="F1237" i="2"/>
  <c r="F313" i="2"/>
  <c r="B695" i="2"/>
  <c r="F217" i="2"/>
  <c r="F1697" i="2"/>
  <c r="B1330" i="2"/>
  <c r="F232" i="2"/>
  <c r="B450" i="2"/>
  <c r="F966" i="2"/>
  <c r="B1111" i="2"/>
  <c r="F1263" i="2"/>
  <c r="B1721" i="2"/>
  <c r="B1267" i="2"/>
  <c r="B329" i="2"/>
  <c r="F1074" i="2"/>
  <c r="F1563" i="2"/>
  <c r="B406" i="2"/>
  <c r="B280" i="2"/>
  <c r="F1183" i="2"/>
  <c r="B1450" i="2"/>
  <c r="F1312" i="2"/>
  <c r="B1327" i="2"/>
  <c r="B1441" i="2"/>
  <c r="F1259" i="2"/>
  <c r="B1415" i="2"/>
  <c r="B1584" i="2"/>
  <c r="B1620" i="2"/>
  <c r="F1269" i="2"/>
  <c r="B1661" i="2"/>
  <c r="F1316" i="2"/>
  <c r="F349" i="2"/>
  <c r="F1172" i="2"/>
  <c r="B999" i="2"/>
  <c r="F344" i="2"/>
  <c r="B1517" i="2"/>
  <c r="B316" i="2"/>
  <c r="F1474" i="2"/>
  <c r="B1434" i="2"/>
  <c r="F1513" i="2"/>
  <c r="B1142" i="2"/>
  <c r="F1274" i="2"/>
  <c r="B1419" i="2"/>
  <c r="F1481" i="2"/>
  <c r="F1428" i="2"/>
  <c r="B321" i="2"/>
  <c r="B1541" i="2"/>
  <c r="F1508" i="2"/>
  <c r="B1565" i="2"/>
  <c r="F1165" i="2"/>
  <c r="F1448" i="2"/>
  <c r="B1219" i="2"/>
  <c r="F1432" i="2"/>
  <c r="F1403" i="2"/>
  <c r="B1250" i="2"/>
  <c r="F1262" i="2"/>
  <c r="B416" i="2"/>
  <c r="B1137" i="2"/>
  <c r="B324" i="2"/>
  <c r="B1490" i="2"/>
  <c r="F1585" i="2"/>
  <c r="F1252" i="2"/>
  <c r="F1720" i="2"/>
  <c r="F1507" i="2"/>
  <c r="B304" i="2"/>
  <c r="B242" i="2"/>
  <c r="B1336" i="2"/>
  <c r="F1261" i="2"/>
  <c r="B1710" i="2"/>
  <c r="F1243" i="2"/>
  <c r="F1591" i="2"/>
  <c r="B1262" i="2"/>
  <c r="B331" i="2"/>
  <c r="B1616" i="2"/>
  <c r="F1258" i="2"/>
  <c r="F1253" i="2"/>
  <c r="B1595" i="2"/>
  <c r="F1545" i="2"/>
  <c r="B227" i="2"/>
  <c r="F1197" i="2"/>
  <c r="B1573" i="2"/>
  <c r="F1578" i="2"/>
  <c r="B1642" i="2"/>
  <c r="F1539" i="2"/>
  <c r="F1515" i="2"/>
  <c r="B1313" i="2"/>
  <c r="F1202" i="2"/>
  <c r="F1265" i="2"/>
  <c r="B1583" i="2"/>
  <c r="F1559" i="2"/>
  <c r="F944" i="2"/>
  <c r="B1697" i="2"/>
  <c r="F1133" i="2"/>
  <c r="F1184" i="2"/>
  <c r="B1180" i="2"/>
  <c r="F1590" i="2"/>
  <c r="F1691" i="2"/>
  <c r="B1174" i="2"/>
  <c r="B1615" i="2"/>
  <c r="F1313" i="2"/>
  <c r="F1127" i="2"/>
  <c r="F1670" i="2"/>
  <c r="B1688" i="2"/>
  <c r="F1446" i="2"/>
  <c r="F1257" i="2"/>
  <c r="F1437" i="2"/>
  <c r="F707" i="2"/>
  <c r="B1408" i="2"/>
  <c r="F1371" i="2"/>
  <c r="F1218" i="2"/>
  <c r="F1128" i="2"/>
  <c r="F203" i="2"/>
  <c r="B354" i="2"/>
  <c r="F1135" i="2"/>
  <c r="F337" i="2"/>
  <c r="B1391" i="2"/>
  <c r="F1276" i="2"/>
  <c r="F1187" i="2"/>
  <c r="F1462" i="2"/>
  <c r="B1265" i="2"/>
  <c r="F204" i="2"/>
  <c r="B1571" i="2"/>
  <c r="F1460" i="2"/>
  <c r="B1505" i="2"/>
  <c r="F1487" i="2"/>
  <c r="B403" i="2"/>
  <c r="B1619" i="2"/>
  <c r="B1261" i="2"/>
  <c r="B1543" i="2"/>
  <c r="B1275" i="2"/>
  <c r="F1021" i="2"/>
  <c r="B1259" i="2"/>
  <c r="F1314" i="2"/>
  <c r="B1546" i="2"/>
  <c r="F1255" i="2"/>
  <c r="F279" i="2"/>
  <c r="B1368" i="2"/>
  <c r="F732" i="2"/>
  <c r="F1561" i="2"/>
  <c r="F1345" i="2"/>
  <c r="F1612" i="2"/>
  <c r="B1701" i="2"/>
  <c r="B319" i="2"/>
  <c r="B1369" i="2"/>
  <c r="F277" i="2"/>
  <c r="B302" i="2"/>
  <c r="B1357" i="2"/>
  <c r="F1717" i="2"/>
  <c r="F322" i="2"/>
  <c r="F1419" i="2"/>
  <c r="B1200" i="2"/>
  <c r="B1692" i="2"/>
  <c r="B407" i="2"/>
  <c r="F1701" i="2"/>
  <c r="B1554" i="2"/>
  <c r="F1342" i="2"/>
  <c r="F1657" i="2"/>
  <c r="B1239" i="2"/>
  <c r="B1703" i="2"/>
  <c r="F1151" i="2"/>
  <c r="F693" i="2"/>
  <c r="F1390" i="2"/>
  <c r="F1587" i="2"/>
  <c r="B1549" i="2"/>
  <c r="F1361" i="2"/>
  <c r="F1219" i="2"/>
  <c r="B1514" i="2"/>
  <c r="F1709" i="2"/>
  <c r="F1652" i="2"/>
  <c r="F1607" i="2"/>
  <c r="F1504" i="2"/>
  <c r="F1684" i="2"/>
  <c r="B1513" i="2"/>
  <c r="F1530" i="2"/>
  <c r="F1307" i="2"/>
  <c r="B1305" i="2"/>
  <c r="F1613" i="2"/>
  <c r="B1396" i="2"/>
  <c r="B1651" i="2"/>
  <c r="B1164" i="2"/>
  <c r="F1661" i="2"/>
  <c r="B1476" i="2"/>
  <c r="B1501" i="2"/>
  <c r="F343" i="2"/>
  <c r="F712" i="2"/>
  <c r="B1359" i="2"/>
  <c r="F1688" i="2"/>
  <c r="F1673" i="2"/>
  <c r="F1632" i="2"/>
  <c r="B1352" i="2"/>
  <c r="B1648" i="2"/>
  <c r="F1716" i="2"/>
  <c r="B1360" i="2"/>
  <c r="F1407" i="2"/>
  <c r="F1402" i="2"/>
  <c r="F1317" i="2"/>
  <c r="F1475" i="2"/>
  <c r="F1289" i="2"/>
  <c r="B308" i="2"/>
  <c r="F1666" i="2"/>
  <c r="B1135" i="2"/>
  <c r="F1177" i="2"/>
  <c r="B1424" i="2"/>
  <c r="B1641" i="2"/>
  <c r="F1698" i="2"/>
  <c r="B1138" i="2"/>
  <c r="F1311" i="2"/>
  <c r="B709" i="2"/>
  <c r="B1631" i="2"/>
  <c r="F1110" i="2"/>
  <c r="B1718" i="2"/>
  <c r="F1268" i="2"/>
  <c r="B1519" i="2"/>
  <c r="F1199" i="2"/>
  <c r="F1178" i="2"/>
  <c r="B1274" i="2"/>
  <c r="B1561" i="2"/>
  <c r="F1161" i="2"/>
  <c r="F1229" i="2"/>
  <c r="B1577" i="2"/>
  <c r="F1404" i="2"/>
  <c r="F1322" i="2"/>
  <c r="B1720" i="2"/>
  <c r="F196" i="2"/>
  <c r="F1630" i="2"/>
  <c r="B1580" i="2"/>
  <c r="B339" i="2"/>
  <c r="F282" i="2"/>
  <c r="F706" i="2"/>
  <c r="F1639" i="2"/>
  <c r="B1342" i="2"/>
  <c r="F347" i="2"/>
  <c r="B1092" i="2"/>
  <c r="B1094" i="2"/>
  <c r="F1250" i="2"/>
  <c r="B1576" i="2"/>
  <c r="F302" i="2"/>
  <c r="F1147" i="2"/>
  <c r="B1184" i="2"/>
  <c r="F1171" i="2"/>
  <c r="B1480" i="2"/>
  <c r="F1564" i="2"/>
  <c r="B1431" i="2"/>
  <c r="F1113" i="2"/>
  <c r="B390" i="2"/>
  <c r="B245" i="2"/>
  <c r="B448" i="2"/>
  <c r="B442" i="2"/>
  <c r="B640" i="2"/>
  <c r="B1370" i="2"/>
  <c r="F539" i="2"/>
  <c r="B330" i="2"/>
  <c r="F106" i="2"/>
  <c r="B111" i="2"/>
  <c r="F308" i="2"/>
  <c r="F1373" i="2"/>
  <c r="F248" i="2"/>
  <c r="B693" i="2"/>
  <c r="B1586" i="2"/>
  <c r="F1396" i="2"/>
  <c r="B1288" i="2"/>
  <c r="B1362" i="2"/>
  <c r="B1593" i="2"/>
  <c r="B1456" i="2"/>
  <c r="B1504" i="2"/>
  <c r="B344" i="2"/>
  <c r="B1131" i="2"/>
  <c r="F790" i="2"/>
  <c r="B691" i="2"/>
  <c r="B1666" i="2"/>
  <c r="B1528" i="2"/>
  <c r="B1437" i="2"/>
  <c r="F1167" i="2"/>
  <c r="F1353" i="2"/>
  <c r="B1462" i="2"/>
  <c r="F1410" i="2"/>
  <c r="B1581" i="2"/>
  <c r="F237" i="2"/>
  <c r="B1461" i="2"/>
  <c r="F1144" i="2"/>
  <c r="F1080" i="2"/>
  <c r="F315" i="2"/>
  <c r="B1611" i="2"/>
  <c r="B1399" i="2"/>
  <c r="B359" i="2"/>
  <c r="B414" i="2"/>
  <c r="F1198" i="2"/>
  <c r="F350" i="2"/>
  <c r="F1431" i="2"/>
  <c r="F1232" i="2"/>
  <c r="B1270" i="2"/>
  <c r="F1315" i="2"/>
  <c r="B1590" i="2"/>
  <c r="B203" i="2"/>
  <c r="F1125" i="2"/>
  <c r="F1416" i="2"/>
  <c r="B266" i="2"/>
  <c r="B161" i="2"/>
  <c r="F174" i="2"/>
  <c r="B550" i="2"/>
  <c r="B1218" i="2"/>
  <c r="F1536" i="2"/>
  <c r="F1286" i="2"/>
  <c r="F1228" i="2"/>
  <c r="F1092" i="2"/>
  <c r="B333" i="2"/>
  <c r="B431" i="2"/>
  <c r="F324" i="2"/>
  <c r="F228" i="2"/>
  <c r="F695" i="2"/>
  <c r="B317" i="2"/>
  <c r="F834" i="2"/>
  <c r="B1134" i="2"/>
  <c r="B1609" i="2"/>
  <c r="B1643" i="2"/>
  <c r="F1719" i="2"/>
  <c r="B1310" i="2"/>
  <c r="B247" i="2"/>
  <c r="B1516" i="2"/>
  <c r="B399" i="2"/>
  <c r="F352" i="2"/>
  <c r="F1463" i="2"/>
  <c r="F260" i="2"/>
  <c r="B714" i="2"/>
  <c r="F1704" i="2"/>
  <c r="B398" i="2"/>
  <c r="B1269" i="2"/>
  <c r="B1453" i="2"/>
  <c r="F1627" i="2"/>
  <c r="F1370" i="2"/>
  <c r="B1564" i="2"/>
  <c r="F1346" i="2"/>
  <c r="F1043" i="2"/>
  <c r="B303" i="2"/>
  <c r="B1178" i="2"/>
  <c r="B241" i="2"/>
  <c r="B1551" i="2"/>
  <c r="B639" i="2"/>
  <c r="B1521" i="2"/>
  <c r="F1457" i="2"/>
  <c r="B1130" i="2"/>
  <c r="B252" i="2"/>
  <c r="B155" i="2"/>
  <c r="F1186" i="2"/>
  <c r="B429" i="2"/>
  <c r="F1224" i="2"/>
  <c r="B1596" i="2"/>
  <c r="B1354" i="2"/>
  <c r="B417" i="2"/>
  <c r="B988" i="2"/>
  <c r="F1552" i="2"/>
  <c r="F1441" i="2"/>
  <c r="B1459" i="2"/>
  <c r="B1568" i="2"/>
  <c r="B281" i="2"/>
  <c r="F238" i="2"/>
  <c r="F1551" i="2"/>
  <c r="F1469" i="2"/>
  <c r="F1168" i="2"/>
  <c r="B1132" i="2"/>
  <c r="B1348" i="2"/>
  <c r="B1407" i="2"/>
  <c r="B437" i="2"/>
  <c r="F1711" i="2"/>
  <c r="B1312" i="2"/>
  <c r="F1256" i="2"/>
  <c r="F316" i="2"/>
  <c r="F1326" i="2"/>
  <c r="F1137" i="2"/>
  <c r="B1657" i="2"/>
  <c r="B1061" i="2"/>
  <c r="B1713" i="2"/>
  <c r="F1710" i="2"/>
  <c r="F1696" i="2"/>
  <c r="F1422" i="2"/>
  <c r="F1321" i="2"/>
  <c r="B1181" i="2"/>
  <c r="B1645" i="2"/>
  <c r="B118" i="2"/>
  <c r="F716" i="2"/>
  <c r="F1522" i="2"/>
  <c r="F1348" i="2"/>
  <c r="F1479" i="2"/>
  <c r="B1472" i="2"/>
  <c r="B1285" i="2"/>
  <c r="F261" i="2"/>
  <c r="F1249" i="2"/>
  <c r="B140" i="2"/>
  <c r="B1579" i="2"/>
  <c r="B1344" i="2"/>
  <c r="B363" i="2"/>
  <c r="F269" i="2"/>
  <c r="F341" i="2"/>
  <c r="F1323" i="2"/>
  <c r="B427" i="2"/>
  <c r="B197" i="2"/>
  <c r="B443" i="2"/>
  <c r="B177" i="2"/>
  <c r="B778" i="2"/>
  <c r="F561" i="2"/>
  <c r="B1507" i="2"/>
  <c r="B426" i="2"/>
  <c r="B1189" i="2"/>
  <c r="B237" i="2"/>
  <c r="F1078" i="2"/>
  <c r="F321" i="2"/>
  <c r="F162" i="2"/>
  <c r="B1337" i="2"/>
  <c r="B204" i="2"/>
  <c r="B380" i="2"/>
  <c r="F346" i="2"/>
  <c r="F1320" i="2"/>
  <c r="F251" i="2"/>
  <c r="B180" i="2"/>
  <c r="B605" i="2"/>
  <c r="F167" i="2"/>
  <c r="B1640" i="2"/>
  <c r="B332" i="2"/>
  <c r="B1405" i="2"/>
  <c r="B1247" i="2"/>
  <c r="B1417" i="2"/>
  <c r="B306" i="2"/>
  <c r="B188" i="2"/>
  <c r="B165" i="2"/>
  <c r="F244" i="2"/>
  <c r="B867" i="2"/>
  <c r="B1252" i="2"/>
  <c r="F1189" i="2"/>
  <c r="F676" i="2"/>
  <c r="B276" i="2"/>
  <c r="F675" i="2"/>
  <c r="F1343" i="2"/>
  <c r="B1582" i="2"/>
  <c r="F236" i="2"/>
  <c r="F1330" i="2"/>
  <c r="B153" i="2"/>
  <c r="B675" i="2"/>
  <c r="F226" i="2"/>
  <c r="F1486" i="2"/>
  <c r="F1267" i="2"/>
  <c r="F240" i="2"/>
  <c r="F1223" i="2"/>
  <c r="F1169" i="2"/>
  <c r="F364" i="2"/>
  <c r="F168" i="2"/>
  <c r="B113" i="2"/>
  <c r="B257" i="2"/>
  <c r="B765" i="2"/>
  <c r="B355" i="2"/>
  <c r="F1363" i="2"/>
  <c r="B1544" i="2"/>
  <c r="F1516" i="2"/>
  <c r="B1314" i="2"/>
  <c r="F307" i="2"/>
  <c r="B1255" i="2"/>
  <c r="F259" i="2"/>
  <c r="F1654" i="2"/>
  <c r="F338" i="2"/>
  <c r="F1671" i="2"/>
  <c r="B264" i="2"/>
  <c r="B1410" i="2"/>
  <c r="F1555" i="2"/>
  <c r="F1638" i="2"/>
  <c r="B298" i="2"/>
  <c r="F1329" i="2"/>
  <c r="F300" i="2"/>
  <c r="B856" i="2"/>
  <c r="F1668" i="2"/>
  <c r="F1527" i="2"/>
  <c r="B1658" i="2"/>
  <c r="B1458" i="2"/>
  <c r="F1586" i="2"/>
  <c r="F1490" i="2"/>
  <c r="F812" i="2"/>
  <c r="F1655" i="2"/>
  <c r="F1131" i="2"/>
  <c r="B1689" i="2"/>
  <c r="B1286" i="2"/>
  <c r="F1308" i="2"/>
  <c r="B1152" i="2"/>
  <c r="B230" i="2"/>
  <c r="B1253" i="2"/>
  <c r="B1421" i="2"/>
  <c r="F243" i="2"/>
  <c r="F254" i="2"/>
  <c r="F147" i="2"/>
  <c r="F1305" i="2"/>
  <c r="F172" i="2"/>
  <c r="B169" i="2"/>
  <c r="F1541" i="2"/>
  <c r="B1356" i="2"/>
  <c r="F1567" i="2"/>
  <c r="F1096" i="2"/>
  <c r="B1221" i="2"/>
  <c r="B251" i="2"/>
  <c r="F1713" i="2"/>
  <c r="F1111" i="2"/>
  <c r="B1529" i="2"/>
  <c r="F1193" i="2"/>
  <c r="F1132" i="2"/>
  <c r="B1411" i="2"/>
  <c r="F1650" i="2"/>
  <c r="F1524" i="2"/>
  <c r="F1220" i="2"/>
  <c r="B1341" i="2"/>
  <c r="B360" i="2"/>
  <c r="F1442" i="2"/>
  <c r="B1508" i="2"/>
  <c r="B1308" i="2"/>
  <c r="B1376" i="2"/>
  <c r="F1435" i="2"/>
  <c r="B1241" i="2"/>
  <c r="B1171" i="2"/>
  <c r="B1545" i="2"/>
  <c r="B396" i="2"/>
  <c r="B1478" i="2"/>
  <c r="B1301" i="2"/>
  <c r="F1182" i="2"/>
  <c r="F1153" i="2"/>
  <c r="B1268" i="2"/>
  <c r="B388" i="2"/>
  <c r="B1455" i="2"/>
  <c r="B1043" i="2"/>
  <c r="B1186" i="2"/>
  <c r="B1280" i="2"/>
  <c r="F1593" i="2"/>
  <c r="B218" i="2"/>
  <c r="F1413" i="2"/>
  <c r="B1358" i="2"/>
  <c r="F1537" i="2"/>
  <c r="F331" i="2"/>
  <c r="B1474" i="2"/>
  <c r="F1158" i="2"/>
  <c r="B170" i="2"/>
  <c r="B1632" i="2"/>
  <c r="B1349" i="2"/>
  <c r="F1489" i="2"/>
  <c r="B1257" i="2"/>
  <c r="F710" i="2"/>
  <c r="B1056" i="2"/>
  <c r="B1361" i="2"/>
  <c r="F638" i="2"/>
  <c r="B1591" i="2"/>
  <c r="F1468" i="2"/>
  <c r="B219" i="2"/>
  <c r="F1429" i="2"/>
  <c r="F1061" i="2"/>
  <c r="B1373" i="2"/>
  <c r="F1376" i="2"/>
  <c r="B404" i="2"/>
  <c r="B1460" i="2"/>
  <c r="B1409" i="2"/>
  <c r="B1158" i="2"/>
  <c r="B259" i="2"/>
  <c r="F1476" i="2"/>
  <c r="F202" i="2"/>
  <c r="F193" i="2"/>
  <c r="F1408" i="2"/>
  <c r="B688" i="2"/>
  <c r="B1021" i="2"/>
  <c r="F1140" i="2"/>
  <c r="B1585" i="2"/>
  <c r="F121" i="2"/>
  <c r="B1537" i="2"/>
  <c r="B1185" i="2"/>
  <c r="B346" i="2"/>
  <c r="B1339" i="2"/>
  <c r="F1364" i="2"/>
  <c r="B1108" i="2"/>
  <c r="B706" i="2"/>
  <c r="F362" i="2"/>
  <c r="F1636" i="2"/>
  <c r="F1424" i="2"/>
  <c r="F1226" i="2"/>
  <c r="B707" i="2"/>
  <c r="F1227" i="2"/>
  <c r="F286" i="2"/>
  <c r="F1423" i="2"/>
  <c r="B1533" i="2"/>
  <c r="F1427" i="2"/>
  <c r="B1525" i="2"/>
  <c r="F1461" i="2"/>
  <c r="F1623" i="2"/>
  <c r="B1397" i="2"/>
  <c r="B232" i="2"/>
  <c r="F1576" i="2"/>
  <c r="B1240" i="2"/>
  <c r="F1646" i="2"/>
  <c r="F1414" i="2"/>
  <c r="B933" i="2"/>
  <c r="B358" i="2"/>
  <c r="F247" i="2"/>
  <c r="B690" i="2"/>
  <c r="B226" i="2"/>
  <c r="B1451" i="2"/>
  <c r="F1405" i="2"/>
  <c r="B1010" i="2"/>
  <c r="F1473" i="2"/>
  <c r="B1076" i="2"/>
  <c r="B1562" i="2"/>
  <c r="B1109" i="2"/>
  <c r="B1264" i="2"/>
  <c r="F253" i="2"/>
  <c r="B1488" i="2"/>
  <c r="B244" i="2"/>
  <c r="B1553" i="2"/>
  <c r="F1628" i="2"/>
  <c r="B1227" i="2"/>
  <c r="B955" i="2"/>
  <c r="B224" i="2"/>
  <c r="B222" i="2"/>
  <c r="B283" i="2"/>
  <c r="B754" i="2"/>
  <c r="F1077" i="2"/>
  <c r="B1334" i="2"/>
  <c r="B1058" i="2"/>
  <c r="F1359" i="2"/>
  <c r="B411" i="2"/>
  <c r="B716" i="2"/>
  <c r="F114" i="2"/>
  <c r="F297" i="2"/>
  <c r="F230" i="2"/>
  <c r="F1588" i="2"/>
  <c r="F1596" i="2"/>
  <c r="F1331" i="2"/>
  <c r="F239" i="2"/>
  <c r="B1610" i="2"/>
  <c r="B1317" i="2"/>
  <c r="B1403" i="2"/>
  <c r="F275" i="2"/>
  <c r="B1243" i="2"/>
  <c r="F314" i="2"/>
  <c r="F103" i="2"/>
  <c r="F1372" i="2"/>
  <c r="B154" i="2"/>
  <c r="B109" i="2"/>
  <c r="F867" i="2"/>
  <c r="B1652" i="2"/>
  <c r="F1155" i="2"/>
  <c r="F1152" i="2"/>
  <c r="B694" i="2"/>
  <c r="B356" i="2"/>
  <c r="B1263" i="2"/>
  <c r="B362" i="2"/>
  <c r="F152" i="2"/>
  <c r="B394" i="2"/>
  <c r="F1502" i="2"/>
  <c r="B1482" i="2"/>
  <c r="B1213" i="2"/>
  <c r="B1696" i="2"/>
  <c r="B1234" i="2"/>
  <c r="F1694" i="2"/>
  <c r="B1169" i="2"/>
  <c r="B1394" i="2"/>
  <c r="F222" i="2"/>
  <c r="F1699" i="2"/>
  <c r="B732" i="2"/>
  <c r="F1146" i="2"/>
  <c r="B776" i="2"/>
  <c r="F1692" i="2"/>
  <c r="B1485" i="2"/>
  <c r="F1176" i="2"/>
  <c r="B1224" i="2"/>
  <c r="B382" i="2"/>
  <c r="B110" i="2"/>
  <c r="F1251" i="2"/>
  <c r="B1228" i="2"/>
  <c r="B145" i="2"/>
  <c r="F276" i="2"/>
  <c r="B164" i="2"/>
  <c r="F178" i="2"/>
  <c r="F327" i="2"/>
  <c r="B353" i="2"/>
  <c r="F1553" i="2"/>
  <c r="F225" i="2"/>
  <c r="F1350" i="2"/>
  <c r="F330" i="2"/>
  <c r="B159" i="2"/>
  <c r="B151" i="2"/>
  <c r="F161" i="2"/>
  <c r="B134" i="2"/>
  <c r="B1705" i="2"/>
  <c r="F157" i="2"/>
  <c r="B352" i="2"/>
  <c r="F242" i="2"/>
  <c r="B220" i="2"/>
  <c r="B1166" i="2"/>
  <c r="F1278" i="2"/>
  <c r="F1149" i="2"/>
  <c r="F1391" i="2"/>
  <c r="B216" i="2"/>
  <c r="F173" i="2"/>
  <c r="F1160" i="2"/>
  <c r="F1156" i="2"/>
  <c r="F1505" i="2"/>
  <c r="F359" i="2"/>
  <c r="F1222" i="2"/>
  <c r="B260" i="2"/>
  <c r="B413" i="2"/>
  <c r="F348" i="2"/>
  <c r="B1435" i="2"/>
  <c r="B178" i="2"/>
  <c r="B186" i="2"/>
  <c r="F1443" i="2"/>
  <c r="B196" i="2"/>
  <c r="B1540" i="2"/>
  <c r="B268" i="2"/>
  <c r="B341" i="2"/>
  <c r="F1333" i="2"/>
  <c r="B1183" i="2"/>
  <c r="B249" i="2"/>
  <c r="B1510" i="2"/>
  <c r="B1686" i="2"/>
  <c r="F1620" i="2"/>
  <c r="F1097" i="2"/>
  <c r="B1423" i="2"/>
  <c r="B1236" i="2"/>
  <c r="B1555" i="2"/>
  <c r="F1163" i="2"/>
  <c r="F325" i="2"/>
  <c r="F1560" i="2"/>
  <c r="B1556" i="2"/>
  <c r="F1718" i="2"/>
  <c r="F1412" i="2"/>
  <c r="F1624" i="2"/>
  <c r="B1443" i="2"/>
  <c r="B977" i="2"/>
  <c r="F1546" i="2"/>
  <c r="B1699" i="2"/>
  <c r="B1179" i="2"/>
  <c r="F1645" i="2"/>
  <c r="B439" i="2"/>
  <c r="B1345" i="2"/>
  <c r="B274" i="2"/>
  <c r="B1080" i="2"/>
  <c r="B415" i="2"/>
  <c r="F1643" i="2"/>
  <c r="B717" i="2"/>
  <c r="B351" i="2"/>
  <c r="F687" i="2"/>
  <c r="B179" i="2"/>
  <c r="B1695" i="2"/>
  <c r="F1436" i="2"/>
  <c r="F146" i="2"/>
  <c r="F1338" i="2"/>
  <c r="B1694" i="2"/>
  <c r="F1287" i="2"/>
  <c r="F1649" i="2"/>
  <c r="F1712" i="2"/>
  <c r="F1332" i="2"/>
  <c r="F1512" i="2"/>
  <c r="B1059" i="2"/>
  <c r="B1714" i="2"/>
  <c r="B1481" i="2"/>
  <c r="F1213" i="2"/>
  <c r="B1426" i="2"/>
  <c r="B1700" i="2"/>
  <c r="B1467" i="2"/>
  <c r="B449" i="2"/>
  <c r="F1465" i="2"/>
  <c r="B1155" i="2"/>
  <c r="B1628" i="2"/>
  <c r="B1199" i="2"/>
  <c r="F285" i="2"/>
  <c r="F1477" i="2"/>
  <c r="B966" i="2"/>
  <c r="B334" i="2"/>
  <c r="F1705" i="2"/>
  <c r="B1511" i="2"/>
  <c r="B1400" i="2"/>
  <c r="B1523" i="2"/>
  <c r="F1327" i="2"/>
  <c r="F713" i="2"/>
  <c r="B1060" i="2"/>
  <c r="B234" i="2"/>
  <c r="B715" i="2"/>
  <c r="F1420" i="2"/>
  <c r="B389" i="2"/>
  <c r="F1580" i="2"/>
  <c r="B1194" i="2"/>
  <c r="F1195" i="2"/>
  <c r="F1411" i="2"/>
  <c r="B228" i="2"/>
  <c r="F1129" i="2"/>
  <c r="F1395" i="2"/>
  <c r="F1453" i="2"/>
  <c r="B1188" i="2"/>
  <c r="B1032" i="2"/>
  <c r="B166" i="2"/>
  <c r="F1669" i="2"/>
  <c r="B1637" i="2"/>
  <c r="B1159" i="2"/>
  <c r="B1402" i="2"/>
  <c r="F691" i="2"/>
  <c r="F1060" i="2"/>
  <c r="F1589" i="2"/>
  <c r="B1503" i="2"/>
  <c r="F258" i="2"/>
  <c r="F1356" i="2"/>
  <c r="B311" i="2"/>
  <c r="B392" i="2"/>
  <c r="B335" i="2"/>
  <c r="F1568" i="2"/>
  <c r="B1406" i="2"/>
  <c r="B1479" i="2"/>
  <c r="B1147" i="2"/>
  <c r="B1165" i="2"/>
  <c r="F368" i="2"/>
  <c r="B239" i="2"/>
  <c r="F1467" i="2"/>
  <c r="B446" i="2"/>
  <c r="B1502" i="2"/>
  <c r="F274" i="2"/>
  <c r="F262" i="2"/>
  <c r="F1640" i="2"/>
  <c r="F720" i="2"/>
  <c r="B1670" i="2"/>
  <c r="B777" i="2"/>
  <c r="F721" i="2"/>
  <c r="F1246" i="2"/>
  <c r="B343" i="2"/>
  <c r="B273" i="2"/>
  <c r="F1304" i="2"/>
  <c r="F1325" i="2"/>
  <c r="B309" i="2"/>
  <c r="F199" i="2"/>
  <c r="F1349" i="2"/>
  <c r="F224" i="2"/>
  <c r="B721" i="2"/>
  <c r="F1162" i="2"/>
  <c r="B1618" i="2"/>
  <c r="F165" i="2"/>
  <c r="B1302" i="2"/>
  <c r="F1181" i="2"/>
  <c r="B1569" i="2"/>
  <c r="B1331" i="2"/>
  <c r="F801" i="2"/>
  <c r="B1673" i="2"/>
  <c r="B1279" i="2"/>
  <c r="B1638" i="2"/>
  <c r="F1653" i="2"/>
  <c r="B710" i="2"/>
  <c r="B1570" i="2"/>
  <c r="B1148" i="2"/>
  <c r="B444" i="2"/>
  <c r="F1170" i="2"/>
  <c r="F1618" i="2"/>
  <c r="F1510" i="2"/>
  <c r="F342" i="2"/>
  <c r="F1302" i="2"/>
  <c r="B348" i="2"/>
  <c r="B1669" i="2"/>
  <c r="B1128" i="2"/>
  <c r="F317" i="2"/>
  <c r="F1421" i="2"/>
  <c r="F845" i="2"/>
  <c r="F1695" i="2"/>
  <c r="F1347" i="2"/>
  <c r="B1477" i="2"/>
  <c r="F1548" i="2"/>
  <c r="B1198" i="2"/>
  <c r="B420" i="2"/>
  <c r="B1649" i="2"/>
  <c r="B1141" i="2"/>
  <c r="F305" i="2"/>
  <c r="B307" i="2"/>
  <c r="B1307" i="2"/>
  <c r="F1368" i="2"/>
  <c r="B1216" i="2"/>
  <c r="F229" i="2"/>
  <c r="B1190" i="2"/>
  <c r="B1625" i="2"/>
  <c r="B1175" i="2"/>
  <c r="F1282" i="2"/>
  <c r="B1454" i="2"/>
  <c r="F107" i="2"/>
  <c r="B1439" i="2"/>
  <c r="F118" i="2"/>
  <c r="B1471" i="2"/>
  <c r="B312" i="2"/>
  <c r="F354" i="2"/>
  <c r="F1619" i="2"/>
  <c r="F690" i="2"/>
  <c r="F754" i="2"/>
  <c r="F694" i="2"/>
  <c r="B1647" i="2"/>
  <c r="B148" i="2"/>
  <c r="B105" i="2"/>
  <c r="B144" i="2"/>
  <c r="F182" i="2"/>
  <c r="F135" i="2"/>
  <c r="F1192" i="2"/>
  <c r="F933" i="2"/>
  <c r="B1572" i="2"/>
  <c r="F1239" i="2"/>
  <c r="F1572" i="2"/>
  <c r="F572" i="2"/>
  <c r="F1174" i="2"/>
  <c r="F1234" i="2"/>
  <c r="B1656" i="2"/>
  <c r="F1324" i="2"/>
  <c r="F123" i="2"/>
  <c r="B1684" i="2"/>
  <c r="F1610" i="2"/>
  <c r="F175" i="2"/>
  <c r="B1547" i="2"/>
  <c r="B1691" i="2"/>
  <c r="F1616" i="2"/>
  <c r="B387" i="2"/>
  <c r="F1283" i="2"/>
  <c r="F688" i="2"/>
  <c r="F1554" i="2"/>
  <c r="B168" i="2"/>
  <c r="B297" i="2"/>
  <c r="F1452" i="2"/>
  <c r="F155" i="2"/>
  <c r="F148" i="2"/>
  <c r="F186" i="2"/>
  <c r="B162" i="2"/>
  <c r="B182" i="2"/>
  <c r="B408" i="2"/>
  <c r="F153" i="2"/>
  <c r="B138" i="2"/>
  <c r="B1153" i="2"/>
  <c r="B107" i="2"/>
  <c r="B116" i="2"/>
  <c r="F1196" i="2"/>
  <c r="B409" i="2"/>
  <c r="F1010" i="2"/>
  <c r="B418" i="2"/>
  <c r="B246" i="2"/>
  <c r="F1484" i="2"/>
  <c r="B1442" i="2"/>
  <c r="F117" i="2"/>
  <c r="F717" i="2"/>
  <c r="B254" i="2"/>
  <c r="F1659" i="2"/>
  <c r="F1336" i="2"/>
  <c r="B347" i="2"/>
  <c r="B349" i="2"/>
  <c r="B248" i="2"/>
  <c r="F1288" i="2"/>
  <c r="F1444" i="2"/>
  <c r="B1484" i="2"/>
  <c r="F363" i="2"/>
  <c r="B1536" i="2"/>
  <c r="B1715" i="2"/>
  <c r="B1509" i="2"/>
  <c r="F278" i="2"/>
  <c r="B1187" i="2"/>
  <c r="F200" i="2"/>
  <c r="B1527" i="2"/>
  <c r="B1401" i="2"/>
  <c r="F1109" i="2"/>
  <c r="B1162" i="2"/>
  <c r="B708" i="2"/>
  <c r="F1621" i="2"/>
  <c r="F1570" i="2"/>
  <c r="F223" i="2"/>
  <c r="B195" i="2"/>
  <c r="B1272" i="2"/>
  <c r="B322" i="2"/>
  <c r="B911" i="2"/>
  <c r="F1266" i="2"/>
  <c r="B1077" i="2"/>
  <c r="F1426" i="2"/>
  <c r="F265" i="2"/>
  <c r="B320" i="2"/>
  <c r="B314" i="2"/>
  <c r="B194" i="2"/>
  <c r="B1338" i="2"/>
  <c r="B1622" i="2"/>
  <c r="B1201" i="2"/>
  <c r="B119" i="2"/>
  <c r="F1362" i="2"/>
  <c r="F170" i="2"/>
  <c r="F303" i="2"/>
  <c r="F61" i="2"/>
  <c r="B141" i="2"/>
  <c r="F273" i="2"/>
  <c r="B193" i="2"/>
  <c r="F1284" i="2"/>
  <c r="F1400" i="2"/>
  <c r="B1655" i="2"/>
  <c r="B712" i="2"/>
  <c r="B1374" i="2"/>
  <c r="F1438" i="2"/>
  <c r="F1456" i="2"/>
  <c r="B400" i="2"/>
  <c r="B1594" i="2"/>
  <c r="F361" i="2"/>
  <c r="F1334" i="2"/>
  <c r="B1315" i="2"/>
  <c r="F1366" i="2"/>
  <c r="F1634" i="2"/>
  <c r="B1319" i="2"/>
  <c r="B1624" i="2"/>
  <c r="B743" i="2"/>
  <c r="F1244" i="2"/>
  <c r="F312" i="2"/>
  <c r="B1633" i="2"/>
  <c r="F333" i="2"/>
  <c r="F1399" i="2"/>
  <c r="F1637" i="2"/>
  <c r="B1420" i="2"/>
  <c r="B120" i="2"/>
  <c r="B258" i="2"/>
  <c r="B1266" i="2"/>
  <c r="B385" i="2"/>
  <c r="B689" i="2"/>
  <c r="B438" i="2"/>
  <c r="F711" i="2"/>
  <c r="B1627" i="2"/>
  <c r="F1581" i="2"/>
  <c r="F311" i="2"/>
  <c r="B561" i="2"/>
  <c r="B1535" i="2"/>
  <c r="B1667" i="2"/>
  <c r="B1304" i="2"/>
  <c r="B379" i="2"/>
  <c r="F1273" i="2"/>
  <c r="B1230" i="2"/>
  <c r="B185" i="2"/>
  <c r="B834" i="2"/>
  <c r="F1488" i="2"/>
  <c r="B336" i="2"/>
  <c r="F1277" i="2"/>
  <c r="F218" i="2"/>
  <c r="F1519" i="2"/>
  <c r="F1583" i="2"/>
  <c r="B1398" i="2"/>
  <c r="F1549" i="2"/>
  <c r="F357" i="2"/>
  <c r="F309" i="2"/>
  <c r="B1463" i="2"/>
  <c r="F652" i="2"/>
  <c r="F955" i="2"/>
  <c r="F1455" i="2"/>
  <c r="B1475" i="2"/>
  <c r="F1114" i="2"/>
  <c r="B1351" i="2"/>
  <c r="B423" i="2"/>
  <c r="B801" i="2"/>
  <c r="F221" i="2"/>
  <c r="B1445" i="2"/>
  <c r="F365" i="2"/>
  <c r="B1156" i="2"/>
  <c r="B447" i="2"/>
  <c r="B1284" i="2"/>
  <c r="B1333" i="2"/>
  <c r="B1538" i="2"/>
  <c r="F1141" i="2"/>
  <c r="B1332" i="2"/>
  <c r="B1436" i="2"/>
  <c r="B278" i="2"/>
  <c r="B1520" i="2"/>
  <c r="B720" i="2"/>
  <c r="F1201" i="2"/>
  <c r="F777" i="2"/>
  <c r="B1487" i="2"/>
  <c r="F1179" i="2"/>
  <c r="B1097" i="2"/>
  <c r="F743" i="2"/>
  <c r="B441" i="2"/>
  <c r="B1375" i="2"/>
  <c r="F1180" i="2"/>
  <c r="F142" i="2"/>
  <c r="B1663" i="2"/>
  <c r="B270" i="2"/>
  <c r="F1482" i="2"/>
  <c r="F1633" i="2"/>
  <c r="F304" i="2"/>
  <c r="F1617" i="2"/>
  <c r="B1277" i="2"/>
  <c r="B1217" i="2"/>
  <c r="F1285" i="2"/>
  <c r="F1242" i="2"/>
  <c r="F1235" i="2"/>
  <c r="F1433" i="2"/>
  <c r="B1136" i="2"/>
  <c r="B1518" i="2"/>
  <c r="F1647" i="2"/>
  <c r="B1532" i="2"/>
  <c r="B1608" i="2"/>
  <c r="F332" i="2"/>
  <c r="B1346" i="2"/>
  <c r="B381" i="2"/>
  <c r="F1145" i="2"/>
  <c r="B1413" i="2"/>
  <c r="B1446" i="2"/>
  <c r="F1418" i="2"/>
  <c r="F1472" i="2"/>
  <c r="B1256" i="2"/>
  <c r="B1196" i="2"/>
  <c r="F1656" i="2"/>
  <c r="F889" i="2"/>
  <c r="B286" i="2"/>
  <c r="B1449" i="2"/>
  <c r="B1427" i="2"/>
  <c r="F1609" i="2"/>
  <c r="F120" i="2"/>
  <c r="F1175" i="2"/>
  <c r="F188" i="2"/>
  <c r="B1254" i="2"/>
  <c r="B1281" i="2"/>
  <c r="B1422" i="2"/>
  <c r="F719" i="2"/>
  <c r="B1653" i="2"/>
  <c r="F195" i="2"/>
  <c r="F1247" i="2"/>
  <c r="B1711" i="2"/>
  <c r="B1225" i="2"/>
  <c r="B1512" i="2"/>
  <c r="F1221" i="2"/>
  <c r="B1389" i="2"/>
  <c r="F234" i="2"/>
  <c r="B1552" i="2"/>
  <c r="B256" i="2"/>
  <c r="B1140" i="2"/>
  <c r="B718" i="2"/>
  <c r="F718" i="2"/>
  <c r="F158" i="2"/>
  <c r="B1440" i="2"/>
  <c r="B572" i="2"/>
  <c r="F141" i="2"/>
  <c r="F689" i="2"/>
  <c r="F1057" i="2"/>
  <c r="F1708" i="2"/>
  <c r="B1078" i="2"/>
  <c r="F310" i="2"/>
  <c r="F1595" i="2"/>
  <c r="F674" i="2"/>
  <c r="B674" i="2"/>
  <c r="B1483" i="2"/>
  <c r="B402" i="2"/>
  <c r="B1045" i="2"/>
  <c r="B1220" i="2"/>
  <c r="B61" i="2"/>
  <c r="B366" i="2"/>
  <c r="B158" i="2"/>
  <c r="F111" i="2"/>
  <c r="F1584" i="2"/>
  <c r="B1160" i="2"/>
  <c r="B1044" i="2"/>
  <c r="F1301" i="2"/>
  <c r="B1233" i="2"/>
  <c r="F1651" i="2"/>
  <c r="B594" i="2"/>
  <c r="B433" i="2"/>
  <c r="B191" i="2"/>
  <c r="B1662" i="2"/>
  <c r="B395" i="2"/>
  <c r="F179" i="2"/>
  <c r="B142" i="2"/>
  <c r="B108" i="2"/>
  <c r="F198" i="2"/>
  <c r="B183" i="2"/>
  <c r="F136" i="2"/>
  <c r="F272" i="2"/>
  <c r="B1260" i="2"/>
  <c r="F160" i="2"/>
  <c r="F1458" i="2"/>
  <c r="F1238" i="2"/>
  <c r="B384" i="2"/>
  <c r="F900" i="2"/>
  <c r="B1550" i="2"/>
  <c r="F1139" i="2"/>
  <c r="B103" i="2"/>
  <c r="B143" i="2"/>
  <c r="F252" i="2"/>
  <c r="F1233" i="2"/>
  <c r="B200" i="2"/>
  <c r="F1130" i="2"/>
  <c r="B365" i="2"/>
  <c r="B327" i="2"/>
  <c r="B383" i="2"/>
  <c r="B1636" i="2"/>
  <c r="F1340" i="2"/>
  <c r="B163" i="2"/>
  <c r="F109" i="2"/>
  <c r="F194" i="2"/>
  <c r="F709" i="2"/>
  <c r="B318" i="2"/>
  <c r="B1311" i="2"/>
  <c r="F189" i="2"/>
  <c r="B386" i="2"/>
  <c r="F1143" i="2"/>
  <c r="F1629" i="2"/>
  <c r="B445" i="2"/>
  <c r="F245" i="2"/>
  <c r="F116" i="2"/>
  <c r="B1414" i="2"/>
  <c r="F366" i="2"/>
  <c r="B1659" i="2"/>
  <c r="F1164" i="2"/>
  <c r="F220" i="2"/>
  <c r="B275" i="2"/>
  <c r="B616" i="2"/>
  <c r="F999" i="2"/>
  <c r="F1533" i="2"/>
  <c r="B719" i="2"/>
  <c r="F1501" i="2"/>
  <c r="F149" i="2"/>
  <c r="B812" i="2"/>
  <c r="B1567" i="2"/>
  <c r="B663" i="2"/>
  <c r="B1418" i="2"/>
  <c r="F1190" i="2"/>
  <c r="B1432" i="2"/>
  <c r="F197" i="2"/>
  <c r="B627" i="2"/>
  <c r="B160" i="2"/>
  <c r="F105" i="2"/>
  <c r="B1129" i="2"/>
  <c r="F1217" i="2"/>
  <c r="F264" i="2"/>
  <c r="B123" i="2"/>
  <c r="B1425" i="2"/>
  <c r="B641" i="2"/>
  <c r="B1144" i="2"/>
  <c r="B215" i="2"/>
  <c r="F112" i="2"/>
  <c r="F154" i="2"/>
  <c r="F1690" i="2"/>
  <c r="F119" i="2"/>
  <c r="B1322" i="2"/>
  <c r="B1195" i="2"/>
  <c r="B440" i="2"/>
  <c r="F1159" i="2"/>
  <c r="F183" i="2"/>
  <c r="F1335" i="2"/>
  <c r="B1283" i="2"/>
  <c r="F284" i="2"/>
  <c r="B263" i="2"/>
  <c r="B1630" i="2"/>
  <c r="F319" i="2"/>
  <c r="B150" i="2"/>
  <c r="B638" i="2"/>
  <c r="B583" i="2"/>
  <c r="B340" i="2"/>
  <c r="B1093" i="2"/>
  <c r="F159" i="2"/>
  <c r="F1700" i="2"/>
  <c r="B1672" i="2"/>
  <c r="F270" i="2"/>
  <c r="B676" i="2"/>
  <c r="B368" i="2"/>
  <c r="B146" i="2"/>
  <c r="B1149" i="2"/>
  <c r="B539" i="2"/>
  <c r="B137" i="2"/>
  <c r="F1215" i="2"/>
  <c r="F1434" i="2"/>
  <c r="B1192" i="2"/>
  <c r="B432" i="2"/>
  <c r="F1240" i="2"/>
  <c r="B122" i="2"/>
  <c r="B1328" i="2"/>
  <c r="B1223" i="2"/>
  <c r="B528" i="2"/>
  <c r="B1438" i="2"/>
  <c r="F1470" i="2"/>
  <c r="F1714" i="2"/>
  <c r="F250" i="2"/>
  <c r="F1622" i="2"/>
  <c r="B1607" i="2"/>
  <c r="F156" i="2"/>
  <c r="F339" i="2"/>
  <c r="F1466" i="2"/>
  <c r="F1063" i="2"/>
  <c r="F104" i="2"/>
  <c r="B1457" i="2"/>
  <c r="B1287" i="2"/>
  <c r="F1478" i="2"/>
  <c r="F76" i="2"/>
  <c r="F73" i="2"/>
  <c r="B1621" i="2"/>
  <c r="F335" i="2"/>
  <c r="B1522" i="2"/>
  <c r="B1617" i="2"/>
  <c r="B147" i="2"/>
  <c r="F1095" i="2"/>
  <c r="B364" i="2"/>
  <c r="B1150" i="2"/>
  <c r="F1409" i="2"/>
  <c r="F143" i="2"/>
  <c r="B779" i="2"/>
  <c r="F1574" i="2"/>
  <c r="B187" i="2"/>
  <c r="B223" i="2"/>
  <c r="F1188" i="2"/>
  <c r="F550" i="2"/>
  <c r="F163" i="2"/>
  <c r="F878" i="2"/>
  <c r="B114" i="2"/>
  <c r="F1138" i="2"/>
  <c r="F1300" i="2"/>
  <c r="F1375" i="2"/>
  <c r="F351" i="2"/>
  <c r="B687" i="2"/>
  <c r="F856" i="2"/>
  <c r="B1709" i="2"/>
  <c r="B172" i="2"/>
  <c r="F1275" i="2"/>
  <c r="F1387" i="2"/>
  <c r="B1524" i="2"/>
  <c r="B1300" i="2"/>
  <c r="B1531" i="2"/>
  <c r="B300" i="2"/>
  <c r="B1321" i="2"/>
  <c r="F355" i="2"/>
  <c r="B1168" i="2"/>
  <c r="F216" i="2"/>
  <c r="B361" i="2"/>
  <c r="F192" i="2"/>
  <c r="F1032" i="2"/>
  <c r="F1569" i="2"/>
  <c r="B410" i="2"/>
  <c r="B261" i="2"/>
  <c r="F169" i="2"/>
  <c r="B944" i="2"/>
  <c r="B1289" i="2"/>
  <c r="F134" i="2"/>
  <c r="B1470" i="2"/>
  <c r="B325" i="2"/>
  <c r="B1133" i="2"/>
  <c r="F367" i="2"/>
  <c r="F627" i="2"/>
  <c r="B1644" i="2"/>
  <c r="B167" i="2"/>
  <c r="F1660" i="2"/>
  <c r="F326" i="2"/>
  <c r="F110" i="2"/>
  <c r="F323" i="2"/>
  <c r="B845" i="2"/>
  <c r="F1341" i="2"/>
  <c r="B1350" i="2"/>
  <c r="B1320" i="2"/>
  <c r="F776" i="2"/>
  <c r="F1126" i="2"/>
  <c r="F1571" i="2"/>
  <c r="B652" i="2"/>
  <c r="F108" i="2"/>
  <c r="B104" i="2"/>
  <c r="F176" i="2"/>
  <c r="B115" i="2"/>
  <c r="F215" i="2"/>
  <c r="F640" i="2"/>
  <c r="B282" i="2"/>
  <c r="F583" i="2"/>
  <c r="F714" i="2"/>
  <c r="B157" i="2"/>
  <c r="B1127" i="2"/>
  <c r="F360" i="2"/>
  <c r="F1667" i="2"/>
  <c r="F1091" i="2"/>
  <c r="F1309" i="2"/>
  <c r="B342" i="2"/>
  <c r="B1464" i="2"/>
  <c r="B1433" i="2"/>
  <c r="B1309" i="2"/>
  <c r="F778" i="2"/>
  <c r="F151" i="2"/>
  <c r="F92" i="2"/>
  <c r="B75" i="2"/>
  <c r="F75" i="2"/>
  <c r="B77" i="2"/>
  <c r="F77" i="2"/>
  <c r="B1143" i="2"/>
  <c r="B900" i="2"/>
  <c r="B1063" i="2"/>
  <c r="F1319" i="2"/>
  <c r="F528" i="2"/>
  <c r="F1464" i="2"/>
  <c r="B91" i="2"/>
  <c r="B73" i="2"/>
  <c r="F91" i="2"/>
  <c r="B1634" i="2"/>
  <c r="F1279" i="2"/>
  <c r="B272" i="2"/>
  <c r="F115" i="2"/>
  <c r="F1611" i="2"/>
  <c r="B1177" i="2"/>
  <c r="B430" i="2"/>
  <c r="F185" i="2"/>
  <c r="F1445" i="2"/>
  <c r="B1126" i="2"/>
  <c r="F911" i="2"/>
  <c r="F1703" i="2"/>
  <c r="B1444" i="2"/>
  <c r="B221" i="2"/>
  <c r="B279" i="2"/>
  <c r="F1142" i="2"/>
  <c r="B357" i="2"/>
  <c r="F113" i="2"/>
  <c r="F138" i="2"/>
  <c r="F241" i="2"/>
  <c r="B1282" i="2"/>
  <c r="F1664" i="2"/>
  <c r="B1428" i="2"/>
  <c r="B436" i="2"/>
  <c r="B250" i="2"/>
  <c r="B1271" i="2"/>
  <c r="F187" i="2"/>
  <c r="B315" i="2"/>
  <c r="B412" i="2"/>
  <c r="F122" i="2"/>
  <c r="B1364" i="2"/>
  <c r="B62" i="2"/>
  <c r="F62" i="2"/>
  <c r="B1559" i="2"/>
  <c r="F1556" i="2"/>
  <c r="B149" i="2"/>
  <c r="B106" i="2"/>
  <c r="B1324" i="2"/>
  <c r="F281" i="2"/>
  <c r="B1355" i="2"/>
  <c r="F283" i="2"/>
  <c r="F1531" i="2"/>
  <c r="B1687" i="2"/>
  <c r="B922" i="2"/>
  <c r="B171" i="2"/>
  <c r="B338" i="2"/>
  <c r="F318" i="2"/>
  <c r="F235" i="2"/>
  <c r="F1271" i="2"/>
  <c r="F180" i="2"/>
  <c r="F1185" i="2"/>
  <c r="B367" i="2"/>
  <c r="F1509" i="2"/>
  <c r="F171" i="2"/>
  <c r="F1665" i="2"/>
  <c r="F166" i="2"/>
  <c r="F184" i="2"/>
  <c r="B1176" i="2"/>
  <c r="F263" i="2"/>
  <c r="F1357" i="2"/>
  <c r="B350" i="2"/>
  <c r="B262" i="2"/>
  <c r="F271" i="2"/>
  <c r="B419" i="2"/>
  <c r="F1044" i="2"/>
  <c r="B176" i="2"/>
  <c r="F1136" i="2"/>
  <c r="F190" i="2"/>
  <c r="B1114" i="2"/>
  <c r="B117" i="2"/>
  <c r="B1273" i="2"/>
  <c r="F1518" i="2"/>
  <c r="F594" i="2"/>
  <c r="F177" i="2"/>
  <c r="F231" i="2"/>
  <c r="F1079" i="2"/>
  <c r="B299" i="2"/>
  <c r="F765" i="2"/>
  <c r="F663" i="2"/>
  <c r="F1483" i="2"/>
  <c r="B136" i="2"/>
  <c r="B80" i="2"/>
  <c r="B76" i="2"/>
  <c r="B1276" i="2"/>
  <c r="B1623" i="2"/>
  <c r="B271" i="2"/>
  <c r="F1592" i="2"/>
  <c r="F1459" i="2"/>
  <c r="B267" i="2"/>
  <c r="F233" i="2"/>
  <c r="B1237" i="2"/>
  <c r="B1096" i="2"/>
  <c r="B1372" i="2"/>
  <c r="B1193" i="2"/>
  <c r="B1062" i="2"/>
  <c r="F1166" i="2"/>
  <c r="B192" i="2"/>
  <c r="F191" i="2"/>
  <c r="F641" i="2"/>
  <c r="B112" i="2"/>
  <c r="F1337" i="2"/>
  <c r="F329" i="2"/>
  <c r="B711" i="2"/>
  <c r="B326" i="2"/>
  <c r="F219" i="2"/>
  <c r="B231" i="2"/>
  <c r="F1511" i="2"/>
  <c r="F280" i="2"/>
  <c r="B285" i="2"/>
  <c r="B152" i="2"/>
  <c r="F1360" i="2"/>
  <c r="B284" i="2"/>
  <c r="F139" i="2"/>
  <c r="F320" i="2"/>
  <c r="F977" i="2"/>
  <c r="F1328" i="2"/>
  <c r="B217" i="2"/>
  <c r="F1214" i="2"/>
  <c r="B139" i="2"/>
  <c r="F306" i="2"/>
  <c r="B1366" i="2"/>
  <c r="F1306" i="2"/>
  <c r="F639" i="2"/>
  <c r="B1626" i="2"/>
  <c r="F988" i="2"/>
  <c r="B328" i="2"/>
  <c r="F779" i="2"/>
  <c r="B1323" i="2"/>
  <c r="B135" i="2"/>
  <c r="B1251" i="2"/>
  <c r="B310" i="2"/>
  <c r="B253" i="2"/>
  <c r="B1712" i="2"/>
  <c r="F616" i="2"/>
  <c r="B1057" i="2"/>
  <c r="F1517" i="2"/>
  <c r="F150" i="2"/>
  <c r="B1430" i="2"/>
  <c r="B174" i="2"/>
  <c r="F605" i="2"/>
  <c r="B1318" i="2"/>
  <c r="B1110" i="2"/>
  <c r="B277" i="2"/>
  <c r="B393" i="2"/>
  <c r="B422" i="2"/>
  <c r="B1154" i="2"/>
  <c r="F1542" i="2"/>
  <c r="B189" i="2"/>
  <c r="B175" i="2"/>
  <c r="F1642" i="2"/>
  <c r="B823" i="2"/>
  <c r="F1503" i="2"/>
  <c r="F137" i="2"/>
  <c r="B190" i="2"/>
  <c r="B1246" i="2"/>
  <c r="F164" i="2"/>
  <c r="B1563" i="2"/>
  <c r="B323" i="2"/>
  <c r="F1148" i="2"/>
  <c r="F1417" i="2"/>
  <c r="B1079" i="2"/>
  <c r="F144" i="2"/>
  <c r="B173" i="2"/>
  <c r="F140" i="2"/>
  <c r="B255" i="2"/>
  <c r="B156" i="2"/>
  <c r="B184" i="2"/>
  <c r="F1565" i="2"/>
  <c r="F1112" i="2"/>
  <c r="F78" i="2"/>
  <c r="F79" i="2"/>
  <c r="B79" i="2"/>
  <c r="F74" i="2"/>
  <c r="B78" i="2"/>
  <c r="B1075" i="2"/>
  <c r="B1392" i="2"/>
  <c r="F181" i="2"/>
  <c r="F145" i="2"/>
  <c r="B181" i="2"/>
  <c r="F255" i="2"/>
  <c r="B74" i="2"/>
  <c r="F80" i="2"/>
  <c r="B92" i="2"/>
  <c r="F37" i="2"/>
  <c r="F59" i="2"/>
  <c r="B60" i="2"/>
  <c r="F48" i="2"/>
  <c r="B48" i="2"/>
  <c r="B59" i="2"/>
  <c r="B37" i="2"/>
  <c r="F60" i="2"/>
  <c r="F606" i="2" l="1"/>
  <c r="F617" i="2"/>
  <c r="F989" i="2"/>
  <c r="F978" i="2"/>
  <c r="F664" i="2"/>
  <c r="F766" i="2"/>
  <c r="F595" i="2"/>
  <c r="F912" i="2"/>
  <c r="F93" i="2"/>
  <c r="F529" i="2"/>
  <c r="F1098" i="2"/>
  <c r="F584" i="2"/>
  <c r="F287" i="2"/>
  <c r="F780" i="2"/>
  <c r="F628" i="2"/>
  <c r="F205" i="2"/>
  <c r="F1033" i="2"/>
  <c r="F1491" i="2"/>
  <c r="F857" i="2"/>
  <c r="F1377" i="2"/>
  <c r="F879" i="2"/>
  <c r="F551" i="2"/>
  <c r="F81" i="2"/>
  <c r="F1597" i="2"/>
  <c r="F1000" i="2"/>
  <c r="F901" i="2"/>
  <c r="F677" i="2"/>
  <c r="F890" i="2"/>
  <c r="F744" i="2"/>
  <c r="F956" i="2"/>
  <c r="F653" i="2"/>
  <c r="F1011" i="2"/>
  <c r="F573" i="2"/>
  <c r="F934" i="2"/>
  <c r="F755" i="2"/>
  <c r="F846" i="2"/>
  <c r="F802" i="2"/>
  <c r="F1290" i="2"/>
  <c r="F696" i="2"/>
  <c r="F868" i="2"/>
  <c r="F124" i="2"/>
  <c r="F369" i="2"/>
  <c r="F642" i="2"/>
  <c r="F813" i="2"/>
  <c r="F562" i="2"/>
  <c r="F1046" i="2"/>
  <c r="F835" i="2"/>
  <c r="F1203" i="2"/>
  <c r="F791" i="2"/>
  <c r="F540" i="2"/>
  <c r="F722" i="2"/>
  <c r="F1674" i="2"/>
  <c r="F733" i="2"/>
  <c r="F1022" i="2"/>
  <c r="F945" i="2"/>
  <c r="F1081" i="2"/>
  <c r="F967" i="2"/>
  <c r="F1115" i="2"/>
  <c r="F923" i="2"/>
  <c r="F824" i="2"/>
  <c r="F1064" i="2"/>
  <c r="F63" i="2"/>
  <c r="F49" i="2"/>
  <c r="F38" i="2"/>
  <c r="J10" i="5"/>
  <c r="I10" i="5"/>
  <c r="H10" i="5"/>
  <c r="C6" i="5"/>
  <c r="C4" i="5"/>
  <c r="J27" i="2"/>
  <c r="C36" i="1" s="1"/>
  <c r="I27" i="2"/>
  <c r="C23" i="1" s="1"/>
  <c r="H27" i="2"/>
  <c r="C19" i="1" s="1"/>
  <c r="C20" i="2"/>
  <c r="C18" i="2"/>
  <c r="B3" i="2"/>
  <c r="C38" i="1"/>
  <c r="C14" i="1"/>
  <c r="C13" i="1"/>
  <c r="C12" i="1"/>
  <c r="C11" i="1"/>
  <c r="C10" i="1"/>
  <c r="C9" i="1"/>
  <c r="B23" i="2"/>
  <c r="F24" i="2"/>
  <c r="B24" i="2"/>
  <c r="F9" i="5"/>
  <c r="F25" i="2"/>
  <c r="B25" i="2"/>
  <c r="B9" i="5"/>
  <c r="F23" i="2"/>
  <c r="C22" i="1" l="1"/>
  <c r="C28" i="1"/>
  <c r="C37" i="1"/>
  <c r="C17" i="1"/>
  <c r="C20" i="1"/>
  <c r="C30" i="1"/>
  <c r="C31" i="1"/>
  <c r="C39" i="1"/>
  <c r="C32" i="1"/>
  <c r="C34" i="1"/>
  <c r="C35" i="1"/>
  <c r="C33" i="1"/>
  <c r="C18" i="1"/>
  <c r="C29" i="1"/>
  <c r="F27" i="2"/>
  <c r="B10" i="2" s="1"/>
  <c r="F10" i="5"/>
  <c r="C24" i="1" l="1"/>
  <c r="C26" i="1"/>
  <c r="C16" i="1"/>
  <c r="C27" i="1"/>
  <c r="F518" i="2" l="1"/>
  <c r="C7" i="1" s="1"/>
  <c r="B9" i="2" l="1"/>
  <c r="C8" i="1" s="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0" authorId="2">
      <text>
        <r>
          <rPr>
            <sz val="11"/>
            <color theme="1"/>
            <rFont val="Calibri"/>
            <family val="2"/>
            <scheme val="minor"/>
          </rPr>
          <t>Introducir un texto con el nombre o referencia de la contratación</t>
        </r>
      </text>
    </comment>
    <comment ref="B30" authorId="2">
      <text>
        <r>
          <rPr>
            <sz val="11"/>
            <color theme="1"/>
            <rFont val="Calibri"/>
            <family val="2"/>
            <scheme val="minor"/>
          </rPr>
          <t>Introduzca un texto con la finalidad de la contratación</t>
        </r>
      </text>
    </comment>
    <comment ref="C30" authorId="2">
      <text>
        <r>
          <rPr>
            <sz val="11"/>
            <color theme="1"/>
            <rFont val="Calibri"/>
            <family val="2"/>
            <scheme val="minor"/>
          </rPr>
          <t>Seleccionar un valor del listado</t>
        </r>
      </text>
    </comment>
    <comment ref="D30" authorId="2">
      <text>
        <r>
          <rPr>
            <sz val="11"/>
            <color theme="1"/>
            <rFont val="Calibri"/>
            <family val="2"/>
            <scheme val="minor"/>
          </rPr>
          <t>Seleccione el tipo de procedimiento</t>
        </r>
      </text>
    </comment>
    <comment ref="E30" authorId="2">
      <text>
        <r>
          <rPr>
            <sz val="11"/>
            <color theme="1"/>
            <rFont val="Calibri"/>
            <family val="2"/>
            <scheme val="minor"/>
          </rPr>
          <t>Seleccione un valor de la lista</t>
        </r>
      </text>
    </comment>
    <comment ref="F30" authorId="2">
      <text>
        <r>
          <rPr>
            <sz val="11"/>
            <color theme="1"/>
            <rFont val="Calibri"/>
            <family val="2"/>
            <scheme val="minor"/>
          </rPr>
          <t>Introduzca el código SNIP</t>
        </r>
      </text>
    </comment>
    <comment ref="C31" authorId="2">
      <text>
        <r>
          <rPr>
            <sz val="11"/>
            <color theme="1"/>
            <rFont val="Calibri"/>
            <family val="2"/>
            <scheme val="minor"/>
          </rPr>
          <t>Introduzca la fecha de inicio del proceso, en formato dd-mm-aaaa</t>
        </r>
      </text>
    </comment>
    <comment ref="F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2">
      <text/>
    </comment>
    <comment ref="C33" authorId="2">
      <text>
        <r>
          <rPr>
            <sz val="11"/>
            <color theme="1"/>
            <rFont val="Calibri"/>
            <family val="2"/>
            <scheme val="minor"/>
          </rPr>
          <t>Introduzca la fecha prevista de adjudicación, en formato dd-mm-aaaa</t>
        </r>
      </text>
    </comment>
    <comment ref="F33" authorId="2">
      <text/>
    </comment>
    <comment ref="F34" authorId="2">
      <text/>
    </comment>
    <comment ref="A36" authorId="2">
      <text>
        <r>
          <rPr>
            <sz val="11"/>
            <color theme="1"/>
            <rFont val="Calibri"/>
            <family val="2"/>
            <scheme val="minor"/>
          </rPr>
          <t>Introduzca un codigo UNSPSC</t>
        </r>
      </text>
    </comment>
    <comment ref="B36" authorId="2">
      <text>
        <r>
          <rPr>
            <sz val="11"/>
            <color theme="1"/>
            <rFont val="Calibri"/>
            <family val="2"/>
            <scheme val="minor"/>
          </rPr>
          <t>Descripción calculada automáticamente a partir de código del artículo</t>
        </r>
      </text>
    </comment>
    <comment ref="C36" authorId="2">
      <text>
        <r>
          <rPr>
            <sz val="11"/>
            <color theme="1"/>
            <rFont val="Calibri"/>
            <family val="2"/>
            <scheme val="minor"/>
          </rPr>
          <t>Seleccione un valor de la lista</t>
        </r>
      </text>
    </comment>
    <comment ref="D36" authorId="2">
      <text>
        <r>
          <rPr>
            <sz val="11"/>
            <color theme="1"/>
            <rFont val="Calibri"/>
            <family val="2"/>
            <scheme val="minor"/>
          </rPr>
          <t>Introduzca un número con dos decimales como máximo. Debe ser igual o mayor a la "Cantidad Real Consumida"</t>
        </r>
      </text>
    </comment>
    <comment ref="E36" authorId="2">
      <text>
        <r>
          <rPr>
            <sz val="11"/>
            <color theme="1"/>
            <rFont val="Calibri"/>
            <family val="2"/>
            <scheme val="minor"/>
          </rPr>
          <t>Introduzca un número con dos decimales como máximo</t>
        </r>
      </text>
    </comment>
    <comment ref="F36" authorId="2">
      <text>
        <r>
          <rPr>
            <sz val="11"/>
            <color theme="1"/>
            <rFont val="Calibri"/>
            <family val="2"/>
            <scheme val="minor"/>
          </rPr>
          <t>Monto calculado automáticamente por el sistema</t>
        </r>
      </text>
    </comment>
    <comment ref="A41" authorId="2">
      <text>
        <r>
          <rPr>
            <sz val="11"/>
            <color theme="1"/>
            <rFont val="Calibri"/>
            <family val="2"/>
            <scheme val="minor"/>
          </rPr>
          <t>Introducir un texto con el nombre o referencia de la contratación</t>
        </r>
      </text>
    </comment>
    <comment ref="B41" authorId="2">
      <text>
        <r>
          <rPr>
            <sz val="11"/>
            <color theme="1"/>
            <rFont val="Calibri"/>
            <family val="2"/>
            <scheme val="minor"/>
          </rPr>
          <t>Introduzca un texto con la finalidad de la contratación</t>
        </r>
      </text>
    </comment>
    <comment ref="C41" authorId="2">
      <text>
        <r>
          <rPr>
            <sz val="11"/>
            <color theme="1"/>
            <rFont val="Calibri"/>
            <family val="2"/>
            <scheme val="minor"/>
          </rPr>
          <t>Seleccionar un valor del listado</t>
        </r>
      </text>
    </comment>
    <comment ref="D41" authorId="2">
      <text>
        <r>
          <rPr>
            <sz val="11"/>
            <color theme="1"/>
            <rFont val="Calibri"/>
            <family val="2"/>
            <scheme val="minor"/>
          </rPr>
          <t>Seleccione el tipo de procedimiento</t>
        </r>
      </text>
    </comment>
    <comment ref="E41" authorId="2">
      <text>
        <r>
          <rPr>
            <sz val="11"/>
            <color theme="1"/>
            <rFont val="Calibri"/>
            <family val="2"/>
            <scheme val="minor"/>
          </rPr>
          <t>Seleccione un valor de la lista</t>
        </r>
      </text>
    </comment>
    <comment ref="F41" authorId="2">
      <text>
        <r>
          <rPr>
            <sz val="11"/>
            <color theme="1"/>
            <rFont val="Calibri"/>
            <family val="2"/>
            <scheme val="minor"/>
          </rPr>
          <t>Introduzca el código SNIP</t>
        </r>
      </text>
    </comment>
    <comment ref="C42" authorId="2">
      <text>
        <r>
          <rPr>
            <sz val="11"/>
            <color theme="1"/>
            <rFont val="Calibri"/>
            <family val="2"/>
            <scheme val="minor"/>
          </rPr>
          <t>Introduzca la fecha de inicio del proceso, en formato dd-mm-aaaa</t>
        </r>
      </text>
    </comment>
    <comment ref="F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2">
      <text/>
    </comment>
    <comment ref="C44" authorId="2">
      <text>
        <r>
          <rPr>
            <sz val="11"/>
            <color theme="1"/>
            <rFont val="Calibri"/>
            <family val="2"/>
            <scheme val="minor"/>
          </rPr>
          <t>Introduzca la fecha prevista de adjudicación, en formato dd-mm-aaaa</t>
        </r>
      </text>
    </comment>
    <comment ref="F44" authorId="2">
      <text/>
    </comment>
    <comment ref="F45" authorId="2">
      <text/>
    </comment>
    <comment ref="A47" authorId="2">
      <text>
        <r>
          <rPr>
            <sz val="11"/>
            <color theme="1"/>
            <rFont val="Calibri"/>
            <family val="2"/>
            <scheme val="minor"/>
          </rPr>
          <t>Introduzca un codigo UNSPSC</t>
        </r>
      </text>
    </comment>
    <comment ref="B47" authorId="2">
      <text>
        <r>
          <rPr>
            <sz val="11"/>
            <color theme="1"/>
            <rFont val="Calibri"/>
            <family val="2"/>
            <scheme val="minor"/>
          </rPr>
          <t>Descripción calculada automáticamente a partir de código del artículo</t>
        </r>
      </text>
    </comment>
    <comment ref="C47" authorId="2">
      <text>
        <r>
          <rPr>
            <sz val="11"/>
            <color theme="1"/>
            <rFont val="Calibri"/>
            <family val="2"/>
            <scheme val="minor"/>
          </rPr>
          <t>Seleccione un valor de la lista</t>
        </r>
      </text>
    </comment>
    <comment ref="D47" authorId="2">
      <text>
        <r>
          <rPr>
            <sz val="11"/>
            <color theme="1"/>
            <rFont val="Calibri"/>
            <family val="2"/>
            <scheme val="minor"/>
          </rPr>
          <t>Introduzca un número con dos decimales como máximo. Debe ser igual o mayor a la "Cantidad Real Consumida"</t>
        </r>
      </text>
    </comment>
    <comment ref="E47" authorId="2">
      <text>
        <r>
          <rPr>
            <sz val="11"/>
            <color theme="1"/>
            <rFont val="Calibri"/>
            <family val="2"/>
            <scheme val="minor"/>
          </rPr>
          <t>Introduzca un número con dos decimales como máximo</t>
        </r>
      </text>
    </comment>
    <comment ref="F47" authorId="2">
      <text>
        <r>
          <rPr>
            <sz val="11"/>
            <color theme="1"/>
            <rFont val="Calibri"/>
            <family val="2"/>
            <scheme val="minor"/>
          </rPr>
          <t>Monto calculado automáticamente por el sistema</t>
        </r>
      </text>
    </comment>
    <comment ref="A52" authorId="2">
      <text>
        <r>
          <rPr>
            <sz val="11"/>
            <color theme="1"/>
            <rFont val="Calibri"/>
            <family val="2"/>
            <scheme val="minor"/>
          </rPr>
          <t>Introducir un texto con el nombre o referencia de la contratación</t>
        </r>
      </text>
    </comment>
    <comment ref="B52" authorId="2">
      <text>
        <r>
          <rPr>
            <sz val="11"/>
            <color theme="1"/>
            <rFont val="Calibri"/>
            <family val="2"/>
            <scheme val="minor"/>
          </rPr>
          <t>Introduzca un texto con la finalidad de la contratación</t>
        </r>
      </text>
    </comment>
    <comment ref="C52" authorId="2">
      <text>
        <r>
          <rPr>
            <sz val="11"/>
            <color theme="1"/>
            <rFont val="Calibri"/>
            <family val="2"/>
            <scheme val="minor"/>
          </rPr>
          <t>Seleccionar un valor del listado</t>
        </r>
      </text>
    </comment>
    <comment ref="D52" authorId="2">
      <text>
        <r>
          <rPr>
            <sz val="11"/>
            <color theme="1"/>
            <rFont val="Calibri"/>
            <family val="2"/>
            <scheme val="minor"/>
          </rPr>
          <t>Seleccione el tipo de procedimiento</t>
        </r>
      </text>
    </comment>
    <comment ref="E52" authorId="2">
      <text>
        <r>
          <rPr>
            <sz val="11"/>
            <color theme="1"/>
            <rFont val="Calibri"/>
            <family val="2"/>
            <scheme val="minor"/>
          </rPr>
          <t>Seleccione un valor de la lista</t>
        </r>
      </text>
    </comment>
    <comment ref="F52" authorId="2">
      <text>
        <r>
          <rPr>
            <sz val="11"/>
            <color theme="1"/>
            <rFont val="Calibri"/>
            <family val="2"/>
            <scheme val="minor"/>
          </rPr>
          <t>Introduzca el código SNIP</t>
        </r>
      </text>
    </comment>
    <comment ref="C53" authorId="2">
      <text>
        <r>
          <rPr>
            <sz val="11"/>
            <color theme="1"/>
            <rFont val="Calibri"/>
            <family val="2"/>
            <scheme val="minor"/>
          </rPr>
          <t>Introduzca la fecha de inicio del proceso, en formato dd-mm-aaaa</t>
        </r>
      </text>
    </comment>
    <comment ref="F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2">
      <text/>
    </comment>
    <comment ref="C55" authorId="2">
      <text>
        <r>
          <rPr>
            <sz val="11"/>
            <color theme="1"/>
            <rFont val="Calibri"/>
            <family val="2"/>
            <scheme val="minor"/>
          </rPr>
          <t>Introduzca la fecha prevista de adjudicación, en formato dd-mm-aaaa</t>
        </r>
      </text>
    </comment>
    <comment ref="F55" authorId="2">
      <text/>
    </comment>
    <comment ref="F56" authorId="2">
      <text/>
    </comment>
    <comment ref="A58" authorId="2">
      <text>
        <r>
          <rPr>
            <sz val="11"/>
            <color theme="1"/>
            <rFont val="Calibri"/>
            <family val="2"/>
            <scheme val="minor"/>
          </rPr>
          <t>Introduzca un codigo UNSPSC</t>
        </r>
      </text>
    </comment>
    <comment ref="B58" authorId="2">
      <text>
        <r>
          <rPr>
            <sz val="11"/>
            <color theme="1"/>
            <rFont val="Calibri"/>
            <family val="2"/>
            <scheme val="minor"/>
          </rPr>
          <t>Descripción calculada automáticamente a partir de código del artículo</t>
        </r>
      </text>
    </comment>
    <comment ref="C58" authorId="2">
      <text>
        <r>
          <rPr>
            <sz val="11"/>
            <color theme="1"/>
            <rFont val="Calibri"/>
            <family val="2"/>
            <scheme val="minor"/>
          </rPr>
          <t>Seleccione un valor de la lista</t>
        </r>
      </text>
    </comment>
    <comment ref="D58" authorId="2">
      <text>
        <r>
          <rPr>
            <sz val="11"/>
            <color theme="1"/>
            <rFont val="Calibri"/>
            <family val="2"/>
            <scheme val="minor"/>
          </rPr>
          <t>Introduzca un número con dos decimales como máximo. Debe ser igual o mayor a la "Cantidad Real Consumida"</t>
        </r>
      </text>
    </comment>
    <comment ref="E58" authorId="2">
      <text>
        <r>
          <rPr>
            <sz val="11"/>
            <color theme="1"/>
            <rFont val="Calibri"/>
            <family val="2"/>
            <scheme val="minor"/>
          </rPr>
          <t>Introduzca un número con dos decimales como máximo</t>
        </r>
      </text>
    </comment>
    <comment ref="F58" authorId="2">
      <text>
        <r>
          <rPr>
            <sz val="11"/>
            <color theme="1"/>
            <rFont val="Calibri"/>
            <family val="2"/>
            <scheme val="minor"/>
          </rPr>
          <t>Monto calculado automáticamente por el sistema</t>
        </r>
      </text>
    </comment>
    <comment ref="A66" authorId="2">
      <text>
        <r>
          <rPr>
            <sz val="11"/>
            <color theme="1"/>
            <rFont val="Calibri"/>
            <family val="2"/>
            <scheme val="minor"/>
          </rPr>
          <t>Introducir un texto con el nombre o referencia de la contratación</t>
        </r>
      </text>
    </comment>
    <comment ref="B66" authorId="2">
      <text>
        <r>
          <rPr>
            <sz val="11"/>
            <color theme="1"/>
            <rFont val="Calibri"/>
            <family val="2"/>
            <scheme val="minor"/>
          </rPr>
          <t>Introduzca un texto con la finalidad de la contratación</t>
        </r>
      </text>
    </comment>
    <comment ref="C66" authorId="2">
      <text>
        <r>
          <rPr>
            <sz val="11"/>
            <color theme="1"/>
            <rFont val="Calibri"/>
            <family val="2"/>
            <scheme val="minor"/>
          </rPr>
          <t>Seleccionar un valor del listado</t>
        </r>
      </text>
    </comment>
    <comment ref="D66" authorId="2">
      <text>
        <r>
          <rPr>
            <sz val="11"/>
            <color theme="1"/>
            <rFont val="Calibri"/>
            <family val="2"/>
            <scheme val="minor"/>
          </rPr>
          <t>Seleccione el tipo de procedimiento</t>
        </r>
      </text>
    </comment>
    <comment ref="E66" authorId="2">
      <text>
        <r>
          <rPr>
            <sz val="11"/>
            <color theme="1"/>
            <rFont val="Calibri"/>
            <family val="2"/>
            <scheme val="minor"/>
          </rPr>
          <t>Seleccione un valor de la lista</t>
        </r>
      </text>
    </comment>
    <comment ref="F66" authorId="2">
      <text>
        <r>
          <rPr>
            <sz val="11"/>
            <color theme="1"/>
            <rFont val="Calibri"/>
            <family val="2"/>
            <scheme val="minor"/>
          </rPr>
          <t>Introduzca el código SNIP</t>
        </r>
      </text>
    </comment>
    <comment ref="C67" authorId="2">
      <text>
        <r>
          <rPr>
            <sz val="11"/>
            <color theme="1"/>
            <rFont val="Calibri"/>
            <family val="2"/>
            <scheme val="minor"/>
          </rPr>
          <t>Introduzca la fecha de inicio del proceso, en formato dd-mm-aaaa</t>
        </r>
      </text>
    </comment>
    <comment ref="F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2">
      <text/>
    </comment>
    <comment ref="C69" authorId="2">
      <text>
        <r>
          <rPr>
            <sz val="11"/>
            <color theme="1"/>
            <rFont val="Calibri"/>
            <family val="2"/>
            <scheme val="minor"/>
          </rPr>
          <t>Introduzca la fecha prevista de adjudicación, en formato dd-mm-aaaa</t>
        </r>
      </text>
    </comment>
    <comment ref="F69" authorId="2">
      <text/>
    </comment>
    <comment ref="F70" authorId="2">
      <text/>
    </comment>
    <comment ref="A72" authorId="2">
      <text>
        <r>
          <rPr>
            <sz val="11"/>
            <color theme="1"/>
            <rFont val="Calibri"/>
            <family val="2"/>
            <scheme val="minor"/>
          </rPr>
          <t>Introduzca un codigo UNSPSC</t>
        </r>
      </text>
    </comment>
    <comment ref="B72" authorId="2">
      <text>
        <r>
          <rPr>
            <sz val="11"/>
            <color theme="1"/>
            <rFont val="Calibri"/>
            <family val="2"/>
            <scheme val="minor"/>
          </rPr>
          <t>Descripción calculada automáticamente a partir de código del artículo</t>
        </r>
      </text>
    </comment>
    <comment ref="C72" authorId="2">
      <text>
        <r>
          <rPr>
            <sz val="11"/>
            <color theme="1"/>
            <rFont val="Calibri"/>
            <family val="2"/>
            <scheme val="minor"/>
          </rPr>
          <t>Seleccione un valor de la lista</t>
        </r>
      </text>
    </comment>
    <comment ref="D72" authorId="2">
      <text>
        <r>
          <rPr>
            <sz val="11"/>
            <color theme="1"/>
            <rFont val="Calibri"/>
            <family val="2"/>
            <scheme val="minor"/>
          </rPr>
          <t>Introduzca un número con dos decimales como máximo. Debe ser igual o mayor a la "Cantidad Real Consumida"</t>
        </r>
      </text>
    </comment>
    <comment ref="E72" authorId="2">
      <text>
        <r>
          <rPr>
            <sz val="11"/>
            <color theme="1"/>
            <rFont val="Calibri"/>
            <family val="2"/>
            <scheme val="minor"/>
          </rPr>
          <t>Introduzca un número con dos decimales como máximo</t>
        </r>
      </text>
    </comment>
    <comment ref="F72" authorId="2">
      <text>
        <r>
          <rPr>
            <sz val="11"/>
            <color theme="1"/>
            <rFont val="Calibri"/>
            <family val="2"/>
            <scheme val="minor"/>
          </rPr>
          <t>Monto calculado automáticamente por el sistema</t>
        </r>
      </text>
    </comment>
    <comment ref="A84" authorId="2">
      <text>
        <r>
          <rPr>
            <sz val="11"/>
            <color theme="1"/>
            <rFont val="Calibri"/>
            <family val="2"/>
            <scheme val="minor"/>
          </rPr>
          <t>Introducir un texto con el nombre o referencia de la contratación</t>
        </r>
      </text>
    </comment>
    <comment ref="B84" authorId="2">
      <text>
        <r>
          <rPr>
            <sz val="11"/>
            <color theme="1"/>
            <rFont val="Calibri"/>
            <family val="2"/>
            <scheme val="minor"/>
          </rPr>
          <t>Introduzca un texto con la finalidad de la contratación</t>
        </r>
      </text>
    </comment>
    <comment ref="C84" authorId="2">
      <text>
        <r>
          <rPr>
            <sz val="11"/>
            <color theme="1"/>
            <rFont val="Calibri"/>
            <family val="2"/>
            <scheme val="minor"/>
          </rPr>
          <t>Seleccionar un valor del listado</t>
        </r>
      </text>
    </comment>
    <comment ref="D84" authorId="2">
      <text>
        <r>
          <rPr>
            <sz val="11"/>
            <color theme="1"/>
            <rFont val="Calibri"/>
            <family val="2"/>
            <scheme val="minor"/>
          </rPr>
          <t>Seleccione el tipo de procedimiento</t>
        </r>
      </text>
    </comment>
    <comment ref="E84" authorId="2">
      <text>
        <r>
          <rPr>
            <sz val="11"/>
            <color theme="1"/>
            <rFont val="Calibri"/>
            <family val="2"/>
            <scheme val="minor"/>
          </rPr>
          <t>Seleccione un valor de la lista</t>
        </r>
      </text>
    </comment>
    <comment ref="F84" authorId="2">
      <text>
        <r>
          <rPr>
            <sz val="11"/>
            <color theme="1"/>
            <rFont val="Calibri"/>
            <family val="2"/>
            <scheme val="minor"/>
          </rPr>
          <t>Introduzca el código SNIP</t>
        </r>
      </text>
    </comment>
    <comment ref="C85" authorId="2">
      <text>
        <r>
          <rPr>
            <sz val="11"/>
            <color theme="1"/>
            <rFont val="Calibri"/>
            <family val="2"/>
            <scheme val="minor"/>
          </rPr>
          <t>Introduzca la fecha de inicio del proceso, en formato dd-mm-aaaa</t>
        </r>
      </text>
    </comment>
    <comment ref="F8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2">
      <text/>
    </comment>
    <comment ref="C87" authorId="2">
      <text>
        <r>
          <rPr>
            <sz val="11"/>
            <color theme="1"/>
            <rFont val="Calibri"/>
            <family val="2"/>
            <scheme val="minor"/>
          </rPr>
          <t>Introduzca la fecha prevista de adjudicación, en formato dd-mm-aaaa</t>
        </r>
      </text>
    </comment>
    <comment ref="F87" authorId="2">
      <text/>
    </comment>
    <comment ref="F88" authorId="2">
      <text/>
    </comment>
    <comment ref="A90" authorId="2">
      <text>
        <r>
          <rPr>
            <sz val="11"/>
            <color theme="1"/>
            <rFont val="Calibri"/>
            <family val="2"/>
            <scheme val="minor"/>
          </rPr>
          <t>Introduzca un codigo UNSPSC</t>
        </r>
      </text>
    </comment>
    <comment ref="B90" authorId="2">
      <text>
        <r>
          <rPr>
            <sz val="11"/>
            <color theme="1"/>
            <rFont val="Calibri"/>
            <family val="2"/>
            <scheme val="minor"/>
          </rPr>
          <t>Descripción calculada automáticamente a partir de código del artículo</t>
        </r>
      </text>
    </comment>
    <comment ref="C90" authorId="2">
      <text>
        <r>
          <rPr>
            <sz val="11"/>
            <color theme="1"/>
            <rFont val="Calibri"/>
            <family val="2"/>
            <scheme val="minor"/>
          </rPr>
          <t>Seleccione un valor de la lista</t>
        </r>
      </text>
    </comment>
    <comment ref="D90" authorId="2">
      <text>
        <r>
          <rPr>
            <sz val="11"/>
            <color theme="1"/>
            <rFont val="Calibri"/>
            <family val="2"/>
            <scheme val="minor"/>
          </rPr>
          <t>Introduzca un número con dos decimales como máximo. Debe ser igual o mayor a la "Cantidad Real Consumida"</t>
        </r>
      </text>
    </comment>
    <comment ref="E90" authorId="2">
      <text>
        <r>
          <rPr>
            <sz val="11"/>
            <color theme="1"/>
            <rFont val="Calibri"/>
            <family val="2"/>
            <scheme val="minor"/>
          </rPr>
          <t>Introduzca un número con dos decimales como máximo</t>
        </r>
      </text>
    </comment>
    <comment ref="F90" authorId="2">
      <text>
        <r>
          <rPr>
            <sz val="11"/>
            <color theme="1"/>
            <rFont val="Calibri"/>
            <family val="2"/>
            <scheme val="minor"/>
          </rPr>
          <t>Monto calculado automáticamente por el sistema</t>
        </r>
      </text>
    </comment>
    <comment ref="A96" authorId="2">
      <text>
        <r>
          <rPr>
            <sz val="11"/>
            <color theme="1"/>
            <rFont val="Calibri"/>
            <family val="2"/>
            <scheme val="minor"/>
          </rPr>
          <t>Introducir un texto con el nombre o referencia de la contratación</t>
        </r>
      </text>
    </comment>
    <comment ref="B96" authorId="2">
      <text>
        <r>
          <rPr>
            <sz val="11"/>
            <color theme="1"/>
            <rFont val="Calibri"/>
            <family val="2"/>
            <scheme val="minor"/>
          </rPr>
          <t>Introduzca un texto con la finalidad de la contratación</t>
        </r>
      </text>
    </comment>
    <comment ref="C96" authorId="2">
      <text>
        <r>
          <rPr>
            <sz val="11"/>
            <color theme="1"/>
            <rFont val="Calibri"/>
            <family val="2"/>
            <scheme val="minor"/>
          </rPr>
          <t>Seleccionar un valor del listado</t>
        </r>
      </text>
    </comment>
    <comment ref="D96" authorId="2">
      <text>
        <r>
          <rPr>
            <sz val="11"/>
            <color theme="1"/>
            <rFont val="Calibri"/>
            <family val="2"/>
            <scheme val="minor"/>
          </rPr>
          <t>Seleccione el tipo de procedimiento</t>
        </r>
      </text>
    </comment>
    <comment ref="E96" authorId="2">
      <text>
        <r>
          <rPr>
            <sz val="11"/>
            <color theme="1"/>
            <rFont val="Calibri"/>
            <family val="2"/>
            <scheme val="minor"/>
          </rPr>
          <t>Seleccione un valor de la lista</t>
        </r>
      </text>
    </comment>
    <comment ref="F96" authorId="2">
      <text>
        <r>
          <rPr>
            <sz val="11"/>
            <color theme="1"/>
            <rFont val="Calibri"/>
            <family val="2"/>
            <scheme val="minor"/>
          </rPr>
          <t>Introduzca el código SNIP</t>
        </r>
      </text>
    </comment>
    <comment ref="C97" authorId="2">
      <text>
        <r>
          <rPr>
            <sz val="11"/>
            <color theme="1"/>
            <rFont val="Calibri"/>
            <family val="2"/>
            <scheme val="minor"/>
          </rPr>
          <t>Introduzca la fecha de inicio del proceso, en formato dd-mm-aaaa</t>
        </r>
      </text>
    </comment>
    <comment ref="F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2">
      <text/>
    </comment>
    <comment ref="C99" authorId="2">
      <text>
        <r>
          <rPr>
            <sz val="11"/>
            <color theme="1"/>
            <rFont val="Calibri"/>
            <family val="2"/>
            <scheme val="minor"/>
          </rPr>
          <t>Introduzca la fecha prevista de adjudicación, en formato dd-mm-aaaa</t>
        </r>
      </text>
    </comment>
    <comment ref="F99" authorId="2">
      <text/>
    </comment>
    <comment ref="F100" authorId="2">
      <text/>
    </comment>
    <comment ref="A102" authorId="2">
      <text>
        <r>
          <rPr>
            <sz val="11"/>
            <color theme="1"/>
            <rFont val="Calibri"/>
            <family val="2"/>
            <scheme val="minor"/>
          </rPr>
          <t>Introduzca un codigo UNSPSC</t>
        </r>
      </text>
    </comment>
    <comment ref="B102" authorId="2">
      <text>
        <r>
          <rPr>
            <sz val="11"/>
            <color theme="1"/>
            <rFont val="Calibri"/>
            <family val="2"/>
            <scheme val="minor"/>
          </rPr>
          <t>Descripción calculada automáticamente a partir de código del artículo</t>
        </r>
      </text>
    </comment>
    <comment ref="C102" authorId="2">
      <text>
        <r>
          <rPr>
            <sz val="11"/>
            <color theme="1"/>
            <rFont val="Calibri"/>
            <family val="2"/>
            <scheme val="minor"/>
          </rPr>
          <t>Seleccione un valor de la lista</t>
        </r>
      </text>
    </comment>
    <comment ref="D102" authorId="2">
      <text>
        <r>
          <rPr>
            <sz val="11"/>
            <color theme="1"/>
            <rFont val="Calibri"/>
            <family val="2"/>
            <scheme val="minor"/>
          </rPr>
          <t>Introduzca un número con dos decimales como máximo. Debe ser igual o mayor a la "Cantidad Real Consumida"</t>
        </r>
      </text>
    </comment>
    <comment ref="E102" authorId="2">
      <text>
        <r>
          <rPr>
            <sz val="11"/>
            <color theme="1"/>
            <rFont val="Calibri"/>
            <family val="2"/>
            <scheme val="minor"/>
          </rPr>
          <t>Introduzca un número con dos decimales como máximo</t>
        </r>
      </text>
    </comment>
    <comment ref="F102" authorId="2">
      <text>
        <r>
          <rPr>
            <sz val="11"/>
            <color theme="1"/>
            <rFont val="Calibri"/>
            <family val="2"/>
            <scheme val="minor"/>
          </rPr>
          <t>Monto calculado automáticamente por el sistema</t>
        </r>
      </text>
    </comment>
    <comment ref="A127" authorId="2">
      <text>
        <r>
          <rPr>
            <sz val="11"/>
            <color theme="1"/>
            <rFont val="Calibri"/>
            <family val="2"/>
            <scheme val="minor"/>
          </rPr>
          <t>Introducir un texto con el nombre o referencia de la contratación</t>
        </r>
      </text>
    </comment>
    <comment ref="B127" authorId="2">
      <text>
        <r>
          <rPr>
            <sz val="11"/>
            <color theme="1"/>
            <rFont val="Calibri"/>
            <family val="2"/>
            <scheme val="minor"/>
          </rPr>
          <t>Introduzca un texto con la finalidad de la contratación</t>
        </r>
      </text>
    </comment>
    <comment ref="C127" authorId="2">
      <text>
        <r>
          <rPr>
            <sz val="11"/>
            <color theme="1"/>
            <rFont val="Calibri"/>
            <family val="2"/>
            <scheme val="minor"/>
          </rPr>
          <t>Seleccionar un valor del listado</t>
        </r>
      </text>
    </comment>
    <comment ref="D127" authorId="2">
      <text>
        <r>
          <rPr>
            <sz val="11"/>
            <color theme="1"/>
            <rFont val="Calibri"/>
            <family val="2"/>
            <scheme val="minor"/>
          </rPr>
          <t>Seleccione el tipo de procedimiento</t>
        </r>
      </text>
    </comment>
    <comment ref="E127" authorId="2">
      <text>
        <r>
          <rPr>
            <sz val="11"/>
            <color theme="1"/>
            <rFont val="Calibri"/>
            <family val="2"/>
            <scheme val="minor"/>
          </rPr>
          <t>Seleccione un valor de la lista</t>
        </r>
      </text>
    </comment>
    <comment ref="F127" authorId="2">
      <text>
        <r>
          <rPr>
            <sz val="11"/>
            <color theme="1"/>
            <rFont val="Calibri"/>
            <family val="2"/>
            <scheme val="minor"/>
          </rPr>
          <t>Introduzca el código SNIP</t>
        </r>
      </text>
    </comment>
    <comment ref="C128" authorId="2">
      <text>
        <r>
          <rPr>
            <sz val="11"/>
            <color theme="1"/>
            <rFont val="Calibri"/>
            <family val="2"/>
            <scheme val="minor"/>
          </rPr>
          <t>Introduzca la fecha de inicio del proceso, en formato dd-mm-aaaa</t>
        </r>
      </text>
    </comment>
    <comment ref="F1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2">
      <text/>
    </comment>
    <comment ref="C130" authorId="2">
      <text>
        <r>
          <rPr>
            <sz val="11"/>
            <color theme="1"/>
            <rFont val="Calibri"/>
            <family val="2"/>
            <scheme val="minor"/>
          </rPr>
          <t>Introduzca la fecha prevista de adjudicación, en formato dd-mm-aaaa</t>
        </r>
      </text>
    </comment>
    <comment ref="F130" authorId="2">
      <text/>
    </comment>
    <comment ref="F131" authorId="2">
      <text/>
    </comment>
    <comment ref="A133" authorId="2">
      <text>
        <r>
          <rPr>
            <sz val="11"/>
            <color theme="1"/>
            <rFont val="Calibri"/>
            <family val="2"/>
            <scheme val="minor"/>
          </rPr>
          <t>Introduzca un codigo UNSPSC</t>
        </r>
      </text>
    </comment>
    <comment ref="B133" authorId="2">
      <text>
        <r>
          <rPr>
            <sz val="11"/>
            <color theme="1"/>
            <rFont val="Calibri"/>
            <family val="2"/>
            <scheme val="minor"/>
          </rPr>
          <t>Descripción calculada automáticamente a partir de código del artículo</t>
        </r>
      </text>
    </comment>
    <comment ref="C133" authorId="2">
      <text>
        <r>
          <rPr>
            <sz val="11"/>
            <color theme="1"/>
            <rFont val="Calibri"/>
            <family val="2"/>
            <scheme val="minor"/>
          </rPr>
          <t>Seleccione un valor de la lista</t>
        </r>
      </text>
    </comment>
    <comment ref="D133" authorId="2">
      <text>
        <r>
          <rPr>
            <sz val="11"/>
            <color theme="1"/>
            <rFont val="Calibri"/>
            <family val="2"/>
            <scheme val="minor"/>
          </rPr>
          <t>Introduzca un número con dos decimales como máximo. Debe ser igual o mayor a la "Cantidad Real Consumida"</t>
        </r>
      </text>
    </comment>
    <comment ref="E133" authorId="2">
      <text>
        <r>
          <rPr>
            <sz val="11"/>
            <color theme="1"/>
            <rFont val="Calibri"/>
            <family val="2"/>
            <scheme val="minor"/>
          </rPr>
          <t>Introduzca un número con dos decimales como máximo</t>
        </r>
      </text>
    </comment>
    <comment ref="F133" authorId="2">
      <text>
        <r>
          <rPr>
            <sz val="11"/>
            <color theme="1"/>
            <rFont val="Calibri"/>
            <family val="2"/>
            <scheme val="minor"/>
          </rPr>
          <t>Monto calculado automáticamente por el sistema</t>
        </r>
      </text>
    </comment>
    <comment ref="A208" authorId="2">
      <text>
        <r>
          <rPr>
            <sz val="11"/>
            <color theme="1"/>
            <rFont val="Calibri"/>
            <family val="2"/>
            <scheme val="minor"/>
          </rPr>
          <t>Introducir un texto con el nombre o referencia de la contratación</t>
        </r>
      </text>
    </comment>
    <comment ref="B208" authorId="2">
      <text>
        <r>
          <rPr>
            <sz val="11"/>
            <color theme="1"/>
            <rFont val="Calibri"/>
            <family val="2"/>
            <scheme val="minor"/>
          </rPr>
          <t>Introduzca un texto con la finalidad de la contratación</t>
        </r>
      </text>
    </comment>
    <comment ref="C208" authorId="2">
      <text>
        <r>
          <rPr>
            <sz val="11"/>
            <color theme="1"/>
            <rFont val="Calibri"/>
            <family val="2"/>
            <scheme val="minor"/>
          </rPr>
          <t>Seleccionar un valor del listado</t>
        </r>
      </text>
    </comment>
    <comment ref="D208" authorId="2">
      <text>
        <r>
          <rPr>
            <sz val="11"/>
            <color theme="1"/>
            <rFont val="Calibri"/>
            <family val="2"/>
            <scheme val="minor"/>
          </rPr>
          <t>Seleccione el tipo de procedimiento</t>
        </r>
      </text>
    </comment>
    <comment ref="E208" authorId="2">
      <text>
        <r>
          <rPr>
            <sz val="11"/>
            <color theme="1"/>
            <rFont val="Calibri"/>
            <family val="2"/>
            <scheme val="minor"/>
          </rPr>
          <t>Seleccione un valor de la lista</t>
        </r>
      </text>
    </comment>
    <comment ref="F208" authorId="2">
      <text>
        <r>
          <rPr>
            <sz val="11"/>
            <color theme="1"/>
            <rFont val="Calibri"/>
            <family val="2"/>
            <scheme val="minor"/>
          </rPr>
          <t>Introduzca el código SNIP</t>
        </r>
      </text>
    </comment>
    <comment ref="C209" authorId="2">
      <text>
        <r>
          <rPr>
            <sz val="11"/>
            <color theme="1"/>
            <rFont val="Calibri"/>
            <family val="2"/>
            <scheme val="minor"/>
          </rPr>
          <t>Introduzca la fecha de inicio del proceso, en formato dd-mm-aaaa</t>
        </r>
      </text>
    </comment>
    <comment ref="F2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text/>
    </comment>
    <comment ref="C211" authorId="2">
      <text>
        <r>
          <rPr>
            <sz val="11"/>
            <color theme="1"/>
            <rFont val="Calibri"/>
            <family val="2"/>
            <scheme val="minor"/>
          </rPr>
          <t>Introduzca la fecha prevista de adjudicación, en formato dd-mm-aaaa</t>
        </r>
      </text>
    </comment>
    <comment ref="F211" authorId="2">
      <text/>
    </comment>
    <comment ref="F212" authorId="2">
      <text/>
    </comment>
    <comment ref="A214" authorId="2">
      <text>
        <r>
          <rPr>
            <sz val="11"/>
            <color theme="1"/>
            <rFont val="Calibri"/>
            <family val="2"/>
            <scheme val="minor"/>
          </rPr>
          <t>Introduzca un codigo UNSPSC</t>
        </r>
      </text>
    </comment>
    <comment ref="B214" authorId="2">
      <text>
        <r>
          <rPr>
            <sz val="11"/>
            <color theme="1"/>
            <rFont val="Calibri"/>
            <family val="2"/>
            <scheme val="minor"/>
          </rPr>
          <t>Descripción calculada automáticamente a partir de código del artículo</t>
        </r>
      </text>
    </comment>
    <comment ref="C214" authorId="2">
      <text>
        <r>
          <rPr>
            <sz val="11"/>
            <color theme="1"/>
            <rFont val="Calibri"/>
            <family val="2"/>
            <scheme val="minor"/>
          </rPr>
          <t>Seleccione un valor de la lista</t>
        </r>
      </text>
    </comment>
    <comment ref="D214" authorId="2">
      <text>
        <r>
          <rPr>
            <sz val="11"/>
            <color theme="1"/>
            <rFont val="Calibri"/>
            <family val="2"/>
            <scheme val="minor"/>
          </rPr>
          <t>Introduzca un número con dos decimales como máximo. Debe ser igual o mayor a la "Cantidad Real Consumida"</t>
        </r>
      </text>
    </comment>
    <comment ref="E214" authorId="2">
      <text>
        <r>
          <rPr>
            <sz val="11"/>
            <color theme="1"/>
            <rFont val="Calibri"/>
            <family val="2"/>
            <scheme val="minor"/>
          </rPr>
          <t>Introduzca un número con dos decimales como máximo</t>
        </r>
      </text>
    </comment>
    <comment ref="F214" authorId="2">
      <text>
        <r>
          <rPr>
            <sz val="11"/>
            <color theme="1"/>
            <rFont val="Calibri"/>
            <family val="2"/>
            <scheme val="minor"/>
          </rPr>
          <t>Monto calculado automáticamente por el sistema</t>
        </r>
      </text>
    </comment>
    <comment ref="A290" authorId="2">
      <text>
        <r>
          <rPr>
            <sz val="11"/>
            <color theme="1"/>
            <rFont val="Calibri"/>
            <family val="2"/>
            <scheme val="minor"/>
          </rPr>
          <t>Introducir un texto con el nombre o referencia de la contratación</t>
        </r>
      </text>
    </comment>
    <comment ref="B290" authorId="2">
      <text>
        <r>
          <rPr>
            <sz val="11"/>
            <color theme="1"/>
            <rFont val="Calibri"/>
            <family val="2"/>
            <scheme val="minor"/>
          </rPr>
          <t>Introduzca un texto con la finalidad de la contratación</t>
        </r>
      </text>
    </comment>
    <comment ref="C290" authorId="2">
      <text>
        <r>
          <rPr>
            <sz val="11"/>
            <color theme="1"/>
            <rFont val="Calibri"/>
            <family val="2"/>
            <scheme val="minor"/>
          </rPr>
          <t>Seleccionar un valor del listado</t>
        </r>
      </text>
    </comment>
    <comment ref="D290" authorId="2">
      <text>
        <r>
          <rPr>
            <sz val="11"/>
            <color theme="1"/>
            <rFont val="Calibri"/>
            <family val="2"/>
            <scheme val="minor"/>
          </rPr>
          <t>Seleccione el tipo de procedimiento</t>
        </r>
      </text>
    </comment>
    <comment ref="E290" authorId="2">
      <text>
        <r>
          <rPr>
            <sz val="11"/>
            <color theme="1"/>
            <rFont val="Calibri"/>
            <family val="2"/>
            <scheme val="minor"/>
          </rPr>
          <t>Seleccione un valor de la lista</t>
        </r>
      </text>
    </comment>
    <comment ref="F290" authorId="2">
      <text>
        <r>
          <rPr>
            <sz val="11"/>
            <color theme="1"/>
            <rFont val="Calibri"/>
            <family val="2"/>
            <scheme val="minor"/>
          </rPr>
          <t>Introduzca el código SNIP</t>
        </r>
      </text>
    </comment>
    <comment ref="C291" authorId="2">
      <text>
        <r>
          <rPr>
            <sz val="11"/>
            <color theme="1"/>
            <rFont val="Calibri"/>
            <family val="2"/>
            <scheme val="minor"/>
          </rPr>
          <t>Introduzca la fecha de inicio del proceso, en formato dd-mm-aaaa</t>
        </r>
      </text>
    </comment>
    <comment ref="F29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2">
      <text/>
    </comment>
    <comment ref="C293" authorId="2">
      <text>
        <r>
          <rPr>
            <sz val="11"/>
            <color theme="1"/>
            <rFont val="Calibri"/>
            <family val="2"/>
            <scheme val="minor"/>
          </rPr>
          <t>Introduzca la fecha prevista de adjudicación, en formato dd-mm-aaaa</t>
        </r>
      </text>
    </comment>
    <comment ref="F293" authorId="2">
      <text/>
    </comment>
    <comment ref="F294" authorId="2">
      <text/>
    </comment>
    <comment ref="A296" authorId="2">
      <text>
        <r>
          <rPr>
            <sz val="11"/>
            <color theme="1"/>
            <rFont val="Calibri"/>
            <family val="2"/>
            <scheme val="minor"/>
          </rPr>
          <t>Introduzca un codigo UNSPSC</t>
        </r>
      </text>
    </comment>
    <comment ref="B296" authorId="2">
      <text>
        <r>
          <rPr>
            <sz val="11"/>
            <color theme="1"/>
            <rFont val="Calibri"/>
            <family val="2"/>
            <scheme val="minor"/>
          </rPr>
          <t>Descripción calculada automáticamente a partir de código del artículo</t>
        </r>
      </text>
    </comment>
    <comment ref="C296" authorId="2">
      <text>
        <r>
          <rPr>
            <sz val="11"/>
            <color theme="1"/>
            <rFont val="Calibri"/>
            <family val="2"/>
            <scheme val="minor"/>
          </rPr>
          <t>Seleccione un valor de la lista</t>
        </r>
      </text>
    </comment>
    <comment ref="D296" authorId="2">
      <text>
        <r>
          <rPr>
            <sz val="11"/>
            <color theme="1"/>
            <rFont val="Calibri"/>
            <family val="2"/>
            <scheme val="minor"/>
          </rPr>
          <t>Introduzca un número con dos decimales como máximo. Debe ser igual o mayor a la "Cantidad Real Consumida"</t>
        </r>
      </text>
    </comment>
    <comment ref="E296" authorId="2">
      <text>
        <r>
          <rPr>
            <sz val="11"/>
            <color theme="1"/>
            <rFont val="Calibri"/>
            <family val="2"/>
            <scheme val="minor"/>
          </rPr>
          <t>Introduzca un número con dos decimales como máximo</t>
        </r>
      </text>
    </comment>
    <comment ref="F296" authorId="2">
      <text>
        <r>
          <rPr>
            <sz val="11"/>
            <color theme="1"/>
            <rFont val="Calibri"/>
            <family val="2"/>
            <scheme val="minor"/>
          </rPr>
          <t>Monto calculado automáticamente por el sistema</t>
        </r>
      </text>
    </comment>
    <comment ref="A372" authorId="2">
      <text>
        <r>
          <rPr>
            <sz val="11"/>
            <color theme="1"/>
            <rFont val="Calibri"/>
            <family val="2"/>
            <scheme val="minor"/>
          </rPr>
          <t>Introducir un texto con el nombre o referencia de la contratación</t>
        </r>
      </text>
    </comment>
    <comment ref="B372" authorId="2">
      <text>
        <r>
          <rPr>
            <sz val="11"/>
            <color theme="1"/>
            <rFont val="Calibri"/>
            <family val="2"/>
            <scheme val="minor"/>
          </rPr>
          <t>Introduzca un texto con la finalidad de la contratación</t>
        </r>
      </text>
    </comment>
    <comment ref="C372" authorId="2">
      <text>
        <r>
          <rPr>
            <sz val="11"/>
            <color theme="1"/>
            <rFont val="Calibri"/>
            <family val="2"/>
            <scheme val="minor"/>
          </rPr>
          <t>Seleccionar un valor del listado</t>
        </r>
      </text>
    </comment>
    <comment ref="D372" authorId="2">
      <text>
        <r>
          <rPr>
            <sz val="11"/>
            <color theme="1"/>
            <rFont val="Calibri"/>
            <family val="2"/>
            <scheme val="minor"/>
          </rPr>
          <t>Seleccione el tipo de procedimiento</t>
        </r>
      </text>
    </comment>
    <comment ref="E372" authorId="2">
      <text>
        <r>
          <rPr>
            <sz val="11"/>
            <color theme="1"/>
            <rFont val="Calibri"/>
            <family val="2"/>
            <scheme val="minor"/>
          </rPr>
          <t>Seleccione un valor de la lista</t>
        </r>
      </text>
    </comment>
    <comment ref="F372" authorId="2">
      <text>
        <r>
          <rPr>
            <sz val="11"/>
            <color theme="1"/>
            <rFont val="Calibri"/>
            <family val="2"/>
            <scheme val="minor"/>
          </rPr>
          <t>Introduzca el código SNIP</t>
        </r>
      </text>
    </comment>
    <comment ref="C373" authorId="2">
      <text>
        <r>
          <rPr>
            <sz val="11"/>
            <color theme="1"/>
            <rFont val="Calibri"/>
            <family val="2"/>
            <scheme val="minor"/>
          </rPr>
          <t>Introduzca la fecha de inicio del proceso, en formato dd-mm-aaaa</t>
        </r>
      </text>
    </comment>
    <comment ref="F3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2">
      <text/>
    </comment>
    <comment ref="C375" authorId="2">
      <text>
        <r>
          <rPr>
            <sz val="11"/>
            <color theme="1"/>
            <rFont val="Calibri"/>
            <family val="2"/>
            <scheme val="minor"/>
          </rPr>
          <t>Introduzca la fecha prevista de adjudicación, en formato dd-mm-aaaa</t>
        </r>
      </text>
    </comment>
    <comment ref="F375" authorId="2">
      <text/>
    </comment>
    <comment ref="F376" authorId="2">
      <text/>
    </comment>
    <comment ref="A378" authorId="2">
      <text>
        <r>
          <rPr>
            <sz val="11"/>
            <color theme="1"/>
            <rFont val="Calibri"/>
            <family val="2"/>
            <scheme val="minor"/>
          </rPr>
          <t>Introduzca un codigo UNSPSC</t>
        </r>
      </text>
    </comment>
    <comment ref="B378" authorId="2">
      <text>
        <r>
          <rPr>
            <sz val="11"/>
            <color theme="1"/>
            <rFont val="Calibri"/>
            <family val="2"/>
            <scheme val="minor"/>
          </rPr>
          <t>Descripción calculada automáticamente a partir de código del artículo</t>
        </r>
      </text>
    </comment>
    <comment ref="C378" authorId="2">
      <text>
        <r>
          <rPr>
            <sz val="11"/>
            <color theme="1"/>
            <rFont val="Calibri"/>
            <family val="2"/>
            <scheme val="minor"/>
          </rPr>
          <t>Seleccione un valor de la lista</t>
        </r>
      </text>
    </comment>
    <comment ref="D378" authorId="2">
      <text>
        <r>
          <rPr>
            <sz val="11"/>
            <color theme="1"/>
            <rFont val="Calibri"/>
            <family val="2"/>
            <scheme val="minor"/>
          </rPr>
          <t>Introduzca un número con dos decimales como máximo. Debe ser igual o mayor a la "Cantidad Real Consumida"</t>
        </r>
      </text>
    </comment>
    <comment ref="E378" authorId="2">
      <text>
        <r>
          <rPr>
            <sz val="11"/>
            <color theme="1"/>
            <rFont val="Calibri"/>
            <family val="2"/>
            <scheme val="minor"/>
          </rPr>
          <t>Introduzca un número con dos decimales como máximo</t>
        </r>
      </text>
    </comment>
    <comment ref="F378" authorId="2">
      <text>
        <r>
          <rPr>
            <sz val="11"/>
            <color theme="1"/>
            <rFont val="Calibri"/>
            <family val="2"/>
            <scheme val="minor"/>
          </rPr>
          <t>Monto calculado automáticamente por el sistema</t>
        </r>
      </text>
    </comment>
    <comment ref="A521" authorId="2">
      <text>
        <r>
          <rPr>
            <sz val="11"/>
            <color theme="1"/>
            <rFont val="Calibri"/>
            <family val="2"/>
            <scheme val="minor"/>
          </rPr>
          <t>Introducir un texto con el nombre o referencia de la contratación</t>
        </r>
      </text>
    </comment>
    <comment ref="B521" authorId="2">
      <text>
        <r>
          <rPr>
            <sz val="11"/>
            <color theme="1"/>
            <rFont val="Calibri"/>
            <family val="2"/>
            <scheme val="minor"/>
          </rPr>
          <t>Introduzca un texto con la finalidad de la contratación</t>
        </r>
      </text>
    </comment>
    <comment ref="C521" authorId="2">
      <text>
        <r>
          <rPr>
            <sz val="11"/>
            <color theme="1"/>
            <rFont val="Calibri"/>
            <family val="2"/>
            <scheme val="minor"/>
          </rPr>
          <t>Seleccionar un valor del listado</t>
        </r>
      </text>
    </comment>
    <comment ref="D521" authorId="2">
      <text>
        <r>
          <rPr>
            <sz val="11"/>
            <color theme="1"/>
            <rFont val="Calibri"/>
            <family val="2"/>
            <scheme val="minor"/>
          </rPr>
          <t>Seleccione el tipo de procedimiento</t>
        </r>
      </text>
    </comment>
    <comment ref="E521" authorId="2">
      <text>
        <r>
          <rPr>
            <sz val="11"/>
            <color theme="1"/>
            <rFont val="Calibri"/>
            <family val="2"/>
            <scheme val="minor"/>
          </rPr>
          <t>Seleccione un valor de la lista</t>
        </r>
      </text>
    </comment>
    <comment ref="F521" authorId="2">
      <text>
        <r>
          <rPr>
            <sz val="11"/>
            <color theme="1"/>
            <rFont val="Calibri"/>
            <family val="2"/>
            <scheme val="minor"/>
          </rPr>
          <t>Introduzca el código SNIP</t>
        </r>
      </text>
    </comment>
    <comment ref="C522" authorId="2">
      <text>
        <r>
          <rPr>
            <sz val="11"/>
            <color theme="1"/>
            <rFont val="Calibri"/>
            <family val="2"/>
            <scheme val="minor"/>
          </rPr>
          <t>Introduzca la fecha de inicio del proceso, en formato dd-mm-aaaa</t>
        </r>
      </text>
    </comment>
    <comment ref="F5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2">
      <text/>
    </comment>
    <comment ref="C524" authorId="2">
      <text>
        <r>
          <rPr>
            <sz val="11"/>
            <color theme="1"/>
            <rFont val="Calibri"/>
            <family val="2"/>
            <scheme val="minor"/>
          </rPr>
          <t>Introduzca la fecha prevista de adjudicación, en formato dd-mm-aaaa</t>
        </r>
      </text>
    </comment>
    <comment ref="F524" authorId="2">
      <text/>
    </comment>
    <comment ref="F525" authorId="2">
      <text/>
    </comment>
    <comment ref="A527" authorId="2">
      <text>
        <r>
          <rPr>
            <sz val="11"/>
            <color theme="1"/>
            <rFont val="Calibri"/>
            <family val="2"/>
            <scheme val="minor"/>
          </rPr>
          <t>Introduzca un codigo UNSPSC</t>
        </r>
      </text>
    </comment>
    <comment ref="B527" authorId="2">
      <text>
        <r>
          <rPr>
            <sz val="11"/>
            <color theme="1"/>
            <rFont val="Calibri"/>
            <family val="2"/>
            <scheme val="minor"/>
          </rPr>
          <t>Descripción calculada automáticamente a partir de código del artículo</t>
        </r>
      </text>
    </comment>
    <comment ref="C527" authorId="2">
      <text>
        <r>
          <rPr>
            <sz val="11"/>
            <color theme="1"/>
            <rFont val="Calibri"/>
            <family val="2"/>
            <scheme val="minor"/>
          </rPr>
          <t>Seleccione un valor de la lista</t>
        </r>
      </text>
    </comment>
    <comment ref="D527" authorId="2">
      <text>
        <r>
          <rPr>
            <sz val="11"/>
            <color theme="1"/>
            <rFont val="Calibri"/>
            <family val="2"/>
            <scheme val="minor"/>
          </rPr>
          <t>Introduzca un número con dos decimales como máximo. Debe ser igual o mayor a la "Cantidad Real Consumida"</t>
        </r>
      </text>
    </comment>
    <comment ref="E527" authorId="2">
      <text>
        <r>
          <rPr>
            <sz val="11"/>
            <color theme="1"/>
            <rFont val="Calibri"/>
            <family val="2"/>
            <scheme val="minor"/>
          </rPr>
          <t>Introduzca un número con dos decimales como máximo</t>
        </r>
      </text>
    </comment>
    <comment ref="F527" authorId="2">
      <text>
        <r>
          <rPr>
            <sz val="11"/>
            <color theme="1"/>
            <rFont val="Calibri"/>
            <family val="2"/>
            <scheme val="minor"/>
          </rPr>
          <t>Monto calculado automáticamente por el sistema</t>
        </r>
      </text>
    </comment>
    <comment ref="A532" authorId="2">
      <text>
        <r>
          <rPr>
            <sz val="11"/>
            <color theme="1"/>
            <rFont val="Calibri"/>
            <family val="2"/>
            <scheme val="minor"/>
          </rPr>
          <t>Introducir un texto con el nombre o referencia de la contratación</t>
        </r>
      </text>
    </comment>
    <comment ref="B532" authorId="2">
      <text>
        <r>
          <rPr>
            <sz val="11"/>
            <color theme="1"/>
            <rFont val="Calibri"/>
            <family val="2"/>
            <scheme val="minor"/>
          </rPr>
          <t>Introduzca un texto con la finalidad de la contratación</t>
        </r>
      </text>
    </comment>
    <comment ref="C532" authorId="2">
      <text>
        <r>
          <rPr>
            <sz val="11"/>
            <color theme="1"/>
            <rFont val="Calibri"/>
            <family val="2"/>
            <scheme val="minor"/>
          </rPr>
          <t>Seleccionar un valor del listado</t>
        </r>
      </text>
    </comment>
    <comment ref="D532" authorId="2">
      <text>
        <r>
          <rPr>
            <sz val="11"/>
            <color theme="1"/>
            <rFont val="Calibri"/>
            <family val="2"/>
            <scheme val="minor"/>
          </rPr>
          <t>Seleccione el tipo de procedimiento</t>
        </r>
      </text>
    </comment>
    <comment ref="E532" authorId="2">
      <text>
        <r>
          <rPr>
            <sz val="11"/>
            <color theme="1"/>
            <rFont val="Calibri"/>
            <family val="2"/>
            <scheme val="minor"/>
          </rPr>
          <t>Seleccione un valor de la lista</t>
        </r>
      </text>
    </comment>
    <comment ref="F532" authorId="2">
      <text>
        <r>
          <rPr>
            <sz val="11"/>
            <color theme="1"/>
            <rFont val="Calibri"/>
            <family val="2"/>
            <scheme val="minor"/>
          </rPr>
          <t>Introduzca el código SNIP</t>
        </r>
      </text>
    </comment>
    <comment ref="C533" authorId="2">
      <text>
        <r>
          <rPr>
            <sz val="11"/>
            <color theme="1"/>
            <rFont val="Calibri"/>
            <family val="2"/>
            <scheme val="minor"/>
          </rPr>
          <t>Introduzca la fecha de inicio del proceso, en formato dd-mm-aaaa</t>
        </r>
      </text>
    </comment>
    <comment ref="F5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2">
      <text/>
    </comment>
    <comment ref="C535" authorId="2">
      <text>
        <r>
          <rPr>
            <sz val="11"/>
            <color theme="1"/>
            <rFont val="Calibri"/>
            <family val="2"/>
            <scheme val="minor"/>
          </rPr>
          <t>Introduzca la fecha prevista de adjudicación, en formato dd-mm-aaaa</t>
        </r>
      </text>
    </comment>
    <comment ref="F535" authorId="2">
      <text/>
    </comment>
    <comment ref="F536" authorId="2">
      <text/>
    </comment>
    <comment ref="A538" authorId="2">
      <text>
        <r>
          <rPr>
            <sz val="11"/>
            <color theme="1"/>
            <rFont val="Calibri"/>
            <family val="2"/>
            <scheme val="minor"/>
          </rPr>
          <t>Introduzca un codigo UNSPSC</t>
        </r>
      </text>
    </comment>
    <comment ref="B538" authorId="2">
      <text>
        <r>
          <rPr>
            <sz val="11"/>
            <color theme="1"/>
            <rFont val="Calibri"/>
            <family val="2"/>
            <scheme val="minor"/>
          </rPr>
          <t>Descripción calculada automáticamente a partir de código del artículo</t>
        </r>
      </text>
    </comment>
    <comment ref="C538" authorId="2">
      <text>
        <r>
          <rPr>
            <sz val="11"/>
            <color theme="1"/>
            <rFont val="Calibri"/>
            <family val="2"/>
            <scheme val="minor"/>
          </rPr>
          <t>Seleccione un valor de la lista</t>
        </r>
      </text>
    </comment>
    <comment ref="D538" authorId="2">
      <text>
        <r>
          <rPr>
            <sz val="11"/>
            <color theme="1"/>
            <rFont val="Calibri"/>
            <family val="2"/>
            <scheme val="minor"/>
          </rPr>
          <t>Introduzca un número con dos decimales como máximo. Debe ser igual o mayor a la "Cantidad Real Consumida"</t>
        </r>
      </text>
    </comment>
    <comment ref="E538" authorId="2">
      <text>
        <r>
          <rPr>
            <sz val="11"/>
            <color theme="1"/>
            <rFont val="Calibri"/>
            <family val="2"/>
            <scheme val="minor"/>
          </rPr>
          <t>Introduzca un número con dos decimales como máximo</t>
        </r>
      </text>
    </comment>
    <comment ref="F538" authorId="2">
      <text>
        <r>
          <rPr>
            <sz val="11"/>
            <color theme="1"/>
            <rFont val="Calibri"/>
            <family val="2"/>
            <scheme val="minor"/>
          </rPr>
          <t>Monto calculado automáticamente por el sistema</t>
        </r>
      </text>
    </comment>
    <comment ref="A543" authorId="2">
      <text>
        <r>
          <rPr>
            <sz val="11"/>
            <color theme="1"/>
            <rFont val="Calibri"/>
            <family val="2"/>
            <scheme val="minor"/>
          </rPr>
          <t>Introducir un texto con el nombre o referencia de la contratación</t>
        </r>
      </text>
    </comment>
    <comment ref="B543" authorId="2">
      <text>
        <r>
          <rPr>
            <sz val="11"/>
            <color theme="1"/>
            <rFont val="Calibri"/>
            <family val="2"/>
            <scheme val="minor"/>
          </rPr>
          <t>Introduzca un texto con la finalidad de la contratación</t>
        </r>
      </text>
    </comment>
    <comment ref="C543" authorId="2">
      <text>
        <r>
          <rPr>
            <sz val="11"/>
            <color theme="1"/>
            <rFont val="Calibri"/>
            <family val="2"/>
            <scheme val="minor"/>
          </rPr>
          <t>Seleccionar un valor del listado</t>
        </r>
      </text>
    </comment>
    <comment ref="D543" authorId="2">
      <text>
        <r>
          <rPr>
            <sz val="11"/>
            <color theme="1"/>
            <rFont val="Calibri"/>
            <family val="2"/>
            <scheme val="minor"/>
          </rPr>
          <t>Seleccione el tipo de procedimiento</t>
        </r>
      </text>
    </comment>
    <comment ref="E543" authorId="2">
      <text>
        <r>
          <rPr>
            <sz val="11"/>
            <color theme="1"/>
            <rFont val="Calibri"/>
            <family val="2"/>
            <scheme val="minor"/>
          </rPr>
          <t>Seleccione un valor de la lista</t>
        </r>
      </text>
    </comment>
    <comment ref="F543" authorId="2">
      <text>
        <r>
          <rPr>
            <sz val="11"/>
            <color theme="1"/>
            <rFont val="Calibri"/>
            <family val="2"/>
            <scheme val="minor"/>
          </rPr>
          <t>Introduzca el código SNIP</t>
        </r>
      </text>
    </comment>
    <comment ref="C544" authorId="2">
      <text>
        <r>
          <rPr>
            <sz val="11"/>
            <color theme="1"/>
            <rFont val="Calibri"/>
            <family val="2"/>
            <scheme val="minor"/>
          </rPr>
          <t>Introduzca la fecha de inicio del proceso, en formato dd-mm-aaaa</t>
        </r>
      </text>
    </comment>
    <comment ref="F5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2">
      <text/>
    </comment>
    <comment ref="C546" authorId="2">
      <text>
        <r>
          <rPr>
            <sz val="11"/>
            <color theme="1"/>
            <rFont val="Calibri"/>
            <family val="2"/>
            <scheme val="minor"/>
          </rPr>
          <t>Introduzca la fecha prevista de adjudicación, en formato dd-mm-aaaa</t>
        </r>
      </text>
    </comment>
    <comment ref="F546" authorId="2">
      <text/>
    </comment>
    <comment ref="F547" authorId="2">
      <text/>
    </comment>
    <comment ref="A549" authorId="2">
      <text>
        <r>
          <rPr>
            <sz val="11"/>
            <color theme="1"/>
            <rFont val="Calibri"/>
            <family val="2"/>
            <scheme val="minor"/>
          </rPr>
          <t>Introduzca un codigo UNSPSC</t>
        </r>
      </text>
    </comment>
    <comment ref="B549" authorId="2">
      <text>
        <r>
          <rPr>
            <sz val="11"/>
            <color theme="1"/>
            <rFont val="Calibri"/>
            <family val="2"/>
            <scheme val="minor"/>
          </rPr>
          <t>Descripción calculada automáticamente a partir de código del artículo</t>
        </r>
      </text>
    </comment>
    <comment ref="C549" authorId="2">
      <text>
        <r>
          <rPr>
            <sz val="11"/>
            <color theme="1"/>
            <rFont val="Calibri"/>
            <family val="2"/>
            <scheme val="minor"/>
          </rPr>
          <t>Seleccione un valor de la lista</t>
        </r>
      </text>
    </comment>
    <comment ref="D549" authorId="2">
      <text>
        <r>
          <rPr>
            <sz val="11"/>
            <color theme="1"/>
            <rFont val="Calibri"/>
            <family val="2"/>
            <scheme val="minor"/>
          </rPr>
          <t>Introduzca un número con dos decimales como máximo. Debe ser igual o mayor a la "Cantidad Real Consumida"</t>
        </r>
      </text>
    </comment>
    <comment ref="E549" authorId="2">
      <text>
        <r>
          <rPr>
            <sz val="11"/>
            <color theme="1"/>
            <rFont val="Calibri"/>
            <family val="2"/>
            <scheme val="minor"/>
          </rPr>
          <t>Introduzca un número con dos decimales como máximo</t>
        </r>
      </text>
    </comment>
    <comment ref="F549" authorId="2">
      <text>
        <r>
          <rPr>
            <sz val="11"/>
            <color theme="1"/>
            <rFont val="Calibri"/>
            <family val="2"/>
            <scheme val="minor"/>
          </rPr>
          <t>Monto calculado automáticamente por el sistema</t>
        </r>
      </text>
    </comment>
    <comment ref="A554" authorId="2">
      <text>
        <r>
          <rPr>
            <sz val="11"/>
            <color theme="1"/>
            <rFont val="Calibri"/>
            <family val="2"/>
            <scheme val="minor"/>
          </rPr>
          <t>Introducir un texto con el nombre o referencia de la contratación</t>
        </r>
      </text>
    </comment>
    <comment ref="B554" authorId="2">
      <text>
        <r>
          <rPr>
            <sz val="11"/>
            <color theme="1"/>
            <rFont val="Calibri"/>
            <family val="2"/>
            <scheme val="minor"/>
          </rPr>
          <t>Introduzca un texto con la finalidad de la contratación</t>
        </r>
      </text>
    </comment>
    <comment ref="C554" authorId="2">
      <text>
        <r>
          <rPr>
            <sz val="11"/>
            <color theme="1"/>
            <rFont val="Calibri"/>
            <family val="2"/>
            <scheme val="minor"/>
          </rPr>
          <t>Seleccionar un valor del listado</t>
        </r>
      </text>
    </comment>
    <comment ref="D554" authorId="2">
      <text>
        <r>
          <rPr>
            <sz val="11"/>
            <color theme="1"/>
            <rFont val="Calibri"/>
            <family val="2"/>
            <scheme val="minor"/>
          </rPr>
          <t>Seleccione el tipo de procedimiento</t>
        </r>
      </text>
    </comment>
    <comment ref="E554" authorId="2">
      <text>
        <r>
          <rPr>
            <sz val="11"/>
            <color theme="1"/>
            <rFont val="Calibri"/>
            <family val="2"/>
            <scheme val="minor"/>
          </rPr>
          <t>Seleccione un valor de la lista</t>
        </r>
      </text>
    </comment>
    <comment ref="F554" authorId="2">
      <text>
        <r>
          <rPr>
            <sz val="11"/>
            <color theme="1"/>
            <rFont val="Calibri"/>
            <family val="2"/>
            <scheme val="minor"/>
          </rPr>
          <t>Introduzca el código SNIP</t>
        </r>
      </text>
    </comment>
    <comment ref="C555" authorId="2">
      <text>
        <r>
          <rPr>
            <sz val="11"/>
            <color theme="1"/>
            <rFont val="Calibri"/>
            <family val="2"/>
            <scheme val="minor"/>
          </rPr>
          <t>Introduzca la fecha de inicio del proceso, en formato dd-mm-aaaa</t>
        </r>
      </text>
    </comment>
    <comment ref="F5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 authorId="2">
      <text/>
    </comment>
    <comment ref="C557" authorId="2">
      <text>
        <r>
          <rPr>
            <sz val="11"/>
            <color theme="1"/>
            <rFont val="Calibri"/>
            <family val="2"/>
            <scheme val="minor"/>
          </rPr>
          <t>Introduzca la fecha prevista de adjudicación, en formato dd-mm-aaaa</t>
        </r>
      </text>
    </comment>
    <comment ref="F557" authorId="2">
      <text/>
    </comment>
    <comment ref="F558" authorId="2">
      <text/>
    </comment>
    <comment ref="A560" authorId="2">
      <text>
        <r>
          <rPr>
            <sz val="11"/>
            <color theme="1"/>
            <rFont val="Calibri"/>
            <family val="2"/>
            <scheme val="minor"/>
          </rPr>
          <t>Introduzca un codigo UNSPSC</t>
        </r>
      </text>
    </comment>
    <comment ref="B560" authorId="2">
      <text>
        <r>
          <rPr>
            <sz val="11"/>
            <color theme="1"/>
            <rFont val="Calibri"/>
            <family val="2"/>
            <scheme val="minor"/>
          </rPr>
          <t>Descripción calculada automáticamente a partir de código del artículo</t>
        </r>
      </text>
    </comment>
    <comment ref="C560" authorId="2">
      <text>
        <r>
          <rPr>
            <sz val="11"/>
            <color theme="1"/>
            <rFont val="Calibri"/>
            <family val="2"/>
            <scheme val="minor"/>
          </rPr>
          <t>Seleccione un valor de la lista</t>
        </r>
      </text>
    </comment>
    <comment ref="D560" authorId="2">
      <text>
        <r>
          <rPr>
            <sz val="11"/>
            <color theme="1"/>
            <rFont val="Calibri"/>
            <family val="2"/>
            <scheme val="minor"/>
          </rPr>
          <t>Introduzca un número con dos decimales como máximo. Debe ser igual o mayor a la "Cantidad Real Consumida"</t>
        </r>
      </text>
    </comment>
    <comment ref="E560" authorId="2">
      <text>
        <r>
          <rPr>
            <sz val="11"/>
            <color theme="1"/>
            <rFont val="Calibri"/>
            <family val="2"/>
            <scheme val="minor"/>
          </rPr>
          <t>Introduzca un número con dos decimales como máximo</t>
        </r>
      </text>
    </comment>
    <comment ref="F560" authorId="2">
      <text>
        <r>
          <rPr>
            <sz val="11"/>
            <color theme="1"/>
            <rFont val="Calibri"/>
            <family val="2"/>
            <scheme val="minor"/>
          </rPr>
          <t>Monto calculado automáticamente por el sistema</t>
        </r>
      </text>
    </comment>
    <comment ref="A565" authorId="2">
      <text>
        <r>
          <rPr>
            <sz val="11"/>
            <color theme="1"/>
            <rFont val="Calibri"/>
            <family val="2"/>
            <scheme val="minor"/>
          </rPr>
          <t>Introducir un texto con el nombre o referencia de la contratación</t>
        </r>
      </text>
    </comment>
    <comment ref="B565" authorId="2">
      <text>
        <r>
          <rPr>
            <sz val="11"/>
            <color theme="1"/>
            <rFont val="Calibri"/>
            <family val="2"/>
            <scheme val="minor"/>
          </rPr>
          <t>Introduzca un texto con la finalidad de la contratación</t>
        </r>
      </text>
    </comment>
    <comment ref="C565" authorId="2">
      <text>
        <r>
          <rPr>
            <sz val="11"/>
            <color theme="1"/>
            <rFont val="Calibri"/>
            <family val="2"/>
            <scheme val="minor"/>
          </rPr>
          <t>Seleccionar un valor del listado</t>
        </r>
      </text>
    </comment>
    <comment ref="D565" authorId="2">
      <text>
        <r>
          <rPr>
            <sz val="11"/>
            <color theme="1"/>
            <rFont val="Calibri"/>
            <family val="2"/>
            <scheme val="minor"/>
          </rPr>
          <t>Seleccione el tipo de procedimiento</t>
        </r>
      </text>
    </comment>
    <comment ref="E565" authorId="2">
      <text>
        <r>
          <rPr>
            <sz val="11"/>
            <color theme="1"/>
            <rFont val="Calibri"/>
            <family val="2"/>
            <scheme val="minor"/>
          </rPr>
          <t>Seleccione un valor de la lista</t>
        </r>
      </text>
    </comment>
    <comment ref="F565" authorId="2">
      <text>
        <r>
          <rPr>
            <sz val="11"/>
            <color theme="1"/>
            <rFont val="Calibri"/>
            <family val="2"/>
            <scheme val="minor"/>
          </rPr>
          <t>Introduzca el código SNIP</t>
        </r>
      </text>
    </comment>
    <comment ref="C566" authorId="2">
      <text>
        <r>
          <rPr>
            <sz val="11"/>
            <color theme="1"/>
            <rFont val="Calibri"/>
            <family val="2"/>
            <scheme val="minor"/>
          </rPr>
          <t>Introduzca la fecha de inicio del proceso, en formato dd-mm-aaaa</t>
        </r>
      </text>
    </comment>
    <comment ref="F5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2">
      <text/>
    </comment>
    <comment ref="C568" authorId="2">
      <text>
        <r>
          <rPr>
            <sz val="11"/>
            <color theme="1"/>
            <rFont val="Calibri"/>
            <family val="2"/>
            <scheme val="minor"/>
          </rPr>
          <t>Introduzca la fecha prevista de adjudicación, en formato dd-mm-aaaa</t>
        </r>
      </text>
    </comment>
    <comment ref="F568" authorId="2">
      <text/>
    </comment>
    <comment ref="F569" authorId="2">
      <text/>
    </comment>
    <comment ref="A571" authorId="2">
      <text>
        <r>
          <rPr>
            <sz val="11"/>
            <color theme="1"/>
            <rFont val="Calibri"/>
            <family val="2"/>
            <scheme val="minor"/>
          </rPr>
          <t>Introduzca un codigo UNSPSC</t>
        </r>
      </text>
    </comment>
    <comment ref="B571" authorId="2">
      <text>
        <r>
          <rPr>
            <sz val="11"/>
            <color theme="1"/>
            <rFont val="Calibri"/>
            <family val="2"/>
            <scheme val="minor"/>
          </rPr>
          <t>Descripción calculada automáticamente a partir de código del artículo</t>
        </r>
      </text>
    </comment>
    <comment ref="C571" authorId="2">
      <text>
        <r>
          <rPr>
            <sz val="11"/>
            <color theme="1"/>
            <rFont val="Calibri"/>
            <family val="2"/>
            <scheme val="minor"/>
          </rPr>
          <t>Seleccione un valor de la lista</t>
        </r>
      </text>
    </comment>
    <comment ref="D571" authorId="2">
      <text>
        <r>
          <rPr>
            <sz val="11"/>
            <color theme="1"/>
            <rFont val="Calibri"/>
            <family val="2"/>
            <scheme val="minor"/>
          </rPr>
          <t>Introduzca un número con dos decimales como máximo. Debe ser igual o mayor a la "Cantidad Real Consumida"</t>
        </r>
      </text>
    </comment>
    <comment ref="E571" authorId="2">
      <text>
        <r>
          <rPr>
            <sz val="11"/>
            <color theme="1"/>
            <rFont val="Calibri"/>
            <family val="2"/>
            <scheme val="minor"/>
          </rPr>
          <t>Introduzca un número con dos decimales como máximo</t>
        </r>
      </text>
    </comment>
    <comment ref="F571" authorId="2">
      <text>
        <r>
          <rPr>
            <sz val="11"/>
            <color theme="1"/>
            <rFont val="Calibri"/>
            <family val="2"/>
            <scheme val="minor"/>
          </rPr>
          <t>Monto calculado automáticamente por el sistema</t>
        </r>
      </text>
    </comment>
    <comment ref="A576" authorId="2">
      <text>
        <r>
          <rPr>
            <sz val="11"/>
            <color theme="1"/>
            <rFont val="Calibri"/>
            <family val="2"/>
            <scheme val="minor"/>
          </rPr>
          <t>Introducir un texto con el nombre o referencia de la contratación</t>
        </r>
      </text>
    </comment>
    <comment ref="B576" authorId="2">
      <text>
        <r>
          <rPr>
            <sz val="11"/>
            <color theme="1"/>
            <rFont val="Calibri"/>
            <family val="2"/>
            <scheme val="minor"/>
          </rPr>
          <t>Introduzca un texto con la finalidad de la contratación</t>
        </r>
      </text>
    </comment>
    <comment ref="C576" authorId="2">
      <text>
        <r>
          <rPr>
            <sz val="11"/>
            <color theme="1"/>
            <rFont val="Calibri"/>
            <family val="2"/>
            <scheme val="minor"/>
          </rPr>
          <t>Seleccionar un valor del listado</t>
        </r>
      </text>
    </comment>
    <comment ref="D576" authorId="2">
      <text>
        <r>
          <rPr>
            <sz val="11"/>
            <color theme="1"/>
            <rFont val="Calibri"/>
            <family val="2"/>
            <scheme val="minor"/>
          </rPr>
          <t>Seleccione el tipo de procedimiento</t>
        </r>
      </text>
    </comment>
    <comment ref="E576" authorId="2">
      <text>
        <r>
          <rPr>
            <sz val="11"/>
            <color theme="1"/>
            <rFont val="Calibri"/>
            <family val="2"/>
            <scheme val="minor"/>
          </rPr>
          <t>Seleccione un valor de la lista</t>
        </r>
      </text>
    </comment>
    <comment ref="F576" authorId="2">
      <text>
        <r>
          <rPr>
            <sz val="11"/>
            <color theme="1"/>
            <rFont val="Calibri"/>
            <family val="2"/>
            <scheme val="minor"/>
          </rPr>
          <t>Introduzca el código SNIP</t>
        </r>
      </text>
    </comment>
    <comment ref="C577" authorId="2">
      <text>
        <r>
          <rPr>
            <sz val="11"/>
            <color theme="1"/>
            <rFont val="Calibri"/>
            <family val="2"/>
            <scheme val="minor"/>
          </rPr>
          <t>Introduzca la fecha de inicio del proceso, en formato dd-mm-aaaa</t>
        </r>
      </text>
    </comment>
    <comment ref="F5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2">
      <text/>
    </comment>
    <comment ref="C579" authorId="2">
      <text>
        <r>
          <rPr>
            <sz val="11"/>
            <color theme="1"/>
            <rFont val="Calibri"/>
            <family val="2"/>
            <scheme val="minor"/>
          </rPr>
          <t>Introduzca la fecha prevista de adjudicación, en formato dd-mm-aaaa</t>
        </r>
      </text>
    </comment>
    <comment ref="F579" authorId="2">
      <text/>
    </comment>
    <comment ref="F580" authorId="2">
      <text/>
    </comment>
    <comment ref="A582" authorId="2">
      <text>
        <r>
          <rPr>
            <sz val="11"/>
            <color theme="1"/>
            <rFont val="Calibri"/>
            <family val="2"/>
            <scheme val="minor"/>
          </rPr>
          <t>Introduzca un codigo UNSPSC</t>
        </r>
      </text>
    </comment>
    <comment ref="B582" authorId="2">
      <text>
        <r>
          <rPr>
            <sz val="11"/>
            <color theme="1"/>
            <rFont val="Calibri"/>
            <family val="2"/>
            <scheme val="minor"/>
          </rPr>
          <t>Descripción calculada automáticamente a partir de código del artículo</t>
        </r>
      </text>
    </comment>
    <comment ref="C582" authorId="2">
      <text>
        <r>
          <rPr>
            <sz val="11"/>
            <color theme="1"/>
            <rFont val="Calibri"/>
            <family val="2"/>
            <scheme val="minor"/>
          </rPr>
          <t>Seleccione un valor de la lista</t>
        </r>
      </text>
    </comment>
    <comment ref="D582" authorId="2">
      <text>
        <r>
          <rPr>
            <sz val="11"/>
            <color theme="1"/>
            <rFont val="Calibri"/>
            <family val="2"/>
            <scheme val="minor"/>
          </rPr>
          <t>Introduzca un número con dos decimales como máximo. Debe ser igual o mayor a la "Cantidad Real Consumida"</t>
        </r>
      </text>
    </comment>
    <comment ref="E582" authorId="2">
      <text>
        <r>
          <rPr>
            <sz val="11"/>
            <color theme="1"/>
            <rFont val="Calibri"/>
            <family val="2"/>
            <scheme val="minor"/>
          </rPr>
          <t>Introduzca un número con dos decimales como máximo</t>
        </r>
      </text>
    </comment>
    <comment ref="F582" authorId="2">
      <text>
        <r>
          <rPr>
            <sz val="11"/>
            <color theme="1"/>
            <rFont val="Calibri"/>
            <family val="2"/>
            <scheme val="minor"/>
          </rPr>
          <t>Monto calculado automáticamente por el sistema</t>
        </r>
      </text>
    </comment>
    <comment ref="A587" authorId="2">
      <text>
        <r>
          <rPr>
            <sz val="11"/>
            <color theme="1"/>
            <rFont val="Calibri"/>
            <family val="2"/>
            <scheme val="minor"/>
          </rPr>
          <t>Introducir un texto con el nombre o referencia de la contratación</t>
        </r>
      </text>
    </comment>
    <comment ref="B587" authorId="2">
      <text>
        <r>
          <rPr>
            <sz val="11"/>
            <color theme="1"/>
            <rFont val="Calibri"/>
            <family val="2"/>
            <scheme val="minor"/>
          </rPr>
          <t>Introduzca un texto con la finalidad de la contratación</t>
        </r>
      </text>
    </comment>
    <comment ref="C587" authorId="2">
      <text>
        <r>
          <rPr>
            <sz val="11"/>
            <color theme="1"/>
            <rFont val="Calibri"/>
            <family val="2"/>
            <scheme val="minor"/>
          </rPr>
          <t>Seleccionar un valor del listado</t>
        </r>
      </text>
    </comment>
    <comment ref="D587" authorId="2">
      <text>
        <r>
          <rPr>
            <sz val="11"/>
            <color theme="1"/>
            <rFont val="Calibri"/>
            <family val="2"/>
            <scheme val="minor"/>
          </rPr>
          <t>Seleccione el tipo de procedimiento</t>
        </r>
      </text>
    </comment>
    <comment ref="E587" authorId="2">
      <text>
        <r>
          <rPr>
            <sz val="11"/>
            <color theme="1"/>
            <rFont val="Calibri"/>
            <family val="2"/>
            <scheme val="minor"/>
          </rPr>
          <t>Seleccione un valor de la lista</t>
        </r>
      </text>
    </comment>
    <comment ref="F587" authorId="2">
      <text>
        <r>
          <rPr>
            <sz val="11"/>
            <color theme="1"/>
            <rFont val="Calibri"/>
            <family val="2"/>
            <scheme val="minor"/>
          </rPr>
          <t>Introduzca el código SNIP</t>
        </r>
      </text>
    </comment>
    <comment ref="C588" authorId="2">
      <text>
        <r>
          <rPr>
            <sz val="11"/>
            <color theme="1"/>
            <rFont val="Calibri"/>
            <family val="2"/>
            <scheme val="minor"/>
          </rPr>
          <t>Introduzca la fecha de inicio del proceso, en formato dd-mm-aaaa</t>
        </r>
      </text>
    </comment>
    <comment ref="F5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2">
      <text/>
    </comment>
    <comment ref="C590" authorId="2">
      <text>
        <r>
          <rPr>
            <sz val="11"/>
            <color theme="1"/>
            <rFont val="Calibri"/>
            <family val="2"/>
            <scheme val="minor"/>
          </rPr>
          <t>Introduzca la fecha prevista de adjudicación, en formato dd-mm-aaaa</t>
        </r>
      </text>
    </comment>
    <comment ref="F590" authorId="2">
      <text/>
    </comment>
    <comment ref="F591" authorId="2">
      <text/>
    </comment>
    <comment ref="A593" authorId="2">
      <text>
        <r>
          <rPr>
            <sz val="11"/>
            <color theme="1"/>
            <rFont val="Calibri"/>
            <family val="2"/>
            <scheme val="minor"/>
          </rPr>
          <t>Introduzca un codigo UNSPSC</t>
        </r>
      </text>
    </comment>
    <comment ref="B593" authorId="2">
      <text>
        <r>
          <rPr>
            <sz val="11"/>
            <color theme="1"/>
            <rFont val="Calibri"/>
            <family val="2"/>
            <scheme val="minor"/>
          </rPr>
          <t>Descripción calculada automáticamente a partir de código del artículo</t>
        </r>
      </text>
    </comment>
    <comment ref="C593" authorId="2">
      <text>
        <r>
          <rPr>
            <sz val="11"/>
            <color theme="1"/>
            <rFont val="Calibri"/>
            <family val="2"/>
            <scheme val="minor"/>
          </rPr>
          <t>Seleccione un valor de la lista</t>
        </r>
      </text>
    </comment>
    <comment ref="D593" authorId="2">
      <text>
        <r>
          <rPr>
            <sz val="11"/>
            <color theme="1"/>
            <rFont val="Calibri"/>
            <family val="2"/>
            <scheme val="minor"/>
          </rPr>
          <t>Introduzca un número con dos decimales como máximo. Debe ser igual o mayor a la "Cantidad Real Consumida"</t>
        </r>
      </text>
    </comment>
    <comment ref="E593" authorId="2">
      <text>
        <r>
          <rPr>
            <sz val="11"/>
            <color theme="1"/>
            <rFont val="Calibri"/>
            <family val="2"/>
            <scheme val="minor"/>
          </rPr>
          <t>Introduzca un número con dos decimales como máximo</t>
        </r>
      </text>
    </comment>
    <comment ref="F593" authorId="2">
      <text>
        <r>
          <rPr>
            <sz val="11"/>
            <color theme="1"/>
            <rFont val="Calibri"/>
            <family val="2"/>
            <scheme val="minor"/>
          </rPr>
          <t>Monto calculado automáticamente por el sistema</t>
        </r>
      </text>
    </comment>
    <comment ref="A598" authorId="2">
      <text>
        <r>
          <rPr>
            <sz val="11"/>
            <color theme="1"/>
            <rFont val="Calibri"/>
            <family val="2"/>
            <scheme val="minor"/>
          </rPr>
          <t>Introducir un texto con el nombre o referencia de la contratación</t>
        </r>
      </text>
    </comment>
    <comment ref="B598" authorId="2">
      <text>
        <r>
          <rPr>
            <sz val="11"/>
            <color theme="1"/>
            <rFont val="Calibri"/>
            <family val="2"/>
            <scheme val="minor"/>
          </rPr>
          <t>Introduzca un texto con la finalidad de la contratación</t>
        </r>
      </text>
    </comment>
    <comment ref="C598" authorId="2">
      <text>
        <r>
          <rPr>
            <sz val="11"/>
            <color theme="1"/>
            <rFont val="Calibri"/>
            <family val="2"/>
            <scheme val="minor"/>
          </rPr>
          <t>Seleccionar un valor del listado</t>
        </r>
      </text>
    </comment>
    <comment ref="D598" authorId="2">
      <text>
        <r>
          <rPr>
            <sz val="11"/>
            <color theme="1"/>
            <rFont val="Calibri"/>
            <family val="2"/>
            <scheme val="minor"/>
          </rPr>
          <t>Seleccione el tipo de procedimiento</t>
        </r>
      </text>
    </comment>
    <comment ref="E598" authorId="2">
      <text>
        <r>
          <rPr>
            <sz val="11"/>
            <color theme="1"/>
            <rFont val="Calibri"/>
            <family val="2"/>
            <scheme val="minor"/>
          </rPr>
          <t>Seleccione un valor de la lista</t>
        </r>
      </text>
    </comment>
    <comment ref="F598" authorId="2">
      <text>
        <r>
          <rPr>
            <sz val="11"/>
            <color theme="1"/>
            <rFont val="Calibri"/>
            <family val="2"/>
            <scheme val="minor"/>
          </rPr>
          <t>Introduzca el código SNIP</t>
        </r>
      </text>
    </comment>
    <comment ref="C599" authorId="2">
      <text>
        <r>
          <rPr>
            <sz val="11"/>
            <color theme="1"/>
            <rFont val="Calibri"/>
            <family val="2"/>
            <scheme val="minor"/>
          </rPr>
          <t>Introduzca la fecha de inicio del proceso, en formato dd-mm-aaaa</t>
        </r>
      </text>
    </comment>
    <comment ref="F5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2">
      <text/>
    </comment>
    <comment ref="C601" authorId="2">
      <text>
        <r>
          <rPr>
            <sz val="11"/>
            <color theme="1"/>
            <rFont val="Calibri"/>
            <family val="2"/>
            <scheme val="minor"/>
          </rPr>
          <t>Introduzca la fecha prevista de adjudicación, en formato dd-mm-aaaa</t>
        </r>
      </text>
    </comment>
    <comment ref="F601" authorId="2">
      <text/>
    </comment>
    <comment ref="F602" authorId="2">
      <text/>
    </comment>
    <comment ref="A604" authorId="2">
      <text>
        <r>
          <rPr>
            <sz val="11"/>
            <color theme="1"/>
            <rFont val="Calibri"/>
            <family val="2"/>
            <scheme val="minor"/>
          </rPr>
          <t>Introduzca un codigo UNSPSC</t>
        </r>
      </text>
    </comment>
    <comment ref="B604" authorId="2">
      <text>
        <r>
          <rPr>
            <sz val="11"/>
            <color theme="1"/>
            <rFont val="Calibri"/>
            <family val="2"/>
            <scheme val="minor"/>
          </rPr>
          <t>Descripción calculada automáticamente a partir de código del artículo</t>
        </r>
      </text>
    </comment>
    <comment ref="C604" authorId="2">
      <text>
        <r>
          <rPr>
            <sz val="11"/>
            <color theme="1"/>
            <rFont val="Calibri"/>
            <family val="2"/>
            <scheme val="minor"/>
          </rPr>
          <t>Seleccione un valor de la lista</t>
        </r>
      </text>
    </comment>
    <comment ref="D604" authorId="2">
      <text>
        <r>
          <rPr>
            <sz val="11"/>
            <color theme="1"/>
            <rFont val="Calibri"/>
            <family val="2"/>
            <scheme val="minor"/>
          </rPr>
          <t>Introduzca un número con dos decimales como máximo. Debe ser igual o mayor a la "Cantidad Real Consumida"</t>
        </r>
      </text>
    </comment>
    <comment ref="E604" authorId="2">
      <text>
        <r>
          <rPr>
            <sz val="11"/>
            <color theme="1"/>
            <rFont val="Calibri"/>
            <family val="2"/>
            <scheme val="minor"/>
          </rPr>
          <t>Introduzca un número con dos decimales como máximo</t>
        </r>
      </text>
    </comment>
    <comment ref="F604" authorId="2">
      <text>
        <r>
          <rPr>
            <sz val="11"/>
            <color theme="1"/>
            <rFont val="Calibri"/>
            <family val="2"/>
            <scheme val="minor"/>
          </rPr>
          <t>Monto calculado automáticamente por el sistema</t>
        </r>
      </text>
    </comment>
    <comment ref="A609" authorId="2">
      <text>
        <r>
          <rPr>
            <sz val="11"/>
            <color theme="1"/>
            <rFont val="Calibri"/>
            <family val="2"/>
            <scheme val="minor"/>
          </rPr>
          <t>Introducir un texto con el nombre o referencia de la contratación</t>
        </r>
      </text>
    </comment>
    <comment ref="B609" authorId="2">
      <text>
        <r>
          <rPr>
            <sz val="11"/>
            <color theme="1"/>
            <rFont val="Calibri"/>
            <family val="2"/>
            <scheme val="minor"/>
          </rPr>
          <t>Introduzca un texto con la finalidad de la contratación</t>
        </r>
      </text>
    </comment>
    <comment ref="C609" authorId="2">
      <text>
        <r>
          <rPr>
            <sz val="11"/>
            <color theme="1"/>
            <rFont val="Calibri"/>
            <family val="2"/>
            <scheme val="minor"/>
          </rPr>
          <t>Seleccionar un valor del listado</t>
        </r>
      </text>
    </comment>
    <comment ref="D609" authorId="2">
      <text>
        <r>
          <rPr>
            <sz val="11"/>
            <color theme="1"/>
            <rFont val="Calibri"/>
            <family val="2"/>
            <scheme val="minor"/>
          </rPr>
          <t>Seleccione el tipo de procedimiento</t>
        </r>
      </text>
    </comment>
    <comment ref="E609" authorId="2">
      <text>
        <r>
          <rPr>
            <sz val="11"/>
            <color theme="1"/>
            <rFont val="Calibri"/>
            <family val="2"/>
            <scheme val="minor"/>
          </rPr>
          <t>Seleccione un valor de la lista</t>
        </r>
      </text>
    </comment>
    <comment ref="F609" authorId="2">
      <text>
        <r>
          <rPr>
            <sz val="11"/>
            <color theme="1"/>
            <rFont val="Calibri"/>
            <family val="2"/>
            <scheme val="minor"/>
          </rPr>
          <t>Introduzca el código SNIP</t>
        </r>
      </text>
    </comment>
    <comment ref="C610" authorId="2">
      <text>
        <r>
          <rPr>
            <sz val="11"/>
            <color theme="1"/>
            <rFont val="Calibri"/>
            <family val="2"/>
            <scheme val="minor"/>
          </rPr>
          <t>Introduzca la fecha de inicio del proceso, en formato dd-mm-aaaa</t>
        </r>
      </text>
    </comment>
    <comment ref="F6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2">
      <text/>
    </comment>
    <comment ref="C612" authorId="2">
      <text>
        <r>
          <rPr>
            <sz val="11"/>
            <color theme="1"/>
            <rFont val="Calibri"/>
            <family val="2"/>
            <scheme val="minor"/>
          </rPr>
          <t>Introduzca la fecha prevista de adjudicación, en formato dd-mm-aaaa</t>
        </r>
      </text>
    </comment>
    <comment ref="F612" authorId="2">
      <text/>
    </comment>
    <comment ref="F613" authorId="2">
      <text/>
    </comment>
    <comment ref="A615" authorId="2">
      <text>
        <r>
          <rPr>
            <sz val="11"/>
            <color theme="1"/>
            <rFont val="Calibri"/>
            <family val="2"/>
            <scheme val="minor"/>
          </rPr>
          <t>Introduzca un codigo UNSPSC</t>
        </r>
      </text>
    </comment>
    <comment ref="B615" authorId="2">
      <text>
        <r>
          <rPr>
            <sz val="11"/>
            <color theme="1"/>
            <rFont val="Calibri"/>
            <family val="2"/>
            <scheme val="minor"/>
          </rPr>
          <t>Descripción calculada automáticamente a partir de código del artículo</t>
        </r>
      </text>
    </comment>
    <comment ref="C615" authorId="2">
      <text>
        <r>
          <rPr>
            <sz val="11"/>
            <color theme="1"/>
            <rFont val="Calibri"/>
            <family val="2"/>
            <scheme val="minor"/>
          </rPr>
          <t>Seleccione un valor de la lista</t>
        </r>
      </text>
    </comment>
    <comment ref="D615" authorId="2">
      <text>
        <r>
          <rPr>
            <sz val="11"/>
            <color theme="1"/>
            <rFont val="Calibri"/>
            <family val="2"/>
            <scheme val="minor"/>
          </rPr>
          <t>Introduzca un número con dos decimales como máximo. Debe ser igual o mayor a la "Cantidad Real Consumida"</t>
        </r>
      </text>
    </comment>
    <comment ref="E615" authorId="2">
      <text>
        <r>
          <rPr>
            <sz val="11"/>
            <color theme="1"/>
            <rFont val="Calibri"/>
            <family val="2"/>
            <scheme val="minor"/>
          </rPr>
          <t>Introduzca un número con dos decimales como máximo</t>
        </r>
      </text>
    </comment>
    <comment ref="F615" authorId="2">
      <text>
        <r>
          <rPr>
            <sz val="11"/>
            <color theme="1"/>
            <rFont val="Calibri"/>
            <family val="2"/>
            <scheme val="minor"/>
          </rPr>
          <t>Monto calculado automáticamente por el sistema</t>
        </r>
      </text>
    </comment>
    <comment ref="A620" authorId="2">
      <text>
        <r>
          <rPr>
            <sz val="11"/>
            <color theme="1"/>
            <rFont val="Calibri"/>
            <family val="2"/>
            <scheme val="minor"/>
          </rPr>
          <t>Introducir un texto con el nombre o referencia de la contratación</t>
        </r>
      </text>
    </comment>
    <comment ref="B620" authorId="2">
      <text>
        <r>
          <rPr>
            <sz val="11"/>
            <color theme="1"/>
            <rFont val="Calibri"/>
            <family val="2"/>
            <scheme val="minor"/>
          </rPr>
          <t>Introduzca un texto con la finalidad de la contratación</t>
        </r>
      </text>
    </comment>
    <comment ref="C620" authorId="2">
      <text>
        <r>
          <rPr>
            <sz val="11"/>
            <color theme="1"/>
            <rFont val="Calibri"/>
            <family val="2"/>
            <scheme val="minor"/>
          </rPr>
          <t>Seleccionar un valor del listado</t>
        </r>
      </text>
    </comment>
    <comment ref="D620" authorId="2">
      <text>
        <r>
          <rPr>
            <sz val="11"/>
            <color theme="1"/>
            <rFont val="Calibri"/>
            <family val="2"/>
            <scheme val="minor"/>
          </rPr>
          <t>Seleccione el tipo de procedimiento</t>
        </r>
      </text>
    </comment>
    <comment ref="E620" authorId="2">
      <text>
        <r>
          <rPr>
            <sz val="11"/>
            <color theme="1"/>
            <rFont val="Calibri"/>
            <family val="2"/>
            <scheme val="minor"/>
          </rPr>
          <t>Seleccione un valor de la lista</t>
        </r>
      </text>
    </comment>
    <comment ref="F620" authorId="2">
      <text>
        <r>
          <rPr>
            <sz val="11"/>
            <color theme="1"/>
            <rFont val="Calibri"/>
            <family val="2"/>
            <scheme val="minor"/>
          </rPr>
          <t>Introduzca el código SNIP</t>
        </r>
      </text>
    </comment>
    <comment ref="C621" authorId="2">
      <text>
        <r>
          <rPr>
            <sz val="11"/>
            <color theme="1"/>
            <rFont val="Calibri"/>
            <family val="2"/>
            <scheme val="minor"/>
          </rPr>
          <t>Introduzca la fecha de inicio del proceso, en formato dd-mm-aaaa</t>
        </r>
      </text>
    </comment>
    <comment ref="F6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2">
      <text/>
    </comment>
    <comment ref="C623" authorId="2">
      <text>
        <r>
          <rPr>
            <sz val="11"/>
            <color theme="1"/>
            <rFont val="Calibri"/>
            <family val="2"/>
            <scheme val="minor"/>
          </rPr>
          <t>Introduzca la fecha prevista de adjudicación, en formato dd-mm-aaaa</t>
        </r>
      </text>
    </comment>
    <comment ref="F623" authorId="2">
      <text/>
    </comment>
    <comment ref="F624" authorId="2">
      <text/>
    </comment>
    <comment ref="A626" authorId="2">
      <text>
        <r>
          <rPr>
            <sz val="11"/>
            <color theme="1"/>
            <rFont val="Calibri"/>
            <family val="2"/>
            <scheme val="minor"/>
          </rPr>
          <t>Introduzca un codigo UNSPSC</t>
        </r>
      </text>
    </comment>
    <comment ref="B626" authorId="2">
      <text>
        <r>
          <rPr>
            <sz val="11"/>
            <color theme="1"/>
            <rFont val="Calibri"/>
            <family val="2"/>
            <scheme val="minor"/>
          </rPr>
          <t>Descripción calculada automáticamente a partir de código del artículo</t>
        </r>
      </text>
    </comment>
    <comment ref="C626" authorId="2">
      <text>
        <r>
          <rPr>
            <sz val="11"/>
            <color theme="1"/>
            <rFont val="Calibri"/>
            <family val="2"/>
            <scheme val="minor"/>
          </rPr>
          <t>Seleccione un valor de la lista</t>
        </r>
      </text>
    </comment>
    <comment ref="D626" authorId="2">
      <text>
        <r>
          <rPr>
            <sz val="11"/>
            <color theme="1"/>
            <rFont val="Calibri"/>
            <family val="2"/>
            <scheme val="minor"/>
          </rPr>
          <t>Introduzca un número con dos decimales como máximo. Debe ser igual o mayor a la "Cantidad Real Consumida"</t>
        </r>
      </text>
    </comment>
    <comment ref="E626" authorId="2">
      <text>
        <r>
          <rPr>
            <sz val="11"/>
            <color theme="1"/>
            <rFont val="Calibri"/>
            <family val="2"/>
            <scheme val="minor"/>
          </rPr>
          <t>Introduzca un número con dos decimales como máximo</t>
        </r>
      </text>
    </comment>
    <comment ref="F626" authorId="2">
      <text>
        <r>
          <rPr>
            <sz val="11"/>
            <color theme="1"/>
            <rFont val="Calibri"/>
            <family val="2"/>
            <scheme val="minor"/>
          </rPr>
          <t>Monto calculado automáticamente por el sistema</t>
        </r>
      </text>
    </comment>
    <comment ref="A631" authorId="1">
      <text>
        <r>
          <rPr>
            <sz val="11"/>
            <color theme="1"/>
            <rFont val="Calibri"/>
            <family val="2"/>
            <scheme val="minor"/>
          </rPr>
          <t>Introducir un texto con el nombre o referencia de la contratación</t>
        </r>
      </text>
    </comment>
    <comment ref="B631" authorId="1">
      <text>
        <r>
          <rPr>
            <sz val="11"/>
            <color theme="1"/>
            <rFont val="Calibri"/>
            <family val="2"/>
            <scheme val="minor"/>
          </rPr>
          <t>Introduzca un texto con la finalidad de la contratación</t>
        </r>
      </text>
    </comment>
    <comment ref="C631" authorId="1">
      <text>
        <r>
          <rPr>
            <sz val="11"/>
            <color theme="1"/>
            <rFont val="Calibri"/>
            <family val="2"/>
            <scheme val="minor"/>
          </rPr>
          <t>Seleccionar un valor del listado</t>
        </r>
      </text>
    </comment>
    <comment ref="D631" authorId="2">
      <text>
        <r>
          <rPr>
            <sz val="11"/>
            <color theme="1"/>
            <rFont val="Calibri"/>
            <family val="2"/>
            <scheme val="minor"/>
          </rPr>
          <t>Seleccione el tipo de procedimiento</t>
        </r>
      </text>
    </comment>
    <comment ref="E631" authorId="2">
      <text>
        <r>
          <rPr>
            <sz val="11"/>
            <color theme="1"/>
            <rFont val="Calibri"/>
            <family val="2"/>
            <scheme val="minor"/>
          </rPr>
          <t>Seleccione un valor de la lista</t>
        </r>
      </text>
    </comment>
    <comment ref="F631" authorId="2">
      <text>
        <r>
          <rPr>
            <sz val="11"/>
            <color theme="1"/>
            <rFont val="Calibri"/>
            <family val="2"/>
            <scheme val="minor"/>
          </rPr>
          <t>Introduzca el código SNIP</t>
        </r>
      </text>
    </comment>
    <comment ref="C632" authorId="2">
      <text>
        <r>
          <rPr>
            <sz val="11"/>
            <color theme="1"/>
            <rFont val="Calibri"/>
            <family val="2"/>
            <scheme val="minor"/>
          </rPr>
          <t>Introduzca la fecha de inicio del proceso, en formato dd-mm-aaaa</t>
        </r>
      </text>
    </comment>
    <comment ref="F6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2">
      <text/>
    </comment>
    <comment ref="C634" authorId="2">
      <text>
        <r>
          <rPr>
            <sz val="11"/>
            <color theme="1"/>
            <rFont val="Calibri"/>
            <family val="2"/>
            <scheme val="minor"/>
          </rPr>
          <t>Introduzca la fecha prevista de adjudicación, en formato dd-mm-aaaa</t>
        </r>
      </text>
    </comment>
    <comment ref="F634" authorId="2">
      <text/>
    </comment>
    <comment ref="F635" authorId="2">
      <text/>
    </comment>
    <comment ref="A637" authorId="2">
      <text>
        <r>
          <rPr>
            <sz val="11"/>
            <color theme="1"/>
            <rFont val="Calibri"/>
            <family val="2"/>
            <scheme val="minor"/>
          </rPr>
          <t>Introduzca un codigo UNSPSC</t>
        </r>
      </text>
    </comment>
    <comment ref="B637" authorId="2">
      <text>
        <r>
          <rPr>
            <sz val="11"/>
            <color theme="1"/>
            <rFont val="Calibri"/>
            <family val="2"/>
            <scheme val="minor"/>
          </rPr>
          <t>Descripción calculada automáticamente a partir de código del artículo</t>
        </r>
      </text>
    </comment>
    <comment ref="C637" authorId="2">
      <text>
        <r>
          <rPr>
            <sz val="11"/>
            <color theme="1"/>
            <rFont val="Calibri"/>
            <family val="2"/>
            <scheme val="minor"/>
          </rPr>
          <t>Seleccione un valor de la lista</t>
        </r>
      </text>
    </comment>
    <comment ref="D637" authorId="2">
      <text>
        <r>
          <rPr>
            <sz val="11"/>
            <color theme="1"/>
            <rFont val="Calibri"/>
            <family val="2"/>
            <scheme val="minor"/>
          </rPr>
          <t>Introduzca un número con dos decimales como máximo. Debe ser igual o mayor a la "Cantidad Real Consumida"</t>
        </r>
      </text>
    </comment>
    <comment ref="E637" authorId="2">
      <text>
        <r>
          <rPr>
            <sz val="11"/>
            <color theme="1"/>
            <rFont val="Calibri"/>
            <family val="2"/>
            <scheme val="minor"/>
          </rPr>
          <t>Introduzca un número con dos decimales como máximo</t>
        </r>
      </text>
    </comment>
    <comment ref="F637" authorId="2">
      <text>
        <r>
          <rPr>
            <sz val="11"/>
            <color theme="1"/>
            <rFont val="Calibri"/>
            <family val="2"/>
            <scheme val="minor"/>
          </rPr>
          <t>Monto calculado automáticamente por el sistema</t>
        </r>
      </text>
    </comment>
    <comment ref="A645" authorId="2">
      <text>
        <r>
          <rPr>
            <sz val="11"/>
            <color theme="1"/>
            <rFont val="Calibri"/>
            <family val="2"/>
            <scheme val="minor"/>
          </rPr>
          <t>Introducir un texto con el nombre o referencia de la contratación</t>
        </r>
      </text>
    </comment>
    <comment ref="B645" authorId="2">
      <text>
        <r>
          <rPr>
            <sz val="11"/>
            <color theme="1"/>
            <rFont val="Calibri"/>
            <family val="2"/>
            <scheme val="minor"/>
          </rPr>
          <t>Introduzca un texto con la finalidad de la contratación</t>
        </r>
      </text>
    </comment>
    <comment ref="C645" authorId="2">
      <text>
        <r>
          <rPr>
            <sz val="11"/>
            <color theme="1"/>
            <rFont val="Calibri"/>
            <family val="2"/>
            <scheme val="minor"/>
          </rPr>
          <t>Seleccionar un valor del listado</t>
        </r>
      </text>
    </comment>
    <comment ref="D645" authorId="2">
      <text>
        <r>
          <rPr>
            <sz val="11"/>
            <color theme="1"/>
            <rFont val="Calibri"/>
            <family val="2"/>
            <scheme val="minor"/>
          </rPr>
          <t>Seleccione el tipo de procedimiento</t>
        </r>
      </text>
    </comment>
    <comment ref="E645" authorId="2">
      <text>
        <r>
          <rPr>
            <sz val="11"/>
            <color theme="1"/>
            <rFont val="Calibri"/>
            <family val="2"/>
            <scheme val="minor"/>
          </rPr>
          <t>Seleccione un valor de la lista</t>
        </r>
      </text>
    </comment>
    <comment ref="F645" authorId="2">
      <text>
        <r>
          <rPr>
            <sz val="11"/>
            <color theme="1"/>
            <rFont val="Calibri"/>
            <family val="2"/>
            <scheme val="minor"/>
          </rPr>
          <t>Introduzca el código SNIP</t>
        </r>
      </text>
    </comment>
    <comment ref="C646" authorId="2">
      <text>
        <r>
          <rPr>
            <sz val="11"/>
            <color theme="1"/>
            <rFont val="Calibri"/>
            <family val="2"/>
            <scheme val="minor"/>
          </rPr>
          <t>Introduzca la fecha de inicio del proceso, en formato dd-mm-aaaa</t>
        </r>
      </text>
    </comment>
    <comment ref="F6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2">
      <text/>
    </comment>
    <comment ref="C648" authorId="2">
      <text>
        <r>
          <rPr>
            <sz val="11"/>
            <color theme="1"/>
            <rFont val="Calibri"/>
            <family val="2"/>
            <scheme val="minor"/>
          </rPr>
          <t>Introduzca la fecha prevista de adjudicación, en formato dd-mm-aaaa</t>
        </r>
      </text>
    </comment>
    <comment ref="F648" authorId="2">
      <text/>
    </comment>
    <comment ref="F649" authorId="2">
      <text/>
    </comment>
    <comment ref="A651" authorId="2">
      <text>
        <r>
          <rPr>
            <sz val="11"/>
            <color theme="1"/>
            <rFont val="Calibri"/>
            <family val="2"/>
            <scheme val="minor"/>
          </rPr>
          <t>Introduzca un codigo UNSPSC</t>
        </r>
      </text>
    </comment>
    <comment ref="B651" authorId="2">
      <text>
        <r>
          <rPr>
            <sz val="11"/>
            <color theme="1"/>
            <rFont val="Calibri"/>
            <family val="2"/>
            <scheme val="minor"/>
          </rPr>
          <t>Descripción calculada automáticamente a partir de código del artículo</t>
        </r>
      </text>
    </comment>
    <comment ref="C651" authorId="2">
      <text>
        <r>
          <rPr>
            <sz val="11"/>
            <color theme="1"/>
            <rFont val="Calibri"/>
            <family val="2"/>
            <scheme val="minor"/>
          </rPr>
          <t>Seleccione un valor de la lista</t>
        </r>
      </text>
    </comment>
    <comment ref="D651" authorId="2">
      <text>
        <r>
          <rPr>
            <sz val="11"/>
            <color theme="1"/>
            <rFont val="Calibri"/>
            <family val="2"/>
            <scheme val="minor"/>
          </rPr>
          <t>Introduzca un número con dos decimales como máximo. Debe ser igual o mayor a la "Cantidad Real Consumida"</t>
        </r>
      </text>
    </comment>
    <comment ref="E651" authorId="2">
      <text>
        <r>
          <rPr>
            <sz val="11"/>
            <color theme="1"/>
            <rFont val="Calibri"/>
            <family val="2"/>
            <scheme val="minor"/>
          </rPr>
          <t>Introduzca un número con dos decimales como máximo</t>
        </r>
      </text>
    </comment>
    <comment ref="F651" authorId="2">
      <text>
        <r>
          <rPr>
            <sz val="11"/>
            <color theme="1"/>
            <rFont val="Calibri"/>
            <family val="2"/>
            <scheme val="minor"/>
          </rPr>
          <t>Monto calculado automáticamente por el sistema</t>
        </r>
      </text>
    </comment>
    <comment ref="A656" authorId="2">
      <text>
        <r>
          <rPr>
            <sz val="11"/>
            <color theme="1"/>
            <rFont val="Calibri"/>
            <family val="2"/>
            <scheme val="minor"/>
          </rPr>
          <t>Introducir un texto con el nombre o referencia de la contratación</t>
        </r>
      </text>
    </comment>
    <comment ref="B656" authorId="2">
      <text>
        <r>
          <rPr>
            <sz val="11"/>
            <color theme="1"/>
            <rFont val="Calibri"/>
            <family val="2"/>
            <scheme val="minor"/>
          </rPr>
          <t>Introduzca un texto con la finalidad de la contratación</t>
        </r>
      </text>
    </comment>
    <comment ref="C656" authorId="2">
      <text>
        <r>
          <rPr>
            <sz val="11"/>
            <color theme="1"/>
            <rFont val="Calibri"/>
            <family val="2"/>
            <scheme val="minor"/>
          </rPr>
          <t>Seleccionar un valor del listado</t>
        </r>
      </text>
    </comment>
    <comment ref="D656" authorId="2">
      <text>
        <r>
          <rPr>
            <sz val="11"/>
            <color theme="1"/>
            <rFont val="Calibri"/>
            <family val="2"/>
            <scheme val="minor"/>
          </rPr>
          <t>Seleccione el tipo de procedimiento</t>
        </r>
      </text>
    </comment>
    <comment ref="E656" authorId="2">
      <text>
        <r>
          <rPr>
            <sz val="11"/>
            <color theme="1"/>
            <rFont val="Calibri"/>
            <family val="2"/>
            <scheme val="minor"/>
          </rPr>
          <t>Seleccione un valor de la lista</t>
        </r>
      </text>
    </comment>
    <comment ref="F656" authorId="2">
      <text>
        <r>
          <rPr>
            <sz val="11"/>
            <color theme="1"/>
            <rFont val="Calibri"/>
            <family val="2"/>
            <scheme val="minor"/>
          </rPr>
          <t>Introduzca el código SNIP</t>
        </r>
      </text>
    </comment>
    <comment ref="C657" authorId="2">
      <text>
        <r>
          <rPr>
            <sz val="11"/>
            <color theme="1"/>
            <rFont val="Calibri"/>
            <family val="2"/>
            <scheme val="minor"/>
          </rPr>
          <t>Introduzca la fecha de inicio del proceso, en formato dd-mm-aaaa</t>
        </r>
      </text>
    </comment>
    <comment ref="F6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2">
      <text/>
    </comment>
    <comment ref="C659" authorId="2">
      <text>
        <r>
          <rPr>
            <sz val="11"/>
            <color theme="1"/>
            <rFont val="Calibri"/>
            <family val="2"/>
            <scheme val="minor"/>
          </rPr>
          <t>Introduzca la fecha prevista de adjudicación, en formato dd-mm-aaaa</t>
        </r>
      </text>
    </comment>
    <comment ref="F659" authorId="2">
      <text/>
    </comment>
    <comment ref="F660" authorId="2">
      <text/>
    </comment>
    <comment ref="A662" authorId="2">
      <text>
        <r>
          <rPr>
            <sz val="11"/>
            <color theme="1"/>
            <rFont val="Calibri"/>
            <family val="2"/>
            <scheme val="minor"/>
          </rPr>
          <t>Introduzca un codigo UNSPSC</t>
        </r>
      </text>
    </comment>
    <comment ref="B662" authorId="2">
      <text>
        <r>
          <rPr>
            <sz val="11"/>
            <color theme="1"/>
            <rFont val="Calibri"/>
            <family val="2"/>
            <scheme val="minor"/>
          </rPr>
          <t>Descripción calculada automáticamente a partir de código del artículo</t>
        </r>
      </text>
    </comment>
    <comment ref="C662" authorId="2">
      <text>
        <r>
          <rPr>
            <sz val="11"/>
            <color theme="1"/>
            <rFont val="Calibri"/>
            <family val="2"/>
            <scheme val="minor"/>
          </rPr>
          <t>Seleccione un valor de la lista</t>
        </r>
      </text>
    </comment>
    <comment ref="D662" authorId="2">
      <text>
        <r>
          <rPr>
            <sz val="11"/>
            <color theme="1"/>
            <rFont val="Calibri"/>
            <family val="2"/>
            <scheme val="minor"/>
          </rPr>
          <t>Introduzca un número con dos decimales como máximo. Debe ser igual o mayor a la "Cantidad Real Consumida"</t>
        </r>
      </text>
    </comment>
    <comment ref="E662" authorId="2">
      <text>
        <r>
          <rPr>
            <sz val="11"/>
            <color theme="1"/>
            <rFont val="Calibri"/>
            <family val="2"/>
            <scheme val="minor"/>
          </rPr>
          <t>Introduzca un número con dos decimales como máximo</t>
        </r>
      </text>
    </comment>
    <comment ref="F662" authorId="2">
      <text>
        <r>
          <rPr>
            <sz val="11"/>
            <color theme="1"/>
            <rFont val="Calibri"/>
            <family val="2"/>
            <scheme val="minor"/>
          </rPr>
          <t>Monto calculado automáticamente por el sistema</t>
        </r>
      </text>
    </comment>
    <comment ref="A667" authorId="2">
      <text>
        <r>
          <rPr>
            <sz val="11"/>
            <color theme="1"/>
            <rFont val="Calibri"/>
            <family val="2"/>
            <scheme val="minor"/>
          </rPr>
          <t>Introducir un texto con el nombre o referencia de la contratación</t>
        </r>
      </text>
    </comment>
    <comment ref="B667" authorId="2">
      <text>
        <r>
          <rPr>
            <sz val="11"/>
            <color theme="1"/>
            <rFont val="Calibri"/>
            <family val="2"/>
            <scheme val="minor"/>
          </rPr>
          <t>Introduzca un texto con la finalidad de la contratación</t>
        </r>
      </text>
    </comment>
    <comment ref="C667" authorId="2">
      <text>
        <r>
          <rPr>
            <sz val="11"/>
            <color theme="1"/>
            <rFont val="Calibri"/>
            <family val="2"/>
            <scheme val="minor"/>
          </rPr>
          <t>Seleccionar un valor del listado</t>
        </r>
      </text>
    </comment>
    <comment ref="D667" authorId="2">
      <text>
        <r>
          <rPr>
            <sz val="11"/>
            <color theme="1"/>
            <rFont val="Calibri"/>
            <family val="2"/>
            <scheme val="minor"/>
          </rPr>
          <t>Seleccione el tipo de procedimiento</t>
        </r>
      </text>
    </comment>
    <comment ref="E667" authorId="2">
      <text>
        <r>
          <rPr>
            <sz val="11"/>
            <color theme="1"/>
            <rFont val="Calibri"/>
            <family val="2"/>
            <scheme val="minor"/>
          </rPr>
          <t>Seleccione un valor de la lista</t>
        </r>
      </text>
    </comment>
    <comment ref="F667" authorId="2">
      <text>
        <r>
          <rPr>
            <sz val="11"/>
            <color theme="1"/>
            <rFont val="Calibri"/>
            <family val="2"/>
            <scheme val="minor"/>
          </rPr>
          <t>Introduzca el código SNIP</t>
        </r>
      </text>
    </comment>
    <comment ref="C668" authorId="2">
      <text>
        <r>
          <rPr>
            <sz val="11"/>
            <color theme="1"/>
            <rFont val="Calibri"/>
            <family val="2"/>
            <scheme val="minor"/>
          </rPr>
          <t>Introduzca la fecha de inicio del proceso, en formato dd-mm-aaaa</t>
        </r>
      </text>
    </comment>
    <comment ref="F6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2">
      <text/>
    </comment>
    <comment ref="C670" authorId="2">
      <text>
        <r>
          <rPr>
            <sz val="11"/>
            <color theme="1"/>
            <rFont val="Calibri"/>
            <family val="2"/>
            <scheme val="minor"/>
          </rPr>
          <t>Introduzca la fecha prevista de adjudicación, en formato dd-mm-aaaa</t>
        </r>
      </text>
    </comment>
    <comment ref="F670" authorId="2">
      <text/>
    </comment>
    <comment ref="F671" authorId="2">
      <text/>
    </comment>
    <comment ref="A673" authorId="2">
      <text>
        <r>
          <rPr>
            <sz val="11"/>
            <color theme="1"/>
            <rFont val="Calibri"/>
            <family val="2"/>
            <scheme val="minor"/>
          </rPr>
          <t>Introduzca un codigo UNSPSC</t>
        </r>
      </text>
    </comment>
    <comment ref="B673" authorId="2">
      <text>
        <r>
          <rPr>
            <sz val="11"/>
            <color theme="1"/>
            <rFont val="Calibri"/>
            <family val="2"/>
            <scheme val="minor"/>
          </rPr>
          <t>Descripción calculada automáticamente a partir de código del artículo</t>
        </r>
      </text>
    </comment>
    <comment ref="C673" authorId="2">
      <text>
        <r>
          <rPr>
            <sz val="11"/>
            <color theme="1"/>
            <rFont val="Calibri"/>
            <family val="2"/>
            <scheme val="minor"/>
          </rPr>
          <t>Seleccione un valor de la lista</t>
        </r>
      </text>
    </comment>
    <comment ref="D673" authorId="2">
      <text>
        <r>
          <rPr>
            <sz val="11"/>
            <color theme="1"/>
            <rFont val="Calibri"/>
            <family val="2"/>
            <scheme val="minor"/>
          </rPr>
          <t>Introduzca un número con dos decimales como máximo. Debe ser igual o mayor a la "Cantidad Real Consumida"</t>
        </r>
      </text>
    </comment>
    <comment ref="E673" authorId="2">
      <text>
        <r>
          <rPr>
            <sz val="11"/>
            <color theme="1"/>
            <rFont val="Calibri"/>
            <family val="2"/>
            <scheme val="minor"/>
          </rPr>
          <t>Introduzca un número con dos decimales como máximo</t>
        </r>
      </text>
    </comment>
    <comment ref="F673" authorId="2">
      <text>
        <r>
          <rPr>
            <sz val="11"/>
            <color theme="1"/>
            <rFont val="Calibri"/>
            <family val="2"/>
            <scheme val="minor"/>
          </rPr>
          <t>Monto calculado automáticamente por el sistema</t>
        </r>
      </text>
    </comment>
    <comment ref="A680" authorId="2">
      <text>
        <r>
          <rPr>
            <sz val="11"/>
            <color theme="1"/>
            <rFont val="Calibri"/>
            <family val="2"/>
            <scheme val="minor"/>
          </rPr>
          <t>Introducir un texto con el nombre o referencia de la contratación</t>
        </r>
      </text>
    </comment>
    <comment ref="B680" authorId="2">
      <text>
        <r>
          <rPr>
            <sz val="11"/>
            <color theme="1"/>
            <rFont val="Calibri"/>
            <family val="2"/>
            <scheme val="minor"/>
          </rPr>
          <t>Introduzca un texto con la finalidad de la contratación</t>
        </r>
      </text>
    </comment>
    <comment ref="C680" authorId="2">
      <text>
        <r>
          <rPr>
            <sz val="11"/>
            <color theme="1"/>
            <rFont val="Calibri"/>
            <family val="2"/>
            <scheme val="minor"/>
          </rPr>
          <t>Seleccionar un valor del listado</t>
        </r>
      </text>
    </comment>
    <comment ref="D680" authorId="2">
      <text>
        <r>
          <rPr>
            <sz val="11"/>
            <color theme="1"/>
            <rFont val="Calibri"/>
            <family val="2"/>
            <scheme val="minor"/>
          </rPr>
          <t>Seleccione el tipo de procedimiento</t>
        </r>
      </text>
    </comment>
    <comment ref="E680" authorId="2">
      <text>
        <r>
          <rPr>
            <sz val="11"/>
            <color theme="1"/>
            <rFont val="Calibri"/>
            <family val="2"/>
            <scheme val="minor"/>
          </rPr>
          <t>Seleccione un valor de la lista</t>
        </r>
      </text>
    </comment>
    <comment ref="F680" authorId="2">
      <text>
        <r>
          <rPr>
            <sz val="11"/>
            <color theme="1"/>
            <rFont val="Calibri"/>
            <family val="2"/>
            <scheme val="minor"/>
          </rPr>
          <t>Introduzca el código SNIP</t>
        </r>
      </text>
    </comment>
    <comment ref="C681" authorId="2">
      <text>
        <r>
          <rPr>
            <sz val="11"/>
            <color theme="1"/>
            <rFont val="Calibri"/>
            <family val="2"/>
            <scheme val="minor"/>
          </rPr>
          <t>Introduzca la fecha de inicio del proceso, en formato dd-mm-aaaa</t>
        </r>
      </text>
    </comment>
    <comment ref="F6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2">
      <text/>
    </comment>
    <comment ref="C683" authorId="2">
      <text>
        <r>
          <rPr>
            <sz val="11"/>
            <color theme="1"/>
            <rFont val="Calibri"/>
            <family val="2"/>
            <scheme val="minor"/>
          </rPr>
          <t>Introduzca la fecha prevista de adjudicación, en formato dd-mm-aaaa</t>
        </r>
      </text>
    </comment>
    <comment ref="F683" authorId="2">
      <text/>
    </comment>
    <comment ref="F684" authorId="2">
      <text/>
    </comment>
    <comment ref="A686" authorId="2">
      <text>
        <r>
          <rPr>
            <sz val="11"/>
            <color theme="1"/>
            <rFont val="Calibri"/>
            <family val="2"/>
            <scheme val="minor"/>
          </rPr>
          <t>Introduzca un codigo UNSPSC</t>
        </r>
      </text>
    </comment>
    <comment ref="B686" authorId="2">
      <text>
        <r>
          <rPr>
            <sz val="11"/>
            <color theme="1"/>
            <rFont val="Calibri"/>
            <family val="2"/>
            <scheme val="minor"/>
          </rPr>
          <t>Descripción calculada automáticamente a partir de código del artículo</t>
        </r>
      </text>
    </comment>
    <comment ref="C686" authorId="2">
      <text>
        <r>
          <rPr>
            <sz val="11"/>
            <color theme="1"/>
            <rFont val="Calibri"/>
            <family val="2"/>
            <scheme val="minor"/>
          </rPr>
          <t>Seleccione un valor de la lista</t>
        </r>
      </text>
    </comment>
    <comment ref="D686" authorId="2">
      <text>
        <r>
          <rPr>
            <sz val="11"/>
            <color theme="1"/>
            <rFont val="Calibri"/>
            <family val="2"/>
            <scheme val="minor"/>
          </rPr>
          <t>Introduzca un número con dos decimales como máximo. Debe ser igual o mayor a la "Cantidad Real Consumida"</t>
        </r>
      </text>
    </comment>
    <comment ref="E686" authorId="2">
      <text>
        <r>
          <rPr>
            <sz val="11"/>
            <color theme="1"/>
            <rFont val="Calibri"/>
            <family val="2"/>
            <scheme val="minor"/>
          </rPr>
          <t>Introduzca un número con dos decimales como máximo</t>
        </r>
      </text>
    </comment>
    <comment ref="F686" authorId="2">
      <text>
        <r>
          <rPr>
            <sz val="11"/>
            <color theme="1"/>
            <rFont val="Calibri"/>
            <family val="2"/>
            <scheme val="minor"/>
          </rPr>
          <t>Monto calculado automáticamente por el sistema</t>
        </r>
      </text>
    </comment>
    <comment ref="A699" authorId="2">
      <text>
        <r>
          <rPr>
            <sz val="11"/>
            <color theme="1"/>
            <rFont val="Calibri"/>
            <family val="2"/>
            <scheme val="minor"/>
          </rPr>
          <t>Introducir un texto con el nombre o referencia de la contratación</t>
        </r>
      </text>
    </comment>
    <comment ref="B699" authorId="2">
      <text>
        <r>
          <rPr>
            <sz val="11"/>
            <color theme="1"/>
            <rFont val="Calibri"/>
            <family val="2"/>
            <scheme val="minor"/>
          </rPr>
          <t>Introduzca un texto con la finalidad de la contratación</t>
        </r>
      </text>
    </comment>
    <comment ref="C699" authorId="2">
      <text>
        <r>
          <rPr>
            <sz val="11"/>
            <color theme="1"/>
            <rFont val="Calibri"/>
            <family val="2"/>
            <scheme val="minor"/>
          </rPr>
          <t>Seleccionar un valor del listado</t>
        </r>
      </text>
    </comment>
    <comment ref="D699" authorId="2">
      <text>
        <r>
          <rPr>
            <sz val="11"/>
            <color theme="1"/>
            <rFont val="Calibri"/>
            <family val="2"/>
            <scheme val="minor"/>
          </rPr>
          <t>Seleccione el tipo de procedimiento</t>
        </r>
      </text>
    </comment>
    <comment ref="E699" authorId="2">
      <text>
        <r>
          <rPr>
            <sz val="11"/>
            <color theme="1"/>
            <rFont val="Calibri"/>
            <family val="2"/>
            <scheme val="minor"/>
          </rPr>
          <t>Seleccione un valor de la lista</t>
        </r>
      </text>
    </comment>
    <comment ref="F699" authorId="2">
      <text>
        <r>
          <rPr>
            <sz val="11"/>
            <color theme="1"/>
            <rFont val="Calibri"/>
            <family val="2"/>
            <scheme val="minor"/>
          </rPr>
          <t>Introduzca el código SNIP</t>
        </r>
      </text>
    </comment>
    <comment ref="C700" authorId="2">
      <text>
        <r>
          <rPr>
            <sz val="11"/>
            <color theme="1"/>
            <rFont val="Calibri"/>
            <family val="2"/>
            <scheme val="minor"/>
          </rPr>
          <t>Introduzca la fecha de inicio del proceso, en formato dd-mm-aaaa</t>
        </r>
      </text>
    </comment>
    <comment ref="F7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2">
      <text/>
    </comment>
    <comment ref="C702" authorId="2">
      <text>
        <r>
          <rPr>
            <sz val="11"/>
            <color theme="1"/>
            <rFont val="Calibri"/>
            <family val="2"/>
            <scheme val="minor"/>
          </rPr>
          <t>Introduzca la fecha prevista de adjudicación, en formato dd-mm-aaaa</t>
        </r>
      </text>
    </comment>
    <comment ref="F702" authorId="2">
      <text/>
    </comment>
    <comment ref="F703" authorId="2">
      <text/>
    </comment>
    <comment ref="A705" authorId="2">
      <text>
        <r>
          <rPr>
            <sz val="11"/>
            <color theme="1"/>
            <rFont val="Calibri"/>
            <family val="2"/>
            <scheme val="minor"/>
          </rPr>
          <t>Introduzca un codigo UNSPSC</t>
        </r>
      </text>
    </comment>
    <comment ref="B705" authorId="2">
      <text>
        <r>
          <rPr>
            <sz val="11"/>
            <color theme="1"/>
            <rFont val="Calibri"/>
            <family val="2"/>
            <scheme val="minor"/>
          </rPr>
          <t>Descripción calculada automáticamente a partir de código del artículo</t>
        </r>
      </text>
    </comment>
    <comment ref="C705" authorId="2">
      <text>
        <r>
          <rPr>
            <sz val="11"/>
            <color theme="1"/>
            <rFont val="Calibri"/>
            <family val="2"/>
            <scheme val="minor"/>
          </rPr>
          <t>Seleccione un valor de la lista</t>
        </r>
      </text>
    </comment>
    <comment ref="D705" authorId="2">
      <text>
        <r>
          <rPr>
            <sz val="11"/>
            <color theme="1"/>
            <rFont val="Calibri"/>
            <family val="2"/>
            <scheme val="minor"/>
          </rPr>
          <t>Introduzca un número con dos decimales como máximo. Debe ser igual o mayor a la "Cantidad Real Consumida"</t>
        </r>
      </text>
    </comment>
    <comment ref="E705" authorId="2">
      <text>
        <r>
          <rPr>
            <sz val="11"/>
            <color theme="1"/>
            <rFont val="Calibri"/>
            <family val="2"/>
            <scheme val="minor"/>
          </rPr>
          <t>Introduzca un número con dos decimales como máximo</t>
        </r>
      </text>
    </comment>
    <comment ref="F705" authorId="2">
      <text>
        <r>
          <rPr>
            <sz val="11"/>
            <color theme="1"/>
            <rFont val="Calibri"/>
            <family val="2"/>
            <scheme val="minor"/>
          </rPr>
          <t>Monto calculado automáticamente por el sistema</t>
        </r>
      </text>
    </comment>
    <comment ref="A725" authorId="2">
      <text>
        <r>
          <rPr>
            <sz val="11"/>
            <color theme="1"/>
            <rFont val="Calibri"/>
            <family val="2"/>
            <scheme val="minor"/>
          </rPr>
          <t>Introducir un texto con el nombre o referencia de la contratación</t>
        </r>
      </text>
    </comment>
    <comment ref="B725" authorId="2">
      <text>
        <r>
          <rPr>
            <sz val="11"/>
            <color theme="1"/>
            <rFont val="Calibri"/>
            <family val="2"/>
            <scheme val="minor"/>
          </rPr>
          <t>Introduzca un texto con la finalidad de la contratación</t>
        </r>
      </text>
    </comment>
    <comment ref="C725" authorId="2">
      <text>
        <r>
          <rPr>
            <sz val="11"/>
            <color theme="1"/>
            <rFont val="Calibri"/>
            <family val="2"/>
            <scheme val="minor"/>
          </rPr>
          <t>Seleccionar un valor del listado</t>
        </r>
      </text>
    </comment>
    <comment ref="D725" authorId="2">
      <text>
        <r>
          <rPr>
            <sz val="11"/>
            <color theme="1"/>
            <rFont val="Calibri"/>
            <family val="2"/>
            <scheme val="minor"/>
          </rPr>
          <t>Seleccione el tipo de procedimiento</t>
        </r>
      </text>
    </comment>
    <comment ref="E725" authorId="2">
      <text>
        <r>
          <rPr>
            <sz val="11"/>
            <color theme="1"/>
            <rFont val="Calibri"/>
            <family val="2"/>
            <scheme val="minor"/>
          </rPr>
          <t>Seleccione un valor de la lista</t>
        </r>
      </text>
    </comment>
    <comment ref="F725" authorId="2">
      <text>
        <r>
          <rPr>
            <sz val="11"/>
            <color theme="1"/>
            <rFont val="Calibri"/>
            <family val="2"/>
            <scheme val="minor"/>
          </rPr>
          <t>Introduzca el código SNIP</t>
        </r>
      </text>
    </comment>
    <comment ref="C726" authorId="2">
      <text>
        <r>
          <rPr>
            <sz val="11"/>
            <color theme="1"/>
            <rFont val="Calibri"/>
            <family val="2"/>
            <scheme val="minor"/>
          </rPr>
          <t>Introduzca la fecha de inicio del proceso, en formato dd-mm-aaaa</t>
        </r>
      </text>
    </comment>
    <comment ref="F7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2">
      <text/>
    </comment>
    <comment ref="C728" authorId="2">
      <text>
        <r>
          <rPr>
            <sz val="11"/>
            <color theme="1"/>
            <rFont val="Calibri"/>
            <family val="2"/>
            <scheme val="minor"/>
          </rPr>
          <t>Introduzca la fecha prevista de adjudicación, en formato dd-mm-aaaa</t>
        </r>
      </text>
    </comment>
    <comment ref="F728" authorId="2">
      <text/>
    </comment>
    <comment ref="F729" authorId="2">
      <text/>
    </comment>
    <comment ref="A731" authorId="2">
      <text>
        <r>
          <rPr>
            <sz val="11"/>
            <color theme="1"/>
            <rFont val="Calibri"/>
            <family val="2"/>
            <scheme val="minor"/>
          </rPr>
          <t>Introduzca un codigo UNSPSC</t>
        </r>
      </text>
    </comment>
    <comment ref="B731" authorId="2">
      <text>
        <r>
          <rPr>
            <sz val="11"/>
            <color theme="1"/>
            <rFont val="Calibri"/>
            <family val="2"/>
            <scheme val="minor"/>
          </rPr>
          <t>Descripción calculada automáticamente a partir de código del artículo</t>
        </r>
      </text>
    </comment>
    <comment ref="C731" authorId="2">
      <text>
        <r>
          <rPr>
            <sz val="11"/>
            <color theme="1"/>
            <rFont val="Calibri"/>
            <family val="2"/>
            <scheme val="minor"/>
          </rPr>
          <t>Seleccione un valor de la lista</t>
        </r>
      </text>
    </comment>
    <comment ref="D731" authorId="2">
      <text>
        <r>
          <rPr>
            <sz val="11"/>
            <color theme="1"/>
            <rFont val="Calibri"/>
            <family val="2"/>
            <scheme val="minor"/>
          </rPr>
          <t>Introduzca un número con dos decimales como máximo. Debe ser igual o mayor a la "Cantidad Real Consumida"</t>
        </r>
      </text>
    </comment>
    <comment ref="E731" authorId="2">
      <text>
        <r>
          <rPr>
            <sz val="11"/>
            <color theme="1"/>
            <rFont val="Calibri"/>
            <family val="2"/>
            <scheme val="minor"/>
          </rPr>
          <t>Introduzca un número con dos decimales como máximo</t>
        </r>
      </text>
    </comment>
    <comment ref="F731" authorId="2">
      <text>
        <r>
          <rPr>
            <sz val="11"/>
            <color theme="1"/>
            <rFont val="Calibri"/>
            <family val="2"/>
            <scheme val="minor"/>
          </rPr>
          <t>Monto calculado automáticamente por el sistema</t>
        </r>
      </text>
    </comment>
    <comment ref="A736" authorId="2">
      <text>
        <r>
          <rPr>
            <sz val="11"/>
            <color theme="1"/>
            <rFont val="Calibri"/>
            <family val="2"/>
            <scheme val="minor"/>
          </rPr>
          <t>Introducir un texto con el nombre o referencia de la contratación</t>
        </r>
      </text>
    </comment>
    <comment ref="B736" authorId="2">
      <text>
        <r>
          <rPr>
            <sz val="11"/>
            <color theme="1"/>
            <rFont val="Calibri"/>
            <family val="2"/>
            <scheme val="minor"/>
          </rPr>
          <t>Introduzca un texto con la finalidad de la contratación</t>
        </r>
      </text>
    </comment>
    <comment ref="C736" authorId="2">
      <text>
        <r>
          <rPr>
            <sz val="11"/>
            <color theme="1"/>
            <rFont val="Calibri"/>
            <family val="2"/>
            <scheme val="minor"/>
          </rPr>
          <t>Seleccionar un valor del listado</t>
        </r>
      </text>
    </comment>
    <comment ref="D736" authorId="2">
      <text>
        <r>
          <rPr>
            <sz val="11"/>
            <color theme="1"/>
            <rFont val="Calibri"/>
            <family val="2"/>
            <scheme val="minor"/>
          </rPr>
          <t>Seleccione el tipo de procedimiento</t>
        </r>
      </text>
    </comment>
    <comment ref="E736" authorId="2">
      <text>
        <r>
          <rPr>
            <sz val="11"/>
            <color theme="1"/>
            <rFont val="Calibri"/>
            <family val="2"/>
            <scheme val="minor"/>
          </rPr>
          <t>Seleccione un valor de la lista</t>
        </r>
      </text>
    </comment>
    <comment ref="F736" authorId="2">
      <text>
        <r>
          <rPr>
            <sz val="11"/>
            <color theme="1"/>
            <rFont val="Calibri"/>
            <family val="2"/>
            <scheme val="minor"/>
          </rPr>
          <t>Introduzca el código SNIP</t>
        </r>
      </text>
    </comment>
    <comment ref="C737" authorId="2">
      <text>
        <r>
          <rPr>
            <sz val="11"/>
            <color theme="1"/>
            <rFont val="Calibri"/>
            <family val="2"/>
            <scheme val="minor"/>
          </rPr>
          <t>Introduzca la fecha de inicio del proceso, en formato dd-mm-aaaa</t>
        </r>
      </text>
    </comment>
    <comment ref="F7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text/>
    </comment>
    <comment ref="C739" authorId="2">
      <text>
        <r>
          <rPr>
            <sz val="11"/>
            <color theme="1"/>
            <rFont val="Calibri"/>
            <family val="2"/>
            <scheme val="minor"/>
          </rPr>
          <t>Introduzca la fecha prevista de adjudicación, en formato dd-mm-aaaa</t>
        </r>
      </text>
    </comment>
    <comment ref="F739" authorId="2">
      <text/>
    </comment>
    <comment ref="F740" authorId="2">
      <text/>
    </comment>
    <comment ref="A742" authorId="2">
      <text>
        <r>
          <rPr>
            <sz val="11"/>
            <color theme="1"/>
            <rFont val="Calibri"/>
            <family val="2"/>
            <scheme val="minor"/>
          </rPr>
          <t>Introduzca un codigo UNSPSC</t>
        </r>
      </text>
    </comment>
    <comment ref="B742" authorId="2">
      <text>
        <r>
          <rPr>
            <sz val="11"/>
            <color theme="1"/>
            <rFont val="Calibri"/>
            <family val="2"/>
            <scheme val="minor"/>
          </rPr>
          <t>Descripción calculada automáticamente a partir de código del artículo</t>
        </r>
      </text>
    </comment>
    <comment ref="C742" authorId="2">
      <text>
        <r>
          <rPr>
            <sz val="11"/>
            <color theme="1"/>
            <rFont val="Calibri"/>
            <family val="2"/>
            <scheme val="minor"/>
          </rPr>
          <t>Seleccione un valor de la lista</t>
        </r>
      </text>
    </comment>
    <comment ref="D742" authorId="2">
      <text>
        <r>
          <rPr>
            <sz val="11"/>
            <color theme="1"/>
            <rFont val="Calibri"/>
            <family val="2"/>
            <scheme val="minor"/>
          </rPr>
          <t>Introduzca un número con dos decimales como máximo. Debe ser igual o mayor a la "Cantidad Real Consumida"</t>
        </r>
      </text>
    </comment>
    <comment ref="E742" authorId="2">
      <text>
        <r>
          <rPr>
            <sz val="11"/>
            <color theme="1"/>
            <rFont val="Calibri"/>
            <family val="2"/>
            <scheme val="minor"/>
          </rPr>
          <t>Introduzca un número con dos decimales como máximo</t>
        </r>
      </text>
    </comment>
    <comment ref="F742" authorId="2">
      <text>
        <r>
          <rPr>
            <sz val="11"/>
            <color theme="1"/>
            <rFont val="Calibri"/>
            <family val="2"/>
            <scheme val="minor"/>
          </rPr>
          <t>Monto calculado automáticamente por el sistema</t>
        </r>
      </text>
    </comment>
    <comment ref="A747" authorId="2">
      <text>
        <r>
          <rPr>
            <sz val="11"/>
            <color theme="1"/>
            <rFont val="Calibri"/>
            <family val="2"/>
            <scheme val="minor"/>
          </rPr>
          <t>Introducir un texto con el nombre o referencia de la contratación</t>
        </r>
      </text>
    </comment>
    <comment ref="B747" authorId="2">
      <text>
        <r>
          <rPr>
            <sz val="11"/>
            <color theme="1"/>
            <rFont val="Calibri"/>
            <family val="2"/>
            <scheme val="minor"/>
          </rPr>
          <t>Introduzca un texto con la finalidad de la contratación</t>
        </r>
      </text>
    </comment>
    <comment ref="C747" authorId="2">
      <text>
        <r>
          <rPr>
            <sz val="11"/>
            <color theme="1"/>
            <rFont val="Calibri"/>
            <family val="2"/>
            <scheme val="minor"/>
          </rPr>
          <t>Seleccionar un valor del listado</t>
        </r>
      </text>
    </comment>
    <comment ref="D747" authorId="2">
      <text>
        <r>
          <rPr>
            <sz val="11"/>
            <color theme="1"/>
            <rFont val="Calibri"/>
            <family val="2"/>
            <scheme val="minor"/>
          </rPr>
          <t>Seleccione el tipo de procedimiento</t>
        </r>
      </text>
    </comment>
    <comment ref="E747" authorId="2">
      <text>
        <r>
          <rPr>
            <sz val="11"/>
            <color theme="1"/>
            <rFont val="Calibri"/>
            <family val="2"/>
            <scheme val="minor"/>
          </rPr>
          <t>Seleccione un valor de la lista</t>
        </r>
      </text>
    </comment>
    <comment ref="F747" authorId="2">
      <text>
        <r>
          <rPr>
            <sz val="11"/>
            <color theme="1"/>
            <rFont val="Calibri"/>
            <family val="2"/>
            <scheme val="minor"/>
          </rPr>
          <t>Introduzca el código SNIP</t>
        </r>
      </text>
    </comment>
    <comment ref="C748" authorId="2">
      <text>
        <r>
          <rPr>
            <sz val="11"/>
            <color theme="1"/>
            <rFont val="Calibri"/>
            <family val="2"/>
            <scheme val="minor"/>
          </rPr>
          <t>Introduzca la fecha de inicio del proceso, en formato dd-mm-aaaa</t>
        </r>
      </text>
    </comment>
    <comment ref="F7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2">
      <text/>
    </comment>
    <comment ref="C750" authorId="2">
      <text>
        <r>
          <rPr>
            <sz val="11"/>
            <color theme="1"/>
            <rFont val="Calibri"/>
            <family val="2"/>
            <scheme val="minor"/>
          </rPr>
          <t>Introduzca la fecha prevista de adjudicación, en formato dd-mm-aaaa</t>
        </r>
      </text>
    </comment>
    <comment ref="F750" authorId="2">
      <text/>
    </comment>
    <comment ref="F751" authorId="2">
      <text/>
    </comment>
    <comment ref="A753" authorId="2">
      <text>
        <r>
          <rPr>
            <sz val="11"/>
            <color theme="1"/>
            <rFont val="Calibri"/>
            <family val="2"/>
            <scheme val="minor"/>
          </rPr>
          <t>Introduzca un codigo UNSPSC</t>
        </r>
      </text>
    </comment>
    <comment ref="B753" authorId="2">
      <text>
        <r>
          <rPr>
            <sz val="11"/>
            <color theme="1"/>
            <rFont val="Calibri"/>
            <family val="2"/>
            <scheme val="minor"/>
          </rPr>
          <t>Descripción calculada automáticamente a partir de código del artículo</t>
        </r>
      </text>
    </comment>
    <comment ref="C753" authorId="2">
      <text>
        <r>
          <rPr>
            <sz val="11"/>
            <color theme="1"/>
            <rFont val="Calibri"/>
            <family val="2"/>
            <scheme val="minor"/>
          </rPr>
          <t>Seleccione un valor de la lista</t>
        </r>
      </text>
    </comment>
    <comment ref="D753" authorId="2">
      <text>
        <r>
          <rPr>
            <sz val="11"/>
            <color theme="1"/>
            <rFont val="Calibri"/>
            <family val="2"/>
            <scheme val="minor"/>
          </rPr>
          <t>Introduzca un número con dos decimales como máximo. Debe ser igual o mayor a la "Cantidad Real Consumida"</t>
        </r>
      </text>
    </comment>
    <comment ref="E753" authorId="2">
      <text>
        <r>
          <rPr>
            <sz val="11"/>
            <color theme="1"/>
            <rFont val="Calibri"/>
            <family val="2"/>
            <scheme val="minor"/>
          </rPr>
          <t>Introduzca un número con dos decimales como máximo</t>
        </r>
      </text>
    </comment>
    <comment ref="F753" authorId="2">
      <text>
        <r>
          <rPr>
            <sz val="11"/>
            <color theme="1"/>
            <rFont val="Calibri"/>
            <family val="2"/>
            <scheme val="minor"/>
          </rPr>
          <t>Monto calculado automáticamente por el sistema</t>
        </r>
      </text>
    </comment>
    <comment ref="A758" authorId="2">
      <text>
        <r>
          <rPr>
            <sz val="11"/>
            <color theme="1"/>
            <rFont val="Calibri"/>
            <family val="2"/>
            <scheme val="minor"/>
          </rPr>
          <t>Introducir un texto con el nombre o referencia de la contratación</t>
        </r>
      </text>
    </comment>
    <comment ref="B758" authorId="2">
      <text>
        <r>
          <rPr>
            <sz val="11"/>
            <color theme="1"/>
            <rFont val="Calibri"/>
            <family val="2"/>
            <scheme val="minor"/>
          </rPr>
          <t>Introduzca un texto con la finalidad de la contratación</t>
        </r>
      </text>
    </comment>
    <comment ref="C758" authorId="2">
      <text>
        <r>
          <rPr>
            <sz val="11"/>
            <color theme="1"/>
            <rFont val="Calibri"/>
            <family val="2"/>
            <scheme val="minor"/>
          </rPr>
          <t>Seleccionar un valor del listado</t>
        </r>
      </text>
    </comment>
    <comment ref="D758" authorId="2">
      <text>
        <r>
          <rPr>
            <sz val="11"/>
            <color theme="1"/>
            <rFont val="Calibri"/>
            <family val="2"/>
            <scheme val="minor"/>
          </rPr>
          <t>Seleccione el tipo de procedimiento</t>
        </r>
      </text>
    </comment>
    <comment ref="E758" authorId="2">
      <text>
        <r>
          <rPr>
            <sz val="11"/>
            <color theme="1"/>
            <rFont val="Calibri"/>
            <family val="2"/>
            <scheme val="minor"/>
          </rPr>
          <t>Seleccione un valor de la lista</t>
        </r>
      </text>
    </comment>
    <comment ref="F758" authorId="2">
      <text>
        <r>
          <rPr>
            <sz val="11"/>
            <color theme="1"/>
            <rFont val="Calibri"/>
            <family val="2"/>
            <scheme val="minor"/>
          </rPr>
          <t>Introduzca el código SNIP</t>
        </r>
      </text>
    </comment>
    <comment ref="C759" authorId="2">
      <text>
        <r>
          <rPr>
            <sz val="11"/>
            <color theme="1"/>
            <rFont val="Calibri"/>
            <family val="2"/>
            <scheme val="minor"/>
          </rPr>
          <t>Introduzca la fecha de inicio del proceso, en formato dd-mm-aaaa</t>
        </r>
      </text>
    </comment>
    <comment ref="F7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2">
      <text/>
    </comment>
    <comment ref="C761" authorId="2">
      <text>
        <r>
          <rPr>
            <sz val="11"/>
            <color theme="1"/>
            <rFont val="Calibri"/>
            <family val="2"/>
            <scheme val="minor"/>
          </rPr>
          <t>Introduzca la fecha prevista de adjudicación, en formato dd-mm-aaaa</t>
        </r>
      </text>
    </comment>
    <comment ref="F761" authorId="2">
      <text/>
    </comment>
    <comment ref="F762" authorId="2">
      <text/>
    </comment>
    <comment ref="A764" authorId="2">
      <text>
        <r>
          <rPr>
            <sz val="11"/>
            <color theme="1"/>
            <rFont val="Calibri"/>
            <family val="2"/>
            <scheme val="minor"/>
          </rPr>
          <t>Introduzca un codigo UNSPSC</t>
        </r>
      </text>
    </comment>
    <comment ref="B764" authorId="2">
      <text>
        <r>
          <rPr>
            <sz val="11"/>
            <color theme="1"/>
            <rFont val="Calibri"/>
            <family val="2"/>
            <scheme val="minor"/>
          </rPr>
          <t>Descripción calculada automáticamente a partir de código del artículo</t>
        </r>
      </text>
    </comment>
    <comment ref="C764" authorId="2">
      <text>
        <r>
          <rPr>
            <sz val="11"/>
            <color theme="1"/>
            <rFont val="Calibri"/>
            <family val="2"/>
            <scheme val="minor"/>
          </rPr>
          <t>Seleccione un valor de la lista</t>
        </r>
      </text>
    </comment>
    <comment ref="D764" authorId="2">
      <text>
        <r>
          <rPr>
            <sz val="11"/>
            <color theme="1"/>
            <rFont val="Calibri"/>
            <family val="2"/>
            <scheme val="minor"/>
          </rPr>
          <t>Introduzca un número con dos decimales como máximo. Debe ser igual o mayor a la "Cantidad Real Consumida"</t>
        </r>
      </text>
    </comment>
    <comment ref="E764" authorId="2">
      <text>
        <r>
          <rPr>
            <sz val="11"/>
            <color theme="1"/>
            <rFont val="Calibri"/>
            <family val="2"/>
            <scheme val="minor"/>
          </rPr>
          <t>Introduzca un número con dos decimales como máximo</t>
        </r>
      </text>
    </comment>
    <comment ref="F764" authorId="2">
      <text>
        <r>
          <rPr>
            <sz val="11"/>
            <color theme="1"/>
            <rFont val="Calibri"/>
            <family val="2"/>
            <scheme val="minor"/>
          </rPr>
          <t>Monto calculado automáticamente por el sistema</t>
        </r>
      </text>
    </comment>
    <comment ref="A769" authorId="1">
      <text>
        <r>
          <rPr>
            <sz val="11"/>
            <color theme="1"/>
            <rFont val="Calibri"/>
            <family val="2"/>
            <scheme val="minor"/>
          </rPr>
          <t>Introducir un texto con el nombre o referencia de la contratación</t>
        </r>
      </text>
    </comment>
    <comment ref="B769" authorId="1">
      <text>
        <r>
          <rPr>
            <sz val="11"/>
            <color theme="1"/>
            <rFont val="Calibri"/>
            <family val="2"/>
            <scheme val="minor"/>
          </rPr>
          <t>Introduzca un texto con la finalidad de la contratación</t>
        </r>
      </text>
    </comment>
    <comment ref="C769" authorId="2">
      <text>
        <r>
          <rPr>
            <sz val="11"/>
            <color theme="1"/>
            <rFont val="Calibri"/>
            <family val="2"/>
            <scheme val="minor"/>
          </rPr>
          <t>Seleccionar un valor del listado</t>
        </r>
      </text>
    </comment>
    <comment ref="D769" authorId="2">
      <text>
        <r>
          <rPr>
            <sz val="11"/>
            <color theme="1"/>
            <rFont val="Calibri"/>
            <family val="2"/>
            <scheme val="minor"/>
          </rPr>
          <t>Seleccione el tipo de procedimiento</t>
        </r>
      </text>
    </comment>
    <comment ref="E769" authorId="2">
      <text>
        <r>
          <rPr>
            <sz val="11"/>
            <color theme="1"/>
            <rFont val="Calibri"/>
            <family val="2"/>
            <scheme val="minor"/>
          </rPr>
          <t>Seleccione un valor de la lista</t>
        </r>
      </text>
    </comment>
    <comment ref="F769" authorId="2">
      <text>
        <r>
          <rPr>
            <sz val="11"/>
            <color theme="1"/>
            <rFont val="Calibri"/>
            <family val="2"/>
            <scheme val="minor"/>
          </rPr>
          <t>Introduzca el código SNIP</t>
        </r>
      </text>
    </comment>
    <comment ref="C770" authorId="2">
      <text>
        <r>
          <rPr>
            <sz val="11"/>
            <color theme="1"/>
            <rFont val="Calibri"/>
            <family val="2"/>
            <scheme val="minor"/>
          </rPr>
          <t>Introduzca la fecha de inicio del proceso, en formato dd-mm-aaaa</t>
        </r>
      </text>
    </comment>
    <comment ref="F7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text/>
    </comment>
    <comment ref="C772" authorId="2">
      <text>
        <r>
          <rPr>
            <sz val="11"/>
            <color theme="1"/>
            <rFont val="Calibri"/>
            <family val="2"/>
            <scheme val="minor"/>
          </rPr>
          <t>Introduzca la fecha prevista de adjudicación, en formato dd-mm-aaaa</t>
        </r>
      </text>
    </comment>
    <comment ref="F772" authorId="2">
      <text/>
    </comment>
    <comment ref="F773" authorId="2">
      <text/>
    </comment>
    <comment ref="A775" authorId="2">
      <text>
        <r>
          <rPr>
            <sz val="11"/>
            <color theme="1"/>
            <rFont val="Calibri"/>
            <family val="2"/>
            <scheme val="minor"/>
          </rPr>
          <t>Introduzca un codigo UNSPSC</t>
        </r>
      </text>
    </comment>
    <comment ref="B775" authorId="2">
      <text>
        <r>
          <rPr>
            <sz val="11"/>
            <color theme="1"/>
            <rFont val="Calibri"/>
            <family val="2"/>
            <scheme val="minor"/>
          </rPr>
          <t>Descripción calculada automáticamente a partir de código del artículo</t>
        </r>
      </text>
    </comment>
    <comment ref="C775" authorId="2">
      <text>
        <r>
          <rPr>
            <sz val="11"/>
            <color theme="1"/>
            <rFont val="Calibri"/>
            <family val="2"/>
            <scheme val="minor"/>
          </rPr>
          <t>Seleccione un valor de la lista</t>
        </r>
      </text>
    </comment>
    <comment ref="D775" authorId="2">
      <text>
        <r>
          <rPr>
            <sz val="11"/>
            <color theme="1"/>
            <rFont val="Calibri"/>
            <family val="2"/>
            <scheme val="minor"/>
          </rPr>
          <t>Introduzca un número con dos decimales como máximo. Debe ser igual o mayor a la "Cantidad Real Consumida"</t>
        </r>
      </text>
    </comment>
    <comment ref="E775" authorId="2">
      <text>
        <r>
          <rPr>
            <sz val="11"/>
            <color theme="1"/>
            <rFont val="Calibri"/>
            <family val="2"/>
            <scheme val="minor"/>
          </rPr>
          <t>Introduzca un número con dos decimales como máximo</t>
        </r>
      </text>
    </comment>
    <comment ref="F775" authorId="2">
      <text>
        <r>
          <rPr>
            <sz val="11"/>
            <color theme="1"/>
            <rFont val="Calibri"/>
            <family val="2"/>
            <scheme val="minor"/>
          </rPr>
          <t>Monto calculado automáticamente por el sistema</t>
        </r>
      </text>
    </comment>
    <comment ref="A783" authorId="2">
      <text>
        <r>
          <rPr>
            <sz val="11"/>
            <color theme="1"/>
            <rFont val="Calibri"/>
            <family val="2"/>
            <scheme val="minor"/>
          </rPr>
          <t>Introducir un texto con el nombre o referencia de la contratación</t>
        </r>
      </text>
    </comment>
    <comment ref="B783" authorId="2">
      <text>
        <r>
          <rPr>
            <sz val="11"/>
            <color theme="1"/>
            <rFont val="Calibri"/>
            <family val="2"/>
            <scheme val="minor"/>
          </rPr>
          <t>Introduzca un texto con la finalidad de la contratación</t>
        </r>
      </text>
    </comment>
    <comment ref="C783" authorId="2">
      <text>
        <r>
          <rPr>
            <sz val="11"/>
            <color theme="1"/>
            <rFont val="Calibri"/>
            <family val="2"/>
            <scheme val="minor"/>
          </rPr>
          <t>Seleccionar un valor del listado</t>
        </r>
      </text>
    </comment>
    <comment ref="D783" authorId="2">
      <text>
        <r>
          <rPr>
            <sz val="11"/>
            <color theme="1"/>
            <rFont val="Calibri"/>
            <family val="2"/>
            <scheme val="minor"/>
          </rPr>
          <t>Seleccione el tipo de procedimiento</t>
        </r>
      </text>
    </comment>
    <comment ref="E783" authorId="2">
      <text>
        <r>
          <rPr>
            <sz val="11"/>
            <color theme="1"/>
            <rFont val="Calibri"/>
            <family val="2"/>
            <scheme val="minor"/>
          </rPr>
          <t>Seleccione un valor de la lista</t>
        </r>
      </text>
    </comment>
    <comment ref="F783" authorId="2">
      <text>
        <r>
          <rPr>
            <sz val="11"/>
            <color theme="1"/>
            <rFont val="Calibri"/>
            <family val="2"/>
            <scheme val="minor"/>
          </rPr>
          <t>Introduzca el código SNIP</t>
        </r>
      </text>
    </comment>
    <comment ref="C784" authorId="2">
      <text>
        <r>
          <rPr>
            <sz val="11"/>
            <color theme="1"/>
            <rFont val="Calibri"/>
            <family val="2"/>
            <scheme val="minor"/>
          </rPr>
          <t>Introduzca la fecha de inicio del proceso, en formato dd-mm-aaaa</t>
        </r>
      </text>
    </comment>
    <comment ref="F7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2">
      <text/>
    </comment>
    <comment ref="C786" authorId="2">
      <text>
        <r>
          <rPr>
            <sz val="11"/>
            <color theme="1"/>
            <rFont val="Calibri"/>
            <family val="2"/>
            <scheme val="minor"/>
          </rPr>
          <t>Introduzca la fecha prevista de adjudicación, en formato dd-mm-aaaa</t>
        </r>
      </text>
    </comment>
    <comment ref="F786" authorId="2">
      <text/>
    </comment>
    <comment ref="F787" authorId="2">
      <text/>
    </comment>
    <comment ref="A789" authorId="2">
      <text>
        <r>
          <rPr>
            <sz val="11"/>
            <color theme="1"/>
            <rFont val="Calibri"/>
            <family val="2"/>
            <scheme val="minor"/>
          </rPr>
          <t>Introduzca un codigo UNSPSC</t>
        </r>
      </text>
    </comment>
    <comment ref="B789" authorId="2">
      <text>
        <r>
          <rPr>
            <sz val="11"/>
            <color theme="1"/>
            <rFont val="Calibri"/>
            <family val="2"/>
            <scheme val="minor"/>
          </rPr>
          <t>Descripción calculada automáticamente a partir de código del artículo</t>
        </r>
      </text>
    </comment>
    <comment ref="C789" authorId="2">
      <text>
        <r>
          <rPr>
            <sz val="11"/>
            <color theme="1"/>
            <rFont val="Calibri"/>
            <family val="2"/>
            <scheme val="minor"/>
          </rPr>
          <t>Seleccione un valor de la lista</t>
        </r>
      </text>
    </comment>
    <comment ref="D789" authorId="2">
      <text>
        <r>
          <rPr>
            <sz val="11"/>
            <color theme="1"/>
            <rFont val="Calibri"/>
            <family val="2"/>
            <scheme val="minor"/>
          </rPr>
          <t>Introduzca un número con dos decimales como máximo. Debe ser igual o mayor a la "Cantidad Real Consumida"</t>
        </r>
      </text>
    </comment>
    <comment ref="E789" authorId="2">
      <text>
        <r>
          <rPr>
            <sz val="11"/>
            <color theme="1"/>
            <rFont val="Calibri"/>
            <family val="2"/>
            <scheme val="minor"/>
          </rPr>
          <t>Introduzca un número con dos decimales como máximo</t>
        </r>
      </text>
    </comment>
    <comment ref="F789" authorId="2">
      <text>
        <r>
          <rPr>
            <sz val="11"/>
            <color theme="1"/>
            <rFont val="Calibri"/>
            <family val="2"/>
            <scheme val="minor"/>
          </rPr>
          <t>Monto calculado automáticamente por el sistema</t>
        </r>
      </text>
    </comment>
    <comment ref="A794" authorId="2">
      <text>
        <r>
          <rPr>
            <sz val="11"/>
            <color theme="1"/>
            <rFont val="Calibri"/>
            <family val="2"/>
            <scheme val="minor"/>
          </rPr>
          <t>Introducir un texto con el nombre o referencia de la contratación</t>
        </r>
      </text>
    </comment>
    <comment ref="B794" authorId="2">
      <text>
        <r>
          <rPr>
            <sz val="11"/>
            <color theme="1"/>
            <rFont val="Calibri"/>
            <family val="2"/>
            <scheme val="minor"/>
          </rPr>
          <t>Introduzca un texto con la finalidad de la contratación</t>
        </r>
      </text>
    </comment>
    <comment ref="C794" authorId="2">
      <text>
        <r>
          <rPr>
            <sz val="11"/>
            <color theme="1"/>
            <rFont val="Calibri"/>
            <family val="2"/>
            <scheme val="minor"/>
          </rPr>
          <t>Seleccionar un valor del listado</t>
        </r>
      </text>
    </comment>
    <comment ref="D794" authorId="2">
      <text>
        <r>
          <rPr>
            <sz val="11"/>
            <color theme="1"/>
            <rFont val="Calibri"/>
            <family val="2"/>
            <scheme val="minor"/>
          </rPr>
          <t>Seleccione el tipo de procedimiento</t>
        </r>
      </text>
    </comment>
    <comment ref="E794" authorId="2">
      <text>
        <r>
          <rPr>
            <sz val="11"/>
            <color theme="1"/>
            <rFont val="Calibri"/>
            <family val="2"/>
            <scheme val="minor"/>
          </rPr>
          <t>Seleccione un valor de la lista</t>
        </r>
      </text>
    </comment>
    <comment ref="F794" authorId="2">
      <text>
        <r>
          <rPr>
            <sz val="11"/>
            <color theme="1"/>
            <rFont val="Calibri"/>
            <family val="2"/>
            <scheme val="minor"/>
          </rPr>
          <t>Introduzca el código SNIP</t>
        </r>
      </text>
    </comment>
    <comment ref="C795" authorId="2">
      <text>
        <r>
          <rPr>
            <sz val="11"/>
            <color theme="1"/>
            <rFont val="Calibri"/>
            <family val="2"/>
            <scheme val="minor"/>
          </rPr>
          <t>Introduzca la fecha de inicio del proceso, en formato dd-mm-aaaa</t>
        </r>
      </text>
    </comment>
    <comment ref="F7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2">
      <text/>
    </comment>
    <comment ref="C797" authorId="2">
      <text>
        <r>
          <rPr>
            <sz val="11"/>
            <color theme="1"/>
            <rFont val="Calibri"/>
            <family val="2"/>
            <scheme val="minor"/>
          </rPr>
          <t>Introduzca la fecha prevista de adjudicación, en formato dd-mm-aaaa</t>
        </r>
      </text>
    </comment>
    <comment ref="F797" authorId="2">
      <text/>
    </comment>
    <comment ref="F798" authorId="2">
      <text/>
    </comment>
    <comment ref="A800" authorId="2">
      <text>
        <r>
          <rPr>
            <sz val="11"/>
            <color theme="1"/>
            <rFont val="Calibri"/>
            <family val="2"/>
            <scheme val="minor"/>
          </rPr>
          <t>Introduzca un codigo UNSPSC</t>
        </r>
      </text>
    </comment>
    <comment ref="B800" authorId="2">
      <text>
        <r>
          <rPr>
            <sz val="11"/>
            <color theme="1"/>
            <rFont val="Calibri"/>
            <family val="2"/>
            <scheme val="minor"/>
          </rPr>
          <t>Descripción calculada automáticamente a partir de código del artículo</t>
        </r>
      </text>
    </comment>
    <comment ref="C800" authorId="2">
      <text>
        <r>
          <rPr>
            <sz val="11"/>
            <color theme="1"/>
            <rFont val="Calibri"/>
            <family val="2"/>
            <scheme val="minor"/>
          </rPr>
          <t>Seleccione un valor de la lista</t>
        </r>
      </text>
    </comment>
    <comment ref="D800" authorId="2">
      <text>
        <r>
          <rPr>
            <sz val="11"/>
            <color theme="1"/>
            <rFont val="Calibri"/>
            <family val="2"/>
            <scheme val="minor"/>
          </rPr>
          <t>Introduzca un número con dos decimales como máximo. Debe ser igual o mayor a la "Cantidad Real Consumida"</t>
        </r>
      </text>
    </comment>
    <comment ref="E800" authorId="2">
      <text>
        <r>
          <rPr>
            <sz val="11"/>
            <color theme="1"/>
            <rFont val="Calibri"/>
            <family val="2"/>
            <scheme val="minor"/>
          </rPr>
          <t>Introduzca un número con dos decimales como máximo</t>
        </r>
      </text>
    </comment>
    <comment ref="F800" authorId="2">
      <text>
        <r>
          <rPr>
            <sz val="11"/>
            <color theme="1"/>
            <rFont val="Calibri"/>
            <family val="2"/>
            <scheme val="minor"/>
          </rPr>
          <t>Monto calculado automáticamente por el sistema</t>
        </r>
      </text>
    </comment>
    <comment ref="A805" authorId="2">
      <text>
        <r>
          <rPr>
            <sz val="11"/>
            <color theme="1"/>
            <rFont val="Calibri"/>
            <family val="2"/>
            <scheme val="minor"/>
          </rPr>
          <t>Introducir un texto con el nombre o referencia de la contratación</t>
        </r>
      </text>
    </comment>
    <comment ref="B805" authorId="2">
      <text>
        <r>
          <rPr>
            <sz val="11"/>
            <color theme="1"/>
            <rFont val="Calibri"/>
            <family val="2"/>
            <scheme val="minor"/>
          </rPr>
          <t>Introduzca un texto con la finalidad de la contratación</t>
        </r>
      </text>
    </comment>
    <comment ref="C805" authorId="2">
      <text>
        <r>
          <rPr>
            <sz val="11"/>
            <color theme="1"/>
            <rFont val="Calibri"/>
            <family val="2"/>
            <scheme val="minor"/>
          </rPr>
          <t>Seleccionar un valor del listado</t>
        </r>
      </text>
    </comment>
    <comment ref="D805" authorId="2">
      <text>
        <r>
          <rPr>
            <sz val="11"/>
            <color theme="1"/>
            <rFont val="Calibri"/>
            <family val="2"/>
            <scheme val="minor"/>
          </rPr>
          <t>Seleccione el tipo de procedimiento</t>
        </r>
      </text>
    </comment>
    <comment ref="E805" authorId="2">
      <text>
        <r>
          <rPr>
            <sz val="11"/>
            <color theme="1"/>
            <rFont val="Calibri"/>
            <family val="2"/>
            <scheme val="minor"/>
          </rPr>
          <t>Seleccione un valor de la lista</t>
        </r>
      </text>
    </comment>
    <comment ref="F805" authorId="2">
      <text>
        <r>
          <rPr>
            <sz val="11"/>
            <color theme="1"/>
            <rFont val="Calibri"/>
            <family val="2"/>
            <scheme val="minor"/>
          </rPr>
          <t>Introduzca el código SNIP</t>
        </r>
      </text>
    </comment>
    <comment ref="C806" authorId="2">
      <text>
        <r>
          <rPr>
            <sz val="11"/>
            <color theme="1"/>
            <rFont val="Calibri"/>
            <family val="2"/>
            <scheme val="minor"/>
          </rPr>
          <t>Introduzca la fecha de inicio del proceso, en formato dd-mm-aaaa</t>
        </r>
      </text>
    </comment>
    <comment ref="F8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2">
      <text/>
    </comment>
    <comment ref="C808" authorId="2">
      <text>
        <r>
          <rPr>
            <sz val="11"/>
            <color theme="1"/>
            <rFont val="Calibri"/>
            <family val="2"/>
            <scheme val="minor"/>
          </rPr>
          <t>Introduzca la fecha prevista de adjudicación, en formato dd-mm-aaaa</t>
        </r>
      </text>
    </comment>
    <comment ref="F808" authorId="2">
      <text/>
    </comment>
    <comment ref="F809" authorId="2">
      <text/>
    </comment>
    <comment ref="A811" authorId="2">
      <text>
        <r>
          <rPr>
            <sz val="11"/>
            <color theme="1"/>
            <rFont val="Calibri"/>
            <family val="2"/>
            <scheme val="minor"/>
          </rPr>
          <t>Introduzca un codigo UNSPSC</t>
        </r>
      </text>
    </comment>
    <comment ref="B811" authorId="2">
      <text>
        <r>
          <rPr>
            <sz val="11"/>
            <color theme="1"/>
            <rFont val="Calibri"/>
            <family val="2"/>
            <scheme val="minor"/>
          </rPr>
          <t>Descripción calculada automáticamente a partir de código del artículo</t>
        </r>
      </text>
    </comment>
    <comment ref="C811" authorId="2">
      <text>
        <r>
          <rPr>
            <sz val="11"/>
            <color theme="1"/>
            <rFont val="Calibri"/>
            <family val="2"/>
            <scheme val="minor"/>
          </rPr>
          <t>Seleccione un valor de la lista</t>
        </r>
      </text>
    </comment>
    <comment ref="D811" authorId="2">
      <text>
        <r>
          <rPr>
            <sz val="11"/>
            <color theme="1"/>
            <rFont val="Calibri"/>
            <family val="2"/>
            <scheme val="minor"/>
          </rPr>
          <t>Introduzca un número con dos decimales como máximo. Debe ser igual o mayor a la "Cantidad Real Consumida"</t>
        </r>
      </text>
    </comment>
    <comment ref="E811" authorId="2">
      <text>
        <r>
          <rPr>
            <sz val="11"/>
            <color theme="1"/>
            <rFont val="Calibri"/>
            <family val="2"/>
            <scheme val="minor"/>
          </rPr>
          <t>Introduzca un número con dos decimales como máximo</t>
        </r>
      </text>
    </comment>
    <comment ref="F811" authorId="2">
      <text>
        <r>
          <rPr>
            <sz val="11"/>
            <color theme="1"/>
            <rFont val="Calibri"/>
            <family val="2"/>
            <scheme val="minor"/>
          </rPr>
          <t>Monto calculado automáticamente por el sistema</t>
        </r>
      </text>
    </comment>
    <comment ref="A816" authorId="2">
      <text>
        <r>
          <rPr>
            <sz val="11"/>
            <color theme="1"/>
            <rFont val="Calibri"/>
            <family val="2"/>
            <scheme val="minor"/>
          </rPr>
          <t>Introducir un texto con el nombre o referencia de la contratación</t>
        </r>
      </text>
    </comment>
    <comment ref="B816" authorId="2">
      <text>
        <r>
          <rPr>
            <sz val="11"/>
            <color theme="1"/>
            <rFont val="Calibri"/>
            <family val="2"/>
            <scheme val="minor"/>
          </rPr>
          <t>Introduzca un texto con la finalidad de la contratación</t>
        </r>
      </text>
    </comment>
    <comment ref="C816" authorId="2">
      <text>
        <r>
          <rPr>
            <sz val="11"/>
            <color theme="1"/>
            <rFont val="Calibri"/>
            <family val="2"/>
            <scheme val="minor"/>
          </rPr>
          <t>Seleccionar un valor del listado</t>
        </r>
      </text>
    </comment>
    <comment ref="D816" authorId="2">
      <text>
        <r>
          <rPr>
            <sz val="11"/>
            <color theme="1"/>
            <rFont val="Calibri"/>
            <family val="2"/>
            <scheme val="minor"/>
          </rPr>
          <t>Seleccione el tipo de procedimiento</t>
        </r>
      </text>
    </comment>
    <comment ref="E816" authorId="2">
      <text>
        <r>
          <rPr>
            <sz val="11"/>
            <color theme="1"/>
            <rFont val="Calibri"/>
            <family val="2"/>
            <scheme val="minor"/>
          </rPr>
          <t>Seleccione un valor de la lista</t>
        </r>
      </text>
    </comment>
    <comment ref="F816" authorId="2">
      <text>
        <r>
          <rPr>
            <sz val="11"/>
            <color theme="1"/>
            <rFont val="Calibri"/>
            <family val="2"/>
            <scheme val="minor"/>
          </rPr>
          <t>Introduzca el código SNIP</t>
        </r>
      </text>
    </comment>
    <comment ref="C817" authorId="2">
      <text>
        <r>
          <rPr>
            <sz val="11"/>
            <color theme="1"/>
            <rFont val="Calibri"/>
            <family val="2"/>
            <scheme val="minor"/>
          </rPr>
          <t>Introduzca la fecha de inicio del proceso, en formato dd-mm-aaaa</t>
        </r>
      </text>
    </comment>
    <comment ref="F8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2">
      <text/>
    </comment>
    <comment ref="C819" authorId="2">
      <text>
        <r>
          <rPr>
            <sz val="11"/>
            <color theme="1"/>
            <rFont val="Calibri"/>
            <family val="2"/>
            <scheme val="minor"/>
          </rPr>
          <t>Introduzca la fecha prevista de adjudicación, en formato dd-mm-aaaa</t>
        </r>
      </text>
    </comment>
    <comment ref="F819" authorId="2">
      <text/>
    </comment>
    <comment ref="F820" authorId="2">
      <text/>
    </comment>
    <comment ref="A822" authorId="2">
      <text>
        <r>
          <rPr>
            <sz val="11"/>
            <color theme="1"/>
            <rFont val="Calibri"/>
            <family val="2"/>
            <scheme val="minor"/>
          </rPr>
          <t>Introduzca un codigo UNSPSC</t>
        </r>
      </text>
    </comment>
    <comment ref="B822" authorId="2">
      <text>
        <r>
          <rPr>
            <sz val="11"/>
            <color theme="1"/>
            <rFont val="Calibri"/>
            <family val="2"/>
            <scheme val="minor"/>
          </rPr>
          <t>Descripción calculada automáticamente a partir de código del artículo</t>
        </r>
      </text>
    </comment>
    <comment ref="C822" authorId="2">
      <text>
        <r>
          <rPr>
            <sz val="11"/>
            <color theme="1"/>
            <rFont val="Calibri"/>
            <family val="2"/>
            <scheme val="minor"/>
          </rPr>
          <t>Seleccione un valor de la lista</t>
        </r>
      </text>
    </comment>
    <comment ref="D822" authorId="2">
      <text>
        <r>
          <rPr>
            <sz val="11"/>
            <color theme="1"/>
            <rFont val="Calibri"/>
            <family val="2"/>
            <scheme val="minor"/>
          </rPr>
          <t>Introduzca un número con dos decimales como máximo. Debe ser igual o mayor a la "Cantidad Real Consumida"</t>
        </r>
      </text>
    </comment>
    <comment ref="E822" authorId="2">
      <text>
        <r>
          <rPr>
            <sz val="11"/>
            <color theme="1"/>
            <rFont val="Calibri"/>
            <family val="2"/>
            <scheme val="minor"/>
          </rPr>
          <t>Introduzca un número con dos decimales como máximo</t>
        </r>
      </text>
    </comment>
    <comment ref="F822" authorId="2">
      <text>
        <r>
          <rPr>
            <sz val="11"/>
            <color theme="1"/>
            <rFont val="Calibri"/>
            <family val="2"/>
            <scheme val="minor"/>
          </rPr>
          <t>Monto calculado automáticamente por el sistema</t>
        </r>
      </text>
    </comment>
    <comment ref="A827" authorId="2">
      <text>
        <r>
          <rPr>
            <sz val="11"/>
            <color theme="1"/>
            <rFont val="Calibri"/>
            <family val="2"/>
            <scheme val="minor"/>
          </rPr>
          <t>Introducir un texto con el nombre o referencia de la contratación</t>
        </r>
      </text>
    </comment>
    <comment ref="B827" authorId="2">
      <text>
        <r>
          <rPr>
            <sz val="11"/>
            <color theme="1"/>
            <rFont val="Calibri"/>
            <family val="2"/>
            <scheme val="minor"/>
          </rPr>
          <t>Introduzca un texto con la finalidad de la contratación</t>
        </r>
      </text>
    </comment>
    <comment ref="C827" authorId="2">
      <text>
        <r>
          <rPr>
            <sz val="11"/>
            <color theme="1"/>
            <rFont val="Calibri"/>
            <family val="2"/>
            <scheme val="minor"/>
          </rPr>
          <t>Seleccionar un valor del listado</t>
        </r>
      </text>
    </comment>
    <comment ref="D827" authorId="2">
      <text>
        <r>
          <rPr>
            <sz val="11"/>
            <color theme="1"/>
            <rFont val="Calibri"/>
            <family val="2"/>
            <scheme val="minor"/>
          </rPr>
          <t>Seleccione el tipo de procedimiento</t>
        </r>
      </text>
    </comment>
    <comment ref="E827" authorId="2">
      <text>
        <r>
          <rPr>
            <sz val="11"/>
            <color theme="1"/>
            <rFont val="Calibri"/>
            <family val="2"/>
            <scheme val="minor"/>
          </rPr>
          <t>Seleccione un valor de la lista</t>
        </r>
      </text>
    </comment>
    <comment ref="F827" authorId="2">
      <text>
        <r>
          <rPr>
            <sz val="11"/>
            <color theme="1"/>
            <rFont val="Calibri"/>
            <family val="2"/>
            <scheme val="minor"/>
          </rPr>
          <t>Introduzca el código SNIP</t>
        </r>
      </text>
    </comment>
    <comment ref="C828" authorId="2">
      <text>
        <r>
          <rPr>
            <sz val="11"/>
            <color theme="1"/>
            <rFont val="Calibri"/>
            <family val="2"/>
            <scheme val="minor"/>
          </rPr>
          <t>Introduzca la fecha de inicio del proceso, en formato dd-mm-aaaa</t>
        </r>
      </text>
    </comment>
    <comment ref="F8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2">
      <text/>
    </comment>
    <comment ref="C830" authorId="2">
      <text>
        <r>
          <rPr>
            <sz val="11"/>
            <color theme="1"/>
            <rFont val="Calibri"/>
            <family val="2"/>
            <scheme val="minor"/>
          </rPr>
          <t>Introduzca la fecha prevista de adjudicación, en formato dd-mm-aaaa</t>
        </r>
      </text>
    </comment>
    <comment ref="F830" authorId="2">
      <text/>
    </comment>
    <comment ref="F831" authorId="2">
      <text/>
    </comment>
    <comment ref="A833" authorId="2">
      <text>
        <r>
          <rPr>
            <sz val="11"/>
            <color theme="1"/>
            <rFont val="Calibri"/>
            <family val="2"/>
            <scheme val="minor"/>
          </rPr>
          <t>Introduzca un codigo UNSPSC</t>
        </r>
      </text>
    </comment>
    <comment ref="B833" authorId="2">
      <text>
        <r>
          <rPr>
            <sz val="11"/>
            <color theme="1"/>
            <rFont val="Calibri"/>
            <family val="2"/>
            <scheme val="minor"/>
          </rPr>
          <t>Descripción calculada automáticamente a partir de código del artículo</t>
        </r>
      </text>
    </comment>
    <comment ref="C833" authorId="2">
      <text>
        <r>
          <rPr>
            <sz val="11"/>
            <color theme="1"/>
            <rFont val="Calibri"/>
            <family val="2"/>
            <scheme val="minor"/>
          </rPr>
          <t>Seleccione un valor de la lista</t>
        </r>
      </text>
    </comment>
    <comment ref="D833" authorId="2">
      <text>
        <r>
          <rPr>
            <sz val="11"/>
            <color theme="1"/>
            <rFont val="Calibri"/>
            <family val="2"/>
            <scheme val="minor"/>
          </rPr>
          <t>Introduzca un número con dos decimales como máximo. Debe ser igual o mayor a la "Cantidad Real Consumida"</t>
        </r>
      </text>
    </comment>
    <comment ref="E833" authorId="2">
      <text>
        <r>
          <rPr>
            <sz val="11"/>
            <color theme="1"/>
            <rFont val="Calibri"/>
            <family val="2"/>
            <scheme val="minor"/>
          </rPr>
          <t>Introduzca un número con dos decimales como máximo</t>
        </r>
      </text>
    </comment>
    <comment ref="F833" authorId="2">
      <text>
        <r>
          <rPr>
            <sz val="11"/>
            <color theme="1"/>
            <rFont val="Calibri"/>
            <family val="2"/>
            <scheme val="minor"/>
          </rPr>
          <t>Monto calculado automáticamente por el sistema</t>
        </r>
      </text>
    </comment>
    <comment ref="A838" authorId="2">
      <text>
        <r>
          <rPr>
            <sz val="11"/>
            <color theme="1"/>
            <rFont val="Calibri"/>
            <family val="2"/>
            <scheme val="minor"/>
          </rPr>
          <t>Introducir un texto con el nombre o referencia de la contratación</t>
        </r>
      </text>
    </comment>
    <comment ref="B838" authorId="2">
      <text>
        <r>
          <rPr>
            <sz val="11"/>
            <color theme="1"/>
            <rFont val="Calibri"/>
            <family val="2"/>
            <scheme val="minor"/>
          </rPr>
          <t>Introduzca un texto con la finalidad de la contratación</t>
        </r>
      </text>
    </comment>
    <comment ref="C838" authorId="2">
      <text>
        <r>
          <rPr>
            <sz val="11"/>
            <color theme="1"/>
            <rFont val="Calibri"/>
            <family val="2"/>
            <scheme val="minor"/>
          </rPr>
          <t>Seleccionar un valor del listado</t>
        </r>
      </text>
    </comment>
    <comment ref="D838" authorId="2">
      <text>
        <r>
          <rPr>
            <sz val="11"/>
            <color theme="1"/>
            <rFont val="Calibri"/>
            <family val="2"/>
            <scheme val="minor"/>
          </rPr>
          <t>Seleccione el tipo de procedimiento</t>
        </r>
      </text>
    </comment>
    <comment ref="E838" authorId="2">
      <text>
        <r>
          <rPr>
            <sz val="11"/>
            <color theme="1"/>
            <rFont val="Calibri"/>
            <family val="2"/>
            <scheme val="minor"/>
          </rPr>
          <t>Seleccione un valor de la lista</t>
        </r>
      </text>
    </comment>
    <comment ref="F838" authorId="2">
      <text>
        <r>
          <rPr>
            <sz val="11"/>
            <color theme="1"/>
            <rFont val="Calibri"/>
            <family val="2"/>
            <scheme val="minor"/>
          </rPr>
          <t>Introduzca el código SNIP</t>
        </r>
      </text>
    </comment>
    <comment ref="C839" authorId="2">
      <text>
        <r>
          <rPr>
            <sz val="11"/>
            <color theme="1"/>
            <rFont val="Calibri"/>
            <family val="2"/>
            <scheme val="minor"/>
          </rPr>
          <t>Introduzca la fecha de inicio del proceso, en formato dd-mm-aaaa</t>
        </r>
      </text>
    </comment>
    <comment ref="F8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text/>
    </comment>
    <comment ref="C841" authorId="2">
      <text>
        <r>
          <rPr>
            <sz val="11"/>
            <color theme="1"/>
            <rFont val="Calibri"/>
            <family val="2"/>
            <scheme val="minor"/>
          </rPr>
          <t>Introduzca la fecha prevista de adjudicación, en formato dd-mm-aaaa</t>
        </r>
      </text>
    </comment>
    <comment ref="F841" authorId="2">
      <text/>
    </comment>
    <comment ref="F842" authorId="2">
      <text/>
    </comment>
    <comment ref="A844" authorId="2">
      <text>
        <r>
          <rPr>
            <sz val="11"/>
            <color theme="1"/>
            <rFont val="Calibri"/>
            <family val="2"/>
            <scheme val="minor"/>
          </rPr>
          <t>Introduzca un codigo UNSPSC</t>
        </r>
      </text>
    </comment>
    <comment ref="B844" authorId="2">
      <text>
        <r>
          <rPr>
            <sz val="11"/>
            <color theme="1"/>
            <rFont val="Calibri"/>
            <family val="2"/>
            <scheme val="minor"/>
          </rPr>
          <t>Descripción calculada automáticamente a partir de código del artículo</t>
        </r>
      </text>
    </comment>
    <comment ref="C844" authorId="2">
      <text>
        <r>
          <rPr>
            <sz val="11"/>
            <color theme="1"/>
            <rFont val="Calibri"/>
            <family val="2"/>
            <scheme val="minor"/>
          </rPr>
          <t>Seleccione un valor de la lista</t>
        </r>
      </text>
    </comment>
    <comment ref="D844" authorId="2">
      <text>
        <r>
          <rPr>
            <sz val="11"/>
            <color theme="1"/>
            <rFont val="Calibri"/>
            <family val="2"/>
            <scheme val="minor"/>
          </rPr>
          <t>Introduzca un número con dos decimales como máximo. Debe ser igual o mayor a la "Cantidad Real Consumida"</t>
        </r>
      </text>
    </comment>
    <comment ref="E844" authorId="2">
      <text>
        <r>
          <rPr>
            <sz val="11"/>
            <color theme="1"/>
            <rFont val="Calibri"/>
            <family val="2"/>
            <scheme val="minor"/>
          </rPr>
          <t>Introduzca un número con dos decimales como máximo</t>
        </r>
      </text>
    </comment>
    <comment ref="F844" authorId="2">
      <text>
        <r>
          <rPr>
            <sz val="11"/>
            <color theme="1"/>
            <rFont val="Calibri"/>
            <family val="2"/>
            <scheme val="minor"/>
          </rPr>
          <t>Monto calculado automáticamente por el sistema</t>
        </r>
      </text>
    </comment>
    <comment ref="A849" authorId="2">
      <text>
        <r>
          <rPr>
            <sz val="11"/>
            <color theme="1"/>
            <rFont val="Calibri"/>
            <family val="2"/>
            <scheme val="minor"/>
          </rPr>
          <t>Introducir un texto con el nombre o referencia de la contratación</t>
        </r>
      </text>
    </comment>
    <comment ref="B849" authorId="2">
      <text>
        <r>
          <rPr>
            <sz val="11"/>
            <color theme="1"/>
            <rFont val="Calibri"/>
            <family val="2"/>
            <scheme val="minor"/>
          </rPr>
          <t>Introduzca un texto con la finalidad de la contratación</t>
        </r>
      </text>
    </comment>
    <comment ref="C849" authorId="2">
      <text>
        <r>
          <rPr>
            <sz val="11"/>
            <color theme="1"/>
            <rFont val="Calibri"/>
            <family val="2"/>
            <scheme val="minor"/>
          </rPr>
          <t>Seleccionar un valor del listado</t>
        </r>
      </text>
    </comment>
    <comment ref="D849" authorId="2">
      <text>
        <r>
          <rPr>
            <sz val="11"/>
            <color theme="1"/>
            <rFont val="Calibri"/>
            <family val="2"/>
            <scheme val="minor"/>
          </rPr>
          <t>Seleccione el tipo de procedimiento</t>
        </r>
      </text>
    </comment>
    <comment ref="E849" authorId="2">
      <text>
        <r>
          <rPr>
            <sz val="11"/>
            <color theme="1"/>
            <rFont val="Calibri"/>
            <family val="2"/>
            <scheme val="minor"/>
          </rPr>
          <t>Seleccione un valor de la lista</t>
        </r>
      </text>
    </comment>
    <comment ref="F849" authorId="2">
      <text>
        <r>
          <rPr>
            <sz val="11"/>
            <color theme="1"/>
            <rFont val="Calibri"/>
            <family val="2"/>
            <scheme val="minor"/>
          </rPr>
          <t>Introduzca el código SNIP</t>
        </r>
      </text>
    </comment>
    <comment ref="C850" authorId="2">
      <text>
        <r>
          <rPr>
            <sz val="11"/>
            <color theme="1"/>
            <rFont val="Calibri"/>
            <family val="2"/>
            <scheme val="minor"/>
          </rPr>
          <t>Introduzca la fecha de inicio del proceso, en formato dd-mm-aaaa</t>
        </r>
      </text>
    </comment>
    <comment ref="F8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2">
      <text/>
    </comment>
    <comment ref="C852" authorId="2">
      <text>
        <r>
          <rPr>
            <sz val="11"/>
            <color theme="1"/>
            <rFont val="Calibri"/>
            <family val="2"/>
            <scheme val="minor"/>
          </rPr>
          <t>Introduzca la fecha prevista de adjudicación, en formato dd-mm-aaaa</t>
        </r>
      </text>
    </comment>
    <comment ref="F852" authorId="2">
      <text/>
    </comment>
    <comment ref="F853" authorId="2">
      <text/>
    </comment>
    <comment ref="A855" authorId="2">
      <text>
        <r>
          <rPr>
            <sz val="11"/>
            <color theme="1"/>
            <rFont val="Calibri"/>
            <family val="2"/>
            <scheme val="minor"/>
          </rPr>
          <t>Introduzca un codigo UNSPSC</t>
        </r>
      </text>
    </comment>
    <comment ref="B855" authorId="2">
      <text>
        <r>
          <rPr>
            <sz val="11"/>
            <color theme="1"/>
            <rFont val="Calibri"/>
            <family val="2"/>
            <scheme val="minor"/>
          </rPr>
          <t>Descripción calculada automáticamente a partir de código del artículo</t>
        </r>
      </text>
    </comment>
    <comment ref="C855" authorId="2">
      <text>
        <r>
          <rPr>
            <sz val="11"/>
            <color theme="1"/>
            <rFont val="Calibri"/>
            <family val="2"/>
            <scheme val="minor"/>
          </rPr>
          <t>Seleccione un valor de la lista</t>
        </r>
      </text>
    </comment>
    <comment ref="D855" authorId="2">
      <text>
        <r>
          <rPr>
            <sz val="11"/>
            <color theme="1"/>
            <rFont val="Calibri"/>
            <family val="2"/>
            <scheme val="minor"/>
          </rPr>
          <t>Introduzca un número con dos decimales como máximo. Debe ser igual o mayor a la "Cantidad Real Consumida"</t>
        </r>
      </text>
    </comment>
    <comment ref="E855" authorId="2">
      <text>
        <r>
          <rPr>
            <sz val="11"/>
            <color theme="1"/>
            <rFont val="Calibri"/>
            <family val="2"/>
            <scheme val="minor"/>
          </rPr>
          <t>Introduzca un número con dos decimales como máximo</t>
        </r>
      </text>
    </comment>
    <comment ref="F855" authorId="2">
      <text>
        <r>
          <rPr>
            <sz val="11"/>
            <color theme="1"/>
            <rFont val="Calibri"/>
            <family val="2"/>
            <scheme val="minor"/>
          </rPr>
          <t>Monto calculado automáticamente por el sistema</t>
        </r>
      </text>
    </comment>
    <comment ref="A860" authorId="2">
      <text>
        <r>
          <rPr>
            <sz val="11"/>
            <color theme="1"/>
            <rFont val="Calibri"/>
            <family val="2"/>
            <scheme val="minor"/>
          </rPr>
          <t>Introducir un texto con el nombre o referencia de la contratación</t>
        </r>
      </text>
    </comment>
    <comment ref="B860" authorId="2">
      <text>
        <r>
          <rPr>
            <sz val="11"/>
            <color theme="1"/>
            <rFont val="Calibri"/>
            <family val="2"/>
            <scheme val="minor"/>
          </rPr>
          <t>Introduzca un texto con la finalidad de la contratación</t>
        </r>
      </text>
    </comment>
    <comment ref="C860" authorId="2">
      <text>
        <r>
          <rPr>
            <sz val="11"/>
            <color theme="1"/>
            <rFont val="Calibri"/>
            <family val="2"/>
            <scheme val="minor"/>
          </rPr>
          <t>Seleccionar un valor del listado</t>
        </r>
      </text>
    </comment>
    <comment ref="D860" authorId="2">
      <text>
        <r>
          <rPr>
            <sz val="11"/>
            <color theme="1"/>
            <rFont val="Calibri"/>
            <family val="2"/>
            <scheme val="minor"/>
          </rPr>
          <t>Seleccione el tipo de procedimiento</t>
        </r>
      </text>
    </comment>
    <comment ref="E860" authorId="2">
      <text>
        <r>
          <rPr>
            <sz val="11"/>
            <color theme="1"/>
            <rFont val="Calibri"/>
            <family val="2"/>
            <scheme val="minor"/>
          </rPr>
          <t>Seleccione un valor de la lista</t>
        </r>
      </text>
    </comment>
    <comment ref="F860" authorId="2">
      <text>
        <r>
          <rPr>
            <sz val="11"/>
            <color theme="1"/>
            <rFont val="Calibri"/>
            <family val="2"/>
            <scheme val="minor"/>
          </rPr>
          <t>Introduzca el código SNIP</t>
        </r>
      </text>
    </comment>
    <comment ref="C861" authorId="2">
      <text>
        <r>
          <rPr>
            <sz val="11"/>
            <color theme="1"/>
            <rFont val="Calibri"/>
            <family val="2"/>
            <scheme val="minor"/>
          </rPr>
          <t>Introduzca la fecha de inicio del proceso, en formato dd-mm-aaaa</t>
        </r>
      </text>
    </comment>
    <comment ref="F8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2">
      <text/>
    </comment>
    <comment ref="C863" authorId="2">
      <text>
        <r>
          <rPr>
            <sz val="11"/>
            <color theme="1"/>
            <rFont val="Calibri"/>
            <family val="2"/>
            <scheme val="minor"/>
          </rPr>
          <t>Introduzca la fecha prevista de adjudicación, en formato dd-mm-aaaa</t>
        </r>
      </text>
    </comment>
    <comment ref="F863" authorId="2">
      <text/>
    </comment>
    <comment ref="F864" authorId="2">
      <text/>
    </comment>
    <comment ref="A866" authorId="2">
      <text>
        <r>
          <rPr>
            <sz val="11"/>
            <color theme="1"/>
            <rFont val="Calibri"/>
            <family val="2"/>
            <scheme val="minor"/>
          </rPr>
          <t>Introduzca un codigo UNSPSC</t>
        </r>
      </text>
    </comment>
    <comment ref="B866" authorId="2">
      <text>
        <r>
          <rPr>
            <sz val="11"/>
            <color theme="1"/>
            <rFont val="Calibri"/>
            <family val="2"/>
            <scheme val="minor"/>
          </rPr>
          <t>Descripción calculada automáticamente a partir de código del artículo</t>
        </r>
      </text>
    </comment>
    <comment ref="C866" authorId="2">
      <text>
        <r>
          <rPr>
            <sz val="11"/>
            <color theme="1"/>
            <rFont val="Calibri"/>
            <family val="2"/>
            <scheme val="minor"/>
          </rPr>
          <t>Seleccione un valor de la lista</t>
        </r>
      </text>
    </comment>
    <comment ref="D866" authorId="2">
      <text>
        <r>
          <rPr>
            <sz val="11"/>
            <color theme="1"/>
            <rFont val="Calibri"/>
            <family val="2"/>
            <scheme val="minor"/>
          </rPr>
          <t>Introduzca un número con dos decimales como máximo. Debe ser igual o mayor a la "Cantidad Real Consumida"</t>
        </r>
      </text>
    </comment>
    <comment ref="E866" authorId="2">
      <text>
        <r>
          <rPr>
            <sz val="11"/>
            <color theme="1"/>
            <rFont val="Calibri"/>
            <family val="2"/>
            <scheme val="minor"/>
          </rPr>
          <t>Introduzca un número con dos decimales como máximo</t>
        </r>
      </text>
    </comment>
    <comment ref="F866" authorId="2">
      <text>
        <r>
          <rPr>
            <sz val="11"/>
            <color theme="1"/>
            <rFont val="Calibri"/>
            <family val="2"/>
            <scheme val="minor"/>
          </rPr>
          <t>Monto calculado automáticamente por el sistema</t>
        </r>
      </text>
    </comment>
    <comment ref="A871" authorId="2">
      <text>
        <r>
          <rPr>
            <sz val="11"/>
            <color theme="1"/>
            <rFont val="Calibri"/>
            <family val="2"/>
            <scheme val="minor"/>
          </rPr>
          <t>Introducir un texto con el nombre o referencia de la contratación</t>
        </r>
      </text>
    </comment>
    <comment ref="B871" authorId="2">
      <text>
        <r>
          <rPr>
            <sz val="11"/>
            <color theme="1"/>
            <rFont val="Calibri"/>
            <family val="2"/>
            <scheme val="minor"/>
          </rPr>
          <t>Introduzca un texto con la finalidad de la contratación</t>
        </r>
      </text>
    </comment>
    <comment ref="C871" authorId="2">
      <text>
        <r>
          <rPr>
            <sz val="11"/>
            <color theme="1"/>
            <rFont val="Calibri"/>
            <family val="2"/>
            <scheme val="minor"/>
          </rPr>
          <t>Seleccionar un valor del listado</t>
        </r>
      </text>
    </comment>
    <comment ref="D871" authorId="2">
      <text>
        <r>
          <rPr>
            <sz val="11"/>
            <color theme="1"/>
            <rFont val="Calibri"/>
            <family val="2"/>
            <scheme val="minor"/>
          </rPr>
          <t>Seleccione el tipo de procedimiento</t>
        </r>
      </text>
    </comment>
    <comment ref="E871" authorId="2">
      <text>
        <r>
          <rPr>
            <sz val="11"/>
            <color theme="1"/>
            <rFont val="Calibri"/>
            <family val="2"/>
            <scheme val="minor"/>
          </rPr>
          <t>Seleccione un valor de la lista</t>
        </r>
      </text>
    </comment>
    <comment ref="F871" authorId="2">
      <text>
        <r>
          <rPr>
            <sz val="11"/>
            <color theme="1"/>
            <rFont val="Calibri"/>
            <family val="2"/>
            <scheme val="minor"/>
          </rPr>
          <t>Introduzca el código SNIP</t>
        </r>
      </text>
    </comment>
    <comment ref="C872" authorId="2">
      <text>
        <r>
          <rPr>
            <sz val="11"/>
            <color theme="1"/>
            <rFont val="Calibri"/>
            <family val="2"/>
            <scheme val="minor"/>
          </rPr>
          <t>Introduzca la fecha de inicio del proceso, en formato dd-mm-aaaa</t>
        </r>
      </text>
    </comment>
    <comment ref="F8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2">
      <text/>
    </comment>
    <comment ref="C874" authorId="2">
      <text>
        <r>
          <rPr>
            <sz val="11"/>
            <color theme="1"/>
            <rFont val="Calibri"/>
            <family val="2"/>
            <scheme val="minor"/>
          </rPr>
          <t>Introduzca la fecha prevista de adjudicación, en formato dd-mm-aaaa</t>
        </r>
      </text>
    </comment>
    <comment ref="F874" authorId="2">
      <text/>
    </comment>
    <comment ref="F875" authorId="2">
      <text/>
    </comment>
    <comment ref="A877" authorId="2">
      <text>
        <r>
          <rPr>
            <sz val="11"/>
            <color theme="1"/>
            <rFont val="Calibri"/>
            <family val="2"/>
            <scheme val="minor"/>
          </rPr>
          <t>Introduzca un codigo UNSPSC</t>
        </r>
      </text>
    </comment>
    <comment ref="B877" authorId="2">
      <text>
        <r>
          <rPr>
            <sz val="11"/>
            <color theme="1"/>
            <rFont val="Calibri"/>
            <family val="2"/>
            <scheme val="minor"/>
          </rPr>
          <t>Descripción calculada automáticamente a partir de código del artículo</t>
        </r>
      </text>
    </comment>
    <comment ref="C877" authorId="2">
      <text>
        <r>
          <rPr>
            <sz val="11"/>
            <color theme="1"/>
            <rFont val="Calibri"/>
            <family val="2"/>
            <scheme val="minor"/>
          </rPr>
          <t>Seleccione un valor de la lista</t>
        </r>
      </text>
    </comment>
    <comment ref="D877" authorId="2">
      <text>
        <r>
          <rPr>
            <sz val="11"/>
            <color theme="1"/>
            <rFont val="Calibri"/>
            <family val="2"/>
            <scheme val="minor"/>
          </rPr>
          <t>Introduzca un número con dos decimales como máximo. Debe ser igual o mayor a la "Cantidad Real Consumida"</t>
        </r>
      </text>
    </comment>
    <comment ref="E877" authorId="2">
      <text>
        <r>
          <rPr>
            <sz val="11"/>
            <color theme="1"/>
            <rFont val="Calibri"/>
            <family val="2"/>
            <scheme val="minor"/>
          </rPr>
          <t>Introduzca un número con dos decimales como máximo</t>
        </r>
      </text>
    </comment>
    <comment ref="F877" authorId="2">
      <text>
        <r>
          <rPr>
            <sz val="11"/>
            <color theme="1"/>
            <rFont val="Calibri"/>
            <family val="2"/>
            <scheme val="minor"/>
          </rPr>
          <t>Monto calculado automáticamente por el sistema</t>
        </r>
      </text>
    </comment>
    <comment ref="A882" authorId="2">
      <text>
        <r>
          <rPr>
            <sz val="11"/>
            <color theme="1"/>
            <rFont val="Calibri"/>
            <family val="2"/>
            <scheme val="minor"/>
          </rPr>
          <t>Introducir un texto con el nombre o referencia de la contratación</t>
        </r>
      </text>
    </comment>
    <comment ref="B882" authorId="2">
      <text>
        <r>
          <rPr>
            <sz val="11"/>
            <color theme="1"/>
            <rFont val="Calibri"/>
            <family val="2"/>
            <scheme val="minor"/>
          </rPr>
          <t>Introduzca un texto con la finalidad de la contratación</t>
        </r>
      </text>
    </comment>
    <comment ref="C882" authorId="2">
      <text>
        <r>
          <rPr>
            <sz val="11"/>
            <color theme="1"/>
            <rFont val="Calibri"/>
            <family val="2"/>
            <scheme val="minor"/>
          </rPr>
          <t>Seleccionar un valor del listado</t>
        </r>
      </text>
    </comment>
    <comment ref="D882" authorId="2">
      <text>
        <r>
          <rPr>
            <sz val="11"/>
            <color theme="1"/>
            <rFont val="Calibri"/>
            <family val="2"/>
            <scheme val="minor"/>
          </rPr>
          <t>Seleccione el tipo de procedimiento</t>
        </r>
      </text>
    </comment>
    <comment ref="E882" authorId="2">
      <text>
        <r>
          <rPr>
            <sz val="11"/>
            <color theme="1"/>
            <rFont val="Calibri"/>
            <family val="2"/>
            <scheme val="minor"/>
          </rPr>
          <t>Seleccione un valor de la lista</t>
        </r>
      </text>
    </comment>
    <comment ref="F882" authorId="2">
      <text>
        <r>
          <rPr>
            <sz val="11"/>
            <color theme="1"/>
            <rFont val="Calibri"/>
            <family val="2"/>
            <scheme val="minor"/>
          </rPr>
          <t>Introduzca el código SNIP</t>
        </r>
      </text>
    </comment>
    <comment ref="C883" authorId="2">
      <text>
        <r>
          <rPr>
            <sz val="11"/>
            <color theme="1"/>
            <rFont val="Calibri"/>
            <family val="2"/>
            <scheme val="minor"/>
          </rPr>
          <t>Introduzca la fecha de inicio del proceso, en formato dd-mm-aaaa</t>
        </r>
      </text>
    </comment>
    <comment ref="F8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text/>
    </comment>
    <comment ref="C885" authorId="2">
      <text>
        <r>
          <rPr>
            <sz val="11"/>
            <color theme="1"/>
            <rFont val="Calibri"/>
            <family val="2"/>
            <scheme val="minor"/>
          </rPr>
          <t>Introduzca la fecha prevista de adjudicación, en formato dd-mm-aaaa</t>
        </r>
      </text>
    </comment>
    <comment ref="F885" authorId="2">
      <text/>
    </comment>
    <comment ref="F886" authorId="2">
      <text/>
    </comment>
    <comment ref="A888" authorId="2">
      <text>
        <r>
          <rPr>
            <sz val="11"/>
            <color theme="1"/>
            <rFont val="Calibri"/>
            <family val="2"/>
            <scheme val="minor"/>
          </rPr>
          <t>Introduzca un codigo UNSPSC</t>
        </r>
      </text>
    </comment>
    <comment ref="B888" authorId="2">
      <text>
        <r>
          <rPr>
            <sz val="11"/>
            <color theme="1"/>
            <rFont val="Calibri"/>
            <family val="2"/>
            <scheme val="minor"/>
          </rPr>
          <t>Descripción calculada automáticamente a partir de código del artículo</t>
        </r>
      </text>
    </comment>
    <comment ref="C888" authorId="2">
      <text>
        <r>
          <rPr>
            <sz val="11"/>
            <color theme="1"/>
            <rFont val="Calibri"/>
            <family val="2"/>
            <scheme val="minor"/>
          </rPr>
          <t>Seleccione un valor de la lista</t>
        </r>
      </text>
    </comment>
    <comment ref="D888" authorId="2">
      <text>
        <r>
          <rPr>
            <sz val="11"/>
            <color theme="1"/>
            <rFont val="Calibri"/>
            <family val="2"/>
            <scheme val="minor"/>
          </rPr>
          <t>Introduzca un número con dos decimales como máximo. Debe ser igual o mayor a la "Cantidad Real Consumida"</t>
        </r>
      </text>
    </comment>
    <comment ref="E888" authorId="2">
      <text>
        <r>
          <rPr>
            <sz val="11"/>
            <color theme="1"/>
            <rFont val="Calibri"/>
            <family val="2"/>
            <scheme val="minor"/>
          </rPr>
          <t>Introduzca un número con dos decimales como máximo</t>
        </r>
      </text>
    </comment>
    <comment ref="F888" authorId="2">
      <text>
        <r>
          <rPr>
            <sz val="11"/>
            <color theme="1"/>
            <rFont val="Calibri"/>
            <family val="2"/>
            <scheme val="minor"/>
          </rPr>
          <t>Monto calculado automáticamente por el sistema</t>
        </r>
      </text>
    </comment>
    <comment ref="A893" authorId="2">
      <text>
        <r>
          <rPr>
            <sz val="11"/>
            <color theme="1"/>
            <rFont val="Calibri"/>
            <family val="2"/>
            <scheme val="minor"/>
          </rPr>
          <t>Introducir un texto con el nombre o referencia de la contratación</t>
        </r>
      </text>
    </comment>
    <comment ref="B893" authorId="2">
      <text>
        <r>
          <rPr>
            <sz val="11"/>
            <color theme="1"/>
            <rFont val="Calibri"/>
            <family val="2"/>
            <scheme val="minor"/>
          </rPr>
          <t>Introduzca un texto con la finalidad de la contratación</t>
        </r>
      </text>
    </comment>
    <comment ref="C893" authorId="2">
      <text>
        <r>
          <rPr>
            <sz val="11"/>
            <color theme="1"/>
            <rFont val="Calibri"/>
            <family val="2"/>
            <scheme val="minor"/>
          </rPr>
          <t>Seleccionar un valor del listado</t>
        </r>
      </text>
    </comment>
    <comment ref="D893" authorId="2">
      <text>
        <r>
          <rPr>
            <sz val="11"/>
            <color theme="1"/>
            <rFont val="Calibri"/>
            <family val="2"/>
            <scheme val="minor"/>
          </rPr>
          <t>Seleccione el tipo de procedimiento</t>
        </r>
      </text>
    </comment>
    <comment ref="E893" authorId="2">
      <text>
        <r>
          <rPr>
            <sz val="11"/>
            <color theme="1"/>
            <rFont val="Calibri"/>
            <family val="2"/>
            <scheme val="minor"/>
          </rPr>
          <t>Seleccione un valor de la lista</t>
        </r>
      </text>
    </comment>
    <comment ref="F893" authorId="2">
      <text>
        <r>
          <rPr>
            <sz val="11"/>
            <color theme="1"/>
            <rFont val="Calibri"/>
            <family val="2"/>
            <scheme val="minor"/>
          </rPr>
          <t>Introduzca el código SNIP</t>
        </r>
      </text>
    </comment>
    <comment ref="C894" authorId="2">
      <text>
        <r>
          <rPr>
            <sz val="11"/>
            <color theme="1"/>
            <rFont val="Calibri"/>
            <family val="2"/>
            <scheme val="minor"/>
          </rPr>
          <t>Introduzca la fecha de inicio del proceso, en formato dd-mm-aaaa</t>
        </r>
      </text>
    </comment>
    <comment ref="F8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2">
      <text/>
    </comment>
    <comment ref="C896" authorId="2">
      <text>
        <r>
          <rPr>
            <sz val="11"/>
            <color theme="1"/>
            <rFont val="Calibri"/>
            <family val="2"/>
            <scheme val="minor"/>
          </rPr>
          <t>Introduzca la fecha prevista de adjudicación, en formato dd-mm-aaaa</t>
        </r>
      </text>
    </comment>
    <comment ref="F896" authorId="2">
      <text/>
    </comment>
    <comment ref="F897" authorId="2">
      <text/>
    </comment>
    <comment ref="A899" authorId="2">
      <text>
        <r>
          <rPr>
            <sz val="11"/>
            <color theme="1"/>
            <rFont val="Calibri"/>
            <family val="2"/>
            <scheme val="minor"/>
          </rPr>
          <t>Introduzca un codigo UNSPSC</t>
        </r>
      </text>
    </comment>
    <comment ref="B899" authorId="2">
      <text>
        <r>
          <rPr>
            <sz val="11"/>
            <color theme="1"/>
            <rFont val="Calibri"/>
            <family val="2"/>
            <scheme val="minor"/>
          </rPr>
          <t>Descripción calculada automáticamente a partir de código del artículo</t>
        </r>
      </text>
    </comment>
    <comment ref="C899" authorId="2">
      <text>
        <r>
          <rPr>
            <sz val="11"/>
            <color theme="1"/>
            <rFont val="Calibri"/>
            <family val="2"/>
            <scheme val="minor"/>
          </rPr>
          <t>Seleccione un valor de la lista</t>
        </r>
      </text>
    </comment>
    <comment ref="D899" authorId="2">
      <text>
        <r>
          <rPr>
            <sz val="11"/>
            <color theme="1"/>
            <rFont val="Calibri"/>
            <family val="2"/>
            <scheme val="minor"/>
          </rPr>
          <t>Introduzca un número con dos decimales como máximo. Debe ser igual o mayor a la "Cantidad Real Consumida"</t>
        </r>
      </text>
    </comment>
    <comment ref="E899" authorId="2">
      <text>
        <r>
          <rPr>
            <sz val="11"/>
            <color theme="1"/>
            <rFont val="Calibri"/>
            <family val="2"/>
            <scheme val="minor"/>
          </rPr>
          <t>Introduzca un número con dos decimales como máximo</t>
        </r>
      </text>
    </comment>
    <comment ref="F899" authorId="2">
      <text>
        <r>
          <rPr>
            <sz val="11"/>
            <color theme="1"/>
            <rFont val="Calibri"/>
            <family val="2"/>
            <scheme val="minor"/>
          </rPr>
          <t>Monto calculado automáticamente por el sistema</t>
        </r>
      </text>
    </comment>
    <comment ref="A904" authorId="2">
      <text>
        <r>
          <rPr>
            <sz val="11"/>
            <color theme="1"/>
            <rFont val="Calibri"/>
            <family val="2"/>
            <scheme val="minor"/>
          </rPr>
          <t>Introducir un texto con el nombre o referencia de la contratación</t>
        </r>
      </text>
    </comment>
    <comment ref="B904" authorId="2">
      <text>
        <r>
          <rPr>
            <sz val="11"/>
            <color theme="1"/>
            <rFont val="Calibri"/>
            <family val="2"/>
            <scheme val="minor"/>
          </rPr>
          <t>Introduzca un texto con la finalidad de la contratación</t>
        </r>
      </text>
    </comment>
    <comment ref="C904" authorId="2">
      <text>
        <r>
          <rPr>
            <sz val="11"/>
            <color theme="1"/>
            <rFont val="Calibri"/>
            <family val="2"/>
            <scheme val="minor"/>
          </rPr>
          <t>Seleccionar un valor del listado</t>
        </r>
      </text>
    </comment>
    <comment ref="D904" authorId="2">
      <text>
        <r>
          <rPr>
            <sz val="11"/>
            <color theme="1"/>
            <rFont val="Calibri"/>
            <family val="2"/>
            <scheme val="minor"/>
          </rPr>
          <t>Seleccione el tipo de procedimiento</t>
        </r>
      </text>
    </comment>
    <comment ref="E904" authorId="2">
      <text>
        <r>
          <rPr>
            <sz val="11"/>
            <color theme="1"/>
            <rFont val="Calibri"/>
            <family val="2"/>
            <scheme val="minor"/>
          </rPr>
          <t>Seleccione un valor de la lista</t>
        </r>
      </text>
    </comment>
    <comment ref="F904" authorId="2">
      <text>
        <r>
          <rPr>
            <sz val="11"/>
            <color theme="1"/>
            <rFont val="Calibri"/>
            <family val="2"/>
            <scheme val="minor"/>
          </rPr>
          <t>Introduzca el código SNIP</t>
        </r>
      </text>
    </comment>
    <comment ref="C905" authorId="2">
      <text>
        <r>
          <rPr>
            <sz val="11"/>
            <color theme="1"/>
            <rFont val="Calibri"/>
            <family val="2"/>
            <scheme val="minor"/>
          </rPr>
          <t>Introduzca la fecha de inicio del proceso, en formato dd-mm-aaaa</t>
        </r>
      </text>
    </comment>
    <comment ref="F9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2">
      <text/>
    </comment>
    <comment ref="C907" authorId="2">
      <text>
        <r>
          <rPr>
            <sz val="11"/>
            <color theme="1"/>
            <rFont val="Calibri"/>
            <family val="2"/>
            <scheme val="minor"/>
          </rPr>
          <t>Introduzca la fecha prevista de adjudicación, en formato dd-mm-aaaa</t>
        </r>
      </text>
    </comment>
    <comment ref="F907" authorId="2">
      <text/>
    </comment>
    <comment ref="F908" authorId="2">
      <text/>
    </comment>
    <comment ref="A910" authorId="2">
      <text>
        <r>
          <rPr>
            <sz val="11"/>
            <color theme="1"/>
            <rFont val="Calibri"/>
            <family val="2"/>
            <scheme val="minor"/>
          </rPr>
          <t>Introduzca un codigo UNSPSC</t>
        </r>
      </text>
    </comment>
    <comment ref="B910" authorId="2">
      <text>
        <r>
          <rPr>
            <sz val="11"/>
            <color theme="1"/>
            <rFont val="Calibri"/>
            <family val="2"/>
            <scheme val="minor"/>
          </rPr>
          <t>Descripción calculada automáticamente a partir de código del artículo</t>
        </r>
      </text>
    </comment>
    <comment ref="C910" authorId="2">
      <text>
        <r>
          <rPr>
            <sz val="11"/>
            <color theme="1"/>
            <rFont val="Calibri"/>
            <family val="2"/>
            <scheme val="minor"/>
          </rPr>
          <t>Seleccione un valor de la lista</t>
        </r>
      </text>
    </comment>
    <comment ref="D910" authorId="2">
      <text>
        <r>
          <rPr>
            <sz val="11"/>
            <color theme="1"/>
            <rFont val="Calibri"/>
            <family val="2"/>
            <scheme val="minor"/>
          </rPr>
          <t>Introduzca un número con dos decimales como máximo. Debe ser igual o mayor a la "Cantidad Real Consumida"</t>
        </r>
      </text>
    </comment>
    <comment ref="E910" authorId="2">
      <text>
        <r>
          <rPr>
            <sz val="11"/>
            <color theme="1"/>
            <rFont val="Calibri"/>
            <family val="2"/>
            <scheme val="minor"/>
          </rPr>
          <t>Introduzca un número con dos decimales como máximo</t>
        </r>
      </text>
    </comment>
    <comment ref="F910" authorId="2">
      <text>
        <r>
          <rPr>
            <sz val="11"/>
            <color theme="1"/>
            <rFont val="Calibri"/>
            <family val="2"/>
            <scheme val="minor"/>
          </rPr>
          <t>Monto calculado automáticamente por el sistema</t>
        </r>
      </text>
    </comment>
    <comment ref="A915" authorId="2">
      <text>
        <r>
          <rPr>
            <sz val="11"/>
            <color theme="1"/>
            <rFont val="Calibri"/>
            <family val="2"/>
            <scheme val="minor"/>
          </rPr>
          <t>Introducir un texto con el nombre o referencia de la contratación</t>
        </r>
      </text>
    </comment>
    <comment ref="B915" authorId="2">
      <text>
        <r>
          <rPr>
            <sz val="11"/>
            <color theme="1"/>
            <rFont val="Calibri"/>
            <family val="2"/>
            <scheme val="minor"/>
          </rPr>
          <t>Introduzca un texto con la finalidad de la contratación</t>
        </r>
      </text>
    </comment>
    <comment ref="C915" authorId="2">
      <text>
        <r>
          <rPr>
            <sz val="11"/>
            <color theme="1"/>
            <rFont val="Calibri"/>
            <family val="2"/>
            <scheme val="minor"/>
          </rPr>
          <t>Seleccionar un valor del listado</t>
        </r>
      </text>
    </comment>
    <comment ref="D915" authorId="2">
      <text>
        <r>
          <rPr>
            <sz val="11"/>
            <color theme="1"/>
            <rFont val="Calibri"/>
            <family val="2"/>
            <scheme val="minor"/>
          </rPr>
          <t>Seleccione el tipo de procedimiento</t>
        </r>
      </text>
    </comment>
    <comment ref="E915" authorId="2">
      <text>
        <r>
          <rPr>
            <sz val="11"/>
            <color theme="1"/>
            <rFont val="Calibri"/>
            <family val="2"/>
            <scheme val="minor"/>
          </rPr>
          <t>Seleccione un valor de la lista</t>
        </r>
      </text>
    </comment>
    <comment ref="F915" authorId="2">
      <text>
        <r>
          <rPr>
            <sz val="11"/>
            <color theme="1"/>
            <rFont val="Calibri"/>
            <family val="2"/>
            <scheme val="minor"/>
          </rPr>
          <t>Introduzca el código SNIP</t>
        </r>
      </text>
    </comment>
    <comment ref="C916" authorId="2">
      <text>
        <r>
          <rPr>
            <sz val="11"/>
            <color theme="1"/>
            <rFont val="Calibri"/>
            <family val="2"/>
            <scheme val="minor"/>
          </rPr>
          <t>Introduzca la fecha de inicio del proceso, en formato dd-mm-aaaa</t>
        </r>
      </text>
    </comment>
    <comment ref="F9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2">
      <text/>
    </comment>
    <comment ref="C918" authorId="2">
      <text>
        <r>
          <rPr>
            <sz val="11"/>
            <color theme="1"/>
            <rFont val="Calibri"/>
            <family val="2"/>
            <scheme val="minor"/>
          </rPr>
          <t>Introduzca la fecha prevista de adjudicación, en formato dd-mm-aaaa</t>
        </r>
      </text>
    </comment>
    <comment ref="F918" authorId="2">
      <text/>
    </comment>
    <comment ref="F919" authorId="2">
      <text/>
    </comment>
    <comment ref="A921" authorId="2">
      <text>
        <r>
          <rPr>
            <sz val="11"/>
            <color theme="1"/>
            <rFont val="Calibri"/>
            <family val="2"/>
            <scheme val="minor"/>
          </rPr>
          <t>Introduzca un codigo UNSPSC</t>
        </r>
      </text>
    </comment>
    <comment ref="B921" authorId="2">
      <text>
        <r>
          <rPr>
            <sz val="11"/>
            <color theme="1"/>
            <rFont val="Calibri"/>
            <family val="2"/>
            <scheme val="minor"/>
          </rPr>
          <t>Descripción calculada automáticamente a partir de código del artículo</t>
        </r>
      </text>
    </comment>
    <comment ref="C921" authorId="2">
      <text>
        <r>
          <rPr>
            <sz val="11"/>
            <color theme="1"/>
            <rFont val="Calibri"/>
            <family val="2"/>
            <scheme val="minor"/>
          </rPr>
          <t>Seleccione un valor de la lista</t>
        </r>
      </text>
    </comment>
    <comment ref="D921" authorId="2">
      <text>
        <r>
          <rPr>
            <sz val="11"/>
            <color theme="1"/>
            <rFont val="Calibri"/>
            <family val="2"/>
            <scheme val="minor"/>
          </rPr>
          <t>Introduzca un número con dos decimales como máximo. Debe ser igual o mayor a la "Cantidad Real Consumida"</t>
        </r>
      </text>
    </comment>
    <comment ref="E921" authorId="2">
      <text>
        <r>
          <rPr>
            <sz val="11"/>
            <color theme="1"/>
            <rFont val="Calibri"/>
            <family val="2"/>
            <scheme val="minor"/>
          </rPr>
          <t>Introduzca un número con dos decimales como máximo</t>
        </r>
      </text>
    </comment>
    <comment ref="F921" authorId="2">
      <text>
        <r>
          <rPr>
            <sz val="11"/>
            <color theme="1"/>
            <rFont val="Calibri"/>
            <family val="2"/>
            <scheme val="minor"/>
          </rPr>
          <t>Monto calculado automáticamente por el sistema</t>
        </r>
      </text>
    </comment>
    <comment ref="A926" authorId="2">
      <text>
        <r>
          <rPr>
            <sz val="11"/>
            <color theme="1"/>
            <rFont val="Calibri"/>
            <family val="2"/>
            <scheme val="minor"/>
          </rPr>
          <t>Introducir un texto con el nombre o referencia de la contratación</t>
        </r>
      </text>
    </comment>
    <comment ref="B926" authorId="2">
      <text>
        <r>
          <rPr>
            <sz val="11"/>
            <color theme="1"/>
            <rFont val="Calibri"/>
            <family val="2"/>
            <scheme val="minor"/>
          </rPr>
          <t>Introduzca un texto con la finalidad de la contratación</t>
        </r>
      </text>
    </comment>
    <comment ref="C926" authorId="2">
      <text>
        <r>
          <rPr>
            <sz val="11"/>
            <color theme="1"/>
            <rFont val="Calibri"/>
            <family val="2"/>
            <scheme val="minor"/>
          </rPr>
          <t>Seleccionar un valor del listado</t>
        </r>
      </text>
    </comment>
    <comment ref="D926" authorId="2">
      <text>
        <r>
          <rPr>
            <sz val="11"/>
            <color theme="1"/>
            <rFont val="Calibri"/>
            <family val="2"/>
            <scheme val="minor"/>
          </rPr>
          <t>Seleccione el tipo de procedimiento</t>
        </r>
      </text>
    </comment>
    <comment ref="E926" authorId="2">
      <text>
        <r>
          <rPr>
            <sz val="11"/>
            <color theme="1"/>
            <rFont val="Calibri"/>
            <family val="2"/>
            <scheme val="minor"/>
          </rPr>
          <t>Seleccione un valor de la lista</t>
        </r>
      </text>
    </comment>
    <comment ref="F926" authorId="2">
      <text>
        <r>
          <rPr>
            <sz val="11"/>
            <color theme="1"/>
            <rFont val="Calibri"/>
            <family val="2"/>
            <scheme val="minor"/>
          </rPr>
          <t>Introduzca el código SNIP</t>
        </r>
      </text>
    </comment>
    <comment ref="C927" authorId="2">
      <text>
        <r>
          <rPr>
            <sz val="11"/>
            <color theme="1"/>
            <rFont val="Calibri"/>
            <family val="2"/>
            <scheme val="minor"/>
          </rPr>
          <t>Introduzca la fecha de inicio del proceso, en formato dd-mm-aaaa</t>
        </r>
      </text>
    </comment>
    <comment ref="F9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2">
      <text/>
    </comment>
    <comment ref="C929" authorId="2">
      <text>
        <r>
          <rPr>
            <sz val="11"/>
            <color theme="1"/>
            <rFont val="Calibri"/>
            <family val="2"/>
            <scheme val="minor"/>
          </rPr>
          <t>Introduzca la fecha prevista de adjudicación, en formato dd-mm-aaaa</t>
        </r>
      </text>
    </comment>
    <comment ref="F929" authorId="2">
      <text/>
    </comment>
    <comment ref="F930" authorId="2">
      <text/>
    </comment>
    <comment ref="A932" authorId="2">
      <text>
        <r>
          <rPr>
            <sz val="11"/>
            <color theme="1"/>
            <rFont val="Calibri"/>
            <family val="2"/>
            <scheme val="minor"/>
          </rPr>
          <t>Introduzca un codigo UNSPSC</t>
        </r>
      </text>
    </comment>
    <comment ref="B932" authorId="2">
      <text>
        <r>
          <rPr>
            <sz val="11"/>
            <color theme="1"/>
            <rFont val="Calibri"/>
            <family val="2"/>
            <scheme val="minor"/>
          </rPr>
          <t>Descripción calculada automáticamente a partir de código del artículo</t>
        </r>
      </text>
    </comment>
    <comment ref="C932" authorId="2">
      <text>
        <r>
          <rPr>
            <sz val="11"/>
            <color theme="1"/>
            <rFont val="Calibri"/>
            <family val="2"/>
            <scheme val="minor"/>
          </rPr>
          <t>Seleccione un valor de la lista</t>
        </r>
      </text>
    </comment>
    <comment ref="D932" authorId="2">
      <text>
        <r>
          <rPr>
            <sz val="11"/>
            <color theme="1"/>
            <rFont val="Calibri"/>
            <family val="2"/>
            <scheme val="minor"/>
          </rPr>
          <t>Introduzca un número con dos decimales como máximo. Debe ser igual o mayor a la "Cantidad Real Consumida"</t>
        </r>
      </text>
    </comment>
    <comment ref="E932" authorId="2">
      <text>
        <r>
          <rPr>
            <sz val="11"/>
            <color theme="1"/>
            <rFont val="Calibri"/>
            <family val="2"/>
            <scheme val="minor"/>
          </rPr>
          <t>Introduzca un número con dos decimales como máximo</t>
        </r>
      </text>
    </comment>
    <comment ref="F932" authorId="2">
      <text>
        <r>
          <rPr>
            <sz val="11"/>
            <color theme="1"/>
            <rFont val="Calibri"/>
            <family val="2"/>
            <scheme val="minor"/>
          </rPr>
          <t>Monto calculado automáticamente por el sistema</t>
        </r>
      </text>
    </comment>
    <comment ref="A937" authorId="2">
      <text>
        <r>
          <rPr>
            <sz val="11"/>
            <color theme="1"/>
            <rFont val="Calibri"/>
            <family val="2"/>
            <scheme val="minor"/>
          </rPr>
          <t>Introducir un texto con el nombre o referencia de la contratación</t>
        </r>
      </text>
    </comment>
    <comment ref="B937" authorId="2">
      <text>
        <r>
          <rPr>
            <sz val="11"/>
            <color theme="1"/>
            <rFont val="Calibri"/>
            <family val="2"/>
            <scheme val="minor"/>
          </rPr>
          <t>Introduzca un texto con la finalidad de la contratación</t>
        </r>
      </text>
    </comment>
    <comment ref="C937" authorId="2">
      <text>
        <r>
          <rPr>
            <sz val="11"/>
            <color theme="1"/>
            <rFont val="Calibri"/>
            <family val="2"/>
            <scheme val="minor"/>
          </rPr>
          <t>Seleccionar un valor del listado</t>
        </r>
      </text>
    </comment>
    <comment ref="D937" authorId="2">
      <text>
        <r>
          <rPr>
            <sz val="11"/>
            <color theme="1"/>
            <rFont val="Calibri"/>
            <family val="2"/>
            <scheme val="minor"/>
          </rPr>
          <t>Seleccione el tipo de procedimiento</t>
        </r>
      </text>
    </comment>
    <comment ref="E937" authorId="2">
      <text>
        <r>
          <rPr>
            <sz val="11"/>
            <color theme="1"/>
            <rFont val="Calibri"/>
            <family val="2"/>
            <scheme val="minor"/>
          </rPr>
          <t>Seleccione un valor de la lista</t>
        </r>
      </text>
    </comment>
    <comment ref="F937" authorId="2">
      <text>
        <r>
          <rPr>
            <sz val="11"/>
            <color theme="1"/>
            <rFont val="Calibri"/>
            <family val="2"/>
            <scheme val="minor"/>
          </rPr>
          <t>Introduzca el código SNIP</t>
        </r>
      </text>
    </comment>
    <comment ref="C938" authorId="2">
      <text>
        <r>
          <rPr>
            <sz val="11"/>
            <color theme="1"/>
            <rFont val="Calibri"/>
            <family val="2"/>
            <scheme val="minor"/>
          </rPr>
          <t>Introduzca la fecha de inicio del proceso, en formato dd-mm-aaaa</t>
        </r>
      </text>
    </comment>
    <comment ref="F9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2">
      <text/>
    </comment>
    <comment ref="C940" authorId="2">
      <text>
        <r>
          <rPr>
            <sz val="11"/>
            <color theme="1"/>
            <rFont val="Calibri"/>
            <family val="2"/>
            <scheme val="minor"/>
          </rPr>
          <t>Introduzca la fecha prevista de adjudicación, en formato dd-mm-aaaa</t>
        </r>
      </text>
    </comment>
    <comment ref="F940" authorId="2">
      <text/>
    </comment>
    <comment ref="F941" authorId="2">
      <text/>
    </comment>
    <comment ref="A943" authorId="2">
      <text>
        <r>
          <rPr>
            <sz val="11"/>
            <color theme="1"/>
            <rFont val="Calibri"/>
            <family val="2"/>
            <scheme val="minor"/>
          </rPr>
          <t>Introduzca un codigo UNSPSC</t>
        </r>
      </text>
    </comment>
    <comment ref="B943" authorId="2">
      <text>
        <r>
          <rPr>
            <sz val="11"/>
            <color theme="1"/>
            <rFont val="Calibri"/>
            <family val="2"/>
            <scheme val="minor"/>
          </rPr>
          <t>Descripción calculada automáticamente a partir de código del artículo</t>
        </r>
      </text>
    </comment>
    <comment ref="C943" authorId="2">
      <text>
        <r>
          <rPr>
            <sz val="11"/>
            <color theme="1"/>
            <rFont val="Calibri"/>
            <family val="2"/>
            <scheme val="minor"/>
          </rPr>
          <t>Seleccione un valor de la lista</t>
        </r>
      </text>
    </comment>
    <comment ref="D943" authorId="2">
      <text>
        <r>
          <rPr>
            <sz val="11"/>
            <color theme="1"/>
            <rFont val="Calibri"/>
            <family val="2"/>
            <scheme val="minor"/>
          </rPr>
          <t>Introduzca un número con dos decimales como máximo. Debe ser igual o mayor a la "Cantidad Real Consumida"</t>
        </r>
      </text>
    </comment>
    <comment ref="E943" authorId="2">
      <text>
        <r>
          <rPr>
            <sz val="11"/>
            <color theme="1"/>
            <rFont val="Calibri"/>
            <family val="2"/>
            <scheme val="minor"/>
          </rPr>
          <t>Introduzca un número con dos decimales como máximo</t>
        </r>
      </text>
    </comment>
    <comment ref="F943" authorId="2">
      <text>
        <r>
          <rPr>
            <sz val="11"/>
            <color theme="1"/>
            <rFont val="Calibri"/>
            <family val="2"/>
            <scheme val="minor"/>
          </rPr>
          <t>Monto calculado automáticamente por el sistema</t>
        </r>
      </text>
    </comment>
    <comment ref="A948" authorId="2">
      <text>
        <r>
          <rPr>
            <sz val="11"/>
            <color theme="1"/>
            <rFont val="Calibri"/>
            <family val="2"/>
            <scheme val="minor"/>
          </rPr>
          <t>Introducir un texto con el nombre o referencia de la contratación</t>
        </r>
      </text>
    </comment>
    <comment ref="B948" authorId="2">
      <text>
        <r>
          <rPr>
            <sz val="11"/>
            <color theme="1"/>
            <rFont val="Calibri"/>
            <family val="2"/>
            <scheme val="minor"/>
          </rPr>
          <t>Introduzca un texto con la finalidad de la contratación</t>
        </r>
      </text>
    </comment>
    <comment ref="C948" authorId="2">
      <text>
        <r>
          <rPr>
            <sz val="11"/>
            <color theme="1"/>
            <rFont val="Calibri"/>
            <family val="2"/>
            <scheme val="minor"/>
          </rPr>
          <t>Seleccionar un valor del listado</t>
        </r>
      </text>
    </comment>
    <comment ref="D948" authorId="2">
      <text>
        <r>
          <rPr>
            <sz val="11"/>
            <color theme="1"/>
            <rFont val="Calibri"/>
            <family val="2"/>
            <scheme val="minor"/>
          </rPr>
          <t>Seleccione el tipo de procedimiento</t>
        </r>
      </text>
    </comment>
    <comment ref="E948" authorId="2">
      <text>
        <r>
          <rPr>
            <sz val="11"/>
            <color theme="1"/>
            <rFont val="Calibri"/>
            <family val="2"/>
            <scheme val="minor"/>
          </rPr>
          <t>Seleccione un valor de la lista</t>
        </r>
      </text>
    </comment>
    <comment ref="F948" authorId="2">
      <text>
        <r>
          <rPr>
            <sz val="11"/>
            <color theme="1"/>
            <rFont val="Calibri"/>
            <family val="2"/>
            <scheme val="minor"/>
          </rPr>
          <t>Introduzca el código SNIP</t>
        </r>
      </text>
    </comment>
    <comment ref="C949" authorId="2">
      <text>
        <r>
          <rPr>
            <sz val="11"/>
            <color theme="1"/>
            <rFont val="Calibri"/>
            <family val="2"/>
            <scheme val="minor"/>
          </rPr>
          <t>Introduzca la fecha de inicio del proceso, en formato dd-mm-aaaa</t>
        </r>
      </text>
    </comment>
    <comment ref="F9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2">
      <text/>
    </comment>
    <comment ref="C951" authorId="2">
      <text>
        <r>
          <rPr>
            <sz val="11"/>
            <color theme="1"/>
            <rFont val="Calibri"/>
            <family val="2"/>
            <scheme val="minor"/>
          </rPr>
          <t>Introduzca la fecha prevista de adjudicación, en formato dd-mm-aaaa</t>
        </r>
      </text>
    </comment>
    <comment ref="F951" authorId="2">
      <text/>
    </comment>
    <comment ref="F952" authorId="2">
      <text/>
    </comment>
    <comment ref="A954" authorId="2">
      <text>
        <r>
          <rPr>
            <sz val="11"/>
            <color theme="1"/>
            <rFont val="Calibri"/>
            <family val="2"/>
            <scheme val="minor"/>
          </rPr>
          <t>Introduzca un codigo UNSPSC</t>
        </r>
      </text>
    </comment>
    <comment ref="B954" authorId="2">
      <text>
        <r>
          <rPr>
            <sz val="11"/>
            <color theme="1"/>
            <rFont val="Calibri"/>
            <family val="2"/>
            <scheme val="minor"/>
          </rPr>
          <t>Descripción calculada automáticamente a partir de código del artículo</t>
        </r>
      </text>
    </comment>
    <comment ref="C954" authorId="2">
      <text>
        <r>
          <rPr>
            <sz val="11"/>
            <color theme="1"/>
            <rFont val="Calibri"/>
            <family val="2"/>
            <scheme val="minor"/>
          </rPr>
          <t>Seleccione un valor de la lista</t>
        </r>
      </text>
    </comment>
    <comment ref="D954" authorId="2">
      <text>
        <r>
          <rPr>
            <sz val="11"/>
            <color theme="1"/>
            <rFont val="Calibri"/>
            <family val="2"/>
            <scheme val="minor"/>
          </rPr>
          <t>Introduzca un número con dos decimales como máximo. Debe ser igual o mayor a la "Cantidad Real Consumida"</t>
        </r>
      </text>
    </comment>
    <comment ref="E954" authorId="2">
      <text>
        <r>
          <rPr>
            <sz val="11"/>
            <color theme="1"/>
            <rFont val="Calibri"/>
            <family val="2"/>
            <scheme val="minor"/>
          </rPr>
          <t>Introduzca un número con dos decimales como máximo</t>
        </r>
      </text>
    </comment>
    <comment ref="F954" authorId="2">
      <text>
        <r>
          <rPr>
            <sz val="11"/>
            <color theme="1"/>
            <rFont val="Calibri"/>
            <family val="2"/>
            <scheme val="minor"/>
          </rPr>
          <t>Monto calculado automáticamente por el sistema</t>
        </r>
      </text>
    </comment>
    <comment ref="A959" authorId="2">
      <text>
        <r>
          <rPr>
            <sz val="11"/>
            <color theme="1"/>
            <rFont val="Calibri"/>
            <family val="2"/>
            <scheme val="minor"/>
          </rPr>
          <t>Introducir un texto con el nombre o referencia de la contratación</t>
        </r>
      </text>
    </comment>
    <comment ref="B959" authorId="2">
      <text>
        <r>
          <rPr>
            <sz val="11"/>
            <color theme="1"/>
            <rFont val="Calibri"/>
            <family val="2"/>
            <scheme val="minor"/>
          </rPr>
          <t>Introduzca un texto con la finalidad de la contratación</t>
        </r>
      </text>
    </comment>
    <comment ref="C959" authorId="2">
      <text>
        <r>
          <rPr>
            <sz val="11"/>
            <color theme="1"/>
            <rFont val="Calibri"/>
            <family val="2"/>
            <scheme val="minor"/>
          </rPr>
          <t>Seleccionar un valor del listado</t>
        </r>
      </text>
    </comment>
    <comment ref="D959" authorId="2">
      <text>
        <r>
          <rPr>
            <sz val="11"/>
            <color theme="1"/>
            <rFont val="Calibri"/>
            <family val="2"/>
            <scheme val="minor"/>
          </rPr>
          <t>Seleccione el tipo de procedimiento</t>
        </r>
      </text>
    </comment>
    <comment ref="E959" authorId="2">
      <text>
        <r>
          <rPr>
            <sz val="11"/>
            <color theme="1"/>
            <rFont val="Calibri"/>
            <family val="2"/>
            <scheme val="minor"/>
          </rPr>
          <t>Seleccione un valor de la lista</t>
        </r>
      </text>
    </comment>
    <comment ref="F959" authorId="2">
      <text>
        <r>
          <rPr>
            <sz val="11"/>
            <color theme="1"/>
            <rFont val="Calibri"/>
            <family val="2"/>
            <scheme val="minor"/>
          </rPr>
          <t>Introduzca el código SNIP</t>
        </r>
      </text>
    </comment>
    <comment ref="C960" authorId="2">
      <text>
        <r>
          <rPr>
            <sz val="11"/>
            <color theme="1"/>
            <rFont val="Calibri"/>
            <family val="2"/>
            <scheme val="minor"/>
          </rPr>
          <t>Introduzca la fecha de inicio del proceso, en formato dd-mm-aaaa</t>
        </r>
      </text>
    </comment>
    <comment ref="F9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2">
      <text/>
    </comment>
    <comment ref="C962" authorId="2">
      <text>
        <r>
          <rPr>
            <sz val="11"/>
            <color theme="1"/>
            <rFont val="Calibri"/>
            <family val="2"/>
            <scheme val="minor"/>
          </rPr>
          <t>Introduzca la fecha prevista de adjudicación, en formato dd-mm-aaaa</t>
        </r>
      </text>
    </comment>
    <comment ref="F962" authorId="2">
      <text/>
    </comment>
    <comment ref="F963" authorId="2">
      <text/>
    </comment>
    <comment ref="A965" authorId="2">
      <text>
        <r>
          <rPr>
            <sz val="11"/>
            <color theme="1"/>
            <rFont val="Calibri"/>
            <family val="2"/>
            <scheme val="minor"/>
          </rPr>
          <t>Introduzca un codigo UNSPSC</t>
        </r>
      </text>
    </comment>
    <comment ref="B965" authorId="2">
      <text>
        <r>
          <rPr>
            <sz val="11"/>
            <color theme="1"/>
            <rFont val="Calibri"/>
            <family val="2"/>
            <scheme val="minor"/>
          </rPr>
          <t>Descripción calculada automáticamente a partir de código del artículo</t>
        </r>
      </text>
    </comment>
    <comment ref="C965" authorId="2">
      <text>
        <r>
          <rPr>
            <sz val="11"/>
            <color theme="1"/>
            <rFont val="Calibri"/>
            <family val="2"/>
            <scheme val="minor"/>
          </rPr>
          <t>Seleccione un valor de la lista</t>
        </r>
      </text>
    </comment>
    <comment ref="D965" authorId="2">
      <text>
        <r>
          <rPr>
            <sz val="11"/>
            <color theme="1"/>
            <rFont val="Calibri"/>
            <family val="2"/>
            <scheme val="minor"/>
          </rPr>
          <t>Introduzca un número con dos decimales como máximo. Debe ser igual o mayor a la "Cantidad Real Consumida"</t>
        </r>
      </text>
    </comment>
    <comment ref="E965" authorId="2">
      <text>
        <r>
          <rPr>
            <sz val="11"/>
            <color theme="1"/>
            <rFont val="Calibri"/>
            <family val="2"/>
            <scheme val="minor"/>
          </rPr>
          <t>Introduzca un número con dos decimales como máximo</t>
        </r>
      </text>
    </comment>
    <comment ref="F965" authorId="2">
      <text>
        <r>
          <rPr>
            <sz val="11"/>
            <color theme="1"/>
            <rFont val="Calibri"/>
            <family val="2"/>
            <scheme val="minor"/>
          </rPr>
          <t>Monto calculado automáticamente por el sistema</t>
        </r>
      </text>
    </comment>
    <comment ref="A970" authorId="2">
      <text>
        <r>
          <rPr>
            <sz val="11"/>
            <color theme="1"/>
            <rFont val="Calibri"/>
            <family val="2"/>
            <scheme val="minor"/>
          </rPr>
          <t>Introducir un texto con el nombre o referencia de la contratación</t>
        </r>
      </text>
    </comment>
    <comment ref="B970" authorId="2">
      <text>
        <r>
          <rPr>
            <sz val="11"/>
            <color theme="1"/>
            <rFont val="Calibri"/>
            <family val="2"/>
            <scheme val="minor"/>
          </rPr>
          <t>Introduzca un texto con la finalidad de la contratación</t>
        </r>
      </text>
    </comment>
    <comment ref="C970" authorId="2">
      <text>
        <r>
          <rPr>
            <sz val="11"/>
            <color theme="1"/>
            <rFont val="Calibri"/>
            <family val="2"/>
            <scheme val="minor"/>
          </rPr>
          <t>Seleccionar un valor del listado</t>
        </r>
      </text>
    </comment>
    <comment ref="D970" authorId="2">
      <text>
        <r>
          <rPr>
            <sz val="11"/>
            <color theme="1"/>
            <rFont val="Calibri"/>
            <family val="2"/>
            <scheme val="minor"/>
          </rPr>
          <t>Seleccione el tipo de procedimiento</t>
        </r>
      </text>
    </comment>
    <comment ref="E970" authorId="2">
      <text>
        <r>
          <rPr>
            <sz val="11"/>
            <color theme="1"/>
            <rFont val="Calibri"/>
            <family val="2"/>
            <scheme val="minor"/>
          </rPr>
          <t>Seleccione un valor de la lista</t>
        </r>
      </text>
    </comment>
    <comment ref="F970" authorId="2">
      <text>
        <r>
          <rPr>
            <sz val="11"/>
            <color theme="1"/>
            <rFont val="Calibri"/>
            <family val="2"/>
            <scheme val="minor"/>
          </rPr>
          <t>Introduzca el código SNIP</t>
        </r>
      </text>
    </comment>
    <comment ref="C971" authorId="2">
      <text>
        <r>
          <rPr>
            <sz val="11"/>
            <color theme="1"/>
            <rFont val="Calibri"/>
            <family val="2"/>
            <scheme val="minor"/>
          </rPr>
          <t>Introduzca la fecha de inicio del proceso, en formato dd-mm-aaaa</t>
        </r>
      </text>
    </comment>
    <comment ref="F9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2">
      <text/>
    </comment>
    <comment ref="C973" authorId="2">
      <text>
        <r>
          <rPr>
            <sz val="11"/>
            <color theme="1"/>
            <rFont val="Calibri"/>
            <family val="2"/>
            <scheme val="minor"/>
          </rPr>
          <t>Introduzca la fecha prevista de adjudicación, en formato dd-mm-aaaa</t>
        </r>
      </text>
    </comment>
    <comment ref="F973" authorId="2">
      <text/>
    </comment>
    <comment ref="F974" authorId="2">
      <text/>
    </comment>
    <comment ref="A976" authorId="2">
      <text>
        <r>
          <rPr>
            <sz val="11"/>
            <color theme="1"/>
            <rFont val="Calibri"/>
            <family val="2"/>
            <scheme val="minor"/>
          </rPr>
          <t>Introduzca un codigo UNSPSC</t>
        </r>
      </text>
    </comment>
    <comment ref="B976" authorId="2">
      <text>
        <r>
          <rPr>
            <sz val="11"/>
            <color theme="1"/>
            <rFont val="Calibri"/>
            <family val="2"/>
            <scheme val="minor"/>
          </rPr>
          <t>Descripción calculada automáticamente a partir de código del artículo</t>
        </r>
      </text>
    </comment>
    <comment ref="C976" authorId="2">
      <text>
        <r>
          <rPr>
            <sz val="11"/>
            <color theme="1"/>
            <rFont val="Calibri"/>
            <family val="2"/>
            <scheme val="minor"/>
          </rPr>
          <t>Seleccione un valor de la lista</t>
        </r>
      </text>
    </comment>
    <comment ref="D976" authorId="2">
      <text>
        <r>
          <rPr>
            <sz val="11"/>
            <color theme="1"/>
            <rFont val="Calibri"/>
            <family val="2"/>
            <scheme val="minor"/>
          </rPr>
          <t>Introduzca un número con dos decimales como máximo. Debe ser igual o mayor a la "Cantidad Real Consumida"</t>
        </r>
      </text>
    </comment>
    <comment ref="E976" authorId="2">
      <text>
        <r>
          <rPr>
            <sz val="11"/>
            <color theme="1"/>
            <rFont val="Calibri"/>
            <family val="2"/>
            <scheme val="minor"/>
          </rPr>
          <t>Introduzca un número con dos decimales como máximo</t>
        </r>
      </text>
    </comment>
    <comment ref="F976" authorId="2">
      <text>
        <r>
          <rPr>
            <sz val="11"/>
            <color theme="1"/>
            <rFont val="Calibri"/>
            <family val="2"/>
            <scheme val="minor"/>
          </rPr>
          <t>Monto calculado automáticamente por el sistema</t>
        </r>
      </text>
    </comment>
    <comment ref="A981" authorId="2">
      <text>
        <r>
          <rPr>
            <sz val="11"/>
            <color theme="1"/>
            <rFont val="Calibri"/>
            <family val="2"/>
            <scheme val="minor"/>
          </rPr>
          <t>Introducir un texto con el nombre o referencia de la contratación</t>
        </r>
      </text>
    </comment>
    <comment ref="B981" authorId="2">
      <text>
        <r>
          <rPr>
            <sz val="11"/>
            <color theme="1"/>
            <rFont val="Calibri"/>
            <family val="2"/>
            <scheme val="minor"/>
          </rPr>
          <t>Introduzca un texto con la finalidad de la contratación</t>
        </r>
      </text>
    </comment>
    <comment ref="C981" authorId="2">
      <text>
        <r>
          <rPr>
            <sz val="11"/>
            <color theme="1"/>
            <rFont val="Calibri"/>
            <family val="2"/>
            <scheme val="minor"/>
          </rPr>
          <t>Seleccionar un valor del listado</t>
        </r>
      </text>
    </comment>
    <comment ref="D981" authorId="2">
      <text>
        <r>
          <rPr>
            <sz val="11"/>
            <color theme="1"/>
            <rFont val="Calibri"/>
            <family val="2"/>
            <scheme val="minor"/>
          </rPr>
          <t>Seleccione el tipo de procedimiento</t>
        </r>
      </text>
    </comment>
    <comment ref="E981" authorId="2">
      <text>
        <r>
          <rPr>
            <sz val="11"/>
            <color theme="1"/>
            <rFont val="Calibri"/>
            <family val="2"/>
            <scheme val="minor"/>
          </rPr>
          <t>Seleccione un valor de la lista</t>
        </r>
      </text>
    </comment>
    <comment ref="F981" authorId="2">
      <text>
        <r>
          <rPr>
            <sz val="11"/>
            <color theme="1"/>
            <rFont val="Calibri"/>
            <family val="2"/>
            <scheme val="minor"/>
          </rPr>
          <t>Introduzca el código SNIP</t>
        </r>
      </text>
    </comment>
    <comment ref="C982" authorId="2">
      <text>
        <r>
          <rPr>
            <sz val="11"/>
            <color theme="1"/>
            <rFont val="Calibri"/>
            <family val="2"/>
            <scheme val="minor"/>
          </rPr>
          <t>Introduzca la fecha de inicio del proceso, en formato dd-mm-aaaa</t>
        </r>
      </text>
    </comment>
    <comment ref="F9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2">
      <text/>
    </comment>
    <comment ref="C984" authorId="2">
      <text>
        <r>
          <rPr>
            <sz val="11"/>
            <color theme="1"/>
            <rFont val="Calibri"/>
            <family val="2"/>
            <scheme val="minor"/>
          </rPr>
          <t>Introduzca la fecha prevista de adjudicación, en formato dd-mm-aaaa</t>
        </r>
      </text>
    </comment>
    <comment ref="F984" authorId="2">
      <text/>
    </comment>
    <comment ref="F985" authorId="2">
      <text/>
    </comment>
    <comment ref="A987" authorId="2">
      <text>
        <r>
          <rPr>
            <sz val="11"/>
            <color theme="1"/>
            <rFont val="Calibri"/>
            <family val="2"/>
            <scheme val="minor"/>
          </rPr>
          <t>Introduzca un codigo UNSPSC</t>
        </r>
      </text>
    </comment>
    <comment ref="B987" authorId="2">
      <text>
        <r>
          <rPr>
            <sz val="11"/>
            <color theme="1"/>
            <rFont val="Calibri"/>
            <family val="2"/>
            <scheme val="minor"/>
          </rPr>
          <t>Descripción calculada automáticamente a partir de código del artículo</t>
        </r>
      </text>
    </comment>
    <comment ref="C987" authorId="2">
      <text>
        <r>
          <rPr>
            <sz val="11"/>
            <color theme="1"/>
            <rFont val="Calibri"/>
            <family val="2"/>
            <scheme val="minor"/>
          </rPr>
          <t>Seleccione un valor de la lista</t>
        </r>
      </text>
    </comment>
    <comment ref="D987" authorId="2">
      <text>
        <r>
          <rPr>
            <sz val="11"/>
            <color theme="1"/>
            <rFont val="Calibri"/>
            <family val="2"/>
            <scheme val="minor"/>
          </rPr>
          <t>Introduzca un número con dos decimales como máximo. Debe ser igual o mayor a la "Cantidad Real Consumida"</t>
        </r>
      </text>
    </comment>
    <comment ref="E987" authorId="2">
      <text>
        <r>
          <rPr>
            <sz val="11"/>
            <color theme="1"/>
            <rFont val="Calibri"/>
            <family val="2"/>
            <scheme val="minor"/>
          </rPr>
          <t>Introduzca un número con dos decimales como máximo</t>
        </r>
      </text>
    </comment>
    <comment ref="F987" authorId="2">
      <text>
        <r>
          <rPr>
            <sz val="11"/>
            <color theme="1"/>
            <rFont val="Calibri"/>
            <family val="2"/>
            <scheme val="minor"/>
          </rPr>
          <t>Monto calculado automáticamente por el sistema</t>
        </r>
      </text>
    </comment>
    <comment ref="A992" authorId="2">
      <text>
        <r>
          <rPr>
            <sz val="11"/>
            <color theme="1"/>
            <rFont val="Calibri"/>
            <family val="2"/>
            <scheme val="minor"/>
          </rPr>
          <t>Introducir un texto con el nombre o referencia de la contratación</t>
        </r>
      </text>
    </comment>
    <comment ref="B992" authorId="2">
      <text>
        <r>
          <rPr>
            <sz val="11"/>
            <color theme="1"/>
            <rFont val="Calibri"/>
            <family val="2"/>
            <scheme val="minor"/>
          </rPr>
          <t>Introduzca un texto con la finalidad de la contratación</t>
        </r>
      </text>
    </comment>
    <comment ref="C992" authorId="2">
      <text>
        <r>
          <rPr>
            <sz val="11"/>
            <color theme="1"/>
            <rFont val="Calibri"/>
            <family val="2"/>
            <scheme val="minor"/>
          </rPr>
          <t>Seleccionar un valor del listado</t>
        </r>
      </text>
    </comment>
    <comment ref="D992" authorId="2">
      <text>
        <r>
          <rPr>
            <sz val="11"/>
            <color theme="1"/>
            <rFont val="Calibri"/>
            <family val="2"/>
            <scheme val="minor"/>
          </rPr>
          <t>Seleccione el tipo de procedimiento</t>
        </r>
      </text>
    </comment>
    <comment ref="E992" authorId="2">
      <text>
        <r>
          <rPr>
            <sz val="11"/>
            <color theme="1"/>
            <rFont val="Calibri"/>
            <family val="2"/>
            <scheme val="minor"/>
          </rPr>
          <t>Seleccione un valor de la lista</t>
        </r>
      </text>
    </comment>
    <comment ref="F992" authorId="2">
      <text>
        <r>
          <rPr>
            <sz val="11"/>
            <color theme="1"/>
            <rFont val="Calibri"/>
            <family val="2"/>
            <scheme val="minor"/>
          </rPr>
          <t>Introduzca el código SNIP</t>
        </r>
      </text>
    </comment>
    <comment ref="C993" authorId="2">
      <text>
        <r>
          <rPr>
            <sz val="11"/>
            <color theme="1"/>
            <rFont val="Calibri"/>
            <family val="2"/>
            <scheme val="minor"/>
          </rPr>
          <t>Introduzca la fecha de inicio del proceso, en formato dd-mm-aaaa</t>
        </r>
      </text>
    </comment>
    <comment ref="F9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2">
      <text/>
    </comment>
    <comment ref="C995" authorId="2">
      <text>
        <r>
          <rPr>
            <sz val="11"/>
            <color theme="1"/>
            <rFont val="Calibri"/>
            <family val="2"/>
            <scheme val="minor"/>
          </rPr>
          <t>Introduzca la fecha prevista de adjudicación, en formato dd-mm-aaaa</t>
        </r>
      </text>
    </comment>
    <comment ref="F995" authorId="2">
      <text/>
    </comment>
    <comment ref="F996" authorId="2">
      <text/>
    </comment>
    <comment ref="A998" authorId="2">
      <text>
        <r>
          <rPr>
            <sz val="11"/>
            <color theme="1"/>
            <rFont val="Calibri"/>
            <family val="2"/>
            <scheme val="minor"/>
          </rPr>
          <t>Introduzca un codigo UNSPSC</t>
        </r>
      </text>
    </comment>
    <comment ref="B998" authorId="2">
      <text>
        <r>
          <rPr>
            <sz val="11"/>
            <color theme="1"/>
            <rFont val="Calibri"/>
            <family val="2"/>
            <scheme val="minor"/>
          </rPr>
          <t>Descripción calculada automáticamente a partir de código del artículo</t>
        </r>
      </text>
    </comment>
    <comment ref="C998" authorId="2">
      <text>
        <r>
          <rPr>
            <sz val="11"/>
            <color theme="1"/>
            <rFont val="Calibri"/>
            <family val="2"/>
            <scheme val="minor"/>
          </rPr>
          <t>Seleccione un valor de la lista</t>
        </r>
      </text>
    </comment>
    <comment ref="D998" authorId="2">
      <text>
        <r>
          <rPr>
            <sz val="11"/>
            <color theme="1"/>
            <rFont val="Calibri"/>
            <family val="2"/>
            <scheme val="minor"/>
          </rPr>
          <t>Introduzca un número con dos decimales como máximo. Debe ser igual o mayor a la "Cantidad Real Consumida"</t>
        </r>
      </text>
    </comment>
    <comment ref="E998" authorId="2">
      <text>
        <r>
          <rPr>
            <sz val="11"/>
            <color theme="1"/>
            <rFont val="Calibri"/>
            <family val="2"/>
            <scheme val="minor"/>
          </rPr>
          <t>Introduzca un número con dos decimales como máximo</t>
        </r>
      </text>
    </comment>
    <comment ref="F998" authorId="2">
      <text>
        <r>
          <rPr>
            <sz val="11"/>
            <color theme="1"/>
            <rFont val="Calibri"/>
            <family val="2"/>
            <scheme val="minor"/>
          </rPr>
          <t>Monto calculado automáticamente por el sistema</t>
        </r>
      </text>
    </comment>
    <comment ref="A1003" authorId="2">
      <text>
        <r>
          <rPr>
            <sz val="11"/>
            <color theme="1"/>
            <rFont val="Calibri"/>
            <family val="2"/>
            <scheme val="minor"/>
          </rPr>
          <t>Introducir un texto con el nombre o referencia de la contratación</t>
        </r>
      </text>
    </comment>
    <comment ref="B1003" authorId="2">
      <text>
        <r>
          <rPr>
            <sz val="11"/>
            <color theme="1"/>
            <rFont val="Calibri"/>
            <family val="2"/>
            <scheme val="minor"/>
          </rPr>
          <t>Introduzca un texto con la finalidad de la contratación</t>
        </r>
      </text>
    </comment>
    <comment ref="C1003" authorId="2">
      <text>
        <r>
          <rPr>
            <sz val="11"/>
            <color theme="1"/>
            <rFont val="Calibri"/>
            <family val="2"/>
            <scheme val="minor"/>
          </rPr>
          <t>Seleccionar un valor del listado</t>
        </r>
      </text>
    </comment>
    <comment ref="D1003" authorId="2">
      <text>
        <r>
          <rPr>
            <sz val="11"/>
            <color theme="1"/>
            <rFont val="Calibri"/>
            <family val="2"/>
            <scheme val="minor"/>
          </rPr>
          <t>Seleccione el tipo de procedimiento</t>
        </r>
      </text>
    </comment>
    <comment ref="E1003" authorId="2">
      <text>
        <r>
          <rPr>
            <sz val="11"/>
            <color theme="1"/>
            <rFont val="Calibri"/>
            <family val="2"/>
            <scheme val="minor"/>
          </rPr>
          <t>Seleccione un valor de la lista</t>
        </r>
      </text>
    </comment>
    <comment ref="F1003" authorId="2">
      <text>
        <r>
          <rPr>
            <sz val="11"/>
            <color theme="1"/>
            <rFont val="Calibri"/>
            <family val="2"/>
            <scheme val="minor"/>
          </rPr>
          <t>Introduzca el código SNIP</t>
        </r>
      </text>
    </comment>
    <comment ref="C1004" authorId="2">
      <text>
        <r>
          <rPr>
            <sz val="11"/>
            <color theme="1"/>
            <rFont val="Calibri"/>
            <family val="2"/>
            <scheme val="minor"/>
          </rPr>
          <t>Introduzca la fecha de inicio del proceso, en formato dd-mm-aaaa</t>
        </r>
      </text>
    </comment>
    <comment ref="F10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text/>
    </comment>
    <comment ref="C1006" authorId="2">
      <text>
        <r>
          <rPr>
            <sz val="11"/>
            <color theme="1"/>
            <rFont val="Calibri"/>
            <family val="2"/>
            <scheme val="minor"/>
          </rPr>
          <t>Introduzca la fecha prevista de adjudicación, en formato dd-mm-aaaa</t>
        </r>
      </text>
    </comment>
    <comment ref="F1006" authorId="2">
      <text/>
    </comment>
    <comment ref="F1007" authorId="2">
      <text/>
    </comment>
    <comment ref="A1009" authorId="2">
      <text>
        <r>
          <rPr>
            <sz val="11"/>
            <color theme="1"/>
            <rFont val="Calibri"/>
            <family val="2"/>
            <scheme val="minor"/>
          </rPr>
          <t>Introduzca un codigo UNSPSC</t>
        </r>
      </text>
    </comment>
    <comment ref="B1009" authorId="2">
      <text>
        <r>
          <rPr>
            <sz val="11"/>
            <color theme="1"/>
            <rFont val="Calibri"/>
            <family val="2"/>
            <scheme val="minor"/>
          </rPr>
          <t>Descripción calculada automáticamente a partir de código del artículo</t>
        </r>
      </text>
    </comment>
    <comment ref="C1009" authorId="2">
      <text>
        <r>
          <rPr>
            <sz val="11"/>
            <color theme="1"/>
            <rFont val="Calibri"/>
            <family val="2"/>
            <scheme val="minor"/>
          </rPr>
          <t>Seleccione un valor de la lista</t>
        </r>
      </text>
    </comment>
    <comment ref="D1009" authorId="2">
      <text>
        <r>
          <rPr>
            <sz val="11"/>
            <color theme="1"/>
            <rFont val="Calibri"/>
            <family val="2"/>
            <scheme val="minor"/>
          </rPr>
          <t>Introduzca un número con dos decimales como máximo. Debe ser igual o mayor a la "Cantidad Real Consumida"</t>
        </r>
      </text>
    </comment>
    <comment ref="E1009" authorId="2">
      <text>
        <r>
          <rPr>
            <sz val="11"/>
            <color theme="1"/>
            <rFont val="Calibri"/>
            <family val="2"/>
            <scheme val="minor"/>
          </rPr>
          <t>Introduzca un número con dos decimales como máximo</t>
        </r>
      </text>
    </comment>
    <comment ref="F1009" authorId="2">
      <text>
        <r>
          <rPr>
            <sz val="11"/>
            <color theme="1"/>
            <rFont val="Calibri"/>
            <family val="2"/>
            <scheme val="minor"/>
          </rPr>
          <t>Monto calculado automáticamente por el sistema</t>
        </r>
      </text>
    </comment>
    <comment ref="A1014" authorId="2">
      <text>
        <r>
          <rPr>
            <sz val="11"/>
            <color theme="1"/>
            <rFont val="Calibri"/>
            <family val="2"/>
            <scheme val="minor"/>
          </rPr>
          <t>Introducir un texto con el nombre o referencia de la contratación</t>
        </r>
      </text>
    </comment>
    <comment ref="B1014" authorId="2">
      <text>
        <r>
          <rPr>
            <sz val="11"/>
            <color theme="1"/>
            <rFont val="Calibri"/>
            <family val="2"/>
            <scheme val="minor"/>
          </rPr>
          <t>Introduzca un texto con la finalidad de la contratación</t>
        </r>
      </text>
    </comment>
    <comment ref="C1014" authorId="2">
      <text>
        <r>
          <rPr>
            <sz val="11"/>
            <color theme="1"/>
            <rFont val="Calibri"/>
            <family val="2"/>
            <scheme val="minor"/>
          </rPr>
          <t>Seleccionar un valor del listado</t>
        </r>
      </text>
    </comment>
    <comment ref="D1014" authorId="2">
      <text>
        <r>
          <rPr>
            <sz val="11"/>
            <color theme="1"/>
            <rFont val="Calibri"/>
            <family val="2"/>
            <scheme val="minor"/>
          </rPr>
          <t>Seleccione el tipo de procedimiento</t>
        </r>
      </text>
    </comment>
    <comment ref="E1014" authorId="2">
      <text>
        <r>
          <rPr>
            <sz val="11"/>
            <color theme="1"/>
            <rFont val="Calibri"/>
            <family val="2"/>
            <scheme val="minor"/>
          </rPr>
          <t>Seleccione un valor de la lista</t>
        </r>
      </text>
    </comment>
    <comment ref="F1014" authorId="2">
      <text>
        <r>
          <rPr>
            <sz val="11"/>
            <color theme="1"/>
            <rFont val="Calibri"/>
            <family val="2"/>
            <scheme val="minor"/>
          </rPr>
          <t>Introduzca el código SNIP</t>
        </r>
      </text>
    </comment>
    <comment ref="C1015" authorId="2">
      <text>
        <r>
          <rPr>
            <sz val="11"/>
            <color theme="1"/>
            <rFont val="Calibri"/>
            <family val="2"/>
            <scheme val="minor"/>
          </rPr>
          <t>Introduzca la fecha de inicio del proceso, en formato dd-mm-aaaa</t>
        </r>
      </text>
    </comment>
    <comment ref="F10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text/>
    </comment>
    <comment ref="C1017" authorId="2">
      <text>
        <r>
          <rPr>
            <sz val="11"/>
            <color theme="1"/>
            <rFont val="Calibri"/>
            <family val="2"/>
            <scheme val="minor"/>
          </rPr>
          <t>Introduzca la fecha prevista de adjudicación, en formato dd-mm-aaaa</t>
        </r>
      </text>
    </comment>
    <comment ref="F1017" authorId="2">
      <text/>
    </comment>
    <comment ref="F1018" authorId="2">
      <text/>
    </comment>
    <comment ref="A1020" authorId="2">
      <text>
        <r>
          <rPr>
            <sz val="11"/>
            <color theme="1"/>
            <rFont val="Calibri"/>
            <family val="2"/>
            <scheme val="minor"/>
          </rPr>
          <t>Introduzca un codigo UNSPSC</t>
        </r>
      </text>
    </comment>
    <comment ref="B1020" authorId="2">
      <text>
        <r>
          <rPr>
            <sz val="11"/>
            <color theme="1"/>
            <rFont val="Calibri"/>
            <family val="2"/>
            <scheme val="minor"/>
          </rPr>
          <t>Descripción calculada automáticamente a partir de código del artículo</t>
        </r>
      </text>
    </comment>
    <comment ref="C1020" authorId="2">
      <text>
        <r>
          <rPr>
            <sz val="11"/>
            <color theme="1"/>
            <rFont val="Calibri"/>
            <family val="2"/>
            <scheme val="minor"/>
          </rPr>
          <t>Seleccione un valor de la lista</t>
        </r>
      </text>
    </comment>
    <comment ref="D1020" authorId="2">
      <text>
        <r>
          <rPr>
            <sz val="11"/>
            <color theme="1"/>
            <rFont val="Calibri"/>
            <family val="2"/>
            <scheme val="minor"/>
          </rPr>
          <t>Introduzca un número con dos decimales como máximo. Debe ser igual o mayor a la "Cantidad Real Consumida"</t>
        </r>
      </text>
    </comment>
    <comment ref="E1020" authorId="2">
      <text>
        <r>
          <rPr>
            <sz val="11"/>
            <color theme="1"/>
            <rFont val="Calibri"/>
            <family val="2"/>
            <scheme val="minor"/>
          </rPr>
          <t>Introduzca un número con dos decimales como máximo</t>
        </r>
      </text>
    </comment>
    <comment ref="F1020" authorId="2">
      <text>
        <r>
          <rPr>
            <sz val="11"/>
            <color theme="1"/>
            <rFont val="Calibri"/>
            <family val="2"/>
            <scheme val="minor"/>
          </rPr>
          <t>Monto calculado automáticamente por el sistema</t>
        </r>
      </text>
    </comment>
    <comment ref="A1025" authorId="2">
      <text>
        <r>
          <rPr>
            <sz val="11"/>
            <color theme="1"/>
            <rFont val="Calibri"/>
            <family val="2"/>
            <scheme val="minor"/>
          </rPr>
          <t>Introducir un texto con el nombre o referencia de la contratación</t>
        </r>
      </text>
    </comment>
    <comment ref="B1025" authorId="2">
      <text>
        <r>
          <rPr>
            <sz val="11"/>
            <color theme="1"/>
            <rFont val="Calibri"/>
            <family val="2"/>
            <scheme val="minor"/>
          </rPr>
          <t>Introduzca un texto con la finalidad de la contratación</t>
        </r>
      </text>
    </comment>
    <comment ref="C1025" authorId="2">
      <text>
        <r>
          <rPr>
            <sz val="11"/>
            <color theme="1"/>
            <rFont val="Calibri"/>
            <family val="2"/>
            <scheme val="minor"/>
          </rPr>
          <t>Seleccionar un valor del listado</t>
        </r>
      </text>
    </comment>
    <comment ref="D1025" authorId="2">
      <text>
        <r>
          <rPr>
            <sz val="11"/>
            <color theme="1"/>
            <rFont val="Calibri"/>
            <family val="2"/>
            <scheme val="minor"/>
          </rPr>
          <t>Seleccione el tipo de procedimiento</t>
        </r>
      </text>
    </comment>
    <comment ref="E1025" authorId="2">
      <text>
        <r>
          <rPr>
            <sz val="11"/>
            <color theme="1"/>
            <rFont val="Calibri"/>
            <family val="2"/>
            <scheme val="minor"/>
          </rPr>
          <t>Seleccione un valor de la lista</t>
        </r>
      </text>
    </comment>
    <comment ref="F1025" authorId="2">
      <text>
        <r>
          <rPr>
            <sz val="11"/>
            <color theme="1"/>
            <rFont val="Calibri"/>
            <family val="2"/>
            <scheme val="minor"/>
          </rPr>
          <t>Introduzca el código SNIP</t>
        </r>
      </text>
    </comment>
    <comment ref="C1026" authorId="2">
      <text>
        <r>
          <rPr>
            <sz val="11"/>
            <color theme="1"/>
            <rFont val="Calibri"/>
            <family val="2"/>
            <scheme val="minor"/>
          </rPr>
          <t>Introduzca la fecha de inicio del proceso, en formato dd-mm-aaaa</t>
        </r>
      </text>
    </comment>
    <comment ref="F10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text/>
    </comment>
    <comment ref="C1028" authorId="2">
      <text>
        <r>
          <rPr>
            <sz val="11"/>
            <color theme="1"/>
            <rFont val="Calibri"/>
            <family val="2"/>
            <scheme val="minor"/>
          </rPr>
          <t>Introduzca la fecha prevista de adjudicación, en formato dd-mm-aaaa</t>
        </r>
      </text>
    </comment>
    <comment ref="F1028" authorId="2">
      <text/>
    </comment>
    <comment ref="F1029" authorId="2">
      <text/>
    </comment>
    <comment ref="A1031" authorId="2">
      <text>
        <r>
          <rPr>
            <sz val="11"/>
            <color theme="1"/>
            <rFont val="Calibri"/>
            <family val="2"/>
            <scheme val="minor"/>
          </rPr>
          <t>Introduzca un codigo UNSPSC</t>
        </r>
      </text>
    </comment>
    <comment ref="B1031" authorId="2">
      <text>
        <r>
          <rPr>
            <sz val="11"/>
            <color theme="1"/>
            <rFont val="Calibri"/>
            <family val="2"/>
            <scheme val="minor"/>
          </rPr>
          <t>Descripción calculada automáticamente a partir de código del artículo</t>
        </r>
      </text>
    </comment>
    <comment ref="C1031" authorId="2">
      <text>
        <r>
          <rPr>
            <sz val="11"/>
            <color theme="1"/>
            <rFont val="Calibri"/>
            <family val="2"/>
            <scheme val="minor"/>
          </rPr>
          <t>Seleccione un valor de la lista</t>
        </r>
      </text>
    </comment>
    <comment ref="D1031" authorId="2">
      <text>
        <r>
          <rPr>
            <sz val="11"/>
            <color theme="1"/>
            <rFont val="Calibri"/>
            <family val="2"/>
            <scheme val="minor"/>
          </rPr>
          <t>Introduzca un número con dos decimales como máximo. Debe ser igual o mayor a la "Cantidad Real Consumida"</t>
        </r>
      </text>
    </comment>
    <comment ref="E1031" authorId="2">
      <text>
        <r>
          <rPr>
            <sz val="11"/>
            <color theme="1"/>
            <rFont val="Calibri"/>
            <family val="2"/>
            <scheme val="minor"/>
          </rPr>
          <t>Introduzca un número con dos decimales como máximo</t>
        </r>
      </text>
    </comment>
    <comment ref="F1031" authorId="2">
      <text>
        <r>
          <rPr>
            <sz val="11"/>
            <color theme="1"/>
            <rFont val="Calibri"/>
            <family val="2"/>
            <scheme val="minor"/>
          </rPr>
          <t>Monto calculado automáticamente por el sistema</t>
        </r>
      </text>
    </comment>
    <comment ref="A1036" authorId="2">
      <text>
        <r>
          <rPr>
            <sz val="11"/>
            <color theme="1"/>
            <rFont val="Calibri"/>
            <family val="2"/>
            <scheme val="minor"/>
          </rPr>
          <t>Introducir un texto con el nombre o referencia de la contratación</t>
        </r>
      </text>
    </comment>
    <comment ref="B1036" authorId="2">
      <text>
        <r>
          <rPr>
            <sz val="11"/>
            <color theme="1"/>
            <rFont val="Calibri"/>
            <family val="2"/>
            <scheme val="minor"/>
          </rPr>
          <t>Introduzca un texto con la finalidad de la contratación</t>
        </r>
      </text>
    </comment>
    <comment ref="C1036" authorId="2">
      <text>
        <r>
          <rPr>
            <sz val="11"/>
            <color theme="1"/>
            <rFont val="Calibri"/>
            <family val="2"/>
            <scheme val="minor"/>
          </rPr>
          <t>Seleccionar un valor del listado</t>
        </r>
      </text>
    </comment>
    <comment ref="D1036" authorId="2">
      <text>
        <r>
          <rPr>
            <sz val="11"/>
            <color theme="1"/>
            <rFont val="Calibri"/>
            <family val="2"/>
            <scheme val="minor"/>
          </rPr>
          <t>Seleccione el tipo de procedimiento</t>
        </r>
      </text>
    </comment>
    <comment ref="E1036" authorId="2">
      <text>
        <r>
          <rPr>
            <sz val="11"/>
            <color theme="1"/>
            <rFont val="Calibri"/>
            <family val="2"/>
            <scheme val="minor"/>
          </rPr>
          <t>Seleccione un valor de la lista</t>
        </r>
      </text>
    </comment>
    <comment ref="F1036" authorId="2">
      <text>
        <r>
          <rPr>
            <sz val="11"/>
            <color theme="1"/>
            <rFont val="Calibri"/>
            <family val="2"/>
            <scheme val="minor"/>
          </rPr>
          <t>Introduzca el código SNIP</t>
        </r>
      </text>
    </comment>
    <comment ref="C1037" authorId="2">
      <text>
        <r>
          <rPr>
            <sz val="11"/>
            <color theme="1"/>
            <rFont val="Calibri"/>
            <family val="2"/>
            <scheme val="minor"/>
          </rPr>
          <t>Introduzca la fecha de inicio del proceso, en formato dd-mm-aaaa</t>
        </r>
      </text>
    </comment>
    <comment ref="F10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2">
      <text/>
    </comment>
    <comment ref="C1039" authorId="2">
      <text>
        <r>
          <rPr>
            <sz val="11"/>
            <color theme="1"/>
            <rFont val="Calibri"/>
            <family val="2"/>
            <scheme val="minor"/>
          </rPr>
          <t>Introduzca la fecha prevista de adjudicación, en formato dd-mm-aaaa</t>
        </r>
      </text>
    </comment>
    <comment ref="F1039" authorId="2">
      <text/>
    </comment>
    <comment ref="F1040" authorId="2">
      <text/>
    </comment>
    <comment ref="A1042" authorId="2">
      <text>
        <r>
          <rPr>
            <sz val="11"/>
            <color theme="1"/>
            <rFont val="Calibri"/>
            <family val="2"/>
            <scheme val="minor"/>
          </rPr>
          <t>Introduzca un codigo UNSPSC</t>
        </r>
      </text>
    </comment>
    <comment ref="B1042" authorId="2">
      <text>
        <r>
          <rPr>
            <sz val="11"/>
            <color theme="1"/>
            <rFont val="Calibri"/>
            <family val="2"/>
            <scheme val="minor"/>
          </rPr>
          <t>Descripción calculada automáticamente a partir de código del artículo</t>
        </r>
      </text>
    </comment>
    <comment ref="C1042" authorId="2">
      <text>
        <r>
          <rPr>
            <sz val="11"/>
            <color theme="1"/>
            <rFont val="Calibri"/>
            <family val="2"/>
            <scheme val="minor"/>
          </rPr>
          <t>Seleccione un valor de la lista</t>
        </r>
      </text>
    </comment>
    <comment ref="D1042" authorId="2">
      <text>
        <r>
          <rPr>
            <sz val="11"/>
            <color theme="1"/>
            <rFont val="Calibri"/>
            <family val="2"/>
            <scheme val="minor"/>
          </rPr>
          <t>Introduzca un número con dos decimales como máximo. Debe ser igual o mayor a la "Cantidad Real Consumida"</t>
        </r>
      </text>
    </comment>
    <comment ref="E1042" authorId="2">
      <text>
        <r>
          <rPr>
            <sz val="11"/>
            <color theme="1"/>
            <rFont val="Calibri"/>
            <family val="2"/>
            <scheme val="minor"/>
          </rPr>
          <t>Introduzca un número con dos decimales como máximo</t>
        </r>
      </text>
    </comment>
    <comment ref="F1042" authorId="2">
      <text>
        <r>
          <rPr>
            <sz val="11"/>
            <color theme="1"/>
            <rFont val="Calibri"/>
            <family val="2"/>
            <scheme val="minor"/>
          </rPr>
          <t>Monto calculado automáticamente por el sistema</t>
        </r>
      </text>
    </comment>
    <comment ref="A1049" authorId="2">
      <text>
        <r>
          <rPr>
            <sz val="11"/>
            <color theme="1"/>
            <rFont val="Calibri"/>
            <family val="2"/>
            <scheme val="minor"/>
          </rPr>
          <t>Introducir un texto con el nombre o referencia de la contratación</t>
        </r>
      </text>
    </comment>
    <comment ref="B1049" authorId="2">
      <text>
        <r>
          <rPr>
            <sz val="11"/>
            <color theme="1"/>
            <rFont val="Calibri"/>
            <family val="2"/>
            <scheme val="minor"/>
          </rPr>
          <t>Introduzca un texto con la finalidad de la contratación</t>
        </r>
      </text>
    </comment>
    <comment ref="C1049" authorId="2">
      <text>
        <r>
          <rPr>
            <sz val="11"/>
            <color theme="1"/>
            <rFont val="Calibri"/>
            <family val="2"/>
            <scheme val="minor"/>
          </rPr>
          <t>Seleccionar un valor del listado</t>
        </r>
      </text>
    </comment>
    <comment ref="D1049" authorId="2">
      <text>
        <r>
          <rPr>
            <sz val="11"/>
            <color theme="1"/>
            <rFont val="Calibri"/>
            <family val="2"/>
            <scheme val="minor"/>
          </rPr>
          <t>Seleccione el tipo de procedimiento</t>
        </r>
      </text>
    </comment>
    <comment ref="E1049" authorId="2">
      <text>
        <r>
          <rPr>
            <sz val="11"/>
            <color theme="1"/>
            <rFont val="Calibri"/>
            <family val="2"/>
            <scheme val="minor"/>
          </rPr>
          <t>Seleccione un valor de la lista</t>
        </r>
      </text>
    </comment>
    <comment ref="F1049" authorId="2">
      <text>
        <r>
          <rPr>
            <sz val="11"/>
            <color theme="1"/>
            <rFont val="Calibri"/>
            <family val="2"/>
            <scheme val="minor"/>
          </rPr>
          <t>Introduzca el código SNIP</t>
        </r>
      </text>
    </comment>
    <comment ref="C1050" authorId="2">
      <text>
        <r>
          <rPr>
            <sz val="11"/>
            <color theme="1"/>
            <rFont val="Calibri"/>
            <family val="2"/>
            <scheme val="minor"/>
          </rPr>
          <t>Introduzca la fecha de inicio del proceso, en formato dd-mm-aaaa</t>
        </r>
      </text>
    </comment>
    <comment ref="F10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2">
      <text/>
    </comment>
    <comment ref="C1052" authorId="2">
      <text>
        <r>
          <rPr>
            <sz val="11"/>
            <color theme="1"/>
            <rFont val="Calibri"/>
            <family val="2"/>
            <scheme val="minor"/>
          </rPr>
          <t>Introduzca la fecha prevista de adjudicación, en formato dd-mm-aaaa</t>
        </r>
      </text>
    </comment>
    <comment ref="F1052" authorId="2">
      <text/>
    </comment>
    <comment ref="F1053" authorId="2">
      <text/>
    </comment>
    <comment ref="A1055" authorId="2">
      <text>
        <r>
          <rPr>
            <sz val="11"/>
            <color theme="1"/>
            <rFont val="Calibri"/>
            <family val="2"/>
            <scheme val="minor"/>
          </rPr>
          <t>Introduzca un codigo UNSPSC</t>
        </r>
      </text>
    </comment>
    <comment ref="B1055" authorId="2">
      <text>
        <r>
          <rPr>
            <sz val="11"/>
            <color theme="1"/>
            <rFont val="Calibri"/>
            <family val="2"/>
            <scheme val="minor"/>
          </rPr>
          <t>Descripción calculada automáticamente a partir de código del artículo</t>
        </r>
      </text>
    </comment>
    <comment ref="C1055" authorId="2">
      <text>
        <r>
          <rPr>
            <sz val="11"/>
            <color theme="1"/>
            <rFont val="Calibri"/>
            <family val="2"/>
            <scheme val="minor"/>
          </rPr>
          <t>Seleccione un valor de la lista</t>
        </r>
      </text>
    </comment>
    <comment ref="D1055" authorId="2">
      <text>
        <r>
          <rPr>
            <sz val="11"/>
            <color theme="1"/>
            <rFont val="Calibri"/>
            <family val="2"/>
            <scheme val="minor"/>
          </rPr>
          <t>Introduzca un número con dos decimales como máximo. Debe ser igual o mayor a la "Cantidad Real Consumida"</t>
        </r>
      </text>
    </comment>
    <comment ref="E1055" authorId="2">
      <text>
        <r>
          <rPr>
            <sz val="11"/>
            <color theme="1"/>
            <rFont val="Calibri"/>
            <family val="2"/>
            <scheme val="minor"/>
          </rPr>
          <t>Introduzca un número con dos decimales como máximo</t>
        </r>
      </text>
    </comment>
    <comment ref="F1055" authorId="2">
      <text>
        <r>
          <rPr>
            <sz val="11"/>
            <color theme="1"/>
            <rFont val="Calibri"/>
            <family val="2"/>
            <scheme val="minor"/>
          </rPr>
          <t>Monto calculado automáticamente por el sistema</t>
        </r>
      </text>
    </comment>
    <comment ref="A1067" authorId="2">
      <text>
        <r>
          <rPr>
            <sz val="11"/>
            <color theme="1"/>
            <rFont val="Calibri"/>
            <family val="2"/>
            <scheme val="minor"/>
          </rPr>
          <t>Introducir un texto con el nombre o referencia de la contratación</t>
        </r>
      </text>
    </comment>
    <comment ref="B1067" authorId="2">
      <text>
        <r>
          <rPr>
            <sz val="11"/>
            <color theme="1"/>
            <rFont val="Calibri"/>
            <family val="2"/>
            <scheme val="minor"/>
          </rPr>
          <t>Introduzca un texto con la finalidad de la contratación</t>
        </r>
      </text>
    </comment>
    <comment ref="C1067" authorId="2">
      <text>
        <r>
          <rPr>
            <sz val="11"/>
            <color theme="1"/>
            <rFont val="Calibri"/>
            <family val="2"/>
            <scheme val="minor"/>
          </rPr>
          <t>Seleccionar un valor del listado</t>
        </r>
      </text>
    </comment>
    <comment ref="D1067" authorId="2">
      <text>
        <r>
          <rPr>
            <sz val="11"/>
            <color theme="1"/>
            <rFont val="Calibri"/>
            <family val="2"/>
            <scheme val="minor"/>
          </rPr>
          <t>Seleccione el tipo de procedimiento</t>
        </r>
      </text>
    </comment>
    <comment ref="E1067" authorId="2">
      <text>
        <r>
          <rPr>
            <sz val="11"/>
            <color theme="1"/>
            <rFont val="Calibri"/>
            <family val="2"/>
            <scheme val="minor"/>
          </rPr>
          <t>Seleccione un valor de la lista</t>
        </r>
      </text>
    </comment>
    <comment ref="F1067" authorId="2">
      <text>
        <r>
          <rPr>
            <sz val="11"/>
            <color theme="1"/>
            <rFont val="Calibri"/>
            <family val="2"/>
            <scheme val="minor"/>
          </rPr>
          <t>Introduzca el código SNIP</t>
        </r>
      </text>
    </comment>
    <comment ref="C1068" authorId="2">
      <text>
        <r>
          <rPr>
            <sz val="11"/>
            <color theme="1"/>
            <rFont val="Calibri"/>
            <family val="2"/>
            <scheme val="minor"/>
          </rPr>
          <t>Introduzca la fecha de inicio del proceso, en formato dd-mm-aaaa</t>
        </r>
      </text>
    </comment>
    <comment ref="F10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text/>
    </comment>
    <comment ref="C1070" authorId="2">
      <text>
        <r>
          <rPr>
            <sz val="11"/>
            <color theme="1"/>
            <rFont val="Calibri"/>
            <family val="2"/>
            <scheme val="minor"/>
          </rPr>
          <t>Introduzca la fecha prevista de adjudicación, en formato dd-mm-aaaa</t>
        </r>
      </text>
    </comment>
    <comment ref="F1070" authorId="2">
      <text/>
    </comment>
    <comment ref="F1071" authorId="2">
      <text/>
    </comment>
    <comment ref="A1073" authorId="2">
      <text>
        <r>
          <rPr>
            <sz val="11"/>
            <color theme="1"/>
            <rFont val="Calibri"/>
            <family val="2"/>
            <scheme val="minor"/>
          </rPr>
          <t>Introduzca un codigo UNSPSC</t>
        </r>
      </text>
    </comment>
    <comment ref="B1073" authorId="2">
      <text>
        <r>
          <rPr>
            <sz val="11"/>
            <color theme="1"/>
            <rFont val="Calibri"/>
            <family val="2"/>
            <scheme val="minor"/>
          </rPr>
          <t>Descripción calculada automáticamente a partir de código del artículo</t>
        </r>
      </text>
    </comment>
    <comment ref="C1073" authorId="2">
      <text>
        <r>
          <rPr>
            <sz val="11"/>
            <color theme="1"/>
            <rFont val="Calibri"/>
            <family val="2"/>
            <scheme val="minor"/>
          </rPr>
          <t>Seleccione un valor de la lista</t>
        </r>
      </text>
    </comment>
    <comment ref="D1073" authorId="2">
      <text>
        <r>
          <rPr>
            <sz val="11"/>
            <color theme="1"/>
            <rFont val="Calibri"/>
            <family val="2"/>
            <scheme val="minor"/>
          </rPr>
          <t>Introduzca un número con dos decimales como máximo. Debe ser igual o mayor a la "Cantidad Real Consumida"</t>
        </r>
      </text>
    </comment>
    <comment ref="E1073" authorId="2">
      <text>
        <r>
          <rPr>
            <sz val="11"/>
            <color theme="1"/>
            <rFont val="Calibri"/>
            <family val="2"/>
            <scheme val="minor"/>
          </rPr>
          <t>Introduzca un número con dos decimales como máximo</t>
        </r>
      </text>
    </comment>
    <comment ref="F1073" authorId="2">
      <text>
        <r>
          <rPr>
            <sz val="11"/>
            <color theme="1"/>
            <rFont val="Calibri"/>
            <family val="2"/>
            <scheme val="minor"/>
          </rPr>
          <t>Monto calculado automáticamente por el sistema</t>
        </r>
      </text>
    </comment>
    <comment ref="A1084" authorId="2">
      <text>
        <r>
          <rPr>
            <sz val="11"/>
            <color theme="1"/>
            <rFont val="Calibri"/>
            <family val="2"/>
            <scheme val="minor"/>
          </rPr>
          <t>Introducir un texto con el nombre o referencia de la contratación</t>
        </r>
      </text>
    </comment>
    <comment ref="B1084" authorId="2">
      <text>
        <r>
          <rPr>
            <sz val="11"/>
            <color theme="1"/>
            <rFont val="Calibri"/>
            <family val="2"/>
            <scheme val="minor"/>
          </rPr>
          <t>Introduzca un texto con la finalidad de la contratación</t>
        </r>
      </text>
    </comment>
    <comment ref="C1084" authorId="2">
      <text>
        <r>
          <rPr>
            <sz val="11"/>
            <color theme="1"/>
            <rFont val="Calibri"/>
            <family val="2"/>
            <scheme val="minor"/>
          </rPr>
          <t>Seleccionar un valor del listado</t>
        </r>
      </text>
    </comment>
    <comment ref="D1084" authorId="2">
      <text>
        <r>
          <rPr>
            <sz val="11"/>
            <color theme="1"/>
            <rFont val="Calibri"/>
            <family val="2"/>
            <scheme val="minor"/>
          </rPr>
          <t>Seleccione el tipo de procedimiento</t>
        </r>
      </text>
    </comment>
    <comment ref="E1084" authorId="2">
      <text>
        <r>
          <rPr>
            <sz val="11"/>
            <color theme="1"/>
            <rFont val="Calibri"/>
            <family val="2"/>
            <scheme val="minor"/>
          </rPr>
          <t>Seleccione un valor de la lista</t>
        </r>
      </text>
    </comment>
    <comment ref="F1084" authorId="2">
      <text>
        <r>
          <rPr>
            <sz val="11"/>
            <color theme="1"/>
            <rFont val="Calibri"/>
            <family val="2"/>
            <scheme val="minor"/>
          </rPr>
          <t>Introduzca el código SNIP</t>
        </r>
      </text>
    </comment>
    <comment ref="C1085" authorId="2">
      <text>
        <r>
          <rPr>
            <sz val="11"/>
            <color theme="1"/>
            <rFont val="Calibri"/>
            <family val="2"/>
            <scheme val="minor"/>
          </rPr>
          <t>Introduzca la fecha de inicio del proceso, en formato dd-mm-aaaa</t>
        </r>
      </text>
    </comment>
    <comment ref="F108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2">
      <text/>
    </comment>
    <comment ref="C1087" authorId="2">
      <text>
        <r>
          <rPr>
            <sz val="11"/>
            <color theme="1"/>
            <rFont val="Calibri"/>
            <family val="2"/>
            <scheme val="minor"/>
          </rPr>
          <t>Introduzca la fecha prevista de adjudicación, en formato dd-mm-aaaa</t>
        </r>
      </text>
    </comment>
    <comment ref="F1087" authorId="2">
      <text/>
    </comment>
    <comment ref="F1088" authorId="2">
      <text/>
    </comment>
    <comment ref="A1090" authorId="2">
      <text>
        <r>
          <rPr>
            <sz val="11"/>
            <color theme="1"/>
            <rFont val="Calibri"/>
            <family val="2"/>
            <scheme val="minor"/>
          </rPr>
          <t>Introduzca un codigo UNSPSC</t>
        </r>
      </text>
    </comment>
    <comment ref="B1090" authorId="2">
      <text>
        <r>
          <rPr>
            <sz val="11"/>
            <color theme="1"/>
            <rFont val="Calibri"/>
            <family val="2"/>
            <scheme val="minor"/>
          </rPr>
          <t>Descripción calculada automáticamente a partir de código del artículo</t>
        </r>
      </text>
    </comment>
    <comment ref="C1090" authorId="2">
      <text>
        <r>
          <rPr>
            <sz val="11"/>
            <color theme="1"/>
            <rFont val="Calibri"/>
            <family val="2"/>
            <scheme val="minor"/>
          </rPr>
          <t>Seleccione un valor de la lista</t>
        </r>
      </text>
    </comment>
    <comment ref="D1090" authorId="2">
      <text>
        <r>
          <rPr>
            <sz val="11"/>
            <color theme="1"/>
            <rFont val="Calibri"/>
            <family val="2"/>
            <scheme val="minor"/>
          </rPr>
          <t>Introduzca un número con dos decimales como máximo. Debe ser igual o mayor a la "Cantidad Real Consumida"</t>
        </r>
      </text>
    </comment>
    <comment ref="E1090" authorId="2">
      <text>
        <r>
          <rPr>
            <sz val="11"/>
            <color theme="1"/>
            <rFont val="Calibri"/>
            <family val="2"/>
            <scheme val="minor"/>
          </rPr>
          <t>Introduzca un número con dos decimales como máximo</t>
        </r>
      </text>
    </comment>
    <comment ref="F1090" authorId="2">
      <text>
        <r>
          <rPr>
            <sz val="11"/>
            <color theme="1"/>
            <rFont val="Calibri"/>
            <family val="2"/>
            <scheme val="minor"/>
          </rPr>
          <t>Monto calculado automáticamente por el sistema</t>
        </r>
      </text>
    </comment>
    <comment ref="A1101" authorId="2">
      <text>
        <r>
          <rPr>
            <sz val="11"/>
            <color theme="1"/>
            <rFont val="Calibri"/>
            <family val="2"/>
            <scheme val="minor"/>
          </rPr>
          <t>Introducir un texto con el nombre o referencia de la contratación</t>
        </r>
      </text>
    </comment>
    <comment ref="B1101" authorId="2">
      <text>
        <r>
          <rPr>
            <sz val="11"/>
            <color theme="1"/>
            <rFont val="Calibri"/>
            <family val="2"/>
            <scheme val="minor"/>
          </rPr>
          <t>Introduzca un texto con la finalidad de la contratación</t>
        </r>
      </text>
    </comment>
    <comment ref="C1101" authorId="2">
      <text>
        <r>
          <rPr>
            <sz val="11"/>
            <color theme="1"/>
            <rFont val="Calibri"/>
            <family val="2"/>
            <scheme val="minor"/>
          </rPr>
          <t>Seleccionar un valor del listado</t>
        </r>
      </text>
    </comment>
    <comment ref="D1101" authorId="2">
      <text>
        <r>
          <rPr>
            <sz val="11"/>
            <color theme="1"/>
            <rFont val="Calibri"/>
            <family val="2"/>
            <scheme val="minor"/>
          </rPr>
          <t>Seleccione el tipo de procedimiento</t>
        </r>
      </text>
    </comment>
    <comment ref="E1101" authorId="2">
      <text>
        <r>
          <rPr>
            <sz val="11"/>
            <color theme="1"/>
            <rFont val="Calibri"/>
            <family val="2"/>
            <scheme val="minor"/>
          </rPr>
          <t>Seleccione un valor de la lista</t>
        </r>
      </text>
    </comment>
    <comment ref="F1101" authorId="2">
      <text>
        <r>
          <rPr>
            <sz val="11"/>
            <color theme="1"/>
            <rFont val="Calibri"/>
            <family val="2"/>
            <scheme val="minor"/>
          </rPr>
          <t>Introduzca el código SNIP</t>
        </r>
      </text>
    </comment>
    <comment ref="C1102" authorId="2">
      <text>
        <r>
          <rPr>
            <sz val="11"/>
            <color theme="1"/>
            <rFont val="Calibri"/>
            <family val="2"/>
            <scheme val="minor"/>
          </rPr>
          <t>Introduzca la fecha de inicio del proceso, en formato dd-mm-aaaa</t>
        </r>
      </text>
    </comment>
    <comment ref="F11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2">
      <text/>
    </comment>
    <comment ref="C1104" authorId="2">
      <text>
        <r>
          <rPr>
            <sz val="11"/>
            <color theme="1"/>
            <rFont val="Calibri"/>
            <family val="2"/>
            <scheme val="minor"/>
          </rPr>
          <t>Introduzca la fecha prevista de adjudicación, en formato dd-mm-aaaa</t>
        </r>
      </text>
    </comment>
    <comment ref="F1104" authorId="2">
      <text/>
    </comment>
    <comment ref="F1105" authorId="2">
      <text/>
    </comment>
    <comment ref="A1107" authorId="2">
      <text>
        <r>
          <rPr>
            <sz val="11"/>
            <color theme="1"/>
            <rFont val="Calibri"/>
            <family val="2"/>
            <scheme val="minor"/>
          </rPr>
          <t>Introduzca un codigo UNSPSC</t>
        </r>
      </text>
    </comment>
    <comment ref="B1107" authorId="2">
      <text>
        <r>
          <rPr>
            <sz val="11"/>
            <color theme="1"/>
            <rFont val="Calibri"/>
            <family val="2"/>
            <scheme val="minor"/>
          </rPr>
          <t>Descripción calculada automáticamente a partir de código del artículo</t>
        </r>
      </text>
    </comment>
    <comment ref="C1107" authorId="2">
      <text>
        <r>
          <rPr>
            <sz val="11"/>
            <color theme="1"/>
            <rFont val="Calibri"/>
            <family val="2"/>
            <scheme val="minor"/>
          </rPr>
          <t>Seleccione un valor de la lista</t>
        </r>
      </text>
    </comment>
    <comment ref="D1107" authorId="2">
      <text>
        <r>
          <rPr>
            <sz val="11"/>
            <color theme="1"/>
            <rFont val="Calibri"/>
            <family val="2"/>
            <scheme val="minor"/>
          </rPr>
          <t>Introduzca un número con dos decimales como máximo. Debe ser igual o mayor a la "Cantidad Real Consumida"</t>
        </r>
      </text>
    </comment>
    <comment ref="E1107" authorId="2">
      <text>
        <r>
          <rPr>
            <sz val="11"/>
            <color theme="1"/>
            <rFont val="Calibri"/>
            <family val="2"/>
            <scheme val="minor"/>
          </rPr>
          <t>Introduzca un número con dos decimales como máximo</t>
        </r>
      </text>
    </comment>
    <comment ref="F1107" authorId="2">
      <text>
        <r>
          <rPr>
            <sz val="11"/>
            <color theme="1"/>
            <rFont val="Calibri"/>
            <family val="2"/>
            <scheme val="minor"/>
          </rPr>
          <t>Monto calculado automáticamente por el sistema</t>
        </r>
      </text>
    </comment>
    <comment ref="A1118" authorId="2">
      <text>
        <r>
          <rPr>
            <sz val="11"/>
            <color theme="1"/>
            <rFont val="Calibri"/>
            <family val="2"/>
            <scheme val="minor"/>
          </rPr>
          <t>Introducir un texto con el nombre o referencia de la contratación</t>
        </r>
      </text>
    </comment>
    <comment ref="B1118" authorId="2">
      <text>
        <r>
          <rPr>
            <sz val="11"/>
            <color theme="1"/>
            <rFont val="Calibri"/>
            <family val="2"/>
            <scheme val="minor"/>
          </rPr>
          <t>Introduzca un texto con la finalidad de la contratación</t>
        </r>
      </text>
    </comment>
    <comment ref="C1118" authorId="2">
      <text>
        <r>
          <rPr>
            <sz val="11"/>
            <color theme="1"/>
            <rFont val="Calibri"/>
            <family val="2"/>
            <scheme val="minor"/>
          </rPr>
          <t>Seleccionar un valor del listado</t>
        </r>
      </text>
    </comment>
    <comment ref="D1118" authorId="2">
      <text>
        <r>
          <rPr>
            <sz val="11"/>
            <color theme="1"/>
            <rFont val="Calibri"/>
            <family val="2"/>
            <scheme val="minor"/>
          </rPr>
          <t>Seleccione el tipo de procedimiento</t>
        </r>
      </text>
    </comment>
    <comment ref="E1118" authorId="2">
      <text>
        <r>
          <rPr>
            <sz val="11"/>
            <color theme="1"/>
            <rFont val="Calibri"/>
            <family val="2"/>
            <scheme val="minor"/>
          </rPr>
          <t>Seleccione un valor de la lista</t>
        </r>
      </text>
    </comment>
    <comment ref="F1118" authorId="2">
      <text>
        <r>
          <rPr>
            <sz val="11"/>
            <color theme="1"/>
            <rFont val="Calibri"/>
            <family val="2"/>
            <scheme val="minor"/>
          </rPr>
          <t>Introduzca el código SNIP</t>
        </r>
      </text>
    </comment>
    <comment ref="C1119" authorId="2">
      <text>
        <r>
          <rPr>
            <sz val="11"/>
            <color theme="1"/>
            <rFont val="Calibri"/>
            <family val="2"/>
            <scheme val="minor"/>
          </rPr>
          <t>Introduzca la fecha de inicio del proceso, en formato dd-mm-aaaa</t>
        </r>
      </text>
    </comment>
    <comment ref="F111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2">
      <text/>
    </comment>
    <comment ref="C1121" authorId="2">
      <text>
        <r>
          <rPr>
            <sz val="11"/>
            <color theme="1"/>
            <rFont val="Calibri"/>
            <family val="2"/>
            <scheme val="minor"/>
          </rPr>
          <t>Introduzca la fecha prevista de adjudicación, en formato dd-mm-aaaa</t>
        </r>
      </text>
    </comment>
    <comment ref="F1121" authorId="2">
      <text/>
    </comment>
    <comment ref="F1122" authorId="2">
      <text/>
    </comment>
    <comment ref="A1124" authorId="2">
      <text>
        <r>
          <rPr>
            <sz val="11"/>
            <color theme="1"/>
            <rFont val="Calibri"/>
            <family val="2"/>
            <scheme val="minor"/>
          </rPr>
          <t>Introduzca un codigo UNSPSC</t>
        </r>
      </text>
    </comment>
    <comment ref="B1124" authorId="2">
      <text>
        <r>
          <rPr>
            <sz val="11"/>
            <color theme="1"/>
            <rFont val="Calibri"/>
            <family val="2"/>
            <scheme val="minor"/>
          </rPr>
          <t>Descripción calculada automáticamente a partir de código del artículo</t>
        </r>
      </text>
    </comment>
    <comment ref="C1124" authorId="2">
      <text>
        <r>
          <rPr>
            <sz val="11"/>
            <color theme="1"/>
            <rFont val="Calibri"/>
            <family val="2"/>
            <scheme val="minor"/>
          </rPr>
          <t>Seleccione un valor de la lista</t>
        </r>
      </text>
    </comment>
    <comment ref="D1124" authorId="2">
      <text>
        <r>
          <rPr>
            <sz val="11"/>
            <color theme="1"/>
            <rFont val="Calibri"/>
            <family val="2"/>
            <scheme val="minor"/>
          </rPr>
          <t>Introduzca un número con dos decimales como máximo. Debe ser igual o mayor a la "Cantidad Real Consumida"</t>
        </r>
      </text>
    </comment>
    <comment ref="E1124" authorId="2">
      <text>
        <r>
          <rPr>
            <sz val="11"/>
            <color theme="1"/>
            <rFont val="Calibri"/>
            <family val="2"/>
            <scheme val="minor"/>
          </rPr>
          <t>Introduzca un número con dos decimales como máximo</t>
        </r>
      </text>
    </comment>
    <comment ref="F1124" authorId="2">
      <text>
        <r>
          <rPr>
            <sz val="11"/>
            <color theme="1"/>
            <rFont val="Calibri"/>
            <family val="2"/>
            <scheme val="minor"/>
          </rPr>
          <t>Monto calculado automáticamente por el sistema</t>
        </r>
      </text>
    </comment>
    <comment ref="A1206" authorId="2">
      <text>
        <r>
          <rPr>
            <sz val="11"/>
            <color theme="1"/>
            <rFont val="Calibri"/>
            <family val="2"/>
            <scheme val="minor"/>
          </rPr>
          <t>Introducir un texto con el nombre o referencia de la contratación</t>
        </r>
      </text>
    </comment>
    <comment ref="B1206" authorId="2">
      <text>
        <r>
          <rPr>
            <sz val="11"/>
            <color theme="1"/>
            <rFont val="Calibri"/>
            <family val="2"/>
            <scheme val="minor"/>
          </rPr>
          <t>Introduzca un texto con la finalidad de la contratación</t>
        </r>
      </text>
    </comment>
    <comment ref="C1206" authorId="2">
      <text>
        <r>
          <rPr>
            <sz val="11"/>
            <color theme="1"/>
            <rFont val="Calibri"/>
            <family val="2"/>
            <scheme val="minor"/>
          </rPr>
          <t>Seleccionar un valor del listado</t>
        </r>
      </text>
    </comment>
    <comment ref="D1206" authorId="2">
      <text>
        <r>
          <rPr>
            <sz val="11"/>
            <color theme="1"/>
            <rFont val="Calibri"/>
            <family val="2"/>
            <scheme val="minor"/>
          </rPr>
          <t>Seleccione el tipo de procedimiento</t>
        </r>
      </text>
    </comment>
    <comment ref="E1206" authorId="2">
      <text>
        <r>
          <rPr>
            <sz val="11"/>
            <color theme="1"/>
            <rFont val="Calibri"/>
            <family val="2"/>
            <scheme val="minor"/>
          </rPr>
          <t>Seleccione un valor de la lista</t>
        </r>
      </text>
    </comment>
    <comment ref="F1206" authorId="2">
      <text>
        <r>
          <rPr>
            <sz val="11"/>
            <color theme="1"/>
            <rFont val="Calibri"/>
            <family val="2"/>
            <scheme val="minor"/>
          </rPr>
          <t>Introduzca el código SNIP</t>
        </r>
      </text>
    </comment>
    <comment ref="C1207" authorId="2">
      <text>
        <r>
          <rPr>
            <sz val="11"/>
            <color theme="1"/>
            <rFont val="Calibri"/>
            <family val="2"/>
            <scheme val="minor"/>
          </rPr>
          <t>Introduzca la fecha de inicio del proceso, en formato dd-mm-aaaa</t>
        </r>
      </text>
    </comment>
    <comment ref="F12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2">
      <text/>
    </comment>
    <comment ref="C1209" authorId="2">
      <text>
        <r>
          <rPr>
            <sz val="11"/>
            <color theme="1"/>
            <rFont val="Calibri"/>
            <family val="2"/>
            <scheme val="minor"/>
          </rPr>
          <t>Introduzca la fecha prevista de adjudicación, en formato dd-mm-aaaa</t>
        </r>
      </text>
    </comment>
    <comment ref="F1209" authorId="2">
      <text/>
    </comment>
    <comment ref="F1210" authorId="2">
      <text/>
    </comment>
    <comment ref="A1212" authorId="2">
      <text>
        <r>
          <rPr>
            <sz val="11"/>
            <color theme="1"/>
            <rFont val="Calibri"/>
            <family val="2"/>
            <scheme val="minor"/>
          </rPr>
          <t>Introduzca un codigo UNSPSC</t>
        </r>
      </text>
    </comment>
    <comment ref="B1212" authorId="2">
      <text>
        <r>
          <rPr>
            <sz val="11"/>
            <color theme="1"/>
            <rFont val="Calibri"/>
            <family val="2"/>
            <scheme val="minor"/>
          </rPr>
          <t>Descripción calculada automáticamente a partir de código del artículo</t>
        </r>
      </text>
    </comment>
    <comment ref="C1212" authorId="2">
      <text>
        <r>
          <rPr>
            <sz val="11"/>
            <color theme="1"/>
            <rFont val="Calibri"/>
            <family val="2"/>
            <scheme val="minor"/>
          </rPr>
          <t>Seleccione un valor de la lista</t>
        </r>
      </text>
    </comment>
    <comment ref="D1212" authorId="2">
      <text>
        <r>
          <rPr>
            <sz val="11"/>
            <color theme="1"/>
            <rFont val="Calibri"/>
            <family val="2"/>
            <scheme val="minor"/>
          </rPr>
          <t>Introduzca un número con dos decimales como máximo. Debe ser igual o mayor a la "Cantidad Real Consumida"</t>
        </r>
      </text>
    </comment>
    <comment ref="E1212" authorId="2">
      <text>
        <r>
          <rPr>
            <sz val="11"/>
            <color theme="1"/>
            <rFont val="Calibri"/>
            <family val="2"/>
            <scheme val="minor"/>
          </rPr>
          <t>Introduzca un número con dos decimales como máximo</t>
        </r>
      </text>
    </comment>
    <comment ref="F1212" authorId="2">
      <text>
        <r>
          <rPr>
            <sz val="11"/>
            <color theme="1"/>
            <rFont val="Calibri"/>
            <family val="2"/>
            <scheme val="minor"/>
          </rPr>
          <t>Monto calculado automáticamente por el sistema</t>
        </r>
      </text>
    </comment>
    <comment ref="A1293" authorId="2">
      <text>
        <r>
          <rPr>
            <sz val="11"/>
            <color theme="1"/>
            <rFont val="Calibri"/>
            <family val="2"/>
            <scheme val="minor"/>
          </rPr>
          <t>Introducir un texto con el nombre o referencia de la contratación</t>
        </r>
      </text>
    </comment>
    <comment ref="B1293" authorId="2">
      <text>
        <r>
          <rPr>
            <sz val="11"/>
            <color theme="1"/>
            <rFont val="Calibri"/>
            <family val="2"/>
            <scheme val="minor"/>
          </rPr>
          <t>Introduzca un texto con la finalidad de la contratación</t>
        </r>
      </text>
    </comment>
    <comment ref="C1293" authorId="2">
      <text>
        <r>
          <rPr>
            <sz val="11"/>
            <color theme="1"/>
            <rFont val="Calibri"/>
            <family val="2"/>
            <scheme val="minor"/>
          </rPr>
          <t>Seleccionar un valor del listado</t>
        </r>
      </text>
    </comment>
    <comment ref="D1293" authorId="2">
      <text>
        <r>
          <rPr>
            <sz val="11"/>
            <color theme="1"/>
            <rFont val="Calibri"/>
            <family val="2"/>
            <scheme val="minor"/>
          </rPr>
          <t>Seleccione el tipo de procedimiento</t>
        </r>
      </text>
    </comment>
    <comment ref="E1293" authorId="2">
      <text>
        <r>
          <rPr>
            <sz val="11"/>
            <color theme="1"/>
            <rFont val="Calibri"/>
            <family val="2"/>
            <scheme val="minor"/>
          </rPr>
          <t>Seleccione un valor de la lista</t>
        </r>
      </text>
    </comment>
    <comment ref="F1293" authorId="2">
      <text>
        <r>
          <rPr>
            <sz val="11"/>
            <color theme="1"/>
            <rFont val="Calibri"/>
            <family val="2"/>
            <scheme val="minor"/>
          </rPr>
          <t>Introduzca el código SNIP</t>
        </r>
      </text>
    </comment>
    <comment ref="C1294" authorId="2">
      <text>
        <r>
          <rPr>
            <sz val="11"/>
            <color theme="1"/>
            <rFont val="Calibri"/>
            <family val="2"/>
            <scheme val="minor"/>
          </rPr>
          <t>Introduzca la fecha de inicio del proceso, en formato dd-mm-aaaa</t>
        </r>
      </text>
    </comment>
    <comment ref="F12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2">
      <text/>
    </comment>
    <comment ref="C1296" authorId="2">
      <text>
        <r>
          <rPr>
            <sz val="11"/>
            <color theme="1"/>
            <rFont val="Calibri"/>
            <family val="2"/>
            <scheme val="minor"/>
          </rPr>
          <t>Introduzca la fecha prevista de adjudicación, en formato dd-mm-aaaa</t>
        </r>
      </text>
    </comment>
    <comment ref="F1296" authorId="2">
      <text/>
    </comment>
    <comment ref="F1297" authorId="2">
      <text/>
    </comment>
    <comment ref="A1299" authorId="2">
      <text>
        <r>
          <rPr>
            <sz val="11"/>
            <color theme="1"/>
            <rFont val="Calibri"/>
            <family val="2"/>
            <scheme val="minor"/>
          </rPr>
          <t>Introduzca un codigo UNSPSC</t>
        </r>
      </text>
    </comment>
    <comment ref="B1299" authorId="2">
      <text>
        <r>
          <rPr>
            <sz val="11"/>
            <color theme="1"/>
            <rFont val="Calibri"/>
            <family val="2"/>
            <scheme val="minor"/>
          </rPr>
          <t>Descripción calculada automáticamente a partir de código del artículo</t>
        </r>
      </text>
    </comment>
    <comment ref="C1299" authorId="2">
      <text>
        <r>
          <rPr>
            <sz val="11"/>
            <color theme="1"/>
            <rFont val="Calibri"/>
            <family val="2"/>
            <scheme val="minor"/>
          </rPr>
          <t>Seleccione un valor de la lista</t>
        </r>
      </text>
    </comment>
    <comment ref="D1299" authorId="2">
      <text>
        <r>
          <rPr>
            <sz val="11"/>
            <color theme="1"/>
            <rFont val="Calibri"/>
            <family val="2"/>
            <scheme val="minor"/>
          </rPr>
          <t>Introduzca un número con dos decimales como máximo. Debe ser igual o mayor a la "Cantidad Real Consumida"</t>
        </r>
      </text>
    </comment>
    <comment ref="E1299" authorId="2">
      <text>
        <r>
          <rPr>
            <sz val="11"/>
            <color theme="1"/>
            <rFont val="Calibri"/>
            <family val="2"/>
            <scheme val="minor"/>
          </rPr>
          <t>Introduzca un número con dos decimales como máximo</t>
        </r>
      </text>
    </comment>
    <comment ref="F1299" authorId="2">
      <text>
        <r>
          <rPr>
            <sz val="11"/>
            <color theme="1"/>
            <rFont val="Calibri"/>
            <family val="2"/>
            <scheme val="minor"/>
          </rPr>
          <t>Monto calculado automáticamente por el sistema</t>
        </r>
      </text>
    </comment>
    <comment ref="A1380" authorId="2">
      <text>
        <r>
          <rPr>
            <sz val="11"/>
            <color theme="1"/>
            <rFont val="Calibri"/>
            <family val="2"/>
            <scheme val="minor"/>
          </rPr>
          <t>Introducir un texto con el nombre o referencia de la contratación</t>
        </r>
      </text>
    </comment>
    <comment ref="B1380" authorId="2">
      <text>
        <r>
          <rPr>
            <sz val="11"/>
            <color theme="1"/>
            <rFont val="Calibri"/>
            <family val="2"/>
            <scheme val="minor"/>
          </rPr>
          <t>Introduzca un texto con la finalidad de la contratación</t>
        </r>
      </text>
    </comment>
    <comment ref="C1380" authorId="2">
      <text>
        <r>
          <rPr>
            <sz val="11"/>
            <color theme="1"/>
            <rFont val="Calibri"/>
            <family val="2"/>
            <scheme val="minor"/>
          </rPr>
          <t>Seleccionar un valor del listado</t>
        </r>
      </text>
    </comment>
    <comment ref="D1380" authorId="2">
      <text>
        <r>
          <rPr>
            <sz val="11"/>
            <color theme="1"/>
            <rFont val="Calibri"/>
            <family val="2"/>
            <scheme val="minor"/>
          </rPr>
          <t>Seleccione el tipo de procedimiento</t>
        </r>
      </text>
    </comment>
    <comment ref="E1380" authorId="2">
      <text>
        <r>
          <rPr>
            <sz val="11"/>
            <color theme="1"/>
            <rFont val="Calibri"/>
            <family val="2"/>
            <scheme val="minor"/>
          </rPr>
          <t>Seleccione un valor de la lista</t>
        </r>
      </text>
    </comment>
    <comment ref="F1380" authorId="2">
      <text>
        <r>
          <rPr>
            <sz val="11"/>
            <color theme="1"/>
            <rFont val="Calibri"/>
            <family val="2"/>
            <scheme val="minor"/>
          </rPr>
          <t>Introduzca el código SNIP</t>
        </r>
      </text>
    </comment>
    <comment ref="C1381" authorId="2">
      <text>
        <r>
          <rPr>
            <sz val="11"/>
            <color theme="1"/>
            <rFont val="Calibri"/>
            <family val="2"/>
            <scheme val="minor"/>
          </rPr>
          <t>Introduzca la fecha de inicio del proceso, en formato dd-mm-aaaa</t>
        </r>
      </text>
    </comment>
    <comment ref="F13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2">
      <text/>
    </comment>
    <comment ref="C1383" authorId="2">
      <text>
        <r>
          <rPr>
            <sz val="11"/>
            <color theme="1"/>
            <rFont val="Calibri"/>
            <family val="2"/>
            <scheme val="minor"/>
          </rPr>
          <t>Introduzca la fecha prevista de adjudicación, en formato dd-mm-aaaa</t>
        </r>
      </text>
    </comment>
    <comment ref="F1383" authorId="2">
      <text/>
    </comment>
    <comment ref="F1384" authorId="2">
      <text/>
    </comment>
    <comment ref="A1386" authorId="2">
      <text>
        <r>
          <rPr>
            <sz val="11"/>
            <color theme="1"/>
            <rFont val="Calibri"/>
            <family val="2"/>
            <scheme val="minor"/>
          </rPr>
          <t>Introduzca un codigo UNSPSC</t>
        </r>
      </text>
    </comment>
    <comment ref="B1386" authorId="2">
      <text>
        <r>
          <rPr>
            <sz val="11"/>
            <color theme="1"/>
            <rFont val="Calibri"/>
            <family val="2"/>
            <scheme val="minor"/>
          </rPr>
          <t>Descripción calculada automáticamente a partir de código del artículo</t>
        </r>
      </text>
    </comment>
    <comment ref="C1386" authorId="2">
      <text>
        <r>
          <rPr>
            <sz val="11"/>
            <color theme="1"/>
            <rFont val="Calibri"/>
            <family val="2"/>
            <scheme val="minor"/>
          </rPr>
          <t>Seleccione un valor de la lista</t>
        </r>
      </text>
    </comment>
    <comment ref="D1386" authorId="2">
      <text>
        <r>
          <rPr>
            <sz val="11"/>
            <color theme="1"/>
            <rFont val="Calibri"/>
            <family val="2"/>
            <scheme val="minor"/>
          </rPr>
          <t>Introduzca un número con dos decimales como máximo. Debe ser igual o mayor a la "Cantidad Real Consumida"</t>
        </r>
      </text>
    </comment>
    <comment ref="E1386" authorId="2">
      <text>
        <r>
          <rPr>
            <sz val="11"/>
            <color theme="1"/>
            <rFont val="Calibri"/>
            <family val="2"/>
            <scheme val="minor"/>
          </rPr>
          <t>Introduzca un número con dos decimales como máximo</t>
        </r>
      </text>
    </comment>
    <comment ref="F1386" authorId="2">
      <text>
        <r>
          <rPr>
            <sz val="11"/>
            <color theme="1"/>
            <rFont val="Calibri"/>
            <family val="2"/>
            <scheme val="minor"/>
          </rPr>
          <t>Monto calculado automáticamente por el sistema</t>
        </r>
      </text>
    </comment>
    <comment ref="A1494" authorId="2">
      <text>
        <r>
          <rPr>
            <sz val="11"/>
            <color theme="1"/>
            <rFont val="Calibri"/>
            <family val="2"/>
            <scheme val="minor"/>
          </rPr>
          <t>Introducir un texto con el nombre o referencia de la contratación</t>
        </r>
      </text>
    </comment>
    <comment ref="B1494" authorId="2">
      <text>
        <r>
          <rPr>
            <sz val="11"/>
            <color theme="1"/>
            <rFont val="Calibri"/>
            <family val="2"/>
            <scheme val="minor"/>
          </rPr>
          <t>Introduzca un texto con la finalidad de la contratación</t>
        </r>
      </text>
    </comment>
    <comment ref="C1494" authorId="2">
      <text>
        <r>
          <rPr>
            <sz val="11"/>
            <color theme="1"/>
            <rFont val="Calibri"/>
            <family val="2"/>
            <scheme val="minor"/>
          </rPr>
          <t>Seleccionar un valor del listado</t>
        </r>
      </text>
    </comment>
    <comment ref="D1494" authorId="2">
      <text>
        <r>
          <rPr>
            <sz val="11"/>
            <color theme="1"/>
            <rFont val="Calibri"/>
            <family val="2"/>
            <scheme val="minor"/>
          </rPr>
          <t>Seleccione el tipo de procedimiento</t>
        </r>
      </text>
    </comment>
    <comment ref="E1494" authorId="2">
      <text>
        <r>
          <rPr>
            <sz val="11"/>
            <color theme="1"/>
            <rFont val="Calibri"/>
            <family val="2"/>
            <scheme val="minor"/>
          </rPr>
          <t>Seleccione un valor de la lista</t>
        </r>
      </text>
    </comment>
    <comment ref="F1494" authorId="2">
      <text>
        <r>
          <rPr>
            <sz val="11"/>
            <color theme="1"/>
            <rFont val="Calibri"/>
            <family val="2"/>
            <scheme val="minor"/>
          </rPr>
          <t>Introduzca el código SNIP</t>
        </r>
      </text>
    </comment>
    <comment ref="C1495" authorId="2">
      <text>
        <r>
          <rPr>
            <sz val="11"/>
            <color theme="1"/>
            <rFont val="Calibri"/>
            <family val="2"/>
            <scheme val="minor"/>
          </rPr>
          <t>Introduzca la fecha de inicio del proceso, en formato dd-mm-aaaa</t>
        </r>
      </text>
    </comment>
    <comment ref="F14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6" authorId="2">
      <text/>
    </comment>
    <comment ref="C1497" authorId="2">
      <text>
        <r>
          <rPr>
            <sz val="11"/>
            <color theme="1"/>
            <rFont val="Calibri"/>
            <family val="2"/>
            <scheme val="minor"/>
          </rPr>
          <t>Introduzca la fecha prevista de adjudicación, en formato dd-mm-aaaa</t>
        </r>
      </text>
    </comment>
    <comment ref="F1497" authorId="2">
      <text/>
    </comment>
    <comment ref="F1498" authorId="2">
      <text/>
    </comment>
    <comment ref="A1500" authorId="2">
      <text>
        <r>
          <rPr>
            <sz val="11"/>
            <color theme="1"/>
            <rFont val="Calibri"/>
            <family val="2"/>
            <scheme val="minor"/>
          </rPr>
          <t>Introduzca un codigo UNSPSC</t>
        </r>
      </text>
    </comment>
    <comment ref="B1500" authorId="2">
      <text>
        <r>
          <rPr>
            <sz val="11"/>
            <color theme="1"/>
            <rFont val="Calibri"/>
            <family val="2"/>
            <scheme val="minor"/>
          </rPr>
          <t>Descripción calculada automáticamente a partir de código del artículo</t>
        </r>
      </text>
    </comment>
    <comment ref="C1500" authorId="2">
      <text>
        <r>
          <rPr>
            <sz val="11"/>
            <color theme="1"/>
            <rFont val="Calibri"/>
            <family val="2"/>
            <scheme val="minor"/>
          </rPr>
          <t>Seleccione un valor de la lista</t>
        </r>
      </text>
    </comment>
    <comment ref="D1500" authorId="2">
      <text>
        <r>
          <rPr>
            <sz val="11"/>
            <color theme="1"/>
            <rFont val="Calibri"/>
            <family val="2"/>
            <scheme val="minor"/>
          </rPr>
          <t>Introduzca un número con dos decimales como máximo. Debe ser igual o mayor a la "Cantidad Real Consumida"</t>
        </r>
      </text>
    </comment>
    <comment ref="E1500" authorId="2">
      <text>
        <r>
          <rPr>
            <sz val="11"/>
            <color theme="1"/>
            <rFont val="Calibri"/>
            <family val="2"/>
            <scheme val="minor"/>
          </rPr>
          <t>Introduzca un número con dos decimales como máximo</t>
        </r>
      </text>
    </comment>
    <comment ref="F1500" authorId="2">
      <text>
        <r>
          <rPr>
            <sz val="11"/>
            <color theme="1"/>
            <rFont val="Calibri"/>
            <family val="2"/>
            <scheme val="minor"/>
          </rPr>
          <t>Monto calculado automáticamente por el sistema</t>
        </r>
      </text>
    </comment>
    <comment ref="A1600" authorId="2">
      <text>
        <r>
          <rPr>
            <sz val="11"/>
            <color theme="1"/>
            <rFont val="Calibri"/>
            <family val="2"/>
            <scheme val="minor"/>
          </rPr>
          <t>Introducir un texto con el nombre o referencia de la contratación</t>
        </r>
      </text>
    </comment>
    <comment ref="B1600" authorId="2">
      <text>
        <r>
          <rPr>
            <sz val="11"/>
            <color theme="1"/>
            <rFont val="Calibri"/>
            <family val="2"/>
            <scheme val="minor"/>
          </rPr>
          <t>Introduzca un texto con la finalidad de la contratación</t>
        </r>
      </text>
    </comment>
    <comment ref="C1600" authorId="2">
      <text>
        <r>
          <rPr>
            <sz val="11"/>
            <color theme="1"/>
            <rFont val="Calibri"/>
            <family val="2"/>
            <scheme val="minor"/>
          </rPr>
          <t>Seleccionar un valor del listado</t>
        </r>
      </text>
    </comment>
    <comment ref="D1600" authorId="2">
      <text>
        <r>
          <rPr>
            <sz val="11"/>
            <color theme="1"/>
            <rFont val="Calibri"/>
            <family val="2"/>
            <scheme val="minor"/>
          </rPr>
          <t>Seleccione el tipo de procedimiento</t>
        </r>
      </text>
    </comment>
    <comment ref="E1600" authorId="2">
      <text>
        <r>
          <rPr>
            <sz val="11"/>
            <color theme="1"/>
            <rFont val="Calibri"/>
            <family val="2"/>
            <scheme val="minor"/>
          </rPr>
          <t>Seleccione un valor de la lista</t>
        </r>
      </text>
    </comment>
    <comment ref="F1600" authorId="2">
      <text>
        <r>
          <rPr>
            <sz val="11"/>
            <color theme="1"/>
            <rFont val="Calibri"/>
            <family val="2"/>
            <scheme val="minor"/>
          </rPr>
          <t>Introduzca el código SNIP</t>
        </r>
      </text>
    </comment>
    <comment ref="C1601" authorId="2">
      <text>
        <r>
          <rPr>
            <sz val="11"/>
            <color theme="1"/>
            <rFont val="Calibri"/>
            <family val="2"/>
            <scheme val="minor"/>
          </rPr>
          <t>Introduzca la fecha de inicio del proceso, en formato dd-mm-aaaa</t>
        </r>
      </text>
    </comment>
    <comment ref="F16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2">
      <text/>
    </comment>
    <comment ref="C1603" authorId="2">
      <text>
        <r>
          <rPr>
            <sz val="11"/>
            <color theme="1"/>
            <rFont val="Calibri"/>
            <family val="2"/>
            <scheme val="minor"/>
          </rPr>
          <t>Introduzca la fecha prevista de adjudicación, en formato dd-mm-aaaa</t>
        </r>
      </text>
    </comment>
    <comment ref="F1603" authorId="2">
      <text/>
    </comment>
    <comment ref="F1604" authorId="2">
      <text/>
    </comment>
    <comment ref="A1606" authorId="2">
      <text>
        <r>
          <rPr>
            <sz val="11"/>
            <color theme="1"/>
            <rFont val="Calibri"/>
            <family val="2"/>
            <scheme val="minor"/>
          </rPr>
          <t>Introduzca un codigo UNSPSC</t>
        </r>
      </text>
    </comment>
    <comment ref="B1606" authorId="2">
      <text>
        <r>
          <rPr>
            <sz val="11"/>
            <color theme="1"/>
            <rFont val="Calibri"/>
            <family val="2"/>
            <scheme val="minor"/>
          </rPr>
          <t>Descripción calculada automáticamente a partir de código del artículo</t>
        </r>
      </text>
    </comment>
    <comment ref="C1606" authorId="2">
      <text>
        <r>
          <rPr>
            <sz val="11"/>
            <color theme="1"/>
            <rFont val="Calibri"/>
            <family val="2"/>
            <scheme val="minor"/>
          </rPr>
          <t>Seleccione un valor de la lista</t>
        </r>
      </text>
    </comment>
    <comment ref="D1606" authorId="2">
      <text>
        <r>
          <rPr>
            <sz val="11"/>
            <color theme="1"/>
            <rFont val="Calibri"/>
            <family val="2"/>
            <scheme val="minor"/>
          </rPr>
          <t>Introduzca un número con dos decimales como máximo. Debe ser igual o mayor a la "Cantidad Real Consumida"</t>
        </r>
      </text>
    </comment>
    <comment ref="E1606" authorId="2">
      <text>
        <r>
          <rPr>
            <sz val="11"/>
            <color theme="1"/>
            <rFont val="Calibri"/>
            <family val="2"/>
            <scheme val="minor"/>
          </rPr>
          <t>Introduzca un número con dos decimales como máximo</t>
        </r>
      </text>
    </comment>
    <comment ref="F1606" authorId="2">
      <text>
        <r>
          <rPr>
            <sz val="11"/>
            <color theme="1"/>
            <rFont val="Calibri"/>
            <family val="2"/>
            <scheme val="minor"/>
          </rPr>
          <t>Monto calculado automáticamente por el sistema</t>
        </r>
      </text>
    </comment>
    <comment ref="A1677" authorId="2">
      <text>
        <r>
          <rPr>
            <sz val="11"/>
            <color theme="1"/>
            <rFont val="Calibri"/>
            <family val="2"/>
            <scheme val="minor"/>
          </rPr>
          <t>Introducir un texto con el nombre o referencia de la contratación</t>
        </r>
      </text>
    </comment>
    <comment ref="B1677" authorId="2">
      <text>
        <r>
          <rPr>
            <sz val="11"/>
            <color theme="1"/>
            <rFont val="Calibri"/>
            <family val="2"/>
            <scheme val="minor"/>
          </rPr>
          <t>Introduzca un texto con la finalidad de la contratación</t>
        </r>
      </text>
    </comment>
    <comment ref="C1677" authorId="2">
      <text>
        <r>
          <rPr>
            <sz val="11"/>
            <color theme="1"/>
            <rFont val="Calibri"/>
            <family val="2"/>
            <scheme val="minor"/>
          </rPr>
          <t>Seleccionar un valor del listado</t>
        </r>
      </text>
    </comment>
    <comment ref="D1677" authorId="2">
      <text>
        <r>
          <rPr>
            <sz val="11"/>
            <color theme="1"/>
            <rFont val="Calibri"/>
            <family val="2"/>
            <scheme val="minor"/>
          </rPr>
          <t>Seleccione el tipo de procedimiento</t>
        </r>
      </text>
    </comment>
    <comment ref="E1677" authorId="2">
      <text>
        <r>
          <rPr>
            <sz val="11"/>
            <color theme="1"/>
            <rFont val="Calibri"/>
            <family val="2"/>
            <scheme val="minor"/>
          </rPr>
          <t>Seleccione un valor de la lista</t>
        </r>
      </text>
    </comment>
    <comment ref="F1677" authorId="2">
      <text>
        <r>
          <rPr>
            <sz val="11"/>
            <color theme="1"/>
            <rFont val="Calibri"/>
            <family val="2"/>
            <scheme val="minor"/>
          </rPr>
          <t>Introduzca el código SNIP</t>
        </r>
      </text>
    </comment>
    <comment ref="C1678" authorId="2">
      <text>
        <r>
          <rPr>
            <sz val="11"/>
            <color theme="1"/>
            <rFont val="Calibri"/>
            <family val="2"/>
            <scheme val="minor"/>
          </rPr>
          <t>Introduzca la fecha de inicio del proceso, en formato dd-mm-aaaa</t>
        </r>
      </text>
    </comment>
    <comment ref="F16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2">
      <text/>
    </comment>
    <comment ref="C1680" authorId="2">
      <text>
        <r>
          <rPr>
            <sz val="11"/>
            <color theme="1"/>
            <rFont val="Calibri"/>
            <family val="2"/>
            <scheme val="minor"/>
          </rPr>
          <t>Introduzca la fecha prevista de adjudicación, en formato dd-mm-aaaa</t>
        </r>
      </text>
    </comment>
    <comment ref="F1680" authorId="2">
      <text/>
    </comment>
    <comment ref="F1681" authorId="2">
      <text/>
    </comment>
    <comment ref="A1683" authorId="2">
      <text>
        <r>
          <rPr>
            <sz val="11"/>
            <color theme="1"/>
            <rFont val="Calibri"/>
            <family val="2"/>
            <scheme val="minor"/>
          </rPr>
          <t>Introduzca un codigo UNSPSC</t>
        </r>
      </text>
    </comment>
    <comment ref="B1683" authorId="2">
      <text>
        <r>
          <rPr>
            <sz val="11"/>
            <color theme="1"/>
            <rFont val="Calibri"/>
            <family val="2"/>
            <scheme val="minor"/>
          </rPr>
          <t>Descripción calculada automáticamente a partir de código del artículo</t>
        </r>
      </text>
    </comment>
    <comment ref="C1683" authorId="2">
      <text>
        <r>
          <rPr>
            <sz val="11"/>
            <color theme="1"/>
            <rFont val="Calibri"/>
            <family val="2"/>
            <scheme val="minor"/>
          </rPr>
          <t>Seleccione un valor de la lista</t>
        </r>
      </text>
    </comment>
    <comment ref="D1683" authorId="2">
      <text>
        <r>
          <rPr>
            <sz val="11"/>
            <color theme="1"/>
            <rFont val="Calibri"/>
            <family val="2"/>
            <scheme val="minor"/>
          </rPr>
          <t>Introduzca un número con dos decimales como máximo. Debe ser igual o mayor a la "Cantidad Real Consumida"</t>
        </r>
      </text>
    </comment>
    <comment ref="E1683" authorId="2">
      <text>
        <r>
          <rPr>
            <sz val="11"/>
            <color theme="1"/>
            <rFont val="Calibri"/>
            <family val="2"/>
            <scheme val="minor"/>
          </rPr>
          <t>Introduzca un número con dos decimales como máximo</t>
        </r>
      </text>
    </comment>
    <comment ref="F1683" authorId="2">
      <text>
        <r>
          <rPr>
            <sz val="11"/>
            <color theme="1"/>
            <rFont val="Calibri"/>
            <family val="2"/>
            <scheme val="minor"/>
          </rPr>
          <t>Monto calculado automáticamente por el sistema</t>
        </r>
      </text>
    </comment>
    <comment ref="A1723" authorId="2">
      <text>
        <r>
          <rPr>
            <sz val="11"/>
            <color theme="1"/>
            <rFont val="Calibri"/>
            <family val="2"/>
            <scheme val="minor"/>
          </rPr>
          <t>Introducir un texto con el nombre o referencia de la contratación</t>
        </r>
      </text>
    </comment>
    <comment ref="B1723" authorId="2">
      <text>
        <r>
          <rPr>
            <sz val="11"/>
            <color theme="1"/>
            <rFont val="Calibri"/>
            <family val="2"/>
            <scheme val="minor"/>
          </rPr>
          <t>Introduzca un texto con la finalidad de la contratación</t>
        </r>
      </text>
    </comment>
    <comment ref="C1723" authorId="2">
      <text>
        <r>
          <rPr>
            <sz val="11"/>
            <color theme="1"/>
            <rFont val="Calibri"/>
            <family val="2"/>
            <scheme val="minor"/>
          </rPr>
          <t>Seleccionar un valor del listado</t>
        </r>
      </text>
    </comment>
    <comment ref="D1723" authorId="2">
      <text>
        <r>
          <rPr>
            <sz val="11"/>
            <color theme="1"/>
            <rFont val="Calibri"/>
            <family val="2"/>
            <scheme val="minor"/>
          </rPr>
          <t>Seleccione el tipo de procedimiento</t>
        </r>
      </text>
    </comment>
    <comment ref="E1723" authorId="2">
      <text>
        <r>
          <rPr>
            <sz val="11"/>
            <color theme="1"/>
            <rFont val="Calibri"/>
            <family val="2"/>
            <scheme val="minor"/>
          </rPr>
          <t>Seleccione un valor de la lista</t>
        </r>
      </text>
    </comment>
    <comment ref="F1723" authorId="2">
      <text>
        <r>
          <rPr>
            <sz val="11"/>
            <color theme="1"/>
            <rFont val="Calibri"/>
            <family val="2"/>
            <scheme val="minor"/>
          </rPr>
          <t>Introduzca el código SNIP</t>
        </r>
      </text>
    </comment>
    <comment ref="C1724" authorId="2">
      <text>
        <r>
          <rPr>
            <sz val="11"/>
            <color theme="1"/>
            <rFont val="Calibri"/>
            <family val="2"/>
            <scheme val="minor"/>
          </rPr>
          <t>Introduzca la fecha de inicio del proceso, en formato dd-mm-aaaa</t>
        </r>
      </text>
    </comment>
    <comment ref="F17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2">
      <text/>
    </comment>
    <comment ref="C1726" authorId="2">
      <text>
        <r>
          <rPr>
            <sz val="11"/>
            <color theme="1"/>
            <rFont val="Calibri"/>
            <family val="2"/>
            <scheme val="minor"/>
          </rPr>
          <t>Introduzca la fecha prevista de adjudicación, en formato dd-mm-aaaa</t>
        </r>
      </text>
    </comment>
    <comment ref="F1726" authorId="2">
      <text/>
    </comment>
    <comment ref="F1727" authorId="2">
      <text/>
    </comment>
    <comment ref="A1729" authorId="2">
      <text>
        <r>
          <rPr>
            <sz val="11"/>
            <color theme="1"/>
            <rFont val="Calibri"/>
            <family val="2"/>
            <scheme val="minor"/>
          </rPr>
          <t>Introduzca un codigo UNSPSC</t>
        </r>
      </text>
    </comment>
    <comment ref="B1729" authorId="2">
      <text>
        <r>
          <rPr>
            <sz val="11"/>
            <color theme="1"/>
            <rFont val="Calibri"/>
            <family val="2"/>
            <scheme val="minor"/>
          </rPr>
          <t>Descripción calculada automáticamente a partir de código del artículo</t>
        </r>
      </text>
    </comment>
    <comment ref="C1729" authorId="2">
      <text>
        <r>
          <rPr>
            <sz val="11"/>
            <color theme="1"/>
            <rFont val="Calibri"/>
            <family val="2"/>
            <scheme val="minor"/>
          </rPr>
          <t>Seleccione un valor de la lista</t>
        </r>
      </text>
    </comment>
    <comment ref="D1729" authorId="2">
      <text>
        <r>
          <rPr>
            <sz val="11"/>
            <color theme="1"/>
            <rFont val="Calibri"/>
            <family val="2"/>
            <scheme val="minor"/>
          </rPr>
          <t>Introduzca un número con dos decimales como máximo. Debe ser igual o mayor a la "Cantidad Real Consumida"</t>
        </r>
      </text>
    </comment>
    <comment ref="E1729" authorId="2">
      <text>
        <r>
          <rPr>
            <sz val="11"/>
            <color theme="1"/>
            <rFont val="Calibri"/>
            <family val="2"/>
            <scheme val="minor"/>
          </rPr>
          <t>Introduzca un número con dos decimales como máximo</t>
        </r>
      </text>
    </comment>
    <comment ref="F1729" authorId="2">
      <text>
        <r>
          <rPr>
            <sz val="11"/>
            <color theme="1"/>
            <rFont val="Calibri"/>
            <family val="2"/>
            <scheme val="minor"/>
          </rPr>
          <t>Monto calculado automáticamente por el sistema</t>
        </r>
      </text>
    </comment>
    <comment ref="A1773" authorId="2">
      <text>
        <r>
          <rPr>
            <sz val="11"/>
            <color theme="1"/>
            <rFont val="Calibri"/>
            <family val="2"/>
            <scheme val="minor"/>
          </rPr>
          <t>Introducir un texto con el nombre o referencia de la contratación</t>
        </r>
      </text>
    </comment>
    <comment ref="B1773" authorId="2">
      <text>
        <r>
          <rPr>
            <sz val="11"/>
            <color theme="1"/>
            <rFont val="Calibri"/>
            <family val="2"/>
            <scheme val="minor"/>
          </rPr>
          <t>Introduzca un texto con la finalidad de la contratación</t>
        </r>
      </text>
    </comment>
    <comment ref="C1773" authorId="2">
      <text>
        <r>
          <rPr>
            <sz val="11"/>
            <color theme="1"/>
            <rFont val="Calibri"/>
            <family val="2"/>
            <scheme val="minor"/>
          </rPr>
          <t>Seleccionar un valor del listado</t>
        </r>
      </text>
    </comment>
    <comment ref="D1773" authorId="2">
      <text>
        <r>
          <rPr>
            <sz val="11"/>
            <color theme="1"/>
            <rFont val="Calibri"/>
            <family val="2"/>
            <scheme val="minor"/>
          </rPr>
          <t>Seleccione el tipo de procedimiento</t>
        </r>
      </text>
    </comment>
    <comment ref="E1773" authorId="2">
      <text>
        <r>
          <rPr>
            <sz val="11"/>
            <color theme="1"/>
            <rFont val="Calibri"/>
            <family val="2"/>
            <scheme val="minor"/>
          </rPr>
          <t>Seleccione un valor de la lista</t>
        </r>
      </text>
    </comment>
    <comment ref="F1773" authorId="2">
      <text>
        <r>
          <rPr>
            <sz val="11"/>
            <color theme="1"/>
            <rFont val="Calibri"/>
            <family val="2"/>
            <scheme val="minor"/>
          </rPr>
          <t>Introduzca el código SNIP</t>
        </r>
      </text>
    </comment>
    <comment ref="C1774" authorId="2">
      <text>
        <r>
          <rPr>
            <sz val="11"/>
            <color theme="1"/>
            <rFont val="Calibri"/>
            <family val="2"/>
            <scheme val="minor"/>
          </rPr>
          <t>Introduzca la fecha de inicio del proceso, en formato dd-mm-aaaa</t>
        </r>
      </text>
    </comment>
    <comment ref="F17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5" authorId="2">
      <text/>
    </comment>
    <comment ref="C1776" authorId="2">
      <text>
        <r>
          <rPr>
            <sz val="11"/>
            <color theme="1"/>
            <rFont val="Calibri"/>
            <family val="2"/>
            <scheme val="minor"/>
          </rPr>
          <t>Introduzca la fecha prevista de adjudicación, en formato dd-mm-aaaa</t>
        </r>
      </text>
    </comment>
    <comment ref="F1776" authorId="2">
      <text/>
    </comment>
    <comment ref="F1777" authorId="2">
      <text/>
    </comment>
    <comment ref="A1779" authorId="2">
      <text>
        <r>
          <rPr>
            <sz val="11"/>
            <color theme="1"/>
            <rFont val="Calibri"/>
            <family val="2"/>
            <scheme val="minor"/>
          </rPr>
          <t>Introduzca un codigo UNSPSC</t>
        </r>
      </text>
    </comment>
    <comment ref="B1779" authorId="2">
      <text>
        <r>
          <rPr>
            <sz val="11"/>
            <color theme="1"/>
            <rFont val="Calibri"/>
            <family val="2"/>
            <scheme val="minor"/>
          </rPr>
          <t>Descripción calculada automáticamente a partir de código del artículo</t>
        </r>
      </text>
    </comment>
    <comment ref="C1779" authorId="2">
      <text>
        <r>
          <rPr>
            <sz val="11"/>
            <color theme="1"/>
            <rFont val="Calibri"/>
            <family val="2"/>
            <scheme val="minor"/>
          </rPr>
          <t>Seleccione un valor de la lista</t>
        </r>
      </text>
    </comment>
    <comment ref="D1779" authorId="2">
      <text>
        <r>
          <rPr>
            <sz val="11"/>
            <color theme="1"/>
            <rFont val="Calibri"/>
            <family val="2"/>
            <scheme val="minor"/>
          </rPr>
          <t>Introduzca un número con dos decimales como máximo. Debe ser igual o mayor a la "Cantidad Real Consumida"</t>
        </r>
      </text>
    </comment>
    <comment ref="E1779" authorId="2">
      <text>
        <r>
          <rPr>
            <sz val="11"/>
            <color theme="1"/>
            <rFont val="Calibri"/>
            <family val="2"/>
            <scheme val="minor"/>
          </rPr>
          <t>Introduzca un número con dos decimales como máximo</t>
        </r>
      </text>
    </comment>
    <comment ref="F1779" authorId="2">
      <text>
        <r>
          <rPr>
            <sz val="11"/>
            <color theme="1"/>
            <rFont val="Calibri"/>
            <family val="2"/>
            <scheme val="minor"/>
          </rPr>
          <t>Monto calculado automáticamente por el sistema</t>
        </r>
      </text>
    </comment>
    <comment ref="A1824" authorId="2">
      <text>
        <r>
          <rPr>
            <sz val="11"/>
            <color theme="1"/>
            <rFont val="Calibri"/>
            <family val="2"/>
            <scheme val="minor"/>
          </rPr>
          <t>Introducir un texto con el nombre o referencia de la contratación</t>
        </r>
      </text>
    </comment>
    <comment ref="B1824" authorId="2">
      <text>
        <r>
          <rPr>
            <sz val="11"/>
            <color theme="1"/>
            <rFont val="Calibri"/>
            <family val="2"/>
            <scheme val="minor"/>
          </rPr>
          <t>Introduzca un texto con la finalidad de la contratación</t>
        </r>
      </text>
    </comment>
    <comment ref="C1824" authorId="2">
      <text>
        <r>
          <rPr>
            <sz val="11"/>
            <color theme="1"/>
            <rFont val="Calibri"/>
            <family val="2"/>
            <scheme val="minor"/>
          </rPr>
          <t>Seleccionar un valor del listado</t>
        </r>
      </text>
    </comment>
    <comment ref="D1824" authorId="2">
      <text>
        <r>
          <rPr>
            <sz val="11"/>
            <color theme="1"/>
            <rFont val="Calibri"/>
            <family val="2"/>
            <scheme val="minor"/>
          </rPr>
          <t>Seleccione el tipo de procedimiento</t>
        </r>
      </text>
    </comment>
    <comment ref="E1824" authorId="2">
      <text>
        <r>
          <rPr>
            <sz val="11"/>
            <color theme="1"/>
            <rFont val="Calibri"/>
            <family val="2"/>
            <scheme val="minor"/>
          </rPr>
          <t>Seleccione un valor de la lista</t>
        </r>
      </text>
    </comment>
    <comment ref="F1824" authorId="2">
      <text>
        <r>
          <rPr>
            <sz val="11"/>
            <color theme="1"/>
            <rFont val="Calibri"/>
            <family val="2"/>
            <scheme val="minor"/>
          </rPr>
          <t>Introduzca el código SNIP</t>
        </r>
      </text>
    </comment>
    <comment ref="C1825" authorId="2">
      <text>
        <r>
          <rPr>
            <sz val="11"/>
            <color theme="1"/>
            <rFont val="Calibri"/>
            <family val="2"/>
            <scheme val="minor"/>
          </rPr>
          <t>Introduzca la fecha de inicio del proceso, en formato dd-mm-aaaa</t>
        </r>
      </text>
    </comment>
    <comment ref="F18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6" authorId="2">
      <text/>
    </comment>
    <comment ref="C1827" authorId="2">
      <text>
        <r>
          <rPr>
            <sz val="11"/>
            <color theme="1"/>
            <rFont val="Calibri"/>
            <family val="2"/>
            <scheme val="minor"/>
          </rPr>
          <t>Introduzca la fecha prevista de adjudicación, en formato dd-mm-aaaa</t>
        </r>
      </text>
    </comment>
    <comment ref="F1827" authorId="2">
      <text/>
    </comment>
    <comment ref="F1828" authorId="2">
      <text/>
    </comment>
    <comment ref="A1830" authorId="2">
      <text>
        <r>
          <rPr>
            <sz val="11"/>
            <color theme="1"/>
            <rFont val="Calibri"/>
            <family val="2"/>
            <scheme val="minor"/>
          </rPr>
          <t>Introduzca un codigo UNSPSC</t>
        </r>
      </text>
    </comment>
    <comment ref="B1830" authorId="2">
      <text>
        <r>
          <rPr>
            <sz val="11"/>
            <color theme="1"/>
            <rFont val="Calibri"/>
            <family val="2"/>
            <scheme val="minor"/>
          </rPr>
          <t>Descripción calculada automáticamente a partir de código del artículo</t>
        </r>
      </text>
    </comment>
    <comment ref="C1830" authorId="2">
      <text>
        <r>
          <rPr>
            <sz val="11"/>
            <color theme="1"/>
            <rFont val="Calibri"/>
            <family val="2"/>
            <scheme val="minor"/>
          </rPr>
          <t>Seleccione un valor de la lista</t>
        </r>
      </text>
    </comment>
    <comment ref="D1830" authorId="2">
      <text>
        <r>
          <rPr>
            <sz val="11"/>
            <color theme="1"/>
            <rFont val="Calibri"/>
            <family val="2"/>
            <scheme val="minor"/>
          </rPr>
          <t>Introduzca un número con dos decimales como máximo. Debe ser igual o mayor a la "Cantidad Real Consumida"</t>
        </r>
      </text>
    </comment>
    <comment ref="E1830" authorId="2">
      <text>
        <r>
          <rPr>
            <sz val="11"/>
            <color theme="1"/>
            <rFont val="Calibri"/>
            <family val="2"/>
            <scheme val="minor"/>
          </rPr>
          <t>Introduzca un número con dos decimales como máximo</t>
        </r>
      </text>
    </comment>
    <comment ref="F1830" authorId="2">
      <text>
        <r>
          <rPr>
            <sz val="11"/>
            <color theme="1"/>
            <rFont val="Calibri"/>
            <family val="2"/>
            <scheme val="minor"/>
          </rPr>
          <t>Monto calculado automáticamente por el sistema</t>
        </r>
      </text>
    </comment>
    <comment ref="A1887" authorId="2">
      <text>
        <r>
          <rPr>
            <sz val="11"/>
            <color theme="1"/>
            <rFont val="Calibri"/>
            <family val="2"/>
            <scheme val="minor"/>
          </rPr>
          <t>Introducir un texto con el nombre o referencia de la contratación</t>
        </r>
      </text>
    </comment>
    <comment ref="B1887" authorId="2">
      <text>
        <r>
          <rPr>
            <sz val="11"/>
            <color theme="1"/>
            <rFont val="Calibri"/>
            <family val="2"/>
            <scheme val="minor"/>
          </rPr>
          <t>Introduzca un texto con la finalidad de la contratación</t>
        </r>
      </text>
    </comment>
    <comment ref="C1887" authorId="2">
      <text>
        <r>
          <rPr>
            <sz val="11"/>
            <color theme="1"/>
            <rFont val="Calibri"/>
            <family val="2"/>
            <scheme val="minor"/>
          </rPr>
          <t>Seleccionar un valor del listado</t>
        </r>
      </text>
    </comment>
    <comment ref="D1887" authorId="2">
      <text>
        <r>
          <rPr>
            <sz val="11"/>
            <color theme="1"/>
            <rFont val="Calibri"/>
            <family val="2"/>
            <scheme val="minor"/>
          </rPr>
          <t>Seleccione el tipo de procedimiento</t>
        </r>
      </text>
    </comment>
    <comment ref="E1887" authorId="2">
      <text>
        <r>
          <rPr>
            <sz val="11"/>
            <color theme="1"/>
            <rFont val="Calibri"/>
            <family val="2"/>
            <scheme val="minor"/>
          </rPr>
          <t>Seleccione un valor de la lista</t>
        </r>
      </text>
    </comment>
    <comment ref="F1887" authorId="2">
      <text>
        <r>
          <rPr>
            <sz val="11"/>
            <color theme="1"/>
            <rFont val="Calibri"/>
            <family val="2"/>
            <scheme val="minor"/>
          </rPr>
          <t>Introduzca el código SNIP</t>
        </r>
      </text>
    </comment>
    <comment ref="C1888" authorId="2">
      <text>
        <r>
          <rPr>
            <sz val="11"/>
            <color theme="1"/>
            <rFont val="Calibri"/>
            <family val="2"/>
            <scheme val="minor"/>
          </rPr>
          <t>Introduzca la fecha de inicio del proceso, en formato dd-mm-aaaa</t>
        </r>
      </text>
    </comment>
    <comment ref="F18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2">
      <text/>
    </comment>
    <comment ref="C1890" authorId="2">
      <text>
        <r>
          <rPr>
            <sz val="11"/>
            <color theme="1"/>
            <rFont val="Calibri"/>
            <family val="2"/>
            <scheme val="minor"/>
          </rPr>
          <t>Introduzca la fecha prevista de adjudicación, en formato dd-mm-aaaa</t>
        </r>
      </text>
    </comment>
    <comment ref="F1890" authorId="2">
      <text/>
    </comment>
    <comment ref="F1891" authorId="2">
      <text/>
    </comment>
    <comment ref="A1893" authorId="2">
      <text>
        <r>
          <rPr>
            <sz val="11"/>
            <color theme="1"/>
            <rFont val="Calibri"/>
            <family val="2"/>
            <scheme val="minor"/>
          </rPr>
          <t>Introduzca un codigo UNSPSC</t>
        </r>
      </text>
    </comment>
    <comment ref="B1893" authorId="2">
      <text>
        <r>
          <rPr>
            <sz val="11"/>
            <color theme="1"/>
            <rFont val="Calibri"/>
            <family val="2"/>
            <scheme val="minor"/>
          </rPr>
          <t>Descripción calculada automáticamente a partir de código del artículo</t>
        </r>
      </text>
    </comment>
    <comment ref="C1893" authorId="2">
      <text>
        <r>
          <rPr>
            <sz val="11"/>
            <color theme="1"/>
            <rFont val="Calibri"/>
            <family val="2"/>
            <scheme val="minor"/>
          </rPr>
          <t>Seleccione un valor de la lista</t>
        </r>
      </text>
    </comment>
    <comment ref="D1893" authorId="2">
      <text>
        <r>
          <rPr>
            <sz val="11"/>
            <color theme="1"/>
            <rFont val="Calibri"/>
            <family val="2"/>
            <scheme val="minor"/>
          </rPr>
          <t>Introduzca un número con dos decimales como máximo. Debe ser igual o mayor a la "Cantidad Real Consumida"</t>
        </r>
      </text>
    </comment>
    <comment ref="E1893" authorId="2">
      <text>
        <r>
          <rPr>
            <sz val="11"/>
            <color theme="1"/>
            <rFont val="Calibri"/>
            <family val="2"/>
            <scheme val="minor"/>
          </rPr>
          <t>Introduzca un número con dos decimales como máximo</t>
        </r>
      </text>
    </comment>
    <comment ref="F1893" authorId="2">
      <text>
        <r>
          <rPr>
            <sz val="11"/>
            <color theme="1"/>
            <rFont val="Calibri"/>
            <family val="2"/>
            <scheme val="minor"/>
          </rPr>
          <t>Monto calculado automáticamente por el sistema</t>
        </r>
      </text>
    </comment>
    <comment ref="A1953" authorId="2">
      <text>
        <r>
          <rPr>
            <sz val="11"/>
            <color theme="1"/>
            <rFont val="Calibri"/>
            <family val="2"/>
            <scheme val="minor"/>
          </rPr>
          <t>Introducir un texto con el nombre o referencia de la contratación</t>
        </r>
      </text>
    </comment>
    <comment ref="B1953" authorId="2">
      <text>
        <r>
          <rPr>
            <sz val="11"/>
            <color theme="1"/>
            <rFont val="Calibri"/>
            <family val="2"/>
            <scheme val="minor"/>
          </rPr>
          <t>Introduzca un texto con la finalidad de la contratación</t>
        </r>
      </text>
    </comment>
    <comment ref="C1953" authorId="2">
      <text>
        <r>
          <rPr>
            <sz val="11"/>
            <color theme="1"/>
            <rFont val="Calibri"/>
            <family val="2"/>
            <scheme val="minor"/>
          </rPr>
          <t>Seleccionar un valor del listado</t>
        </r>
      </text>
    </comment>
    <comment ref="D1953" authorId="2">
      <text>
        <r>
          <rPr>
            <sz val="11"/>
            <color theme="1"/>
            <rFont val="Calibri"/>
            <family val="2"/>
            <scheme val="minor"/>
          </rPr>
          <t>Seleccione el tipo de procedimiento</t>
        </r>
      </text>
    </comment>
    <comment ref="E1953" authorId="2">
      <text>
        <r>
          <rPr>
            <sz val="11"/>
            <color theme="1"/>
            <rFont val="Calibri"/>
            <family val="2"/>
            <scheme val="minor"/>
          </rPr>
          <t>Seleccione un valor de la lista</t>
        </r>
      </text>
    </comment>
    <comment ref="F1953" authorId="2">
      <text>
        <r>
          <rPr>
            <sz val="11"/>
            <color theme="1"/>
            <rFont val="Calibri"/>
            <family val="2"/>
            <scheme val="minor"/>
          </rPr>
          <t>Introduzca el código SNIP</t>
        </r>
      </text>
    </comment>
    <comment ref="C1954" authorId="2">
      <text>
        <r>
          <rPr>
            <sz val="11"/>
            <color theme="1"/>
            <rFont val="Calibri"/>
            <family val="2"/>
            <scheme val="minor"/>
          </rPr>
          <t>Introduzca la fecha de inicio del proceso, en formato dd-mm-aaaa</t>
        </r>
      </text>
    </comment>
    <comment ref="F19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2">
      <text/>
    </comment>
    <comment ref="C1956" authorId="2">
      <text>
        <r>
          <rPr>
            <sz val="11"/>
            <color theme="1"/>
            <rFont val="Calibri"/>
            <family val="2"/>
            <scheme val="minor"/>
          </rPr>
          <t>Introduzca la fecha prevista de adjudicación, en formato dd-mm-aaaa</t>
        </r>
      </text>
    </comment>
    <comment ref="F1956" authorId="2">
      <text/>
    </comment>
    <comment ref="F1957" authorId="2">
      <text/>
    </comment>
    <comment ref="A1959" authorId="2">
      <text>
        <r>
          <rPr>
            <sz val="11"/>
            <color theme="1"/>
            <rFont val="Calibri"/>
            <family val="2"/>
            <scheme val="minor"/>
          </rPr>
          <t>Introduzca un codigo UNSPSC</t>
        </r>
      </text>
    </comment>
    <comment ref="B1959" authorId="2">
      <text>
        <r>
          <rPr>
            <sz val="11"/>
            <color theme="1"/>
            <rFont val="Calibri"/>
            <family val="2"/>
            <scheme val="minor"/>
          </rPr>
          <t>Descripción calculada automáticamente a partir de código del artículo</t>
        </r>
      </text>
    </comment>
    <comment ref="C1959" authorId="2">
      <text>
        <r>
          <rPr>
            <sz val="11"/>
            <color theme="1"/>
            <rFont val="Calibri"/>
            <family val="2"/>
            <scheme val="minor"/>
          </rPr>
          <t>Seleccione un valor de la lista</t>
        </r>
      </text>
    </comment>
    <comment ref="D1959" authorId="2">
      <text>
        <r>
          <rPr>
            <sz val="11"/>
            <color theme="1"/>
            <rFont val="Calibri"/>
            <family val="2"/>
            <scheme val="minor"/>
          </rPr>
          <t>Introduzca un número con dos decimales como máximo. Debe ser igual o mayor a la "Cantidad Real Consumida"</t>
        </r>
      </text>
    </comment>
    <comment ref="E1959" authorId="2">
      <text>
        <r>
          <rPr>
            <sz val="11"/>
            <color theme="1"/>
            <rFont val="Calibri"/>
            <family val="2"/>
            <scheme val="minor"/>
          </rPr>
          <t>Introduzca un número con dos decimales como máximo</t>
        </r>
      </text>
    </comment>
    <comment ref="F1959" authorId="2">
      <text>
        <r>
          <rPr>
            <sz val="11"/>
            <color theme="1"/>
            <rFont val="Calibri"/>
            <family val="2"/>
            <scheme val="minor"/>
          </rPr>
          <t>Monto calculado automáticamente por el sistema</t>
        </r>
      </text>
    </comment>
    <comment ref="A2017" authorId="2">
      <text>
        <r>
          <rPr>
            <sz val="11"/>
            <color theme="1"/>
            <rFont val="Calibri"/>
            <family val="2"/>
            <scheme val="minor"/>
          </rPr>
          <t>Introducir un texto con el nombre o referencia de la contratación</t>
        </r>
      </text>
    </comment>
    <comment ref="B2017" authorId="2">
      <text>
        <r>
          <rPr>
            <sz val="11"/>
            <color theme="1"/>
            <rFont val="Calibri"/>
            <family val="2"/>
            <scheme val="minor"/>
          </rPr>
          <t>Introduzca un texto con la finalidad de la contratación</t>
        </r>
      </text>
    </comment>
    <comment ref="C2017" authorId="2">
      <text>
        <r>
          <rPr>
            <sz val="11"/>
            <color theme="1"/>
            <rFont val="Calibri"/>
            <family val="2"/>
            <scheme val="minor"/>
          </rPr>
          <t>Seleccionar un valor del listado</t>
        </r>
      </text>
    </comment>
    <comment ref="D2017" authorId="2">
      <text>
        <r>
          <rPr>
            <sz val="11"/>
            <color theme="1"/>
            <rFont val="Calibri"/>
            <family val="2"/>
            <scheme val="minor"/>
          </rPr>
          <t>Seleccione el tipo de procedimiento</t>
        </r>
      </text>
    </comment>
    <comment ref="E2017" authorId="2">
      <text>
        <r>
          <rPr>
            <sz val="11"/>
            <color theme="1"/>
            <rFont val="Calibri"/>
            <family val="2"/>
            <scheme val="minor"/>
          </rPr>
          <t>Seleccione un valor de la lista</t>
        </r>
      </text>
    </comment>
    <comment ref="F2017" authorId="2">
      <text>
        <r>
          <rPr>
            <sz val="11"/>
            <color theme="1"/>
            <rFont val="Calibri"/>
            <family val="2"/>
            <scheme val="minor"/>
          </rPr>
          <t>Introduzca el código SNIP</t>
        </r>
      </text>
    </comment>
    <comment ref="C2018" authorId="2">
      <text>
        <r>
          <rPr>
            <sz val="11"/>
            <color theme="1"/>
            <rFont val="Calibri"/>
            <family val="2"/>
            <scheme val="minor"/>
          </rPr>
          <t>Introduzca la fecha de inicio del proceso, en formato dd-mm-aaaa</t>
        </r>
      </text>
    </comment>
    <comment ref="F201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9" authorId="2">
      <text/>
    </comment>
    <comment ref="C2020" authorId="2">
      <text>
        <r>
          <rPr>
            <sz val="11"/>
            <color theme="1"/>
            <rFont val="Calibri"/>
            <family val="2"/>
            <scheme val="minor"/>
          </rPr>
          <t>Introduzca la fecha prevista de adjudicación, en formato dd-mm-aaaa</t>
        </r>
      </text>
    </comment>
    <comment ref="F2020" authorId="2">
      <text/>
    </comment>
    <comment ref="F2021" authorId="2">
      <text/>
    </comment>
    <comment ref="A2023" authorId="2">
      <text>
        <r>
          <rPr>
            <sz val="11"/>
            <color theme="1"/>
            <rFont val="Calibri"/>
            <family val="2"/>
            <scheme val="minor"/>
          </rPr>
          <t>Introduzca un codigo UNSPSC</t>
        </r>
      </text>
    </comment>
    <comment ref="B2023" authorId="2">
      <text>
        <r>
          <rPr>
            <sz val="11"/>
            <color theme="1"/>
            <rFont val="Calibri"/>
            <family val="2"/>
            <scheme val="minor"/>
          </rPr>
          <t>Descripción calculada automáticamente a partir de código del artículo</t>
        </r>
      </text>
    </comment>
    <comment ref="C2023" authorId="2">
      <text>
        <r>
          <rPr>
            <sz val="11"/>
            <color theme="1"/>
            <rFont val="Calibri"/>
            <family val="2"/>
            <scheme val="minor"/>
          </rPr>
          <t>Seleccione un valor de la lista</t>
        </r>
      </text>
    </comment>
    <comment ref="D2023" authorId="2">
      <text>
        <r>
          <rPr>
            <sz val="11"/>
            <color theme="1"/>
            <rFont val="Calibri"/>
            <family val="2"/>
            <scheme val="minor"/>
          </rPr>
          <t>Introduzca un número con dos decimales como máximo. Debe ser igual o mayor a la "Cantidad Real Consumida"</t>
        </r>
      </text>
    </comment>
    <comment ref="E2023" authorId="2">
      <text>
        <r>
          <rPr>
            <sz val="11"/>
            <color theme="1"/>
            <rFont val="Calibri"/>
            <family val="2"/>
            <scheme val="minor"/>
          </rPr>
          <t>Introduzca un número con dos decimales como máximo</t>
        </r>
      </text>
    </comment>
    <comment ref="F2023" authorId="2">
      <text>
        <r>
          <rPr>
            <sz val="11"/>
            <color theme="1"/>
            <rFont val="Calibri"/>
            <family val="2"/>
            <scheme val="minor"/>
          </rPr>
          <t>Monto calculado automáticamente por el sistema</t>
        </r>
      </text>
    </comment>
    <comment ref="A2034" authorId="2">
      <text>
        <r>
          <rPr>
            <sz val="11"/>
            <color theme="1"/>
            <rFont val="Calibri"/>
            <family val="2"/>
            <scheme val="minor"/>
          </rPr>
          <t>Introducir un texto con el nombre o referencia de la contratación</t>
        </r>
      </text>
    </comment>
    <comment ref="B2034" authorId="2">
      <text>
        <r>
          <rPr>
            <sz val="11"/>
            <color theme="1"/>
            <rFont val="Calibri"/>
            <family val="2"/>
            <scheme val="minor"/>
          </rPr>
          <t>Introduzca un texto con la finalidad de la contratación</t>
        </r>
      </text>
    </comment>
    <comment ref="C2034" authorId="2">
      <text>
        <r>
          <rPr>
            <sz val="11"/>
            <color theme="1"/>
            <rFont val="Calibri"/>
            <family val="2"/>
            <scheme val="minor"/>
          </rPr>
          <t>Seleccionar un valor del listado</t>
        </r>
      </text>
    </comment>
    <comment ref="D2034" authorId="2">
      <text>
        <r>
          <rPr>
            <sz val="11"/>
            <color theme="1"/>
            <rFont val="Calibri"/>
            <family val="2"/>
            <scheme val="minor"/>
          </rPr>
          <t>Seleccione el tipo de procedimiento</t>
        </r>
      </text>
    </comment>
    <comment ref="E2034" authorId="2">
      <text>
        <r>
          <rPr>
            <sz val="11"/>
            <color theme="1"/>
            <rFont val="Calibri"/>
            <family val="2"/>
            <scheme val="minor"/>
          </rPr>
          <t>Seleccione un valor de la lista</t>
        </r>
      </text>
    </comment>
    <comment ref="F2034" authorId="2">
      <text>
        <r>
          <rPr>
            <sz val="11"/>
            <color theme="1"/>
            <rFont val="Calibri"/>
            <family val="2"/>
            <scheme val="minor"/>
          </rPr>
          <t>Introduzca el código SNIP</t>
        </r>
      </text>
    </comment>
    <comment ref="C2035" authorId="2">
      <text>
        <r>
          <rPr>
            <sz val="11"/>
            <color theme="1"/>
            <rFont val="Calibri"/>
            <family val="2"/>
            <scheme val="minor"/>
          </rPr>
          <t>Introduzca la fecha de inicio del proceso, en formato dd-mm-aaaa</t>
        </r>
      </text>
    </comment>
    <comment ref="F20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6" authorId="2">
      <text/>
    </comment>
    <comment ref="C2037" authorId="2">
      <text>
        <r>
          <rPr>
            <sz val="11"/>
            <color theme="1"/>
            <rFont val="Calibri"/>
            <family val="2"/>
            <scheme val="minor"/>
          </rPr>
          <t>Introduzca la fecha prevista de adjudicación, en formato dd-mm-aaaa</t>
        </r>
      </text>
    </comment>
    <comment ref="F2037" authorId="2">
      <text/>
    </comment>
    <comment ref="F2038" authorId="2">
      <text/>
    </comment>
    <comment ref="A2040" authorId="2">
      <text>
        <r>
          <rPr>
            <sz val="11"/>
            <color theme="1"/>
            <rFont val="Calibri"/>
            <family val="2"/>
            <scheme val="minor"/>
          </rPr>
          <t>Introduzca un codigo UNSPSC</t>
        </r>
      </text>
    </comment>
    <comment ref="B2040" authorId="2">
      <text>
        <r>
          <rPr>
            <sz val="11"/>
            <color theme="1"/>
            <rFont val="Calibri"/>
            <family val="2"/>
            <scheme val="minor"/>
          </rPr>
          <t>Descripción calculada automáticamente a partir de código del artículo</t>
        </r>
      </text>
    </comment>
    <comment ref="C2040" authorId="2">
      <text>
        <r>
          <rPr>
            <sz val="11"/>
            <color theme="1"/>
            <rFont val="Calibri"/>
            <family val="2"/>
            <scheme val="minor"/>
          </rPr>
          <t>Seleccione un valor de la lista</t>
        </r>
      </text>
    </comment>
    <comment ref="D2040" authorId="2">
      <text>
        <r>
          <rPr>
            <sz val="11"/>
            <color theme="1"/>
            <rFont val="Calibri"/>
            <family val="2"/>
            <scheme val="minor"/>
          </rPr>
          <t>Introduzca un número con dos decimales como máximo. Debe ser igual o mayor a la "Cantidad Real Consumida"</t>
        </r>
      </text>
    </comment>
    <comment ref="E2040" authorId="2">
      <text>
        <r>
          <rPr>
            <sz val="11"/>
            <color theme="1"/>
            <rFont val="Calibri"/>
            <family val="2"/>
            <scheme val="minor"/>
          </rPr>
          <t>Introduzca un número con dos decimales como máximo</t>
        </r>
      </text>
    </comment>
    <comment ref="F2040" authorId="2">
      <text>
        <r>
          <rPr>
            <sz val="11"/>
            <color theme="1"/>
            <rFont val="Calibri"/>
            <family val="2"/>
            <scheme val="minor"/>
          </rPr>
          <t>Monto calculado automáticamente por el sistema</t>
        </r>
      </text>
    </comment>
    <comment ref="A2050" authorId="2">
      <text>
        <r>
          <rPr>
            <sz val="11"/>
            <color theme="1"/>
            <rFont val="Calibri"/>
            <family val="2"/>
            <scheme val="minor"/>
          </rPr>
          <t>Introducir un texto con el nombre o referencia de la contratación</t>
        </r>
      </text>
    </comment>
    <comment ref="B2050" authorId="2">
      <text>
        <r>
          <rPr>
            <sz val="11"/>
            <color theme="1"/>
            <rFont val="Calibri"/>
            <family val="2"/>
            <scheme val="minor"/>
          </rPr>
          <t>Introduzca un texto con la finalidad de la contratación</t>
        </r>
      </text>
    </comment>
    <comment ref="C2050" authorId="2">
      <text>
        <r>
          <rPr>
            <sz val="11"/>
            <color theme="1"/>
            <rFont val="Calibri"/>
            <family val="2"/>
            <scheme val="minor"/>
          </rPr>
          <t>Seleccionar un valor del listado</t>
        </r>
      </text>
    </comment>
    <comment ref="D2050" authorId="2">
      <text>
        <r>
          <rPr>
            <sz val="11"/>
            <color theme="1"/>
            <rFont val="Calibri"/>
            <family val="2"/>
            <scheme val="minor"/>
          </rPr>
          <t>Seleccione el tipo de procedimiento</t>
        </r>
      </text>
    </comment>
    <comment ref="E2050" authorId="2">
      <text>
        <r>
          <rPr>
            <sz val="11"/>
            <color theme="1"/>
            <rFont val="Calibri"/>
            <family val="2"/>
            <scheme val="minor"/>
          </rPr>
          <t>Seleccione un valor de la lista</t>
        </r>
      </text>
    </comment>
    <comment ref="F2050" authorId="2">
      <text>
        <r>
          <rPr>
            <sz val="11"/>
            <color theme="1"/>
            <rFont val="Calibri"/>
            <family val="2"/>
            <scheme val="minor"/>
          </rPr>
          <t>Introduzca el código SNIP</t>
        </r>
      </text>
    </comment>
    <comment ref="C2051" authorId="2">
      <text>
        <r>
          <rPr>
            <sz val="11"/>
            <color theme="1"/>
            <rFont val="Calibri"/>
            <family val="2"/>
            <scheme val="minor"/>
          </rPr>
          <t>Introduzca la fecha de inicio del proceso, en formato dd-mm-aaaa</t>
        </r>
      </text>
    </comment>
    <comment ref="F20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2">
      <text/>
    </comment>
    <comment ref="C2053" authorId="2">
      <text>
        <r>
          <rPr>
            <sz val="11"/>
            <color theme="1"/>
            <rFont val="Calibri"/>
            <family val="2"/>
            <scheme val="minor"/>
          </rPr>
          <t>Introduzca la fecha prevista de adjudicación, en formato dd-mm-aaaa</t>
        </r>
      </text>
    </comment>
    <comment ref="F2053" authorId="2">
      <text/>
    </comment>
    <comment ref="F2054" authorId="2">
      <text/>
    </comment>
    <comment ref="A2056" authorId="2">
      <text>
        <r>
          <rPr>
            <sz val="11"/>
            <color theme="1"/>
            <rFont val="Calibri"/>
            <family val="2"/>
            <scheme val="minor"/>
          </rPr>
          <t>Introduzca un codigo UNSPSC</t>
        </r>
      </text>
    </comment>
    <comment ref="B2056" authorId="2">
      <text>
        <r>
          <rPr>
            <sz val="11"/>
            <color theme="1"/>
            <rFont val="Calibri"/>
            <family val="2"/>
            <scheme val="minor"/>
          </rPr>
          <t>Descripción calculada automáticamente a partir de código del artículo</t>
        </r>
      </text>
    </comment>
    <comment ref="C2056" authorId="2">
      <text>
        <r>
          <rPr>
            <sz val="11"/>
            <color theme="1"/>
            <rFont val="Calibri"/>
            <family val="2"/>
            <scheme val="minor"/>
          </rPr>
          <t>Seleccione un valor de la lista</t>
        </r>
      </text>
    </comment>
    <comment ref="D2056" authorId="2">
      <text>
        <r>
          <rPr>
            <sz val="11"/>
            <color theme="1"/>
            <rFont val="Calibri"/>
            <family val="2"/>
            <scheme val="minor"/>
          </rPr>
          <t>Introduzca un número con dos decimales como máximo. Debe ser igual o mayor a la "Cantidad Real Consumida"</t>
        </r>
      </text>
    </comment>
    <comment ref="E2056" authorId="2">
      <text>
        <r>
          <rPr>
            <sz val="11"/>
            <color theme="1"/>
            <rFont val="Calibri"/>
            <family val="2"/>
            <scheme val="minor"/>
          </rPr>
          <t>Introduzca un número con dos decimales como máximo</t>
        </r>
      </text>
    </comment>
    <comment ref="F2056" authorId="2">
      <text>
        <r>
          <rPr>
            <sz val="11"/>
            <color theme="1"/>
            <rFont val="Calibri"/>
            <family val="2"/>
            <scheme val="minor"/>
          </rPr>
          <t>Monto calculado automáticamente por el sistema</t>
        </r>
      </text>
    </comment>
    <comment ref="A2066" authorId="2">
      <text>
        <r>
          <rPr>
            <sz val="11"/>
            <color theme="1"/>
            <rFont val="Calibri"/>
            <family val="2"/>
            <scheme val="minor"/>
          </rPr>
          <t>Introducir un texto con el nombre o referencia de la contratación</t>
        </r>
      </text>
    </comment>
    <comment ref="B2066" authorId="2">
      <text>
        <r>
          <rPr>
            <sz val="11"/>
            <color theme="1"/>
            <rFont val="Calibri"/>
            <family val="2"/>
            <scheme val="minor"/>
          </rPr>
          <t>Introduzca un texto con la finalidad de la contratación</t>
        </r>
      </text>
    </comment>
    <comment ref="C2066" authorId="2">
      <text>
        <r>
          <rPr>
            <sz val="11"/>
            <color theme="1"/>
            <rFont val="Calibri"/>
            <family val="2"/>
            <scheme val="minor"/>
          </rPr>
          <t>Seleccionar un valor del listado</t>
        </r>
      </text>
    </comment>
    <comment ref="D2066" authorId="2">
      <text>
        <r>
          <rPr>
            <sz val="11"/>
            <color theme="1"/>
            <rFont val="Calibri"/>
            <family val="2"/>
            <scheme val="minor"/>
          </rPr>
          <t>Seleccione el tipo de procedimiento</t>
        </r>
      </text>
    </comment>
    <comment ref="E2066" authorId="2">
      <text>
        <r>
          <rPr>
            <sz val="11"/>
            <color theme="1"/>
            <rFont val="Calibri"/>
            <family val="2"/>
            <scheme val="minor"/>
          </rPr>
          <t>Seleccione un valor de la lista</t>
        </r>
      </text>
    </comment>
    <comment ref="F2066" authorId="2">
      <text>
        <r>
          <rPr>
            <sz val="11"/>
            <color theme="1"/>
            <rFont val="Calibri"/>
            <family val="2"/>
            <scheme val="minor"/>
          </rPr>
          <t>Introduzca el código SNIP</t>
        </r>
      </text>
    </comment>
    <comment ref="C2067" authorId="2">
      <text>
        <r>
          <rPr>
            <sz val="11"/>
            <color theme="1"/>
            <rFont val="Calibri"/>
            <family val="2"/>
            <scheme val="minor"/>
          </rPr>
          <t>Introduzca la fecha de inicio del proceso, en formato dd-mm-aaaa</t>
        </r>
      </text>
    </comment>
    <comment ref="F20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2">
      <text/>
    </comment>
    <comment ref="C2069" authorId="2">
      <text>
        <r>
          <rPr>
            <sz val="11"/>
            <color theme="1"/>
            <rFont val="Calibri"/>
            <family val="2"/>
            <scheme val="minor"/>
          </rPr>
          <t>Introduzca la fecha prevista de adjudicación, en formato dd-mm-aaaa</t>
        </r>
      </text>
    </comment>
    <comment ref="F2069" authorId="2">
      <text/>
    </comment>
    <comment ref="F2070" authorId="2">
      <text/>
    </comment>
    <comment ref="A2072" authorId="2">
      <text>
        <r>
          <rPr>
            <sz val="11"/>
            <color theme="1"/>
            <rFont val="Calibri"/>
            <family val="2"/>
            <scheme val="minor"/>
          </rPr>
          <t>Introduzca un codigo UNSPSC</t>
        </r>
      </text>
    </comment>
    <comment ref="B2072" authorId="2">
      <text>
        <r>
          <rPr>
            <sz val="11"/>
            <color theme="1"/>
            <rFont val="Calibri"/>
            <family val="2"/>
            <scheme val="minor"/>
          </rPr>
          <t>Descripción calculada automáticamente a partir de código del artículo</t>
        </r>
      </text>
    </comment>
    <comment ref="C2072" authorId="2">
      <text>
        <r>
          <rPr>
            <sz val="11"/>
            <color theme="1"/>
            <rFont val="Calibri"/>
            <family val="2"/>
            <scheme val="minor"/>
          </rPr>
          <t>Seleccione un valor de la lista</t>
        </r>
      </text>
    </comment>
    <comment ref="D2072" authorId="2">
      <text>
        <r>
          <rPr>
            <sz val="11"/>
            <color theme="1"/>
            <rFont val="Calibri"/>
            <family val="2"/>
            <scheme val="minor"/>
          </rPr>
          <t>Introduzca un número con dos decimales como máximo. Debe ser igual o mayor a la "Cantidad Real Consumida"</t>
        </r>
      </text>
    </comment>
    <comment ref="E2072" authorId="2">
      <text>
        <r>
          <rPr>
            <sz val="11"/>
            <color theme="1"/>
            <rFont val="Calibri"/>
            <family val="2"/>
            <scheme val="minor"/>
          </rPr>
          <t>Introduzca un número con dos decimales como máximo</t>
        </r>
      </text>
    </comment>
    <comment ref="F2072" authorId="2">
      <text>
        <r>
          <rPr>
            <sz val="11"/>
            <color theme="1"/>
            <rFont val="Calibri"/>
            <family val="2"/>
            <scheme val="minor"/>
          </rPr>
          <t>Monto calculado automáticamente por el sistema</t>
        </r>
      </text>
    </comment>
    <comment ref="A2091" authorId="2">
      <text>
        <r>
          <rPr>
            <sz val="11"/>
            <color theme="1"/>
            <rFont val="Calibri"/>
            <family val="2"/>
            <scheme val="minor"/>
          </rPr>
          <t>Introducir un texto con el nombre o referencia de la contratación</t>
        </r>
      </text>
    </comment>
    <comment ref="B2091" authorId="2">
      <text>
        <r>
          <rPr>
            <sz val="11"/>
            <color theme="1"/>
            <rFont val="Calibri"/>
            <family val="2"/>
            <scheme val="minor"/>
          </rPr>
          <t>Introduzca un texto con la finalidad de la contratación</t>
        </r>
      </text>
    </comment>
    <comment ref="C2091" authorId="2">
      <text>
        <r>
          <rPr>
            <sz val="11"/>
            <color theme="1"/>
            <rFont val="Calibri"/>
            <family val="2"/>
            <scheme val="minor"/>
          </rPr>
          <t>Seleccionar un valor del listado</t>
        </r>
      </text>
    </comment>
    <comment ref="D2091" authorId="2">
      <text>
        <r>
          <rPr>
            <sz val="11"/>
            <color theme="1"/>
            <rFont val="Calibri"/>
            <family val="2"/>
            <scheme val="minor"/>
          </rPr>
          <t>Seleccione el tipo de procedimiento</t>
        </r>
      </text>
    </comment>
    <comment ref="E2091" authorId="2">
      <text>
        <r>
          <rPr>
            <sz val="11"/>
            <color theme="1"/>
            <rFont val="Calibri"/>
            <family val="2"/>
            <scheme val="minor"/>
          </rPr>
          <t>Seleccione un valor de la lista</t>
        </r>
      </text>
    </comment>
    <comment ref="F2091" authorId="2">
      <text>
        <r>
          <rPr>
            <sz val="11"/>
            <color theme="1"/>
            <rFont val="Calibri"/>
            <family val="2"/>
            <scheme val="minor"/>
          </rPr>
          <t>Introduzca el código SNIP</t>
        </r>
      </text>
    </comment>
    <comment ref="C2092" authorId="2">
      <text>
        <r>
          <rPr>
            <sz val="11"/>
            <color theme="1"/>
            <rFont val="Calibri"/>
            <family val="2"/>
            <scheme val="minor"/>
          </rPr>
          <t>Introduzca la fecha de inicio del proceso, en formato dd-mm-aaaa</t>
        </r>
      </text>
    </comment>
    <comment ref="F20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3" authorId="2">
      <text/>
    </comment>
    <comment ref="C2094" authorId="2">
      <text>
        <r>
          <rPr>
            <sz val="11"/>
            <color theme="1"/>
            <rFont val="Calibri"/>
            <family val="2"/>
            <scheme val="minor"/>
          </rPr>
          <t>Introduzca la fecha prevista de adjudicación, en formato dd-mm-aaaa</t>
        </r>
      </text>
    </comment>
    <comment ref="F2094" authorId="2">
      <text/>
    </comment>
    <comment ref="F2095" authorId="2">
      <text/>
    </comment>
    <comment ref="A2097" authorId="2">
      <text>
        <r>
          <rPr>
            <sz val="11"/>
            <color theme="1"/>
            <rFont val="Calibri"/>
            <family val="2"/>
            <scheme val="minor"/>
          </rPr>
          <t>Introduzca un codigo UNSPSC</t>
        </r>
      </text>
    </comment>
    <comment ref="B2097" authorId="2">
      <text>
        <r>
          <rPr>
            <sz val="11"/>
            <color theme="1"/>
            <rFont val="Calibri"/>
            <family val="2"/>
            <scheme val="minor"/>
          </rPr>
          <t>Descripción calculada automáticamente a partir de código del artículo</t>
        </r>
      </text>
    </comment>
    <comment ref="C2097" authorId="2">
      <text>
        <r>
          <rPr>
            <sz val="11"/>
            <color theme="1"/>
            <rFont val="Calibri"/>
            <family val="2"/>
            <scheme val="minor"/>
          </rPr>
          <t>Seleccione un valor de la lista</t>
        </r>
      </text>
    </comment>
    <comment ref="D2097" authorId="2">
      <text>
        <r>
          <rPr>
            <sz val="11"/>
            <color theme="1"/>
            <rFont val="Calibri"/>
            <family val="2"/>
            <scheme val="minor"/>
          </rPr>
          <t>Introduzca un número con dos decimales como máximo. Debe ser igual o mayor a la "Cantidad Real Consumida"</t>
        </r>
      </text>
    </comment>
    <comment ref="E2097" authorId="2">
      <text>
        <r>
          <rPr>
            <sz val="11"/>
            <color theme="1"/>
            <rFont val="Calibri"/>
            <family val="2"/>
            <scheme val="minor"/>
          </rPr>
          <t>Introduzca un número con dos decimales como máximo</t>
        </r>
      </text>
    </comment>
    <comment ref="F2097" authorId="2">
      <text>
        <r>
          <rPr>
            <sz val="11"/>
            <color theme="1"/>
            <rFont val="Calibri"/>
            <family val="2"/>
            <scheme val="minor"/>
          </rPr>
          <t>Monto calculado automáticamente por el sistema</t>
        </r>
      </text>
    </comment>
    <comment ref="A2116" authorId="2">
      <text>
        <r>
          <rPr>
            <sz val="11"/>
            <color theme="1"/>
            <rFont val="Calibri"/>
            <family val="2"/>
            <scheme val="minor"/>
          </rPr>
          <t>Introducir un texto con el nombre o referencia de la contratación</t>
        </r>
      </text>
    </comment>
    <comment ref="B2116" authorId="2">
      <text>
        <r>
          <rPr>
            <sz val="11"/>
            <color theme="1"/>
            <rFont val="Calibri"/>
            <family val="2"/>
            <scheme val="minor"/>
          </rPr>
          <t>Introduzca un texto con la finalidad de la contratación</t>
        </r>
      </text>
    </comment>
    <comment ref="C2116" authorId="2">
      <text>
        <r>
          <rPr>
            <sz val="11"/>
            <color theme="1"/>
            <rFont val="Calibri"/>
            <family val="2"/>
            <scheme val="minor"/>
          </rPr>
          <t>Seleccionar un valor del listado</t>
        </r>
      </text>
    </comment>
    <comment ref="D2116" authorId="2">
      <text>
        <r>
          <rPr>
            <sz val="11"/>
            <color theme="1"/>
            <rFont val="Calibri"/>
            <family val="2"/>
            <scheme val="minor"/>
          </rPr>
          <t>Seleccione el tipo de procedimiento</t>
        </r>
      </text>
    </comment>
    <comment ref="E2116" authorId="2">
      <text>
        <r>
          <rPr>
            <sz val="11"/>
            <color theme="1"/>
            <rFont val="Calibri"/>
            <family val="2"/>
            <scheme val="minor"/>
          </rPr>
          <t>Seleccione un valor de la lista</t>
        </r>
      </text>
    </comment>
    <comment ref="F2116" authorId="2">
      <text>
        <r>
          <rPr>
            <sz val="11"/>
            <color theme="1"/>
            <rFont val="Calibri"/>
            <family val="2"/>
            <scheme val="minor"/>
          </rPr>
          <t>Introduzca el código SNIP</t>
        </r>
      </text>
    </comment>
    <comment ref="C2117" authorId="2">
      <text>
        <r>
          <rPr>
            <sz val="11"/>
            <color theme="1"/>
            <rFont val="Calibri"/>
            <family val="2"/>
            <scheme val="minor"/>
          </rPr>
          <t>Introduzca la fecha de inicio del proceso, en formato dd-mm-aaaa</t>
        </r>
      </text>
    </comment>
    <comment ref="F21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2">
      <text/>
    </comment>
    <comment ref="C2119" authorId="2">
      <text>
        <r>
          <rPr>
            <sz val="11"/>
            <color theme="1"/>
            <rFont val="Calibri"/>
            <family val="2"/>
            <scheme val="minor"/>
          </rPr>
          <t>Introduzca la fecha prevista de adjudicación, en formato dd-mm-aaaa</t>
        </r>
      </text>
    </comment>
    <comment ref="F2119" authorId="2">
      <text/>
    </comment>
    <comment ref="F2120" authorId="2">
      <text/>
    </comment>
    <comment ref="A2122" authorId="2">
      <text>
        <r>
          <rPr>
            <sz val="11"/>
            <color theme="1"/>
            <rFont val="Calibri"/>
            <family val="2"/>
            <scheme val="minor"/>
          </rPr>
          <t>Introduzca un codigo UNSPSC</t>
        </r>
      </text>
    </comment>
    <comment ref="B2122" authorId="2">
      <text>
        <r>
          <rPr>
            <sz val="11"/>
            <color theme="1"/>
            <rFont val="Calibri"/>
            <family val="2"/>
            <scheme val="minor"/>
          </rPr>
          <t>Descripción calculada automáticamente a partir de código del artículo</t>
        </r>
      </text>
    </comment>
    <comment ref="C2122" authorId="2">
      <text>
        <r>
          <rPr>
            <sz val="11"/>
            <color theme="1"/>
            <rFont val="Calibri"/>
            <family val="2"/>
            <scheme val="minor"/>
          </rPr>
          <t>Seleccione un valor de la lista</t>
        </r>
      </text>
    </comment>
    <comment ref="D2122" authorId="2">
      <text>
        <r>
          <rPr>
            <sz val="11"/>
            <color theme="1"/>
            <rFont val="Calibri"/>
            <family val="2"/>
            <scheme val="minor"/>
          </rPr>
          <t>Introduzca un número con dos decimales como máximo. Debe ser igual o mayor a la "Cantidad Real Consumida"</t>
        </r>
      </text>
    </comment>
    <comment ref="E2122" authorId="2">
      <text>
        <r>
          <rPr>
            <sz val="11"/>
            <color theme="1"/>
            <rFont val="Calibri"/>
            <family val="2"/>
            <scheme val="minor"/>
          </rPr>
          <t>Introduzca un número con dos decimales como máximo</t>
        </r>
      </text>
    </comment>
    <comment ref="F2122" authorId="2">
      <text>
        <r>
          <rPr>
            <sz val="11"/>
            <color theme="1"/>
            <rFont val="Calibri"/>
            <family val="2"/>
            <scheme val="minor"/>
          </rPr>
          <t>Monto calculado automáticamente por el sistema</t>
        </r>
      </text>
    </comment>
    <comment ref="A2141" authorId="2">
      <text>
        <r>
          <rPr>
            <sz val="11"/>
            <color theme="1"/>
            <rFont val="Calibri"/>
            <family val="2"/>
            <scheme val="minor"/>
          </rPr>
          <t>Introducir un texto con el nombre o referencia de la contratación</t>
        </r>
      </text>
    </comment>
    <comment ref="B2141" authorId="2">
      <text>
        <r>
          <rPr>
            <sz val="11"/>
            <color theme="1"/>
            <rFont val="Calibri"/>
            <family val="2"/>
            <scheme val="minor"/>
          </rPr>
          <t>Introduzca un texto con la finalidad de la contratación</t>
        </r>
      </text>
    </comment>
    <comment ref="C2141" authorId="2">
      <text>
        <r>
          <rPr>
            <sz val="11"/>
            <color theme="1"/>
            <rFont val="Calibri"/>
            <family val="2"/>
            <scheme val="minor"/>
          </rPr>
          <t>Seleccionar un valor del listado</t>
        </r>
      </text>
    </comment>
    <comment ref="D2141" authorId="2">
      <text>
        <r>
          <rPr>
            <sz val="11"/>
            <color theme="1"/>
            <rFont val="Calibri"/>
            <family val="2"/>
            <scheme val="minor"/>
          </rPr>
          <t>Seleccione el tipo de procedimiento</t>
        </r>
      </text>
    </comment>
    <comment ref="E2141" authorId="2">
      <text>
        <r>
          <rPr>
            <sz val="11"/>
            <color theme="1"/>
            <rFont val="Calibri"/>
            <family val="2"/>
            <scheme val="minor"/>
          </rPr>
          <t>Seleccione un valor de la lista</t>
        </r>
      </text>
    </comment>
    <comment ref="F2141" authorId="2">
      <text>
        <r>
          <rPr>
            <sz val="11"/>
            <color theme="1"/>
            <rFont val="Calibri"/>
            <family val="2"/>
            <scheme val="minor"/>
          </rPr>
          <t>Introduzca el código SNIP</t>
        </r>
      </text>
    </comment>
    <comment ref="C2142" authorId="2">
      <text>
        <r>
          <rPr>
            <sz val="11"/>
            <color theme="1"/>
            <rFont val="Calibri"/>
            <family val="2"/>
            <scheme val="minor"/>
          </rPr>
          <t>Introduzca la fecha de inicio del proceso, en formato dd-mm-aaaa</t>
        </r>
      </text>
    </comment>
    <comment ref="F21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2">
      <text/>
    </comment>
    <comment ref="C2144" authorId="2">
      <text>
        <r>
          <rPr>
            <sz val="11"/>
            <color theme="1"/>
            <rFont val="Calibri"/>
            <family val="2"/>
            <scheme val="minor"/>
          </rPr>
          <t>Introduzca la fecha prevista de adjudicación, en formato dd-mm-aaaa</t>
        </r>
      </text>
    </comment>
    <comment ref="F2144" authorId="2">
      <text/>
    </comment>
    <comment ref="F2145" authorId="2">
      <text/>
    </comment>
    <comment ref="A2147" authorId="2">
      <text>
        <r>
          <rPr>
            <sz val="11"/>
            <color theme="1"/>
            <rFont val="Calibri"/>
            <family val="2"/>
            <scheme val="minor"/>
          </rPr>
          <t>Introduzca un codigo UNSPSC</t>
        </r>
      </text>
    </comment>
    <comment ref="B2147" authorId="2">
      <text>
        <r>
          <rPr>
            <sz val="11"/>
            <color theme="1"/>
            <rFont val="Calibri"/>
            <family val="2"/>
            <scheme val="minor"/>
          </rPr>
          <t>Descripción calculada automáticamente a partir de código del artículo</t>
        </r>
      </text>
    </comment>
    <comment ref="C2147" authorId="2">
      <text>
        <r>
          <rPr>
            <sz val="11"/>
            <color theme="1"/>
            <rFont val="Calibri"/>
            <family val="2"/>
            <scheme val="minor"/>
          </rPr>
          <t>Seleccione un valor de la lista</t>
        </r>
      </text>
    </comment>
    <comment ref="D2147" authorId="2">
      <text>
        <r>
          <rPr>
            <sz val="11"/>
            <color theme="1"/>
            <rFont val="Calibri"/>
            <family val="2"/>
            <scheme val="minor"/>
          </rPr>
          <t>Introduzca un número con dos decimales como máximo. Debe ser igual o mayor a la "Cantidad Real Consumida"</t>
        </r>
      </text>
    </comment>
    <comment ref="E2147" authorId="2">
      <text>
        <r>
          <rPr>
            <sz val="11"/>
            <color theme="1"/>
            <rFont val="Calibri"/>
            <family val="2"/>
            <scheme val="minor"/>
          </rPr>
          <t>Introduzca un número con dos decimales como máximo</t>
        </r>
      </text>
    </comment>
    <comment ref="F2147" authorId="2">
      <text>
        <r>
          <rPr>
            <sz val="11"/>
            <color theme="1"/>
            <rFont val="Calibri"/>
            <family val="2"/>
            <scheme val="minor"/>
          </rPr>
          <t>Monto calculado automáticamente por el sistema</t>
        </r>
      </text>
    </comment>
    <comment ref="A2297" authorId="2">
      <text>
        <r>
          <rPr>
            <sz val="11"/>
            <color theme="1"/>
            <rFont val="Calibri"/>
            <family val="2"/>
            <scheme val="minor"/>
          </rPr>
          <t>Introducir un texto con el nombre o referencia de la contratación</t>
        </r>
      </text>
    </comment>
    <comment ref="B2297" authorId="2">
      <text>
        <r>
          <rPr>
            <sz val="11"/>
            <color theme="1"/>
            <rFont val="Calibri"/>
            <family val="2"/>
            <scheme val="minor"/>
          </rPr>
          <t>Introduzca un texto con la finalidad de la contratación</t>
        </r>
      </text>
    </comment>
    <comment ref="C2297" authorId="2">
      <text>
        <r>
          <rPr>
            <sz val="11"/>
            <color theme="1"/>
            <rFont val="Calibri"/>
            <family val="2"/>
            <scheme val="minor"/>
          </rPr>
          <t>Seleccionar un valor del listado</t>
        </r>
      </text>
    </comment>
    <comment ref="D2297" authorId="2">
      <text>
        <r>
          <rPr>
            <sz val="11"/>
            <color theme="1"/>
            <rFont val="Calibri"/>
            <family val="2"/>
            <scheme val="minor"/>
          </rPr>
          <t>Seleccione el tipo de procedimiento</t>
        </r>
      </text>
    </comment>
    <comment ref="E2297" authorId="2">
      <text>
        <r>
          <rPr>
            <sz val="11"/>
            <color theme="1"/>
            <rFont val="Calibri"/>
            <family val="2"/>
            <scheme val="minor"/>
          </rPr>
          <t>Seleccione un valor de la lista</t>
        </r>
      </text>
    </comment>
    <comment ref="F2297" authorId="2">
      <text>
        <r>
          <rPr>
            <sz val="11"/>
            <color theme="1"/>
            <rFont val="Calibri"/>
            <family val="2"/>
            <scheme val="minor"/>
          </rPr>
          <t>Introduzca el código SNIP</t>
        </r>
      </text>
    </comment>
    <comment ref="C2298" authorId="2">
      <text>
        <r>
          <rPr>
            <sz val="11"/>
            <color theme="1"/>
            <rFont val="Calibri"/>
            <family val="2"/>
            <scheme val="minor"/>
          </rPr>
          <t>Introduzca la fecha de inicio del proceso, en formato dd-mm-aaaa</t>
        </r>
      </text>
    </comment>
    <comment ref="F22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9" authorId="2">
      <text/>
    </comment>
    <comment ref="C2300" authorId="2">
      <text>
        <r>
          <rPr>
            <sz val="11"/>
            <color theme="1"/>
            <rFont val="Calibri"/>
            <family val="2"/>
            <scheme val="minor"/>
          </rPr>
          <t>Introduzca la fecha prevista de adjudicación, en formato dd-mm-aaaa</t>
        </r>
      </text>
    </comment>
    <comment ref="F2300" authorId="2">
      <text/>
    </comment>
    <comment ref="F2301" authorId="2">
      <text/>
    </comment>
    <comment ref="A2303" authorId="2">
      <text>
        <r>
          <rPr>
            <sz val="11"/>
            <color theme="1"/>
            <rFont val="Calibri"/>
            <family val="2"/>
            <scheme val="minor"/>
          </rPr>
          <t>Introduzca un codigo UNSPSC</t>
        </r>
      </text>
    </comment>
    <comment ref="B2303" authorId="2">
      <text>
        <r>
          <rPr>
            <sz val="11"/>
            <color theme="1"/>
            <rFont val="Calibri"/>
            <family val="2"/>
            <scheme val="minor"/>
          </rPr>
          <t>Descripción calculada automáticamente a partir de código del artículo</t>
        </r>
      </text>
    </comment>
    <comment ref="C2303" authorId="2">
      <text>
        <r>
          <rPr>
            <sz val="11"/>
            <color theme="1"/>
            <rFont val="Calibri"/>
            <family val="2"/>
            <scheme val="minor"/>
          </rPr>
          <t>Seleccione un valor de la lista</t>
        </r>
      </text>
    </comment>
    <comment ref="D2303" authorId="2">
      <text>
        <r>
          <rPr>
            <sz val="11"/>
            <color theme="1"/>
            <rFont val="Calibri"/>
            <family val="2"/>
            <scheme val="minor"/>
          </rPr>
          <t>Introduzca un número con dos decimales como máximo. Debe ser igual o mayor a la "Cantidad Real Consumida"</t>
        </r>
      </text>
    </comment>
    <comment ref="E2303" authorId="2">
      <text>
        <r>
          <rPr>
            <sz val="11"/>
            <color theme="1"/>
            <rFont val="Calibri"/>
            <family val="2"/>
            <scheme val="minor"/>
          </rPr>
          <t>Introduzca un número con dos decimales como máximo</t>
        </r>
      </text>
    </comment>
    <comment ref="F2303" authorId="2">
      <text>
        <r>
          <rPr>
            <sz val="11"/>
            <color theme="1"/>
            <rFont val="Calibri"/>
            <family val="2"/>
            <scheme val="minor"/>
          </rPr>
          <t>Monto calculado automáticamente por el sistema</t>
        </r>
      </text>
    </comment>
    <comment ref="A2400" authorId="2">
      <text>
        <r>
          <rPr>
            <sz val="11"/>
            <color theme="1"/>
            <rFont val="Calibri"/>
            <family val="2"/>
            <scheme val="minor"/>
          </rPr>
          <t>Introducir un texto con el nombre o referencia de la contratación</t>
        </r>
      </text>
    </comment>
    <comment ref="B2400" authorId="2">
      <text>
        <r>
          <rPr>
            <sz val="11"/>
            <color theme="1"/>
            <rFont val="Calibri"/>
            <family val="2"/>
            <scheme val="minor"/>
          </rPr>
          <t>Introduzca un texto con la finalidad de la contratación</t>
        </r>
      </text>
    </comment>
    <comment ref="C2400" authorId="2">
      <text>
        <r>
          <rPr>
            <sz val="11"/>
            <color theme="1"/>
            <rFont val="Calibri"/>
            <family val="2"/>
            <scheme val="minor"/>
          </rPr>
          <t>Seleccionar un valor del listado</t>
        </r>
      </text>
    </comment>
    <comment ref="D2400" authorId="2">
      <text>
        <r>
          <rPr>
            <sz val="11"/>
            <color theme="1"/>
            <rFont val="Calibri"/>
            <family val="2"/>
            <scheme val="minor"/>
          </rPr>
          <t>Seleccione el tipo de procedimiento</t>
        </r>
      </text>
    </comment>
    <comment ref="E2400" authorId="2">
      <text>
        <r>
          <rPr>
            <sz val="11"/>
            <color theme="1"/>
            <rFont val="Calibri"/>
            <family val="2"/>
            <scheme val="minor"/>
          </rPr>
          <t>Seleccione un valor de la lista</t>
        </r>
      </text>
    </comment>
    <comment ref="F2400" authorId="2">
      <text>
        <r>
          <rPr>
            <sz val="11"/>
            <color theme="1"/>
            <rFont val="Calibri"/>
            <family val="2"/>
            <scheme val="minor"/>
          </rPr>
          <t>Introduzca el código SNIP</t>
        </r>
      </text>
    </comment>
    <comment ref="C2401" authorId="2">
      <text>
        <r>
          <rPr>
            <sz val="11"/>
            <color theme="1"/>
            <rFont val="Calibri"/>
            <family val="2"/>
            <scheme val="minor"/>
          </rPr>
          <t>Introduzca la fecha de inicio del proceso, en formato dd-mm-aaaa</t>
        </r>
      </text>
    </comment>
    <comment ref="F24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2" authorId="2">
      <text/>
    </comment>
    <comment ref="C2403" authorId="2">
      <text>
        <r>
          <rPr>
            <sz val="11"/>
            <color theme="1"/>
            <rFont val="Calibri"/>
            <family val="2"/>
            <scheme val="minor"/>
          </rPr>
          <t>Introduzca la fecha prevista de adjudicación, en formato dd-mm-aaaa</t>
        </r>
      </text>
    </comment>
    <comment ref="F2403" authorId="2">
      <text/>
    </comment>
    <comment ref="F2404" authorId="2">
      <text/>
    </comment>
    <comment ref="A2406" authorId="2">
      <text>
        <r>
          <rPr>
            <sz val="11"/>
            <color theme="1"/>
            <rFont val="Calibri"/>
            <family val="2"/>
            <scheme val="minor"/>
          </rPr>
          <t>Introduzca un codigo UNSPSC</t>
        </r>
      </text>
    </comment>
    <comment ref="B2406" authorId="2">
      <text>
        <r>
          <rPr>
            <sz val="11"/>
            <color theme="1"/>
            <rFont val="Calibri"/>
            <family val="2"/>
            <scheme val="minor"/>
          </rPr>
          <t>Descripción calculada automáticamente a partir de código del artículo</t>
        </r>
      </text>
    </comment>
    <comment ref="C2406" authorId="2">
      <text>
        <r>
          <rPr>
            <sz val="11"/>
            <color theme="1"/>
            <rFont val="Calibri"/>
            <family val="2"/>
            <scheme val="minor"/>
          </rPr>
          <t>Seleccione un valor de la lista</t>
        </r>
      </text>
    </comment>
    <comment ref="D2406" authorId="2">
      <text>
        <r>
          <rPr>
            <sz val="11"/>
            <color theme="1"/>
            <rFont val="Calibri"/>
            <family val="2"/>
            <scheme val="minor"/>
          </rPr>
          <t>Introduzca un número con dos decimales como máximo. Debe ser igual o mayor a la "Cantidad Real Consumida"</t>
        </r>
      </text>
    </comment>
    <comment ref="E2406" authorId="2">
      <text>
        <r>
          <rPr>
            <sz val="11"/>
            <color theme="1"/>
            <rFont val="Calibri"/>
            <family val="2"/>
            <scheme val="minor"/>
          </rPr>
          <t>Introduzca un número con dos decimales como máximo</t>
        </r>
      </text>
    </comment>
    <comment ref="F2406" authorId="2">
      <text>
        <r>
          <rPr>
            <sz val="11"/>
            <color theme="1"/>
            <rFont val="Calibri"/>
            <family val="2"/>
            <scheme val="minor"/>
          </rPr>
          <t>Monto calculado automáticamente por el sistema</t>
        </r>
      </text>
    </comment>
    <comment ref="A2503" authorId="2">
      <text>
        <r>
          <rPr>
            <sz val="11"/>
            <color theme="1"/>
            <rFont val="Calibri"/>
            <family val="2"/>
            <scheme val="minor"/>
          </rPr>
          <t>Introducir un texto con el nombre o referencia de la contratación</t>
        </r>
      </text>
    </comment>
    <comment ref="B2503" authorId="2">
      <text>
        <r>
          <rPr>
            <sz val="11"/>
            <color theme="1"/>
            <rFont val="Calibri"/>
            <family val="2"/>
            <scheme val="minor"/>
          </rPr>
          <t>Introduzca un texto con la finalidad de la contratación</t>
        </r>
      </text>
    </comment>
    <comment ref="C2503" authorId="2">
      <text>
        <r>
          <rPr>
            <sz val="11"/>
            <color theme="1"/>
            <rFont val="Calibri"/>
            <family val="2"/>
            <scheme val="minor"/>
          </rPr>
          <t>Seleccionar un valor del listado</t>
        </r>
      </text>
    </comment>
    <comment ref="D2503" authorId="2">
      <text>
        <r>
          <rPr>
            <sz val="11"/>
            <color theme="1"/>
            <rFont val="Calibri"/>
            <family val="2"/>
            <scheme val="minor"/>
          </rPr>
          <t>Seleccione el tipo de procedimiento</t>
        </r>
      </text>
    </comment>
    <comment ref="E2503" authorId="2">
      <text>
        <r>
          <rPr>
            <sz val="11"/>
            <color theme="1"/>
            <rFont val="Calibri"/>
            <family val="2"/>
            <scheme val="minor"/>
          </rPr>
          <t>Seleccione un valor de la lista</t>
        </r>
      </text>
    </comment>
    <comment ref="F2503" authorId="2">
      <text>
        <r>
          <rPr>
            <sz val="11"/>
            <color theme="1"/>
            <rFont val="Calibri"/>
            <family val="2"/>
            <scheme val="minor"/>
          </rPr>
          <t>Introduzca el código SNIP</t>
        </r>
      </text>
    </comment>
    <comment ref="C2504" authorId="2">
      <text>
        <r>
          <rPr>
            <sz val="11"/>
            <color theme="1"/>
            <rFont val="Calibri"/>
            <family val="2"/>
            <scheme val="minor"/>
          </rPr>
          <t>Introduzca la fecha de inicio del proceso, en formato dd-mm-aaaa</t>
        </r>
      </text>
    </comment>
    <comment ref="F25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5" authorId="2">
      <text/>
    </comment>
    <comment ref="C2506" authorId="2">
      <text>
        <r>
          <rPr>
            <sz val="11"/>
            <color theme="1"/>
            <rFont val="Calibri"/>
            <family val="2"/>
            <scheme val="minor"/>
          </rPr>
          <t>Introduzca la fecha prevista de adjudicación, en formato dd-mm-aaaa</t>
        </r>
      </text>
    </comment>
    <comment ref="F2506" authorId="2">
      <text/>
    </comment>
    <comment ref="F2507" authorId="2">
      <text/>
    </comment>
    <comment ref="A2509" authorId="2">
      <text>
        <r>
          <rPr>
            <sz val="11"/>
            <color theme="1"/>
            <rFont val="Calibri"/>
            <family val="2"/>
            <scheme val="minor"/>
          </rPr>
          <t>Introduzca un codigo UNSPSC</t>
        </r>
      </text>
    </comment>
    <comment ref="B2509" authorId="2">
      <text>
        <r>
          <rPr>
            <sz val="11"/>
            <color theme="1"/>
            <rFont val="Calibri"/>
            <family val="2"/>
            <scheme val="minor"/>
          </rPr>
          <t>Descripción calculada automáticamente a partir de código del artículo</t>
        </r>
      </text>
    </comment>
    <comment ref="C2509" authorId="2">
      <text>
        <r>
          <rPr>
            <sz val="11"/>
            <color theme="1"/>
            <rFont val="Calibri"/>
            <family val="2"/>
            <scheme val="minor"/>
          </rPr>
          <t>Seleccione un valor de la lista</t>
        </r>
      </text>
    </comment>
    <comment ref="D2509" authorId="2">
      <text>
        <r>
          <rPr>
            <sz val="11"/>
            <color theme="1"/>
            <rFont val="Calibri"/>
            <family val="2"/>
            <scheme val="minor"/>
          </rPr>
          <t>Introduzca un número con dos decimales como máximo. Debe ser igual o mayor a la "Cantidad Real Consumida"</t>
        </r>
      </text>
    </comment>
    <comment ref="E2509" authorId="2">
      <text>
        <r>
          <rPr>
            <sz val="11"/>
            <color theme="1"/>
            <rFont val="Calibri"/>
            <family val="2"/>
            <scheme val="minor"/>
          </rPr>
          <t>Introduzca un número con dos decimales como máximo</t>
        </r>
      </text>
    </comment>
    <comment ref="F2509" authorId="2">
      <text>
        <r>
          <rPr>
            <sz val="11"/>
            <color theme="1"/>
            <rFont val="Calibri"/>
            <family val="2"/>
            <scheme val="minor"/>
          </rPr>
          <t>Monto calculado automáticamente por el sistema</t>
        </r>
      </text>
    </comment>
    <comment ref="A2552" authorId="2">
      <text>
        <r>
          <rPr>
            <sz val="11"/>
            <color theme="1"/>
            <rFont val="Calibri"/>
            <family val="2"/>
            <scheme val="minor"/>
          </rPr>
          <t>Introducir un texto con el nombre o referencia de la contratación</t>
        </r>
      </text>
    </comment>
    <comment ref="B2552" authorId="2">
      <text>
        <r>
          <rPr>
            <sz val="11"/>
            <color theme="1"/>
            <rFont val="Calibri"/>
            <family val="2"/>
            <scheme val="minor"/>
          </rPr>
          <t>Introduzca un texto con la finalidad de la contratación</t>
        </r>
      </text>
    </comment>
    <comment ref="C2552" authorId="2">
      <text>
        <r>
          <rPr>
            <sz val="11"/>
            <color theme="1"/>
            <rFont val="Calibri"/>
            <family val="2"/>
            <scheme val="minor"/>
          </rPr>
          <t>Seleccionar un valor del listado</t>
        </r>
      </text>
    </comment>
    <comment ref="D2552" authorId="2">
      <text>
        <r>
          <rPr>
            <sz val="11"/>
            <color theme="1"/>
            <rFont val="Calibri"/>
            <family val="2"/>
            <scheme val="minor"/>
          </rPr>
          <t>Seleccione el tipo de procedimiento</t>
        </r>
      </text>
    </comment>
    <comment ref="E2552" authorId="2">
      <text>
        <r>
          <rPr>
            <sz val="11"/>
            <color theme="1"/>
            <rFont val="Calibri"/>
            <family val="2"/>
            <scheme val="minor"/>
          </rPr>
          <t>Seleccione un valor de la lista</t>
        </r>
      </text>
    </comment>
    <comment ref="F2552" authorId="2">
      <text>
        <r>
          <rPr>
            <sz val="11"/>
            <color theme="1"/>
            <rFont val="Calibri"/>
            <family val="2"/>
            <scheme val="minor"/>
          </rPr>
          <t>Introduzca el código SNIP</t>
        </r>
      </text>
    </comment>
    <comment ref="C2553" authorId="2">
      <text>
        <r>
          <rPr>
            <sz val="11"/>
            <color theme="1"/>
            <rFont val="Calibri"/>
            <family val="2"/>
            <scheme val="minor"/>
          </rPr>
          <t>Introduzca la fecha de inicio del proceso, en formato dd-mm-aaaa</t>
        </r>
      </text>
    </comment>
    <comment ref="F25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4" authorId="2">
      <text/>
    </comment>
    <comment ref="C2555" authorId="2">
      <text>
        <r>
          <rPr>
            <sz val="11"/>
            <color theme="1"/>
            <rFont val="Calibri"/>
            <family val="2"/>
            <scheme val="minor"/>
          </rPr>
          <t>Introduzca la fecha prevista de adjudicación, en formato dd-mm-aaaa</t>
        </r>
      </text>
    </comment>
    <comment ref="F2555" authorId="2">
      <text/>
    </comment>
    <comment ref="F2556" authorId="2">
      <text/>
    </comment>
    <comment ref="A2558" authorId="2">
      <text>
        <r>
          <rPr>
            <sz val="11"/>
            <color theme="1"/>
            <rFont val="Calibri"/>
            <family val="2"/>
            <scheme val="minor"/>
          </rPr>
          <t>Introduzca un codigo UNSPSC</t>
        </r>
      </text>
    </comment>
    <comment ref="B2558" authorId="2">
      <text>
        <r>
          <rPr>
            <sz val="11"/>
            <color theme="1"/>
            <rFont val="Calibri"/>
            <family val="2"/>
            <scheme val="minor"/>
          </rPr>
          <t>Descripción calculada automáticamente a partir de código del artículo</t>
        </r>
      </text>
    </comment>
    <comment ref="C2558" authorId="2">
      <text>
        <r>
          <rPr>
            <sz val="11"/>
            <color theme="1"/>
            <rFont val="Calibri"/>
            <family val="2"/>
            <scheme val="minor"/>
          </rPr>
          <t>Seleccione un valor de la lista</t>
        </r>
      </text>
    </comment>
    <comment ref="D2558" authorId="2">
      <text>
        <r>
          <rPr>
            <sz val="11"/>
            <color theme="1"/>
            <rFont val="Calibri"/>
            <family val="2"/>
            <scheme val="minor"/>
          </rPr>
          <t>Introduzca un número con dos decimales como máximo. Debe ser igual o mayor a la "Cantidad Real Consumida"</t>
        </r>
      </text>
    </comment>
    <comment ref="E2558" authorId="2">
      <text>
        <r>
          <rPr>
            <sz val="11"/>
            <color theme="1"/>
            <rFont val="Calibri"/>
            <family val="2"/>
            <scheme val="minor"/>
          </rPr>
          <t>Introduzca un número con dos decimales como máximo</t>
        </r>
      </text>
    </comment>
    <comment ref="F2558" authorId="2">
      <text>
        <r>
          <rPr>
            <sz val="11"/>
            <color theme="1"/>
            <rFont val="Calibri"/>
            <family val="2"/>
            <scheme val="minor"/>
          </rPr>
          <t>Monto calculado automáticamente por el sistema</t>
        </r>
      </text>
    </comment>
    <comment ref="A2602" authorId="2">
      <text>
        <r>
          <rPr>
            <sz val="11"/>
            <color theme="1"/>
            <rFont val="Calibri"/>
            <family val="2"/>
            <scheme val="minor"/>
          </rPr>
          <t>Introducir un texto con el nombre o referencia de la contratación</t>
        </r>
      </text>
    </comment>
    <comment ref="B2602" authorId="2">
      <text>
        <r>
          <rPr>
            <sz val="11"/>
            <color theme="1"/>
            <rFont val="Calibri"/>
            <family val="2"/>
            <scheme val="minor"/>
          </rPr>
          <t>Introduzca un texto con la finalidad de la contratación</t>
        </r>
      </text>
    </comment>
    <comment ref="C2602" authorId="2">
      <text>
        <r>
          <rPr>
            <sz val="11"/>
            <color theme="1"/>
            <rFont val="Calibri"/>
            <family val="2"/>
            <scheme val="minor"/>
          </rPr>
          <t>Seleccionar un valor del listado</t>
        </r>
      </text>
    </comment>
    <comment ref="D2602" authorId="2">
      <text>
        <r>
          <rPr>
            <sz val="11"/>
            <color theme="1"/>
            <rFont val="Calibri"/>
            <family val="2"/>
            <scheme val="minor"/>
          </rPr>
          <t>Seleccione el tipo de procedimiento</t>
        </r>
      </text>
    </comment>
    <comment ref="E2602" authorId="2">
      <text>
        <r>
          <rPr>
            <sz val="11"/>
            <color theme="1"/>
            <rFont val="Calibri"/>
            <family val="2"/>
            <scheme val="minor"/>
          </rPr>
          <t>Seleccione un valor de la lista</t>
        </r>
      </text>
    </comment>
    <comment ref="F2602" authorId="2">
      <text>
        <r>
          <rPr>
            <sz val="11"/>
            <color theme="1"/>
            <rFont val="Calibri"/>
            <family val="2"/>
            <scheme val="minor"/>
          </rPr>
          <t>Introduzca el código SNIP</t>
        </r>
      </text>
    </comment>
    <comment ref="C2603" authorId="2">
      <text>
        <r>
          <rPr>
            <sz val="11"/>
            <color theme="1"/>
            <rFont val="Calibri"/>
            <family val="2"/>
            <scheme val="minor"/>
          </rPr>
          <t>Introduzca la fecha de inicio del proceso, en formato dd-mm-aaaa</t>
        </r>
      </text>
    </comment>
    <comment ref="F260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4" authorId="2">
      <text/>
    </comment>
    <comment ref="C2605" authorId="2">
      <text>
        <r>
          <rPr>
            <sz val="11"/>
            <color theme="1"/>
            <rFont val="Calibri"/>
            <family val="2"/>
            <scheme val="minor"/>
          </rPr>
          <t>Introduzca la fecha prevista de adjudicación, en formato dd-mm-aaaa</t>
        </r>
      </text>
    </comment>
    <comment ref="F2605" authorId="2">
      <text/>
    </comment>
    <comment ref="F2606" authorId="2">
      <text/>
    </comment>
    <comment ref="A2608" authorId="2">
      <text>
        <r>
          <rPr>
            <sz val="11"/>
            <color theme="1"/>
            <rFont val="Calibri"/>
            <family val="2"/>
            <scheme val="minor"/>
          </rPr>
          <t>Introduzca un codigo UNSPSC</t>
        </r>
      </text>
    </comment>
    <comment ref="B2608" authorId="2">
      <text>
        <r>
          <rPr>
            <sz val="11"/>
            <color theme="1"/>
            <rFont val="Calibri"/>
            <family val="2"/>
            <scheme val="minor"/>
          </rPr>
          <t>Descripción calculada automáticamente a partir de código del artículo</t>
        </r>
      </text>
    </comment>
    <comment ref="C2608" authorId="2">
      <text>
        <r>
          <rPr>
            <sz val="11"/>
            <color theme="1"/>
            <rFont val="Calibri"/>
            <family val="2"/>
            <scheme val="minor"/>
          </rPr>
          <t>Seleccione un valor de la lista</t>
        </r>
      </text>
    </comment>
    <comment ref="D2608" authorId="2">
      <text>
        <r>
          <rPr>
            <sz val="11"/>
            <color theme="1"/>
            <rFont val="Calibri"/>
            <family val="2"/>
            <scheme val="minor"/>
          </rPr>
          <t>Introduzca un número con dos decimales como máximo. Debe ser igual o mayor a la "Cantidad Real Consumida"</t>
        </r>
      </text>
    </comment>
    <comment ref="E2608" authorId="2">
      <text>
        <r>
          <rPr>
            <sz val="11"/>
            <color theme="1"/>
            <rFont val="Calibri"/>
            <family val="2"/>
            <scheme val="minor"/>
          </rPr>
          <t>Introduzca un número con dos decimales como máximo</t>
        </r>
      </text>
    </comment>
    <comment ref="F2608" authorId="2">
      <text>
        <r>
          <rPr>
            <sz val="11"/>
            <color theme="1"/>
            <rFont val="Calibri"/>
            <family val="2"/>
            <scheme val="minor"/>
          </rPr>
          <t>Monto calculado automáticamente por el sistema</t>
        </r>
      </text>
    </comment>
    <comment ref="A2651" authorId="2">
      <text>
        <r>
          <rPr>
            <sz val="11"/>
            <color theme="1"/>
            <rFont val="Calibri"/>
            <family val="2"/>
            <scheme val="minor"/>
          </rPr>
          <t>Introducir un texto con el nombre o referencia de la contratación</t>
        </r>
      </text>
    </comment>
    <comment ref="B2651" authorId="2">
      <text>
        <r>
          <rPr>
            <sz val="11"/>
            <color theme="1"/>
            <rFont val="Calibri"/>
            <family val="2"/>
            <scheme val="minor"/>
          </rPr>
          <t>Introduzca un texto con la finalidad de la contratación</t>
        </r>
      </text>
    </comment>
    <comment ref="C2651" authorId="2">
      <text>
        <r>
          <rPr>
            <sz val="11"/>
            <color theme="1"/>
            <rFont val="Calibri"/>
            <family val="2"/>
            <scheme val="minor"/>
          </rPr>
          <t>Seleccionar un valor del listado</t>
        </r>
      </text>
    </comment>
    <comment ref="D2651" authorId="2">
      <text>
        <r>
          <rPr>
            <sz val="11"/>
            <color theme="1"/>
            <rFont val="Calibri"/>
            <family val="2"/>
            <scheme val="minor"/>
          </rPr>
          <t>Seleccione el tipo de procedimiento</t>
        </r>
      </text>
    </comment>
    <comment ref="E2651" authorId="2">
      <text>
        <r>
          <rPr>
            <sz val="11"/>
            <color theme="1"/>
            <rFont val="Calibri"/>
            <family val="2"/>
            <scheme val="minor"/>
          </rPr>
          <t>Seleccione un valor de la lista</t>
        </r>
      </text>
    </comment>
    <comment ref="F2651" authorId="2">
      <text>
        <r>
          <rPr>
            <sz val="11"/>
            <color theme="1"/>
            <rFont val="Calibri"/>
            <family val="2"/>
            <scheme val="minor"/>
          </rPr>
          <t>Introduzca el código SNIP</t>
        </r>
      </text>
    </comment>
    <comment ref="C2652" authorId="2">
      <text>
        <r>
          <rPr>
            <sz val="11"/>
            <color theme="1"/>
            <rFont val="Calibri"/>
            <family val="2"/>
            <scheme val="minor"/>
          </rPr>
          <t>Introduzca la fecha de inicio del proceso, en formato dd-mm-aaaa</t>
        </r>
      </text>
    </comment>
    <comment ref="F265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3" authorId="2">
      <text/>
    </comment>
    <comment ref="C2654" authorId="2">
      <text>
        <r>
          <rPr>
            <sz val="11"/>
            <color theme="1"/>
            <rFont val="Calibri"/>
            <family val="2"/>
            <scheme val="minor"/>
          </rPr>
          <t>Introduzca la fecha prevista de adjudicación, en formato dd-mm-aaaa</t>
        </r>
      </text>
    </comment>
    <comment ref="F2654" authorId="2">
      <text/>
    </comment>
    <comment ref="F2655" authorId="2">
      <text/>
    </comment>
    <comment ref="A2657" authorId="2">
      <text>
        <r>
          <rPr>
            <sz val="11"/>
            <color theme="1"/>
            <rFont val="Calibri"/>
            <family val="2"/>
            <scheme val="minor"/>
          </rPr>
          <t>Introduzca un codigo UNSPSC</t>
        </r>
      </text>
    </comment>
    <comment ref="B2657" authorId="2">
      <text>
        <r>
          <rPr>
            <sz val="11"/>
            <color theme="1"/>
            <rFont val="Calibri"/>
            <family val="2"/>
            <scheme val="minor"/>
          </rPr>
          <t>Descripción calculada automáticamente a partir de código del artículo</t>
        </r>
      </text>
    </comment>
    <comment ref="C2657" authorId="2">
      <text>
        <r>
          <rPr>
            <sz val="11"/>
            <color theme="1"/>
            <rFont val="Calibri"/>
            <family val="2"/>
            <scheme val="minor"/>
          </rPr>
          <t>Seleccione un valor de la lista</t>
        </r>
      </text>
    </comment>
    <comment ref="D2657" authorId="2">
      <text>
        <r>
          <rPr>
            <sz val="11"/>
            <color theme="1"/>
            <rFont val="Calibri"/>
            <family val="2"/>
            <scheme val="minor"/>
          </rPr>
          <t>Introduzca un número con dos decimales como máximo. Debe ser igual o mayor a la "Cantidad Real Consumida"</t>
        </r>
      </text>
    </comment>
    <comment ref="E2657" authorId="2">
      <text>
        <r>
          <rPr>
            <sz val="11"/>
            <color theme="1"/>
            <rFont val="Calibri"/>
            <family val="2"/>
            <scheme val="minor"/>
          </rPr>
          <t>Introduzca un número con dos decimales como máximo</t>
        </r>
      </text>
    </comment>
    <comment ref="F2657" authorId="2">
      <text>
        <r>
          <rPr>
            <sz val="11"/>
            <color theme="1"/>
            <rFont val="Calibri"/>
            <family val="2"/>
            <scheme val="minor"/>
          </rPr>
          <t>Monto calculado automáticamente por el sistema</t>
        </r>
      </text>
    </comment>
    <comment ref="A2730" authorId="2">
      <text>
        <r>
          <rPr>
            <sz val="11"/>
            <color theme="1"/>
            <rFont val="Calibri"/>
            <family val="2"/>
            <scheme val="minor"/>
          </rPr>
          <t>Introducir un texto con el nombre o referencia de la contratación</t>
        </r>
      </text>
    </comment>
    <comment ref="B2730" authorId="2">
      <text>
        <r>
          <rPr>
            <sz val="11"/>
            <color theme="1"/>
            <rFont val="Calibri"/>
            <family val="2"/>
            <scheme val="minor"/>
          </rPr>
          <t>Introduzca un texto con la finalidad de la contratación</t>
        </r>
      </text>
    </comment>
    <comment ref="C2730" authorId="2">
      <text>
        <r>
          <rPr>
            <sz val="11"/>
            <color theme="1"/>
            <rFont val="Calibri"/>
            <family val="2"/>
            <scheme val="minor"/>
          </rPr>
          <t>Seleccionar un valor del listado</t>
        </r>
      </text>
    </comment>
    <comment ref="D2730" authorId="2">
      <text>
        <r>
          <rPr>
            <sz val="11"/>
            <color theme="1"/>
            <rFont val="Calibri"/>
            <family val="2"/>
            <scheme val="minor"/>
          </rPr>
          <t>Seleccione el tipo de procedimiento</t>
        </r>
      </text>
    </comment>
    <comment ref="E2730" authorId="2">
      <text>
        <r>
          <rPr>
            <sz val="11"/>
            <color theme="1"/>
            <rFont val="Calibri"/>
            <family val="2"/>
            <scheme val="minor"/>
          </rPr>
          <t>Seleccione un valor de la lista</t>
        </r>
      </text>
    </comment>
    <comment ref="F2730" authorId="2">
      <text>
        <r>
          <rPr>
            <sz val="11"/>
            <color theme="1"/>
            <rFont val="Calibri"/>
            <family val="2"/>
            <scheme val="minor"/>
          </rPr>
          <t>Introduzca el código SNIP</t>
        </r>
      </text>
    </comment>
    <comment ref="C2731" authorId="2">
      <text>
        <r>
          <rPr>
            <sz val="11"/>
            <color theme="1"/>
            <rFont val="Calibri"/>
            <family val="2"/>
            <scheme val="minor"/>
          </rPr>
          <t>Introduzca la fecha de inicio del proceso, en formato dd-mm-aaaa</t>
        </r>
      </text>
    </comment>
    <comment ref="F27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2" authorId="2">
      <text/>
    </comment>
    <comment ref="C2733" authorId="2">
      <text>
        <r>
          <rPr>
            <sz val="11"/>
            <color theme="1"/>
            <rFont val="Calibri"/>
            <family val="2"/>
            <scheme val="minor"/>
          </rPr>
          <t>Introduzca la fecha prevista de adjudicación, en formato dd-mm-aaaa</t>
        </r>
      </text>
    </comment>
    <comment ref="F2733" authorId="2">
      <text/>
    </comment>
    <comment ref="F2734" authorId="2">
      <text/>
    </comment>
    <comment ref="A2736" authorId="2">
      <text>
        <r>
          <rPr>
            <sz val="11"/>
            <color theme="1"/>
            <rFont val="Calibri"/>
            <family val="2"/>
            <scheme val="minor"/>
          </rPr>
          <t>Introduzca un codigo UNSPSC</t>
        </r>
      </text>
    </comment>
    <comment ref="B2736" authorId="2">
      <text>
        <r>
          <rPr>
            <sz val="11"/>
            <color theme="1"/>
            <rFont val="Calibri"/>
            <family val="2"/>
            <scheme val="minor"/>
          </rPr>
          <t>Descripción calculada automáticamente a partir de código del artículo</t>
        </r>
      </text>
    </comment>
    <comment ref="C2736" authorId="2">
      <text>
        <r>
          <rPr>
            <sz val="11"/>
            <color theme="1"/>
            <rFont val="Calibri"/>
            <family val="2"/>
            <scheme val="minor"/>
          </rPr>
          <t>Seleccione un valor de la lista</t>
        </r>
      </text>
    </comment>
    <comment ref="D2736" authorId="2">
      <text>
        <r>
          <rPr>
            <sz val="11"/>
            <color theme="1"/>
            <rFont val="Calibri"/>
            <family val="2"/>
            <scheme val="minor"/>
          </rPr>
          <t>Introduzca un número con dos decimales como máximo. Debe ser igual o mayor a la "Cantidad Real Consumida"</t>
        </r>
      </text>
    </comment>
    <comment ref="E2736" authorId="2">
      <text>
        <r>
          <rPr>
            <sz val="11"/>
            <color theme="1"/>
            <rFont val="Calibri"/>
            <family val="2"/>
            <scheme val="minor"/>
          </rPr>
          <t>Introduzca un número con dos decimales como máximo</t>
        </r>
      </text>
    </comment>
    <comment ref="F2736" authorId="2">
      <text>
        <r>
          <rPr>
            <sz val="11"/>
            <color theme="1"/>
            <rFont val="Calibri"/>
            <family val="2"/>
            <scheme val="minor"/>
          </rPr>
          <t>Monto calculado automáticamente por el sistema</t>
        </r>
      </text>
    </comment>
    <comment ref="A2809" authorId="2">
      <text>
        <r>
          <rPr>
            <sz val="11"/>
            <color theme="1"/>
            <rFont val="Calibri"/>
            <family val="2"/>
            <scheme val="minor"/>
          </rPr>
          <t>Introducir un texto con el nombre o referencia de la contratación</t>
        </r>
      </text>
    </comment>
    <comment ref="B2809" authorId="2">
      <text>
        <r>
          <rPr>
            <sz val="11"/>
            <color theme="1"/>
            <rFont val="Calibri"/>
            <family val="2"/>
            <scheme val="minor"/>
          </rPr>
          <t>Introduzca un texto con la finalidad de la contratación</t>
        </r>
      </text>
    </comment>
    <comment ref="C2809" authorId="2">
      <text>
        <r>
          <rPr>
            <sz val="11"/>
            <color theme="1"/>
            <rFont val="Calibri"/>
            <family val="2"/>
            <scheme val="minor"/>
          </rPr>
          <t>Seleccionar un valor del listado</t>
        </r>
      </text>
    </comment>
    <comment ref="D2809" authorId="2">
      <text>
        <r>
          <rPr>
            <sz val="11"/>
            <color theme="1"/>
            <rFont val="Calibri"/>
            <family val="2"/>
            <scheme val="minor"/>
          </rPr>
          <t>Seleccione el tipo de procedimiento</t>
        </r>
      </text>
    </comment>
    <comment ref="E2809" authorId="2">
      <text>
        <r>
          <rPr>
            <sz val="11"/>
            <color theme="1"/>
            <rFont val="Calibri"/>
            <family val="2"/>
            <scheme val="minor"/>
          </rPr>
          <t>Seleccione un valor de la lista</t>
        </r>
      </text>
    </comment>
    <comment ref="F2809" authorId="2">
      <text>
        <r>
          <rPr>
            <sz val="11"/>
            <color theme="1"/>
            <rFont val="Calibri"/>
            <family val="2"/>
            <scheme val="minor"/>
          </rPr>
          <t>Introduzca el código SNIP</t>
        </r>
      </text>
    </comment>
    <comment ref="C2810" authorId="2">
      <text>
        <r>
          <rPr>
            <sz val="11"/>
            <color theme="1"/>
            <rFont val="Calibri"/>
            <family val="2"/>
            <scheme val="minor"/>
          </rPr>
          <t>Introduzca la fecha de inicio del proceso, en formato dd-mm-aaaa</t>
        </r>
      </text>
    </comment>
    <comment ref="F28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1" authorId="2">
      <text/>
    </comment>
    <comment ref="C2812" authorId="2">
      <text>
        <r>
          <rPr>
            <sz val="11"/>
            <color theme="1"/>
            <rFont val="Calibri"/>
            <family val="2"/>
            <scheme val="minor"/>
          </rPr>
          <t>Introduzca la fecha prevista de adjudicación, en formato dd-mm-aaaa</t>
        </r>
      </text>
    </comment>
    <comment ref="F2812" authorId="2">
      <text/>
    </comment>
    <comment ref="F2813" authorId="2">
      <text/>
    </comment>
    <comment ref="A2815" authorId="2">
      <text>
        <r>
          <rPr>
            <sz val="11"/>
            <color theme="1"/>
            <rFont val="Calibri"/>
            <family val="2"/>
            <scheme val="minor"/>
          </rPr>
          <t>Introduzca un codigo UNSPSC</t>
        </r>
      </text>
    </comment>
    <comment ref="B2815" authorId="2">
      <text>
        <r>
          <rPr>
            <sz val="11"/>
            <color theme="1"/>
            <rFont val="Calibri"/>
            <family val="2"/>
            <scheme val="minor"/>
          </rPr>
          <t>Descripción calculada automáticamente a partir de código del artículo</t>
        </r>
      </text>
    </comment>
    <comment ref="C2815" authorId="2">
      <text>
        <r>
          <rPr>
            <sz val="11"/>
            <color theme="1"/>
            <rFont val="Calibri"/>
            <family val="2"/>
            <scheme val="minor"/>
          </rPr>
          <t>Seleccione un valor de la lista</t>
        </r>
      </text>
    </comment>
    <comment ref="D2815" authorId="2">
      <text>
        <r>
          <rPr>
            <sz val="11"/>
            <color theme="1"/>
            <rFont val="Calibri"/>
            <family val="2"/>
            <scheme val="minor"/>
          </rPr>
          <t>Introduzca un número con dos decimales como máximo. Debe ser igual o mayor a la "Cantidad Real Consumida"</t>
        </r>
      </text>
    </comment>
    <comment ref="E2815" authorId="2">
      <text>
        <r>
          <rPr>
            <sz val="11"/>
            <color theme="1"/>
            <rFont val="Calibri"/>
            <family val="2"/>
            <scheme val="minor"/>
          </rPr>
          <t>Introduzca un número con dos decimales como máximo</t>
        </r>
      </text>
    </comment>
    <comment ref="F2815" authorId="2">
      <text>
        <r>
          <rPr>
            <sz val="11"/>
            <color theme="1"/>
            <rFont val="Calibri"/>
            <family val="2"/>
            <scheme val="minor"/>
          </rPr>
          <t>Monto calculado automáticamente por el sistema</t>
        </r>
      </text>
    </comment>
    <comment ref="A2887" authorId="2">
      <text>
        <r>
          <rPr>
            <sz val="11"/>
            <color theme="1"/>
            <rFont val="Calibri"/>
            <family val="2"/>
            <scheme val="minor"/>
          </rPr>
          <t>Introducir un texto con el nombre o referencia de la contratación</t>
        </r>
      </text>
    </comment>
    <comment ref="B2887" authorId="2">
      <text>
        <r>
          <rPr>
            <sz val="11"/>
            <color theme="1"/>
            <rFont val="Calibri"/>
            <family val="2"/>
            <scheme val="minor"/>
          </rPr>
          <t>Introduzca un texto con la finalidad de la contratación</t>
        </r>
      </text>
    </comment>
    <comment ref="C2887" authorId="2">
      <text>
        <r>
          <rPr>
            <sz val="11"/>
            <color theme="1"/>
            <rFont val="Calibri"/>
            <family val="2"/>
            <scheme val="minor"/>
          </rPr>
          <t>Seleccionar un valor del listado</t>
        </r>
      </text>
    </comment>
    <comment ref="D2887" authorId="2">
      <text>
        <r>
          <rPr>
            <sz val="11"/>
            <color theme="1"/>
            <rFont val="Calibri"/>
            <family val="2"/>
            <scheme val="minor"/>
          </rPr>
          <t>Seleccione el tipo de procedimiento</t>
        </r>
      </text>
    </comment>
    <comment ref="E2887" authorId="2">
      <text>
        <r>
          <rPr>
            <sz val="11"/>
            <color theme="1"/>
            <rFont val="Calibri"/>
            <family val="2"/>
            <scheme val="minor"/>
          </rPr>
          <t>Seleccione un valor de la lista</t>
        </r>
      </text>
    </comment>
    <comment ref="F2887" authorId="2">
      <text>
        <r>
          <rPr>
            <sz val="11"/>
            <color theme="1"/>
            <rFont val="Calibri"/>
            <family val="2"/>
            <scheme val="minor"/>
          </rPr>
          <t>Introduzca el código SNIP</t>
        </r>
      </text>
    </comment>
    <comment ref="C2888" authorId="2">
      <text>
        <r>
          <rPr>
            <sz val="11"/>
            <color theme="1"/>
            <rFont val="Calibri"/>
            <family val="2"/>
            <scheme val="minor"/>
          </rPr>
          <t>Introduzca la fecha de inicio del proceso, en formato dd-mm-aaaa</t>
        </r>
      </text>
    </comment>
    <comment ref="F28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9" authorId="2">
      <text/>
    </comment>
    <comment ref="C2890" authorId="2">
      <text>
        <r>
          <rPr>
            <sz val="11"/>
            <color theme="1"/>
            <rFont val="Calibri"/>
            <family val="2"/>
            <scheme val="minor"/>
          </rPr>
          <t>Introduzca la fecha prevista de adjudicación, en formato dd-mm-aaaa</t>
        </r>
      </text>
    </comment>
    <comment ref="F2890" authorId="2">
      <text/>
    </comment>
    <comment ref="F2891" authorId="2">
      <text/>
    </comment>
    <comment ref="A2893" authorId="2">
      <text>
        <r>
          <rPr>
            <sz val="11"/>
            <color theme="1"/>
            <rFont val="Calibri"/>
            <family val="2"/>
            <scheme val="minor"/>
          </rPr>
          <t>Introduzca un codigo UNSPSC</t>
        </r>
      </text>
    </comment>
    <comment ref="B2893" authorId="2">
      <text>
        <r>
          <rPr>
            <sz val="11"/>
            <color theme="1"/>
            <rFont val="Calibri"/>
            <family val="2"/>
            <scheme val="minor"/>
          </rPr>
          <t>Descripción calculada automáticamente a partir de código del artículo</t>
        </r>
      </text>
    </comment>
    <comment ref="C2893" authorId="2">
      <text>
        <r>
          <rPr>
            <sz val="11"/>
            <color theme="1"/>
            <rFont val="Calibri"/>
            <family val="2"/>
            <scheme val="minor"/>
          </rPr>
          <t>Seleccione un valor de la lista</t>
        </r>
      </text>
    </comment>
    <comment ref="D2893" authorId="2">
      <text>
        <r>
          <rPr>
            <sz val="11"/>
            <color theme="1"/>
            <rFont val="Calibri"/>
            <family val="2"/>
            <scheme val="minor"/>
          </rPr>
          <t>Introduzca un número con dos decimales como máximo. Debe ser igual o mayor a la "Cantidad Real Consumida"</t>
        </r>
      </text>
    </comment>
    <comment ref="E2893" authorId="2">
      <text>
        <r>
          <rPr>
            <sz val="11"/>
            <color theme="1"/>
            <rFont val="Calibri"/>
            <family val="2"/>
            <scheme val="minor"/>
          </rPr>
          <t>Introduzca un número con dos decimales como máximo</t>
        </r>
      </text>
    </comment>
    <comment ref="F2893" authorId="2">
      <text>
        <r>
          <rPr>
            <sz val="11"/>
            <color theme="1"/>
            <rFont val="Calibri"/>
            <family val="2"/>
            <scheme val="minor"/>
          </rPr>
          <t>Monto calculado automáticamente por el sistema</t>
        </r>
      </text>
    </comment>
    <comment ref="A2901" authorId="2">
      <text>
        <r>
          <rPr>
            <sz val="11"/>
            <color theme="1"/>
            <rFont val="Calibri"/>
            <family val="2"/>
            <scheme val="minor"/>
          </rPr>
          <t>Introducir un texto con el nombre o referencia de la contratación</t>
        </r>
      </text>
    </comment>
    <comment ref="B2901" authorId="2">
      <text>
        <r>
          <rPr>
            <sz val="11"/>
            <color theme="1"/>
            <rFont val="Calibri"/>
            <family val="2"/>
            <scheme val="minor"/>
          </rPr>
          <t>Introduzca un texto con la finalidad de la contratación</t>
        </r>
      </text>
    </comment>
    <comment ref="C2901" authorId="2">
      <text>
        <r>
          <rPr>
            <sz val="11"/>
            <color theme="1"/>
            <rFont val="Calibri"/>
            <family val="2"/>
            <scheme val="minor"/>
          </rPr>
          <t>Seleccionar un valor del listado</t>
        </r>
      </text>
    </comment>
    <comment ref="D2901" authorId="2">
      <text>
        <r>
          <rPr>
            <sz val="11"/>
            <color theme="1"/>
            <rFont val="Calibri"/>
            <family val="2"/>
            <scheme val="minor"/>
          </rPr>
          <t>Seleccione el tipo de procedimiento</t>
        </r>
      </text>
    </comment>
    <comment ref="E2901" authorId="2">
      <text>
        <r>
          <rPr>
            <sz val="11"/>
            <color theme="1"/>
            <rFont val="Calibri"/>
            <family val="2"/>
            <scheme val="minor"/>
          </rPr>
          <t>Seleccione un valor de la lista</t>
        </r>
      </text>
    </comment>
    <comment ref="F2901" authorId="2">
      <text>
        <r>
          <rPr>
            <sz val="11"/>
            <color theme="1"/>
            <rFont val="Calibri"/>
            <family val="2"/>
            <scheme val="minor"/>
          </rPr>
          <t>Introduzca el código SNIP</t>
        </r>
      </text>
    </comment>
    <comment ref="C2902" authorId="2">
      <text>
        <r>
          <rPr>
            <sz val="11"/>
            <color theme="1"/>
            <rFont val="Calibri"/>
            <family val="2"/>
            <scheme val="minor"/>
          </rPr>
          <t>Introduzca la fecha de inicio del proceso, en formato dd-mm-aaaa</t>
        </r>
      </text>
    </comment>
    <comment ref="F29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3" authorId="2">
      <text/>
    </comment>
    <comment ref="C2904" authorId="2">
      <text>
        <r>
          <rPr>
            <sz val="11"/>
            <color theme="1"/>
            <rFont val="Calibri"/>
            <family val="2"/>
            <scheme val="minor"/>
          </rPr>
          <t>Introduzca la fecha prevista de adjudicación, en formato dd-mm-aaaa</t>
        </r>
      </text>
    </comment>
    <comment ref="F2904" authorId="2">
      <text/>
    </comment>
    <comment ref="F2905" authorId="2">
      <text/>
    </comment>
    <comment ref="A2907" authorId="2">
      <text>
        <r>
          <rPr>
            <sz val="11"/>
            <color theme="1"/>
            <rFont val="Calibri"/>
            <family val="2"/>
            <scheme val="minor"/>
          </rPr>
          <t>Introduzca un codigo UNSPSC</t>
        </r>
      </text>
    </comment>
    <comment ref="B2907" authorId="2">
      <text>
        <r>
          <rPr>
            <sz val="11"/>
            <color theme="1"/>
            <rFont val="Calibri"/>
            <family val="2"/>
            <scheme val="minor"/>
          </rPr>
          <t>Descripción calculada automáticamente a partir de código del artículo</t>
        </r>
      </text>
    </comment>
    <comment ref="C2907" authorId="2">
      <text>
        <r>
          <rPr>
            <sz val="11"/>
            <color theme="1"/>
            <rFont val="Calibri"/>
            <family val="2"/>
            <scheme val="minor"/>
          </rPr>
          <t>Seleccione un valor de la lista</t>
        </r>
      </text>
    </comment>
    <comment ref="D2907" authorId="2">
      <text>
        <r>
          <rPr>
            <sz val="11"/>
            <color theme="1"/>
            <rFont val="Calibri"/>
            <family val="2"/>
            <scheme val="minor"/>
          </rPr>
          <t>Introduzca un número con dos decimales como máximo. Debe ser igual o mayor a la "Cantidad Real Consumida"</t>
        </r>
      </text>
    </comment>
    <comment ref="E2907" authorId="2">
      <text>
        <r>
          <rPr>
            <sz val="11"/>
            <color theme="1"/>
            <rFont val="Calibri"/>
            <family val="2"/>
            <scheme val="minor"/>
          </rPr>
          <t>Introduzca un número con dos decimales como máximo</t>
        </r>
      </text>
    </comment>
    <comment ref="F2907" authorId="2">
      <text>
        <r>
          <rPr>
            <sz val="11"/>
            <color theme="1"/>
            <rFont val="Calibri"/>
            <family val="2"/>
            <scheme val="minor"/>
          </rPr>
          <t>Monto calculado automáticamente por el sistema</t>
        </r>
      </text>
    </comment>
    <comment ref="A2917" authorId="2">
      <text>
        <r>
          <rPr>
            <sz val="11"/>
            <color theme="1"/>
            <rFont val="Calibri"/>
            <family val="2"/>
            <scheme val="minor"/>
          </rPr>
          <t>Introducir un texto con el nombre o referencia de la contratación</t>
        </r>
      </text>
    </comment>
    <comment ref="B2917" authorId="2">
      <text>
        <r>
          <rPr>
            <sz val="11"/>
            <color theme="1"/>
            <rFont val="Calibri"/>
            <family val="2"/>
            <scheme val="minor"/>
          </rPr>
          <t>Introduzca un texto con la finalidad de la contratación</t>
        </r>
      </text>
    </comment>
    <comment ref="C2917" authorId="2">
      <text>
        <r>
          <rPr>
            <sz val="11"/>
            <color theme="1"/>
            <rFont val="Calibri"/>
            <family val="2"/>
            <scheme val="minor"/>
          </rPr>
          <t>Seleccionar un valor del listado</t>
        </r>
      </text>
    </comment>
    <comment ref="D2917" authorId="2">
      <text>
        <r>
          <rPr>
            <sz val="11"/>
            <color theme="1"/>
            <rFont val="Calibri"/>
            <family val="2"/>
            <scheme val="minor"/>
          </rPr>
          <t>Seleccione el tipo de procedimiento</t>
        </r>
      </text>
    </comment>
    <comment ref="E2917" authorId="2">
      <text>
        <r>
          <rPr>
            <sz val="11"/>
            <color theme="1"/>
            <rFont val="Calibri"/>
            <family val="2"/>
            <scheme val="minor"/>
          </rPr>
          <t>Seleccione un valor de la lista</t>
        </r>
      </text>
    </comment>
    <comment ref="F2917" authorId="2">
      <text>
        <r>
          <rPr>
            <sz val="11"/>
            <color theme="1"/>
            <rFont val="Calibri"/>
            <family val="2"/>
            <scheme val="minor"/>
          </rPr>
          <t>Introduzca el código SNIP</t>
        </r>
      </text>
    </comment>
    <comment ref="C2918" authorId="2">
      <text>
        <r>
          <rPr>
            <sz val="11"/>
            <color theme="1"/>
            <rFont val="Calibri"/>
            <family val="2"/>
            <scheme val="minor"/>
          </rPr>
          <t>Introduzca la fecha de inicio del proceso, en formato dd-mm-aaaa</t>
        </r>
      </text>
    </comment>
    <comment ref="F291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9" authorId="2">
      <text/>
    </comment>
    <comment ref="C2920" authorId="2">
      <text>
        <r>
          <rPr>
            <sz val="11"/>
            <color theme="1"/>
            <rFont val="Calibri"/>
            <family val="2"/>
            <scheme val="minor"/>
          </rPr>
          <t>Introduzca la fecha prevista de adjudicación, en formato dd-mm-aaaa</t>
        </r>
      </text>
    </comment>
    <comment ref="F2920" authorId="2">
      <text/>
    </comment>
    <comment ref="F2921" authorId="2">
      <text/>
    </comment>
    <comment ref="A2923" authorId="2">
      <text>
        <r>
          <rPr>
            <sz val="11"/>
            <color theme="1"/>
            <rFont val="Calibri"/>
            <family val="2"/>
            <scheme val="minor"/>
          </rPr>
          <t>Introduzca un codigo UNSPSC</t>
        </r>
      </text>
    </comment>
    <comment ref="B2923" authorId="2">
      <text>
        <r>
          <rPr>
            <sz val="11"/>
            <color theme="1"/>
            <rFont val="Calibri"/>
            <family val="2"/>
            <scheme val="minor"/>
          </rPr>
          <t>Descripción calculada automáticamente a partir de código del artículo</t>
        </r>
      </text>
    </comment>
    <comment ref="C2923" authorId="2">
      <text>
        <r>
          <rPr>
            <sz val="11"/>
            <color theme="1"/>
            <rFont val="Calibri"/>
            <family val="2"/>
            <scheme val="minor"/>
          </rPr>
          <t>Seleccione un valor de la lista</t>
        </r>
      </text>
    </comment>
    <comment ref="D2923" authorId="2">
      <text>
        <r>
          <rPr>
            <sz val="11"/>
            <color theme="1"/>
            <rFont val="Calibri"/>
            <family val="2"/>
            <scheme val="minor"/>
          </rPr>
          <t>Introduzca un número con dos decimales como máximo. Debe ser igual o mayor a la "Cantidad Real Consumida"</t>
        </r>
      </text>
    </comment>
    <comment ref="E2923" authorId="2">
      <text>
        <r>
          <rPr>
            <sz val="11"/>
            <color theme="1"/>
            <rFont val="Calibri"/>
            <family val="2"/>
            <scheme val="minor"/>
          </rPr>
          <t>Introduzca un número con dos decimales como máximo</t>
        </r>
      </text>
    </comment>
    <comment ref="F2923" authorId="2">
      <text>
        <r>
          <rPr>
            <sz val="11"/>
            <color theme="1"/>
            <rFont val="Calibri"/>
            <family val="2"/>
            <scheme val="minor"/>
          </rPr>
          <t>Monto calculado automáticamente por el sistema</t>
        </r>
      </text>
    </comment>
    <comment ref="A2933" authorId="2">
      <text>
        <r>
          <rPr>
            <sz val="11"/>
            <color theme="1"/>
            <rFont val="Calibri"/>
            <family val="2"/>
            <scheme val="minor"/>
          </rPr>
          <t>Introducir un texto con el nombre o referencia de la contratación</t>
        </r>
      </text>
    </comment>
    <comment ref="B2933" authorId="2">
      <text>
        <r>
          <rPr>
            <sz val="11"/>
            <color theme="1"/>
            <rFont val="Calibri"/>
            <family val="2"/>
            <scheme val="minor"/>
          </rPr>
          <t>Introduzca un texto con la finalidad de la contratación</t>
        </r>
      </text>
    </comment>
    <comment ref="C2933" authorId="2">
      <text>
        <r>
          <rPr>
            <sz val="11"/>
            <color theme="1"/>
            <rFont val="Calibri"/>
            <family val="2"/>
            <scheme val="minor"/>
          </rPr>
          <t>Seleccionar un valor del listado</t>
        </r>
      </text>
    </comment>
    <comment ref="D2933" authorId="2">
      <text>
        <r>
          <rPr>
            <sz val="11"/>
            <color theme="1"/>
            <rFont val="Calibri"/>
            <family val="2"/>
            <scheme val="minor"/>
          </rPr>
          <t>Seleccione el tipo de procedimiento</t>
        </r>
      </text>
    </comment>
    <comment ref="E2933" authorId="2">
      <text>
        <r>
          <rPr>
            <sz val="11"/>
            <color theme="1"/>
            <rFont val="Calibri"/>
            <family val="2"/>
            <scheme val="minor"/>
          </rPr>
          <t>Seleccione un valor de la lista</t>
        </r>
      </text>
    </comment>
    <comment ref="F2933" authorId="2">
      <text>
        <r>
          <rPr>
            <sz val="11"/>
            <color theme="1"/>
            <rFont val="Calibri"/>
            <family val="2"/>
            <scheme val="minor"/>
          </rPr>
          <t>Introduzca el código SNIP</t>
        </r>
      </text>
    </comment>
    <comment ref="C2934" authorId="2">
      <text>
        <r>
          <rPr>
            <sz val="11"/>
            <color theme="1"/>
            <rFont val="Calibri"/>
            <family val="2"/>
            <scheme val="minor"/>
          </rPr>
          <t>Introduzca la fecha de inicio del proceso, en formato dd-mm-aaaa</t>
        </r>
      </text>
    </comment>
    <comment ref="F29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5" authorId="2">
      <text/>
    </comment>
    <comment ref="C2936" authorId="2">
      <text>
        <r>
          <rPr>
            <sz val="11"/>
            <color theme="1"/>
            <rFont val="Calibri"/>
            <family val="2"/>
            <scheme val="minor"/>
          </rPr>
          <t>Introduzca la fecha prevista de adjudicación, en formato dd-mm-aaaa</t>
        </r>
      </text>
    </comment>
    <comment ref="F2936" authorId="2">
      <text/>
    </comment>
    <comment ref="F2937" authorId="2">
      <text/>
    </comment>
    <comment ref="A2939" authorId="2">
      <text>
        <r>
          <rPr>
            <sz val="11"/>
            <color theme="1"/>
            <rFont val="Calibri"/>
            <family val="2"/>
            <scheme val="minor"/>
          </rPr>
          <t>Introduzca un codigo UNSPSC</t>
        </r>
      </text>
    </comment>
    <comment ref="B2939" authorId="2">
      <text>
        <r>
          <rPr>
            <sz val="11"/>
            <color theme="1"/>
            <rFont val="Calibri"/>
            <family val="2"/>
            <scheme val="minor"/>
          </rPr>
          <t>Descripción calculada automáticamente a partir de código del artículo</t>
        </r>
      </text>
    </comment>
    <comment ref="C2939" authorId="2">
      <text>
        <r>
          <rPr>
            <sz val="11"/>
            <color theme="1"/>
            <rFont val="Calibri"/>
            <family val="2"/>
            <scheme val="minor"/>
          </rPr>
          <t>Seleccione un valor de la lista</t>
        </r>
      </text>
    </comment>
    <comment ref="D2939" authorId="2">
      <text>
        <r>
          <rPr>
            <sz val="11"/>
            <color theme="1"/>
            <rFont val="Calibri"/>
            <family val="2"/>
            <scheme val="minor"/>
          </rPr>
          <t>Introduzca un número con dos decimales como máximo. Debe ser igual o mayor a la "Cantidad Real Consumida"</t>
        </r>
      </text>
    </comment>
    <comment ref="E2939" authorId="2">
      <text>
        <r>
          <rPr>
            <sz val="11"/>
            <color theme="1"/>
            <rFont val="Calibri"/>
            <family val="2"/>
            <scheme val="minor"/>
          </rPr>
          <t>Introduzca un número con dos decimales como máximo</t>
        </r>
      </text>
    </comment>
    <comment ref="F2939" authorId="2">
      <text>
        <r>
          <rPr>
            <sz val="11"/>
            <color theme="1"/>
            <rFont val="Calibri"/>
            <family val="2"/>
            <scheme val="minor"/>
          </rPr>
          <t>Monto calculado automáticamente por el sistema</t>
        </r>
      </text>
    </comment>
    <comment ref="A2971" authorId="2">
      <text>
        <r>
          <rPr>
            <sz val="11"/>
            <color theme="1"/>
            <rFont val="Calibri"/>
            <family val="2"/>
            <scheme val="minor"/>
          </rPr>
          <t>Introducir un texto con el nombre o referencia de la contratación</t>
        </r>
      </text>
    </comment>
    <comment ref="B2971" authorId="2">
      <text>
        <r>
          <rPr>
            <sz val="11"/>
            <color theme="1"/>
            <rFont val="Calibri"/>
            <family val="2"/>
            <scheme val="minor"/>
          </rPr>
          <t>Introduzca un texto con la finalidad de la contratación</t>
        </r>
      </text>
    </comment>
    <comment ref="C2971" authorId="2">
      <text>
        <r>
          <rPr>
            <sz val="11"/>
            <color theme="1"/>
            <rFont val="Calibri"/>
            <family val="2"/>
            <scheme val="minor"/>
          </rPr>
          <t>Seleccionar un valor del listado</t>
        </r>
      </text>
    </comment>
    <comment ref="D2971" authorId="2">
      <text>
        <r>
          <rPr>
            <sz val="11"/>
            <color theme="1"/>
            <rFont val="Calibri"/>
            <family val="2"/>
            <scheme val="minor"/>
          </rPr>
          <t>Seleccione el tipo de procedimiento</t>
        </r>
      </text>
    </comment>
    <comment ref="E2971" authorId="2">
      <text>
        <r>
          <rPr>
            <sz val="11"/>
            <color theme="1"/>
            <rFont val="Calibri"/>
            <family val="2"/>
            <scheme val="minor"/>
          </rPr>
          <t>Seleccione un valor de la lista</t>
        </r>
      </text>
    </comment>
    <comment ref="F2971" authorId="2">
      <text>
        <r>
          <rPr>
            <sz val="11"/>
            <color theme="1"/>
            <rFont val="Calibri"/>
            <family val="2"/>
            <scheme val="minor"/>
          </rPr>
          <t>Introduzca el código SNIP</t>
        </r>
      </text>
    </comment>
    <comment ref="C2972" authorId="2">
      <text>
        <r>
          <rPr>
            <sz val="11"/>
            <color theme="1"/>
            <rFont val="Calibri"/>
            <family val="2"/>
            <scheme val="minor"/>
          </rPr>
          <t>Introduzca la fecha de inicio del proceso, en formato dd-mm-aaaa</t>
        </r>
      </text>
    </comment>
    <comment ref="F29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3" authorId="2">
      <text/>
    </comment>
    <comment ref="C2974" authorId="2">
      <text>
        <r>
          <rPr>
            <sz val="11"/>
            <color theme="1"/>
            <rFont val="Calibri"/>
            <family val="2"/>
            <scheme val="minor"/>
          </rPr>
          <t>Introduzca la fecha prevista de adjudicación, en formato dd-mm-aaaa</t>
        </r>
      </text>
    </comment>
    <comment ref="F2974" authorId="2">
      <text/>
    </comment>
    <comment ref="F2975" authorId="2">
      <text/>
    </comment>
    <comment ref="A2977" authorId="2">
      <text>
        <r>
          <rPr>
            <sz val="11"/>
            <color theme="1"/>
            <rFont val="Calibri"/>
            <family val="2"/>
            <scheme val="minor"/>
          </rPr>
          <t>Introduzca un codigo UNSPSC</t>
        </r>
      </text>
    </comment>
    <comment ref="B2977" authorId="2">
      <text>
        <r>
          <rPr>
            <sz val="11"/>
            <color theme="1"/>
            <rFont val="Calibri"/>
            <family val="2"/>
            <scheme val="minor"/>
          </rPr>
          <t>Descripción calculada automáticamente a partir de código del artículo</t>
        </r>
      </text>
    </comment>
    <comment ref="C2977" authorId="2">
      <text>
        <r>
          <rPr>
            <sz val="11"/>
            <color theme="1"/>
            <rFont val="Calibri"/>
            <family val="2"/>
            <scheme val="minor"/>
          </rPr>
          <t>Seleccione un valor de la lista</t>
        </r>
      </text>
    </comment>
    <comment ref="D2977" authorId="2">
      <text>
        <r>
          <rPr>
            <sz val="11"/>
            <color theme="1"/>
            <rFont val="Calibri"/>
            <family val="2"/>
            <scheme val="minor"/>
          </rPr>
          <t>Introduzca un número con dos decimales como máximo. Debe ser igual o mayor a la "Cantidad Real Consumida"</t>
        </r>
      </text>
    </comment>
    <comment ref="E2977" authorId="2">
      <text>
        <r>
          <rPr>
            <sz val="11"/>
            <color theme="1"/>
            <rFont val="Calibri"/>
            <family val="2"/>
            <scheme val="minor"/>
          </rPr>
          <t>Introduzca un número con dos decimales como máximo</t>
        </r>
      </text>
    </comment>
    <comment ref="F2977" authorId="2">
      <text>
        <r>
          <rPr>
            <sz val="11"/>
            <color theme="1"/>
            <rFont val="Calibri"/>
            <family val="2"/>
            <scheme val="minor"/>
          </rPr>
          <t>Monto calculado automáticamente por el sistema</t>
        </r>
      </text>
    </comment>
    <comment ref="A3007" authorId="2">
      <text>
        <r>
          <rPr>
            <sz val="11"/>
            <color theme="1"/>
            <rFont val="Calibri"/>
            <family val="2"/>
            <scheme val="minor"/>
          </rPr>
          <t>Introducir un texto con el nombre o referencia de la contratación</t>
        </r>
      </text>
    </comment>
    <comment ref="B3007" authorId="2">
      <text>
        <r>
          <rPr>
            <sz val="11"/>
            <color theme="1"/>
            <rFont val="Calibri"/>
            <family val="2"/>
            <scheme val="minor"/>
          </rPr>
          <t>Introduzca un texto con la finalidad de la contratación</t>
        </r>
      </text>
    </comment>
    <comment ref="C3007" authorId="2">
      <text>
        <r>
          <rPr>
            <sz val="11"/>
            <color theme="1"/>
            <rFont val="Calibri"/>
            <family val="2"/>
            <scheme val="minor"/>
          </rPr>
          <t>Seleccionar un valor del listado</t>
        </r>
      </text>
    </comment>
    <comment ref="D3007" authorId="2">
      <text>
        <r>
          <rPr>
            <sz val="11"/>
            <color theme="1"/>
            <rFont val="Calibri"/>
            <family val="2"/>
            <scheme val="minor"/>
          </rPr>
          <t>Seleccione el tipo de procedimiento</t>
        </r>
      </text>
    </comment>
    <comment ref="E3007" authorId="2">
      <text>
        <r>
          <rPr>
            <sz val="11"/>
            <color theme="1"/>
            <rFont val="Calibri"/>
            <family val="2"/>
            <scheme val="minor"/>
          </rPr>
          <t>Seleccione un valor de la lista</t>
        </r>
      </text>
    </comment>
    <comment ref="F3007" authorId="2">
      <text>
        <r>
          <rPr>
            <sz val="11"/>
            <color theme="1"/>
            <rFont val="Calibri"/>
            <family val="2"/>
            <scheme val="minor"/>
          </rPr>
          <t>Introduzca el código SNIP</t>
        </r>
      </text>
    </comment>
    <comment ref="C3008" authorId="2">
      <text>
        <r>
          <rPr>
            <sz val="11"/>
            <color theme="1"/>
            <rFont val="Calibri"/>
            <family val="2"/>
            <scheme val="minor"/>
          </rPr>
          <t>Introduzca la fecha de inicio del proceso, en formato dd-mm-aaaa</t>
        </r>
      </text>
    </comment>
    <comment ref="F30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9" authorId="2">
      <text/>
    </comment>
    <comment ref="C3010" authorId="2">
      <text>
        <r>
          <rPr>
            <sz val="11"/>
            <color theme="1"/>
            <rFont val="Calibri"/>
            <family val="2"/>
            <scheme val="minor"/>
          </rPr>
          <t>Introduzca la fecha prevista de adjudicación, en formato dd-mm-aaaa</t>
        </r>
      </text>
    </comment>
    <comment ref="F3010" authorId="2">
      <text/>
    </comment>
    <comment ref="F3011" authorId="2">
      <text/>
    </comment>
    <comment ref="A3013" authorId="2">
      <text>
        <r>
          <rPr>
            <sz val="11"/>
            <color theme="1"/>
            <rFont val="Calibri"/>
            <family val="2"/>
            <scheme val="minor"/>
          </rPr>
          <t>Introduzca un codigo UNSPSC</t>
        </r>
      </text>
    </comment>
    <comment ref="B3013" authorId="2">
      <text>
        <r>
          <rPr>
            <sz val="11"/>
            <color theme="1"/>
            <rFont val="Calibri"/>
            <family val="2"/>
            <scheme val="minor"/>
          </rPr>
          <t>Descripción calculada automáticamente a partir de código del artículo</t>
        </r>
      </text>
    </comment>
    <comment ref="C3013" authorId="2">
      <text>
        <r>
          <rPr>
            <sz val="11"/>
            <color theme="1"/>
            <rFont val="Calibri"/>
            <family val="2"/>
            <scheme val="minor"/>
          </rPr>
          <t>Seleccione un valor de la lista</t>
        </r>
      </text>
    </comment>
    <comment ref="D3013" authorId="2">
      <text>
        <r>
          <rPr>
            <sz val="11"/>
            <color theme="1"/>
            <rFont val="Calibri"/>
            <family val="2"/>
            <scheme val="minor"/>
          </rPr>
          <t>Introduzca un número con dos decimales como máximo. Debe ser igual o mayor a la "Cantidad Real Consumida"</t>
        </r>
      </text>
    </comment>
    <comment ref="E3013" authorId="2">
      <text>
        <r>
          <rPr>
            <sz val="11"/>
            <color theme="1"/>
            <rFont val="Calibri"/>
            <family val="2"/>
            <scheme val="minor"/>
          </rPr>
          <t>Introduzca un número con dos decimales como máximo</t>
        </r>
      </text>
    </comment>
    <comment ref="F3013" authorId="2">
      <text>
        <r>
          <rPr>
            <sz val="11"/>
            <color theme="1"/>
            <rFont val="Calibri"/>
            <family val="2"/>
            <scheme val="minor"/>
          </rPr>
          <t>Monto calculado automáticamente por el sistema</t>
        </r>
      </text>
    </comment>
    <comment ref="A3043" authorId="2">
      <text>
        <r>
          <rPr>
            <sz val="11"/>
            <color theme="1"/>
            <rFont val="Calibri"/>
            <family val="2"/>
            <scheme val="minor"/>
          </rPr>
          <t>Introducir un texto con el nombre o referencia de la contratación</t>
        </r>
      </text>
    </comment>
    <comment ref="B3043" authorId="2">
      <text>
        <r>
          <rPr>
            <sz val="11"/>
            <color theme="1"/>
            <rFont val="Calibri"/>
            <family val="2"/>
            <scheme val="minor"/>
          </rPr>
          <t>Introduzca un texto con la finalidad de la contratación</t>
        </r>
      </text>
    </comment>
    <comment ref="C3043" authorId="2">
      <text>
        <r>
          <rPr>
            <sz val="11"/>
            <color theme="1"/>
            <rFont val="Calibri"/>
            <family val="2"/>
            <scheme val="minor"/>
          </rPr>
          <t>Seleccionar un valor del listado</t>
        </r>
      </text>
    </comment>
    <comment ref="D3043" authorId="2">
      <text>
        <r>
          <rPr>
            <sz val="11"/>
            <color theme="1"/>
            <rFont val="Calibri"/>
            <family val="2"/>
            <scheme val="minor"/>
          </rPr>
          <t>Seleccione el tipo de procedimiento</t>
        </r>
      </text>
    </comment>
    <comment ref="E3043" authorId="2">
      <text>
        <r>
          <rPr>
            <sz val="11"/>
            <color theme="1"/>
            <rFont val="Calibri"/>
            <family val="2"/>
            <scheme val="minor"/>
          </rPr>
          <t>Seleccione un valor de la lista</t>
        </r>
      </text>
    </comment>
    <comment ref="F3043" authorId="2">
      <text>
        <r>
          <rPr>
            <sz val="11"/>
            <color theme="1"/>
            <rFont val="Calibri"/>
            <family val="2"/>
            <scheme val="minor"/>
          </rPr>
          <t>Introduzca el código SNIP</t>
        </r>
      </text>
    </comment>
    <comment ref="C3044" authorId="2">
      <text>
        <r>
          <rPr>
            <sz val="11"/>
            <color theme="1"/>
            <rFont val="Calibri"/>
            <family val="2"/>
            <scheme val="minor"/>
          </rPr>
          <t>Introduzca la fecha de inicio del proceso, en formato dd-mm-aaaa</t>
        </r>
      </text>
    </comment>
    <comment ref="F30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5" authorId="2">
      <text/>
    </comment>
    <comment ref="C3046" authorId="2">
      <text>
        <r>
          <rPr>
            <sz val="11"/>
            <color theme="1"/>
            <rFont val="Calibri"/>
            <family val="2"/>
            <scheme val="minor"/>
          </rPr>
          <t>Introduzca la fecha prevista de adjudicación, en formato dd-mm-aaaa</t>
        </r>
      </text>
    </comment>
    <comment ref="F3046" authorId="2">
      <text/>
    </comment>
    <comment ref="F3047" authorId="2">
      <text/>
    </comment>
    <comment ref="A3049" authorId="2">
      <text>
        <r>
          <rPr>
            <sz val="11"/>
            <color theme="1"/>
            <rFont val="Calibri"/>
            <family val="2"/>
            <scheme val="minor"/>
          </rPr>
          <t>Introduzca un codigo UNSPSC</t>
        </r>
      </text>
    </comment>
    <comment ref="B3049" authorId="2">
      <text>
        <r>
          <rPr>
            <sz val="11"/>
            <color theme="1"/>
            <rFont val="Calibri"/>
            <family val="2"/>
            <scheme val="minor"/>
          </rPr>
          <t>Descripción calculada automáticamente a partir de código del artículo</t>
        </r>
      </text>
    </comment>
    <comment ref="C3049" authorId="2">
      <text>
        <r>
          <rPr>
            <sz val="11"/>
            <color theme="1"/>
            <rFont val="Calibri"/>
            <family val="2"/>
            <scheme val="minor"/>
          </rPr>
          <t>Seleccione un valor de la lista</t>
        </r>
      </text>
    </comment>
    <comment ref="D3049" authorId="2">
      <text>
        <r>
          <rPr>
            <sz val="11"/>
            <color theme="1"/>
            <rFont val="Calibri"/>
            <family val="2"/>
            <scheme val="minor"/>
          </rPr>
          <t>Introduzca un número con dos decimales como máximo. Debe ser igual o mayor a la "Cantidad Real Consumida"</t>
        </r>
      </text>
    </comment>
    <comment ref="E3049" authorId="2">
      <text>
        <r>
          <rPr>
            <sz val="11"/>
            <color theme="1"/>
            <rFont val="Calibri"/>
            <family val="2"/>
            <scheme val="minor"/>
          </rPr>
          <t>Introduzca un número con dos decimales como máximo</t>
        </r>
      </text>
    </comment>
    <comment ref="F3049" authorId="2">
      <text>
        <r>
          <rPr>
            <sz val="11"/>
            <color theme="1"/>
            <rFont val="Calibri"/>
            <family val="2"/>
            <scheme val="minor"/>
          </rPr>
          <t>Monto calculado automáticamente por el sistema</t>
        </r>
      </text>
    </comment>
    <comment ref="A3057" authorId="2">
      <text>
        <r>
          <rPr>
            <sz val="11"/>
            <color theme="1"/>
            <rFont val="Calibri"/>
            <family val="2"/>
            <scheme val="minor"/>
          </rPr>
          <t>Introducir un texto con el nombre o referencia de la contratación</t>
        </r>
      </text>
    </comment>
    <comment ref="B3057" authorId="2">
      <text>
        <r>
          <rPr>
            <sz val="11"/>
            <color theme="1"/>
            <rFont val="Calibri"/>
            <family val="2"/>
            <scheme val="minor"/>
          </rPr>
          <t>Introduzca un texto con la finalidad de la contratación</t>
        </r>
      </text>
    </comment>
    <comment ref="C3057" authorId="2">
      <text>
        <r>
          <rPr>
            <sz val="11"/>
            <color theme="1"/>
            <rFont val="Calibri"/>
            <family val="2"/>
            <scheme val="minor"/>
          </rPr>
          <t>Seleccionar un valor del listado</t>
        </r>
      </text>
    </comment>
    <comment ref="D3057" authorId="2">
      <text>
        <r>
          <rPr>
            <sz val="11"/>
            <color theme="1"/>
            <rFont val="Calibri"/>
            <family val="2"/>
            <scheme val="minor"/>
          </rPr>
          <t>Seleccione el tipo de procedimiento</t>
        </r>
      </text>
    </comment>
    <comment ref="E3057" authorId="2">
      <text>
        <r>
          <rPr>
            <sz val="11"/>
            <color theme="1"/>
            <rFont val="Calibri"/>
            <family val="2"/>
            <scheme val="minor"/>
          </rPr>
          <t>Seleccione un valor de la lista</t>
        </r>
      </text>
    </comment>
    <comment ref="F3057" authorId="2">
      <text>
        <r>
          <rPr>
            <sz val="11"/>
            <color theme="1"/>
            <rFont val="Calibri"/>
            <family val="2"/>
            <scheme val="minor"/>
          </rPr>
          <t>Introduzca el código SNIP</t>
        </r>
      </text>
    </comment>
    <comment ref="C3058" authorId="2">
      <text>
        <r>
          <rPr>
            <sz val="11"/>
            <color theme="1"/>
            <rFont val="Calibri"/>
            <family val="2"/>
            <scheme val="minor"/>
          </rPr>
          <t>Introduzca la fecha de inicio del proceso, en formato dd-mm-aaaa</t>
        </r>
      </text>
    </comment>
    <comment ref="F30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9" authorId="2">
      <text/>
    </comment>
    <comment ref="C3060" authorId="2">
      <text>
        <r>
          <rPr>
            <sz val="11"/>
            <color theme="1"/>
            <rFont val="Calibri"/>
            <family val="2"/>
            <scheme val="minor"/>
          </rPr>
          <t>Introduzca la fecha prevista de adjudicación, en formato dd-mm-aaaa</t>
        </r>
      </text>
    </comment>
    <comment ref="F3060" authorId="2">
      <text/>
    </comment>
    <comment ref="F3061" authorId="2">
      <text/>
    </comment>
    <comment ref="A3063" authorId="2">
      <text>
        <r>
          <rPr>
            <sz val="11"/>
            <color theme="1"/>
            <rFont val="Calibri"/>
            <family val="2"/>
            <scheme val="minor"/>
          </rPr>
          <t>Introduzca un codigo UNSPSC</t>
        </r>
      </text>
    </comment>
    <comment ref="B3063" authorId="2">
      <text>
        <r>
          <rPr>
            <sz val="11"/>
            <color theme="1"/>
            <rFont val="Calibri"/>
            <family val="2"/>
            <scheme val="minor"/>
          </rPr>
          <t>Descripción calculada automáticamente a partir de código del artículo</t>
        </r>
      </text>
    </comment>
    <comment ref="C3063" authorId="2">
      <text>
        <r>
          <rPr>
            <sz val="11"/>
            <color theme="1"/>
            <rFont val="Calibri"/>
            <family val="2"/>
            <scheme val="minor"/>
          </rPr>
          <t>Seleccione un valor de la lista</t>
        </r>
      </text>
    </comment>
    <comment ref="D3063" authorId="2">
      <text>
        <r>
          <rPr>
            <sz val="11"/>
            <color theme="1"/>
            <rFont val="Calibri"/>
            <family val="2"/>
            <scheme val="minor"/>
          </rPr>
          <t>Introduzca un número con dos decimales como máximo. Debe ser igual o mayor a la "Cantidad Real Consumida"</t>
        </r>
      </text>
    </comment>
    <comment ref="E3063" authorId="2">
      <text>
        <r>
          <rPr>
            <sz val="11"/>
            <color theme="1"/>
            <rFont val="Calibri"/>
            <family val="2"/>
            <scheme val="minor"/>
          </rPr>
          <t>Introduzca un número con dos decimales como máximo</t>
        </r>
      </text>
    </comment>
    <comment ref="F3063" authorId="2">
      <text>
        <r>
          <rPr>
            <sz val="11"/>
            <color theme="1"/>
            <rFont val="Calibri"/>
            <family val="2"/>
            <scheme val="minor"/>
          </rPr>
          <t>Monto calculado automáticamente por el sistema</t>
        </r>
      </text>
    </comment>
    <comment ref="A3071" authorId="2">
      <text>
        <r>
          <rPr>
            <sz val="11"/>
            <color theme="1"/>
            <rFont val="Calibri"/>
            <family val="2"/>
            <scheme val="minor"/>
          </rPr>
          <t>Introducir un texto con el nombre o referencia de la contratación</t>
        </r>
      </text>
    </comment>
    <comment ref="B3071" authorId="2">
      <text>
        <r>
          <rPr>
            <sz val="11"/>
            <color theme="1"/>
            <rFont val="Calibri"/>
            <family val="2"/>
            <scheme val="minor"/>
          </rPr>
          <t>Introduzca un texto con la finalidad de la contratación</t>
        </r>
      </text>
    </comment>
    <comment ref="C3071" authorId="2">
      <text>
        <r>
          <rPr>
            <sz val="11"/>
            <color theme="1"/>
            <rFont val="Calibri"/>
            <family val="2"/>
            <scheme val="minor"/>
          </rPr>
          <t>Seleccionar un valor del listado</t>
        </r>
      </text>
    </comment>
    <comment ref="D3071" authorId="2">
      <text>
        <r>
          <rPr>
            <sz val="11"/>
            <color theme="1"/>
            <rFont val="Calibri"/>
            <family val="2"/>
            <scheme val="minor"/>
          </rPr>
          <t>Seleccione el tipo de procedimiento</t>
        </r>
      </text>
    </comment>
    <comment ref="E3071" authorId="2">
      <text>
        <r>
          <rPr>
            <sz val="11"/>
            <color theme="1"/>
            <rFont val="Calibri"/>
            <family val="2"/>
            <scheme val="minor"/>
          </rPr>
          <t>Seleccione un valor de la lista</t>
        </r>
      </text>
    </comment>
    <comment ref="F3071" authorId="2">
      <text>
        <r>
          <rPr>
            <sz val="11"/>
            <color theme="1"/>
            <rFont val="Calibri"/>
            <family val="2"/>
            <scheme val="minor"/>
          </rPr>
          <t>Introduzca el código SNIP</t>
        </r>
      </text>
    </comment>
    <comment ref="C3072" authorId="2">
      <text>
        <r>
          <rPr>
            <sz val="11"/>
            <color theme="1"/>
            <rFont val="Calibri"/>
            <family val="2"/>
            <scheme val="minor"/>
          </rPr>
          <t>Introduzca la fecha de inicio del proceso, en formato dd-mm-aaaa</t>
        </r>
      </text>
    </comment>
    <comment ref="F30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3" authorId="2">
      <text/>
    </comment>
    <comment ref="C3074" authorId="2">
      <text>
        <r>
          <rPr>
            <sz val="11"/>
            <color theme="1"/>
            <rFont val="Calibri"/>
            <family val="2"/>
            <scheme val="minor"/>
          </rPr>
          <t>Introduzca la fecha prevista de adjudicación, en formato dd-mm-aaaa</t>
        </r>
      </text>
    </comment>
    <comment ref="F3074" authorId="2">
      <text/>
    </comment>
    <comment ref="F3075" authorId="2">
      <text/>
    </comment>
    <comment ref="A3077" authorId="2">
      <text>
        <r>
          <rPr>
            <sz val="11"/>
            <color theme="1"/>
            <rFont val="Calibri"/>
            <family val="2"/>
            <scheme val="minor"/>
          </rPr>
          <t>Introduzca un codigo UNSPSC</t>
        </r>
      </text>
    </comment>
    <comment ref="B3077" authorId="2">
      <text>
        <r>
          <rPr>
            <sz val="11"/>
            <color theme="1"/>
            <rFont val="Calibri"/>
            <family val="2"/>
            <scheme val="minor"/>
          </rPr>
          <t>Descripción calculada automáticamente a partir de código del artículo</t>
        </r>
      </text>
    </comment>
    <comment ref="C3077" authorId="2">
      <text>
        <r>
          <rPr>
            <sz val="11"/>
            <color theme="1"/>
            <rFont val="Calibri"/>
            <family val="2"/>
            <scheme val="minor"/>
          </rPr>
          <t>Seleccione un valor de la lista</t>
        </r>
      </text>
    </comment>
    <comment ref="D3077" authorId="2">
      <text>
        <r>
          <rPr>
            <sz val="11"/>
            <color theme="1"/>
            <rFont val="Calibri"/>
            <family val="2"/>
            <scheme val="minor"/>
          </rPr>
          <t>Introduzca un número con dos decimales como máximo. Debe ser igual o mayor a la "Cantidad Real Consumida"</t>
        </r>
      </text>
    </comment>
    <comment ref="E3077" authorId="2">
      <text>
        <r>
          <rPr>
            <sz val="11"/>
            <color theme="1"/>
            <rFont val="Calibri"/>
            <family val="2"/>
            <scheme val="minor"/>
          </rPr>
          <t>Introduzca un número con dos decimales como máximo</t>
        </r>
      </text>
    </comment>
    <comment ref="F3077"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<sst xmlns="http://schemas.openxmlformats.org/spreadsheetml/2006/main" count="25050" uniqueCount="18884">
  <si>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</si>
  <si>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</si>
  <si>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</si>
  <si>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</si>
  <si>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</si>
  <si>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</si>
  <si>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</si>
  <si>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</si>
  <si>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</si>
  <si>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</si>
  <si>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</si>
  <si>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</si>
  <si>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</si>
  <si>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</si>
  <si>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</si>
  <si>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</si>
  <si>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</si>
  <si>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</si>
  <si>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</si>
  <si>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</si>
  <si>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</si>
  <si>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</si>
  <si>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</si>
  <si>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</si>
  <si>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</si>
  <si>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</si>
  <si>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</si>
  <si>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</si>
  <si>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</si>
  <si>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</si>
  <si>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</si>
  <si>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</si>
  <si>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</si>
  <si>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</si>
  <si>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</si>
  <si>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</si>
  <si>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</si>
  <si>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</si>
  <si>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</si>
  <si>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</si>
  <si>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</si>
  <si>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</si>
  <si>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</si>
  <si>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</si>
  <si>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</si>
  <si>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</si>
  <si>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</si>
  <si>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</si>
  <si>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</si>
  <si>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</si>
  <si>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</si>
  <si>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</si>
  <si>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</si>
  <si>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</si>
  <si>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</si>
  <si>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</si>
  <si>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</si>
  <si>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</si>
  <si>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</si>
  <si>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</si>
  <si>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</si>
  <si>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</si>
  <si>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</si>
  <si>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</si>
  <si>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</si>
  <si>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</si>
  <si>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</si>
  <si>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</si>
  <si>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</si>
  <si>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</si>
  <si>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</si>
  <si>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</si>
  <si>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</si>
  <si>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</si>
  <si>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</si>
  <si>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</si>
  <si>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</si>
  <si>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</si>
  <si>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</si>
  <si>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</si>
  <si>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</si>
  <si>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</si>
  <si>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</si>
  <si>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</si>
  <si>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</si>
  <si>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</si>
  <si>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</si>
  <si>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</si>
  <si>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</si>
  <si>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</si>
  <si>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</si>
  <si>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</si>
  <si>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</si>
  <si>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</si>
  <si>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</si>
  <si>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</si>
  <si>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</si>
  <si>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</si>
  <si>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</si>
  <si>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</si>
  <si>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</si>
  <si>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</si>
  <si>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</si>
  <si>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</si>
  <si>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</si>
  <si>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</si>
  <si>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</si>
  <si>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</si>
  <si>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</si>
  <si>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</si>
  <si>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</si>
  <si>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</si>
  <si>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</si>
  <si>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</si>
  <si>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</si>
  <si>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</si>
  <si>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</si>
  <si>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</si>
  <si>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</si>
  <si>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</si>
  <si>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</si>
  <si>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</si>
  <si>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</si>
  <si>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</si>
  <si>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</si>
  <si>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</si>
  <si>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</si>
  <si>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</si>
  <si>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</si>
  <si>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</si>
  <si>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</si>
  <si>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</si>
  <si>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</si>
  <si>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</si>
  <si>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</si>
  <si>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</si>
  <si>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</si>
  <si>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</si>
  <si>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</si>
  <si>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</si>
  <si>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</si>
  <si>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</si>
  <si>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</si>
  <si>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</si>
  <si>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</si>
  <si>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</si>
  <si>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</si>
  <si>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</si>
  <si>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</si>
  <si>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</si>
  <si>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</si>
  <si>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</si>
  <si>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</si>
  <si>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</si>
  <si>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</si>
  <si>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</si>
  <si>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</si>
  <si>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</si>
  <si>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</si>
  <si>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</si>
  <si>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</si>
  <si>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</si>
  <si>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</si>
  <si>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</si>
  <si>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</si>
  <si>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</si>
  <si>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</si>
  <si>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</si>
  <si>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</si>
  <si>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</si>
  <si>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</si>
  <si>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</si>
  <si>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</si>
  <si>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</si>
  <si>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</si>
  <si>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</si>
  <si>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</si>
  <si>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</si>
  <si>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</si>
  <si>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</si>
  <si>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</si>
  <si>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</si>
  <si>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</si>
  <si>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</si>
  <si>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</si>
  <si>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</si>
  <si>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</si>
  <si>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</si>
  <si>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</si>
  <si>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</si>
  <si>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</si>
  <si>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</si>
  <si>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</si>
  <si>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</si>
  <si>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</si>
  <si>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</si>
  <si>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</si>
  <si>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</si>
  <si>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</si>
  <si>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</si>
  <si>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</si>
  <si>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</si>
  <si>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</si>
  <si>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</si>
  <si>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</si>
  <si>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</si>
  <si>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</si>
  <si>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</si>
  <si>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</si>
  <si>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</si>
  <si>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</si>
  <si>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</si>
  <si>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</si>
  <si>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</si>
  <si>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</si>
  <si>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</si>
  <si>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</si>
  <si>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</si>
  <si>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</si>
  <si>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</si>
  <si>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</si>
  <si>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</si>
  <si>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</si>
  <si>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</si>
  <si>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</si>
  <si>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</si>
  <si>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</si>
  <si>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</si>
  <si>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</si>
  <si>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</si>
  <si>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</si>
  <si>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</si>
  <si>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</si>
  <si>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</si>
  <si>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</si>
  <si>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</si>
  <si>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</si>
  <si>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</si>
  <si>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</si>
  <si>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</si>
  <si>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</si>
  <si>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</si>
  <si>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</si>
  <si>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</si>
  <si>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</si>
  <si>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</si>
  <si>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</si>
  <si>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</si>
  <si>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</si>
  <si>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</si>
  <si>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</si>
  <si>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</si>
  <si>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</si>
  <si>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</si>
  <si>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</si>
  <si>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</si>
  <si>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</si>
  <si>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</si>
  <si>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</si>
  <si>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</si>
  <si>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</si>
  <si>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</si>
  <si>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</si>
  <si>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</si>
  <si>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</si>
  <si>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</si>
  <si>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</si>
  <si>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</si>
  <si>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</si>
  <si>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</si>
  <si>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</si>
  <si>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</si>
  <si>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</si>
  <si>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</si>
  <si>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</si>
  <si>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</si>
  <si>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</si>
  <si>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</si>
  <si>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</si>
  <si>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</si>
  <si>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</si>
  <si>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</si>
  <si>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</si>
  <si>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</si>
  <si>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</si>
  <si>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</si>
  <si>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</si>
  <si>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</si>
  <si>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</si>
  <si>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</si>
  <si>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</si>
  <si>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</si>
  <si>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</si>
  <si>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</si>
  <si>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</si>
  <si>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</si>
  <si>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</si>
  <si>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</si>
  <si>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</si>
  <si>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</si>
  <si>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</si>
  <si>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</si>
  <si>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</si>
  <si>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</si>
  <si>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</si>
  <si>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</si>
  <si>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</si>
  <si>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</si>
  <si>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</si>
  <si>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</si>
  <si>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</si>
  <si>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</si>
  <si>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</si>
  <si>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</si>
  <si>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</si>
  <si>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</si>
  <si>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</si>
  <si>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</si>
  <si>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</si>
  <si>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</si>
  <si>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</si>
  <si>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</si>
  <si>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</si>
  <si>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</si>
  <si>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</si>
  <si>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</si>
  <si>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</si>
  <si>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</si>
  <si>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</si>
  <si>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</si>
  <si>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</si>
  <si>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</si>
  <si>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</si>
  <si>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</si>
  <si>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</si>
  <si>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</si>
  <si>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</si>
  <si>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</si>
  <si>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</si>
  <si>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</si>
  <si>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</si>
  <si>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</si>
  <si>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</si>
  <si>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</si>
  <si>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</si>
  <si>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</si>
  <si>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</si>
  <si>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</si>
  <si>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</si>
  <si>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</si>
  <si>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</si>
  <si>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</si>
  <si>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</si>
  <si>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</si>
  <si>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</si>
  <si>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</si>
  <si>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</si>
  <si>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</si>
  <si>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</si>
  <si>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</si>
  <si>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</si>
  <si>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</si>
  <si>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</si>
  <si>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</si>
  <si>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</si>
  <si>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</si>
  <si>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</si>
  <si>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</si>
  <si>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</si>
  <si>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</si>
  <si>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</si>
  <si>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</si>
  <si>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</si>
  <si>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</si>
  <si>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</si>
  <si>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</si>
  <si>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</si>
  <si>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</si>
  <si>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</si>
  <si>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</si>
  <si>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</si>
  <si>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</si>
  <si>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</si>
  <si>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</si>
  <si>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</si>
  <si>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</si>
  <si>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</si>
  <si>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</si>
  <si>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</si>
  <si>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</si>
  <si>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</si>
  <si>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</si>
  <si>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</si>
  <si>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</si>
  <si>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</si>
  <si>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</si>
  <si>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</si>
  <si>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</si>
  <si>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</si>
  <si>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</si>
  <si>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</si>
  <si>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</si>
  <si>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</si>
  <si>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</si>
  <si>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</si>
  <si>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</si>
  <si>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</si>
  <si>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</si>
  <si>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</si>
  <si>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</si>
  <si>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</si>
  <si>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</si>
  <si>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</si>
  <si>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</si>
  <si>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</si>
  <si>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</si>
  <si>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</si>
  <si>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</si>
  <si>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</si>
  <si>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</si>
  <si>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</si>
  <si>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</si>
  <si>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</si>
  <si>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</si>
  <si>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</si>
  <si>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</si>
  <si>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</si>
  <si>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</si>
  <si>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</si>
  <si>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</si>
  <si>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</si>
  <si>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</si>
  <si>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</si>
  <si>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</si>
  <si>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</si>
  <si>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</si>
  <si>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</si>
  <si>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</si>
  <si>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</si>
  <si>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</si>
  <si>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</si>
  <si>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</si>
  <si>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</si>
  <si>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</si>
  <si>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</si>
  <si>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</si>
  <si>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</si>
  <si>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</si>
  <si>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</si>
  <si>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</si>
  <si>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</si>
  <si>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</si>
  <si>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</si>
  <si>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</si>
  <si>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</si>
  <si>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</si>
  <si>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</si>
  <si>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</si>
  <si>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</si>
  <si>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</si>
  <si>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</si>
  <si>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</si>
  <si>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</si>
  <si>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</si>
  <si>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</si>
  <si>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</si>
  <si>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</si>
  <si>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</si>
  <si>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</si>
  <si>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</si>
  <si>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</si>
  <si>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</si>
  <si>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</si>
  <si>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</si>
  <si>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</si>
  <si>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</si>
  <si>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</si>
  <si>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</si>
  <si>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</si>
  <si>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</si>
  <si>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</si>
  <si>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</si>
  <si>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</si>
  <si>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</si>
  <si>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</si>
  <si>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</si>
  <si>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</si>
  <si>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</si>
  <si>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</si>
  <si>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</si>
  <si>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</si>
  <si>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</si>
  <si>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</si>
  <si>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</si>
  <si>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</si>
  <si>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</si>
  <si>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</si>
  <si>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</si>
  <si>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</si>
  <si>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</si>
  <si>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</si>
  <si>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</si>
  <si>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</si>
  <si>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</si>
  <si>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</si>
  <si>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</si>
  <si>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</si>
  <si>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</si>
  <si>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</si>
  <si>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</si>
  <si>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</si>
  <si>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</si>
  <si>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</si>
  <si>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</si>
  <si>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</si>
  <si>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</si>
  <si>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</si>
  <si>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</si>
  <si>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</si>
  <si>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</si>
  <si>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</si>
  <si>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</si>
  <si>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</si>
  <si>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</si>
  <si>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</si>
  <si>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</si>
  <si>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</si>
  <si>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</si>
  <si>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</si>
  <si>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</si>
  <si>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</si>
  <si>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</si>
  <si>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</si>
  <si>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</si>
  <si>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</si>
  <si>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</si>
  <si>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</si>
  <si>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</si>
  <si>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</si>
  <si>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</si>
  <si>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</si>
  <si>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</si>
  <si>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</si>
  <si>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</si>
  <si>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</si>
  <si>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</si>
  <si>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</si>
  <si>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</si>
  <si>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</si>
  <si>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</si>
  <si>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</si>
  <si>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</si>
  <si>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</si>
  <si>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</si>
  <si>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</si>
  <si>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</si>
  <si>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</si>
  <si>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</si>
  <si>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</si>
  <si>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</si>
  <si>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</si>
  <si>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</si>
  <si>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</si>
  <si>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</si>
  <si>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</si>
  <si>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</si>
  <si>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</si>
  <si>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</si>
  <si>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</si>
  <si>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</si>
  <si>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</si>
  <si>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</si>
  <si>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</si>
  <si>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</si>
  <si>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</si>
  <si>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</si>
  <si>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</si>
  <si>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</si>
  <si>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</si>
  <si>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</si>
  <si>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</si>
  <si>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</si>
  <si>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</si>
  <si>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</si>
  <si>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</si>
  <si>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</si>
  <si>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</si>
  <si>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</si>
  <si>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</si>
  <si>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</si>
  <si>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</si>
  <si>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</si>
  <si>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</si>
  <si>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</si>
  <si>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</si>
  <si>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</si>
  <si>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</si>
  <si>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</si>
  <si>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</si>
  <si>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</si>
  <si>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</si>
  <si>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</si>
  <si>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</si>
  <si>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</si>
  <si>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</si>
  <si>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</si>
  <si>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</si>
  <si>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</si>
  <si>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</si>
  <si>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</si>
  <si>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</si>
  <si>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</si>
  <si>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</si>
  <si>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</si>
  <si>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</si>
  <si>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</si>
  <si>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</si>
  <si>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</si>
  <si>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</si>
  <si>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</si>
  <si>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</si>
  <si>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</si>
  <si>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</si>
  <si>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</si>
  <si>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</si>
  <si>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</si>
  <si>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</si>
  <si>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</si>
  <si>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</si>
  <si>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</si>
  <si>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</si>
  <si>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</si>
  <si>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</si>
  <si>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</si>
  <si>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</si>
  <si>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</si>
  <si>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</si>
  <si>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</si>
  <si>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</si>
  <si>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</si>
  <si>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</si>
  <si>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</si>
  <si>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</si>
  <si>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</si>
  <si>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</si>
  <si>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</si>
  <si>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</si>
  <si>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</si>
  <si>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</si>
  <si>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</si>
  <si>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</si>
  <si>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</si>
  <si>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</si>
  <si>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</si>
  <si>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</si>
  <si>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</si>
  <si>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</si>
  <si>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</si>
  <si>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</si>
  <si>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</si>
  <si>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</si>
  <si>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</si>
  <si>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</si>
  <si>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</si>
  <si>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</si>
  <si>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</si>
  <si>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</si>
  <si>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</si>
  <si>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</si>
  <si>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</si>
  <si>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</si>
  <si>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</si>
  <si>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</si>
  <si>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</si>
  <si>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</si>
  <si>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</si>
  <si>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</si>
  <si>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</si>
  <si>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</si>
  <si>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</si>
  <si>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</si>
  <si>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</si>
  <si>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</si>
  <si>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</si>
  <si>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</si>
  <si>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</si>
  <si>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</si>
  <si>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</si>
  <si>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</si>
  <si>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</si>
  <si>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</si>
  <si>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</si>
  <si>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</si>
  <si>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</si>
  <si>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</si>
  <si>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</si>
  <si>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</si>
  <si>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</si>
  <si>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</si>
  <si>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</si>
  <si>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</si>
  <si>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</si>
  <si>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</si>
  <si>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</si>
  <si>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</si>
  <si>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</si>
  <si>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</si>
  <si>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</si>
  <si>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</si>
  <si>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</si>
  <si>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</si>
  <si>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</si>
  <si>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</si>
  <si>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</si>
  <si>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</si>
  <si>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</si>
  <si>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</si>
  <si>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</si>
  <si>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</si>
  <si>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</si>
  <si>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</si>
  <si>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</si>
  <si>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</si>
  <si>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</si>
  <si>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</si>
  <si>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</si>
  <si>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</si>
  <si>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</si>
  <si>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</si>
  <si>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</si>
  <si>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</si>
  <si>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</si>
  <si>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</si>
  <si>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</si>
  <si>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</si>
  <si>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</si>
  <si>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</si>
  <si>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</si>
  <si>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</si>
  <si>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</si>
  <si>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</si>
  <si>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</si>
  <si>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</si>
  <si>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</si>
  <si>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</si>
  <si>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</si>
  <si>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</si>
  <si>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</si>
  <si>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</si>
  <si>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</si>
  <si>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</si>
  <si>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</si>
  <si>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</si>
  <si>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</si>
  <si>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</si>
  <si>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</si>
  <si>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</si>
  <si>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</si>
  <si>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</si>
  <si>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</si>
  <si>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</si>
  <si>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</si>
  <si>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</si>
  <si>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</si>
  <si>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</si>
  <si>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</si>
  <si>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</si>
  <si>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</si>
  <si>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</si>
  <si>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</si>
  <si>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</si>
  <si>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</si>
  <si>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</si>
  <si>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</si>
  <si>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</si>
  <si>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</si>
  <si>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</si>
  <si>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</si>
  <si>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</si>
  <si>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</si>
  <si>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</si>
  <si>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</si>
  <si>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</si>
  <si>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</si>
  <si>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</si>
  <si>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</si>
  <si>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</si>
  <si>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</si>
  <si>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</si>
  <si>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</si>
  <si>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</si>
  <si>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</si>
  <si>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</si>
  <si>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</si>
  <si>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</si>
  <si>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</si>
  <si>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</si>
  <si>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</si>
  <si>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</si>
  <si>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</si>
  <si>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</si>
  <si>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</si>
  <si>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</si>
  <si>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</si>
  <si>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</si>
  <si>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</si>
  <si>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</si>
  <si>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</si>
  <si>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</si>
  <si>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</si>
  <si>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</si>
  <si>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</si>
  <si>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</si>
  <si>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</si>
  <si>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</si>
  <si>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</si>
  <si>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</si>
  <si>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</si>
  <si>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</si>
  <si>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</si>
  <si>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</si>
  <si>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</si>
  <si>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</si>
  <si>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</si>
  <si>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</si>
  <si>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</si>
  <si>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</si>
  <si>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</si>
  <si>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</si>
  <si>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</si>
  <si>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</si>
  <si>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</si>
  <si>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</si>
  <si>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</si>
  <si>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</si>
  <si>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</si>
  <si>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</si>
  <si>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</si>
  <si>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</si>
  <si>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</si>
  <si>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</si>
  <si>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</si>
  <si>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</si>
  <si>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</si>
  <si>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</si>
  <si>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</si>
  <si>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</si>
  <si>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</si>
  <si>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</si>
  <si>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</si>
  <si>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</si>
  <si>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</si>
  <si>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</si>
  <si>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</si>
  <si>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</si>
  <si>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</si>
  <si>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</si>
  <si>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</si>
  <si>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</si>
  <si>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</si>
  <si>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</si>
  <si>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</si>
  <si>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</si>
  <si>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</si>
  <si>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</si>
  <si>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</si>
  <si>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</si>
  <si>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</si>
  <si>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</si>
  <si>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</si>
  <si>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</si>
  <si>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</si>
  <si>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</si>
  <si>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</si>
  <si>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</si>
  <si>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</si>
  <si>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</si>
  <si>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</si>
  <si>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</si>
  <si>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</si>
  <si>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</si>
  <si>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</si>
  <si>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</si>
  <si>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</si>
  <si>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</si>
  <si>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</si>
  <si>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</si>
  <si>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</si>
  <si>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</si>
  <si>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</si>
  <si>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</si>
  <si>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</si>
  <si>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</si>
  <si>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</si>
  <si>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</si>
  <si>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</si>
  <si>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</si>
  <si>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</si>
  <si>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</si>
  <si>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</si>
  <si>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</si>
  <si>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</si>
  <si>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</si>
  <si>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</si>
  <si>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</si>
  <si>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</si>
  <si>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</si>
  <si>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</si>
  <si>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</si>
  <si>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</si>
  <si>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</si>
  <si>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</si>
  <si>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</si>
  <si>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</si>
  <si>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</si>
  <si>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</si>
  <si>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</si>
  <si>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</si>
  <si>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</si>
  <si>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</si>
  <si>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</si>
  <si>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</si>
  <si>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</si>
  <si>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</si>
  <si>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</si>
  <si>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</si>
  <si>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</si>
  <si>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</si>
  <si>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</si>
  <si>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</si>
  <si>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</si>
  <si>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</si>
  <si>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</si>
  <si>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</si>
  <si>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</si>
  <si>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</si>
  <si>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</si>
  <si>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</si>
  <si>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</si>
  <si>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</si>
  <si>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</si>
  <si>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</si>
  <si>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</si>
  <si>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</si>
  <si>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</si>
  <si>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</si>
  <si>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</si>
  <si>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</si>
  <si>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</si>
  <si>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</si>
  <si>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</si>
  <si>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</si>
  <si>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</si>
  <si>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</si>
  <si>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</si>
  <si>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</si>
  <si>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</si>
  <si>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</si>
  <si>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</si>
  <si>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</si>
  <si>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</si>
  <si>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</si>
  <si>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</si>
  <si>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</si>
  <si>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</si>
  <si>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</si>
  <si>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</si>
  <si>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</si>
  <si>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</si>
  <si>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</si>
  <si>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</si>
  <si>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</si>
  <si>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</si>
  <si>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</si>
  <si>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</si>
  <si>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</si>
  <si>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</si>
  <si>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</si>
  <si>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</si>
  <si>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</si>
  <si>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</si>
  <si>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</si>
  <si>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</si>
  <si>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</si>
  <si>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</si>
  <si>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</si>
  <si>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</si>
  <si>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</si>
  <si>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</si>
  <si>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</si>
  <si>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</si>
  <si>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</si>
  <si>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</si>
  <si>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</si>
  <si>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</si>
  <si>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</si>
  <si>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</si>
  <si>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</si>
  <si>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</si>
  <si>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</si>
  <si>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</si>
  <si>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</si>
  <si>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</si>
  <si>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</si>
  <si>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</si>
  <si>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</si>
  <si>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</si>
  <si>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</si>
  <si>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</si>
  <si>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</si>
  <si>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</si>
  <si>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</si>
  <si>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</si>
  <si>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</si>
  <si>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</si>
  <si>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</si>
  <si>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</si>
  <si>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</si>
  <si>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</si>
  <si>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</si>
  <si>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</si>
  <si>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</si>
  <si>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</si>
  <si>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</si>
  <si>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</si>
  <si>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</si>
  <si>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</si>
  <si>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</si>
  <si>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</si>
  <si>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</si>
  <si>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</si>
  <si>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</si>
  <si>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</si>
  <si>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</si>
  <si>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</si>
  <si>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</si>
  <si>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</si>
  <si>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</si>
  <si>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</si>
  <si>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</si>
  <si>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</si>
  <si>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</si>
  <si>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</si>
  <si>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</si>
  <si>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</si>
  <si>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</si>
  <si>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</si>
  <si>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</si>
  <si>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</si>
  <si>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</si>
  <si>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</si>
  <si>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</si>
  <si>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</si>
  <si>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</si>
  <si>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</si>
  <si>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</si>
  <si>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</si>
  <si>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</si>
  <si>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</si>
  <si>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</si>
  <si>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</si>
  <si>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</si>
  <si>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</si>
  <si>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</si>
  <si>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</si>
  <si>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</si>
  <si>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</si>
  <si>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</si>
  <si>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</si>
  <si>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</si>
  <si>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</si>
  <si>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</si>
  <si>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</si>
  <si>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</si>
  <si>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</si>
  <si>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</si>
  <si>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</si>
  <si>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</si>
  <si>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</si>
  <si>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</si>
  <si>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</si>
  <si>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</si>
  <si>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</si>
  <si>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</si>
  <si>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</si>
  <si>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</si>
  <si>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</si>
  <si>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</si>
  <si>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</si>
  <si>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</si>
  <si>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</si>
  <si>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</si>
  <si>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</si>
  <si>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</si>
  <si>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</si>
  <si>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</si>
  <si>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</si>
  <si>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</si>
  <si>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</si>
  <si>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</si>
  <si>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</si>
  <si>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</si>
  <si>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</si>
  <si>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</si>
  <si>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</si>
  <si>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</si>
  <si>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</si>
  <si>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</si>
  <si>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</si>
  <si>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</si>
  <si>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</si>
  <si>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</si>
  <si>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</si>
  <si>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</si>
  <si>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</si>
  <si>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</si>
  <si>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</si>
  <si>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</si>
  <si>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</si>
  <si>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</si>
  <si>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</si>
  <si>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</si>
  <si>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</si>
  <si>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</si>
  <si>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</si>
  <si>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</si>
  <si>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</si>
  <si>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</si>
  <si>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</si>
  <si>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</si>
  <si>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</si>
  <si>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</si>
  <si>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</si>
  <si>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</si>
  <si>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</si>
  <si>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</si>
  <si>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</si>
  <si>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</si>
  <si>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</si>
  <si>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</si>
  <si>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</si>
  <si>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</si>
  <si>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</si>
  <si>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</si>
  <si>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</si>
  <si>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</si>
  <si>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</si>
  <si>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</si>
  <si>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</si>
  <si>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</si>
  <si>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</si>
  <si>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</si>
  <si>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</si>
  <si>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</si>
  <si>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</si>
  <si>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</si>
  <si>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</si>
  <si>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</si>
  <si>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</si>
  <si>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</si>
  <si>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</si>
  <si>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</si>
  <si>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</si>
  <si>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</si>
  <si>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</si>
  <si>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</si>
  <si>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</si>
  <si>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</si>
  <si>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</si>
  <si>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</si>
  <si>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</si>
  <si>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</si>
  <si>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</si>
  <si>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</si>
  <si>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</si>
  <si>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</si>
  <si>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</si>
  <si>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</si>
  <si>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</si>
  <si>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</si>
  <si>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</si>
  <si>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</si>
  <si>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</si>
  <si>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</si>
  <si>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</si>
  <si>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</si>
  <si>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</si>
  <si>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</si>
  <si>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</si>
  <si>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</si>
  <si>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</si>
  <si>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</si>
  <si>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</si>
  <si>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</si>
  <si>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</si>
  <si>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</si>
  <si>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</si>
  <si>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</si>
  <si>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</si>
  <si>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</si>
  <si>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</si>
  <si>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</si>
  <si>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</si>
  <si>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</si>
  <si>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</si>
  <si>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</si>
  <si>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</si>
  <si>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</si>
  <si>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</si>
  <si>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</si>
  <si>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</si>
  <si>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</si>
  <si>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</si>
  <si>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</si>
  <si>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</si>
  <si>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</si>
  <si>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</si>
  <si>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</si>
  <si>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</si>
  <si>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</si>
  <si>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</si>
  <si>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</si>
  <si>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</si>
  <si>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</si>
  <si>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</si>
  <si>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</si>
  <si>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</si>
  <si>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</si>
  <si>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</si>
  <si>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</si>
  <si>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</si>
  <si>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</si>
  <si>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</si>
  <si>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</si>
  <si>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</si>
  <si>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</si>
  <si>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</si>
  <si>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</si>
  <si>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</si>
  <si>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</si>
  <si>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</si>
  <si>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</si>
  <si>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</si>
  <si>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</si>
  <si>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</si>
  <si>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</si>
  <si>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</si>
  <si>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</si>
  <si>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</si>
  <si>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</si>
  <si>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</si>
  <si>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</si>
  <si>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</si>
  <si>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</si>
  <si>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</si>
  <si>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</si>
  <si>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</si>
  <si>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</si>
  <si>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</si>
  <si>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</si>
  <si>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</si>
  <si>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</si>
  <si>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</si>
  <si>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</si>
  <si>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</si>
  <si>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</si>
  <si>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</si>
  <si>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</si>
  <si>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</si>
  <si>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</si>
  <si>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</si>
  <si>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</si>
  <si>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</si>
  <si>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</si>
  <si>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</si>
  <si>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</si>
  <si>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</si>
  <si>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</si>
  <si>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</si>
  <si>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</si>
  <si>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</si>
  <si>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</si>
  <si>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</si>
  <si>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</si>
  <si>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</si>
  <si>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</si>
  <si>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</si>
  <si>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</si>
  <si>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</si>
  <si>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</si>
  <si>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</si>
  <si>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</si>
  <si>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</si>
  <si>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</si>
  <si>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</si>
  <si>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</si>
  <si>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</si>
  <si>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</si>
  <si>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</si>
  <si>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</si>
  <si>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</si>
  <si>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</si>
  <si>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</si>
  <si>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</si>
  <si>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</si>
  <si>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</si>
  <si>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</si>
  <si>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</si>
  <si>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</si>
  <si>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</si>
  <si>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</si>
  <si>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</si>
  <si>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</si>
  <si>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</si>
  <si>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</si>
  <si>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</si>
  <si>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</si>
  <si>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</si>
  <si>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</si>
  <si>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</si>
  <si>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</si>
  <si>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</si>
  <si>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</si>
  <si>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</si>
  <si>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</si>
  <si>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</si>
  <si>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</si>
  <si>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</si>
  <si>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</si>
  <si>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</si>
  <si>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</si>
  <si>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</si>
  <si>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</si>
  <si>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</si>
  <si>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</si>
  <si>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</si>
  <si>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</si>
  <si>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</si>
  <si>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</si>
  <si>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</si>
  <si>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</si>
  <si>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</si>
  <si>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</si>
  <si>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</si>
  <si>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</si>
  <si>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</si>
  <si>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</si>
  <si>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</si>
  <si>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</si>
  <si>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</si>
  <si>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</si>
  <si>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</si>
  <si>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</si>
  <si>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</si>
  <si>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</si>
  <si>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</si>
  <si>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</si>
  <si>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</si>
  <si>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</si>
  <si>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</si>
  <si>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</si>
  <si>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</si>
  <si>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</si>
  <si>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</si>
  <si>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</si>
  <si>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</si>
  <si>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</si>
  <si>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</si>
  <si>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</si>
  <si>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</si>
  <si>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</si>
  <si>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</si>
  <si>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</si>
  <si>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</si>
  <si>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</si>
  <si>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</si>
  <si>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</si>
  <si>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</si>
  <si>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</si>
  <si>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</si>
  <si>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</si>
  <si>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</si>
  <si>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</si>
  <si>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</si>
  <si>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</si>
  <si>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</si>
  <si>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</si>
  <si>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</si>
  <si>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</si>
  <si>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</si>
  <si>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</si>
  <si>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</si>
  <si>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</si>
  <si>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</si>
  <si>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</si>
  <si>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</si>
  <si>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</si>
  <si>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</si>
  <si>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</si>
  <si>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</si>
  <si>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</si>
  <si>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</si>
  <si>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</si>
  <si>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</si>
  <si>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</si>
  <si>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</si>
  <si>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</si>
  <si>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</si>
  <si>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</si>
  <si>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</si>
  <si>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</si>
  <si>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</si>
  <si>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</si>
  <si>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</si>
  <si>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</si>
  <si>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</si>
  <si>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</si>
  <si>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</si>
  <si>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</si>
  <si>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</si>
  <si>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</si>
  <si>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</si>
  <si>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</si>
  <si>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</si>
  <si>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</si>
  <si>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</si>
  <si>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</si>
  <si>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</si>
  <si>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</si>
  <si>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</si>
  <si>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</si>
  <si>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</si>
  <si>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</si>
  <si>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</si>
  <si>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</si>
  <si>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</si>
  <si>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</si>
  <si>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</si>
  <si>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</si>
  <si>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</si>
  <si>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</si>
  <si>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</si>
  <si>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</si>
  <si>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</si>
  <si>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</si>
  <si>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</si>
  <si>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</si>
  <si>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</si>
  <si>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</si>
  <si>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</si>
  <si>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</si>
  <si>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</si>
  <si>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</si>
  <si>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</si>
  <si>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</si>
  <si>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</si>
  <si>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</si>
  <si>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</si>
  <si>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</si>
  <si>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</si>
  <si>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</si>
  <si>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</si>
  <si>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</si>
  <si>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</si>
  <si>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</si>
  <si>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</si>
  <si>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</si>
  <si>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</si>
  <si>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</si>
  <si>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</si>
  <si>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</si>
  <si>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</si>
  <si>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</si>
  <si>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</si>
  <si>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</si>
  <si>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</si>
  <si>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</si>
  <si>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</si>
  <si>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</si>
  <si>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</si>
  <si>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</si>
  <si>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</si>
  <si>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</si>
  <si>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</si>
  <si>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</si>
  <si>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</si>
  <si>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</si>
  <si>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</si>
  <si>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</si>
  <si>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</si>
  <si>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</si>
  <si>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</si>
  <si>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</si>
  <si>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</si>
  <si>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</si>
  <si>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</si>
  <si>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</si>
  <si>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</si>
  <si>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</si>
  <si>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</si>
  <si>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</si>
  <si>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</si>
  <si>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</si>
  <si>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</si>
  <si>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</si>
  <si>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</si>
  <si>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</si>
  <si>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</si>
  <si>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</si>
  <si>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</si>
  <si>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</si>
  <si>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</si>
  <si>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</si>
  <si>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</si>
  <si>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</si>
  <si>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</si>
  <si>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</si>
  <si>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</si>
  <si>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</si>
  <si>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</si>
  <si>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</si>
  <si>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</si>
  <si>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</si>
  <si>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</si>
  <si>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</si>
  <si>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</si>
  <si>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</si>
  <si>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</si>
  <si>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</si>
  <si>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</si>
  <si>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</si>
  <si>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</si>
  <si>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</si>
  <si>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</si>
  <si>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</si>
  <si>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</si>
  <si>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</si>
  <si>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</si>
  <si>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</si>
  <si>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</si>
  <si>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</si>
  <si>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</si>
  <si>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</si>
  <si>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</si>
  <si>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</si>
  <si>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</si>
  <si>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</si>
  <si>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</si>
  <si>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</si>
  <si>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</si>
  <si>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</si>
  <si>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</si>
  <si>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</si>
  <si>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</si>
  <si>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</si>
  <si>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</si>
  <si>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</si>
  <si>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</si>
  <si>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</si>
  <si>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</si>
  <si>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</si>
  <si>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</si>
  <si>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</si>
  <si>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</si>
  <si>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</si>
  <si>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</si>
  <si>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</si>
  <si>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</si>
  <si>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</si>
  <si>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</si>
  <si>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</si>
  <si>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</si>
  <si>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</si>
  <si>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</si>
  <si>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</si>
  <si>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</si>
  <si>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</si>
  <si>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</si>
  <si>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</si>
  <si>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</si>
  <si>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</si>
  <si>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</si>
  <si>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</si>
  <si>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</si>
  <si>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</si>
  <si>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</si>
  <si>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</si>
  <si>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</si>
  <si>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</si>
  <si>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</si>
  <si>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</si>
  <si>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</si>
  <si>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</si>
  <si>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</si>
  <si>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</si>
  <si>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</si>
  <si>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</si>
  <si>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</si>
  <si>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</si>
  <si>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</si>
  <si>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</si>
  <si>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</si>
  <si>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</si>
  <si>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</si>
  <si>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</si>
  <si>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</si>
  <si>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</si>
  <si>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</si>
  <si>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</si>
  <si>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</si>
  <si>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</si>
  <si>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</si>
  <si>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</si>
  <si>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</si>
  <si>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</si>
  <si>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</si>
  <si>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</si>
  <si>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</si>
  <si>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</si>
  <si>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</si>
  <si>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</si>
  <si>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</si>
  <si>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</si>
  <si>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</si>
  <si>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</si>
  <si>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</si>
  <si>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</si>
  <si>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</si>
  <si>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</si>
  <si>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</si>
  <si>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</si>
  <si>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</si>
  <si>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</si>
  <si>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</si>
  <si>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</si>
  <si>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</si>
  <si>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</si>
  <si>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</si>
  <si>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</si>
  <si>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</si>
  <si>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</si>
  <si>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</si>
  <si>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</si>
  <si>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</si>
  <si>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</si>
  <si>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</si>
  <si>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</si>
  <si>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</si>
  <si>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</si>
  <si>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</si>
  <si>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</si>
  <si>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</si>
  <si>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</si>
  <si>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</si>
  <si>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</si>
  <si>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</si>
  <si>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</si>
  <si>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</si>
  <si>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</si>
  <si>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</si>
  <si>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</si>
  <si>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</si>
  <si>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</si>
  <si>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</si>
  <si>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</si>
  <si>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</si>
  <si>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</si>
  <si>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</si>
  <si>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</si>
  <si>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</si>
  <si>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</si>
  <si>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</si>
  <si>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</si>
  <si>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</si>
  <si>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</si>
  <si>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</si>
  <si>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</si>
  <si>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</si>
  <si>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</si>
  <si>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</si>
  <si>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</si>
  <si>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</si>
  <si>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</si>
  <si>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</si>
  <si>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</si>
  <si>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</si>
  <si>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</si>
  <si>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</si>
  <si>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</si>
  <si>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</si>
  <si>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</si>
  <si>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</si>
  <si>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</si>
  <si>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</si>
  <si>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</si>
  <si>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</si>
  <si>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</si>
  <si>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</si>
  <si>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</si>
  <si>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</si>
  <si>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</si>
  <si>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</si>
  <si>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</si>
  <si>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</si>
  <si>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</si>
  <si>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</si>
  <si>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</si>
  <si>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</si>
  <si>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</si>
  <si>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</si>
  <si>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</si>
  <si>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</si>
  <si>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</si>
  <si>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</si>
  <si>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</si>
  <si>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</si>
  <si>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</si>
  <si>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</si>
  <si>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</si>
  <si>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</si>
  <si>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</si>
  <si>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</si>
  <si>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</si>
  <si>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</si>
  <si>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</si>
  <si>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</si>
  <si>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</si>
  <si>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</si>
  <si>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</si>
  <si>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</si>
  <si>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</si>
  <si>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</si>
  <si>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</si>
  <si>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</si>
  <si>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</si>
  <si>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</si>
  <si>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</si>
  <si>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</si>
  <si>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</si>
  <si>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</si>
  <si>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</si>
  <si>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</si>
  <si>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</si>
  <si>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</si>
  <si>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</si>
  <si>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</si>
  <si>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</si>
  <si>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</si>
  <si>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</si>
  <si>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</si>
  <si>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</si>
  <si>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</si>
  <si>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</si>
  <si>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</si>
  <si>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</si>
  <si>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</si>
  <si>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</si>
  <si>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</si>
  <si>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</si>
  <si>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</si>
  <si>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</si>
  <si>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</si>
  <si>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</si>
  <si>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</si>
  <si>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</si>
  <si>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</si>
  <si>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</si>
  <si>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</si>
  <si>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</si>
  <si>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</si>
  <si>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</si>
  <si>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</si>
  <si>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</si>
  <si>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</si>
  <si>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</si>
  <si>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</si>
  <si>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</si>
  <si>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</si>
  <si>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</si>
  <si>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</si>
  <si>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</si>
  <si>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</si>
  <si>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</si>
  <si>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</si>
  <si>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</si>
  <si>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</si>
  <si>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</si>
  <si>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</si>
  <si>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</si>
  <si>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</si>
  <si>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</si>
  <si>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</si>
  <si>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</si>
  <si>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</si>
  <si>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</si>
  <si>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</si>
  <si>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</si>
  <si>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</si>
  <si>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</si>
  <si>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</si>
  <si>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</si>
  <si>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</si>
  <si>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</si>
  <si>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</si>
  <si>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</si>
  <si>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</si>
  <si>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</si>
  <si>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</si>
  <si>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</si>
  <si>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</si>
  <si>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</si>
  <si>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</si>
  <si>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</si>
  <si>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</si>
  <si>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</si>
  <si>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</si>
  <si>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</si>
  <si>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</si>
  <si>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</si>
  <si>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</si>
  <si>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</si>
  <si>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</si>
  <si>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</si>
  <si>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</si>
  <si>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</si>
  <si>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</si>
  <si>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</si>
  <si>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</si>
  <si>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</si>
  <si>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</si>
  <si>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</si>
  <si>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</si>
  <si>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</si>
  <si>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</si>
  <si>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</si>
  <si>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</si>
  <si>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</si>
  <si>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</si>
  <si>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</si>
  <si>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</si>
  <si>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</si>
  <si>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</si>
  <si>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</si>
  <si>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</si>
  <si>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</si>
  <si>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</si>
  <si>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</si>
  <si>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</si>
  <si>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</si>
  <si>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</si>
  <si>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</si>
  <si>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</si>
  <si>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</si>
  <si>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</si>
  <si>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</si>
  <si>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</si>
  <si>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</si>
  <si>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</si>
  <si>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</si>
  <si>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</si>
  <si>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</si>
  <si>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</si>
  <si>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</si>
  <si>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</si>
  <si>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</si>
  <si>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</si>
  <si>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</si>
  <si>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</si>
  <si>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</si>
  <si>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</si>
  <si>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</si>
  <si>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</si>
  <si>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</si>
  <si>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</si>
  <si>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</si>
  <si>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</si>
  <si>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</si>
  <si>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</si>
  <si>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</si>
  <si>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</si>
  <si>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</si>
  <si>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</si>
  <si>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</si>
  <si>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</si>
  <si>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</si>
  <si>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</si>
  <si>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</si>
  <si>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</si>
  <si>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</si>
  <si>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</si>
  <si>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</si>
  <si>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</si>
  <si>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</si>
  <si>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</si>
  <si>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</si>
  <si>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</si>
  <si>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</si>
  <si>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</si>
  <si>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</si>
  <si>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</si>
  <si>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</si>
  <si>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</si>
  <si>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</si>
  <si>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</si>
  <si>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</si>
  <si>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</si>
  <si>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</si>
  <si>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</si>
  <si>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</si>
  <si>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</si>
  <si>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</si>
  <si>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</si>
  <si>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</si>
  <si>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</si>
  <si>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</si>
  <si>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</si>
  <si>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</si>
  <si>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</si>
  <si>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</si>
  <si>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</si>
  <si>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</si>
  <si>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</si>
  <si>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</si>
  <si>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</si>
  <si>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</si>
  <si>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</si>
  <si>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</si>
  <si>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</si>
  <si>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</si>
  <si>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</si>
  <si>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</si>
  <si>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</si>
  <si>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</si>
  <si>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</si>
  <si>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</si>
  <si>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</si>
  <si>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</si>
  <si>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</si>
  <si>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</si>
  <si>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</si>
  <si>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</si>
  <si>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</si>
  <si>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</si>
  <si>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</si>
  <si>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</si>
  <si>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</si>
  <si>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</si>
  <si>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</si>
  <si>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</si>
  <si>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</si>
  <si>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</si>
  <si>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</si>
  <si>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</si>
  <si>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</si>
  <si>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</si>
  <si>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</si>
  <si>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</si>
  <si>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</si>
  <si>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</si>
  <si>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</si>
  <si>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</si>
  <si>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</si>
  <si>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</si>
  <si>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</si>
  <si>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</si>
  <si>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</si>
  <si>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</si>
  <si>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</si>
  <si>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</si>
  <si>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</si>
  <si>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</si>
  <si>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</si>
  <si>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</si>
  <si>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</si>
  <si>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</si>
  <si>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</si>
  <si>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</si>
  <si>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</si>
  <si>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</si>
  <si>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</si>
  <si>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</si>
  <si>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</si>
  <si>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</si>
  <si>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</si>
  <si>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</si>
  <si>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</si>
  <si>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</si>
  <si>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</si>
  <si>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</si>
  <si>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</si>
  <si>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</si>
  <si>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</si>
  <si>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</si>
  <si>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</si>
  <si>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</si>
  <si>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</si>
  <si>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</si>
  <si>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</si>
  <si>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</si>
  <si>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</si>
  <si>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</si>
  <si>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</si>
  <si>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</si>
  <si>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</si>
  <si>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</si>
  <si>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</si>
  <si>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</si>
  <si>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</si>
  <si>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</si>
  <si>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</si>
  <si>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</si>
  <si>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</si>
  <si>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</si>
  <si>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</si>
  <si>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</si>
  <si>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</si>
  <si>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</si>
  <si>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</si>
  <si>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</si>
  <si>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</si>
  <si>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</si>
  <si>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</si>
  <si>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</si>
  <si>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</si>
  <si>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</si>
  <si>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</si>
  <si>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</si>
  <si>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</si>
  <si>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</si>
  <si>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</si>
  <si>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</si>
  <si>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</si>
  <si>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</si>
  <si>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</si>
  <si>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</si>
  <si>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</si>
  <si>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</si>
  <si>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</si>
  <si>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</si>
  <si>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</si>
  <si>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</si>
  <si>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</si>
  <si>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</si>
  <si>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</si>
  <si>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</si>
  <si>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</si>
  <si>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</si>
  <si>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</si>
  <si>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</si>
  <si>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</si>
  <si>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</si>
  <si>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</si>
  <si>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</si>
  <si>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</si>
  <si>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</si>
  <si>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</si>
  <si>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</si>
  <si>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</si>
  <si>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</si>
  <si>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</si>
  <si>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</si>
  <si>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</si>
  <si>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</si>
  <si>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</si>
  <si>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</si>
  <si>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</si>
  <si>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</si>
  <si>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</si>
  <si>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</si>
  <si>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</si>
  <si>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</si>
  <si>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</si>
  <si>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</si>
  <si>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</si>
  <si>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</si>
  <si>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</si>
  <si>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</si>
  <si>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</si>
  <si>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</si>
  <si>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</si>
  <si>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</si>
  <si>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</si>
  <si>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</si>
  <si>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</si>
  <si>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</si>
  <si>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</si>
  <si>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</si>
  <si>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</si>
  <si>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</si>
  <si>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</si>
  <si>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</si>
  <si>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</si>
  <si>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</si>
  <si>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</si>
  <si>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</si>
  <si>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</si>
  <si>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</si>
  <si>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</si>
  <si>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</si>
  <si>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</si>
  <si>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</si>
  <si>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</si>
  <si>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</si>
  <si>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</si>
  <si>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</si>
  <si>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</si>
  <si>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</si>
  <si>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</si>
  <si>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</si>
  <si>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</si>
  <si>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</si>
  <si>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</si>
  <si>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</si>
  <si>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</si>
  <si>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</si>
  <si>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</si>
  <si>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</si>
  <si>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</si>
  <si>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</si>
  <si>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</si>
  <si>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</si>
  <si>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</si>
  <si>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</si>
  <si>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</si>
  <si>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</si>
  <si>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</si>
  <si>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</si>
  <si>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</si>
  <si>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</si>
  <si>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</si>
  <si>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</si>
  <si>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</si>
  <si>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</si>
  <si>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</si>
  <si>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</si>
  <si>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</si>
  <si>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</si>
  <si>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</si>
  <si>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</si>
  <si>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</si>
  <si>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</si>
  <si>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</si>
  <si>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</si>
  <si>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</si>
  <si>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</si>
  <si>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</si>
  <si>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</si>
  <si>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</si>
  <si>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</si>
  <si>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</si>
  <si>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</si>
  <si>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</si>
  <si>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</si>
  <si>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</si>
  <si>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</si>
  <si>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</si>
  <si>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</si>
  <si>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</si>
  <si>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</si>
  <si>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</si>
  <si>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</si>
  <si>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</si>
  <si>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</si>
  <si>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</si>
  <si>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</si>
  <si>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</si>
  <si>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</si>
  <si>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</si>
  <si>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</si>
  <si>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</si>
  <si>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</si>
  <si>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</si>
  <si>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</si>
  <si>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</si>
  <si>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</si>
  <si>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</si>
  <si>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</si>
  <si>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</si>
  <si>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</si>
  <si>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</si>
  <si>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</si>
  <si>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</si>
  <si>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</si>
  <si>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</si>
  <si>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</si>
  <si>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</si>
  <si>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</si>
  <si>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</si>
  <si>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</si>
  <si>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</si>
  <si>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</si>
  <si>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</si>
  <si>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</si>
  <si>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</si>
  <si>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</si>
  <si>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</si>
  <si>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</si>
  <si>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</si>
  <si>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</si>
  <si>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</si>
  <si>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</si>
  <si>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</si>
  <si>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</si>
  <si>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</si>
  <si>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</si>
  <si>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</si>
  <si>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</si>
  <si>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</si>
  <si>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</si>
  <si>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</si>
  <si>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</si>
  <si>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</si>
  <si>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</si>
  <si>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</si>
  <si>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</si>
  <si>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</si>
  <si>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</si>
  <si>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</si>
  <si>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</si>
  <si>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</si>
  <si>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</si>
  <si>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</si>
  <si>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</si>
  <si>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</si>
  <si>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</si>
  <si>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</si>
  <si>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</si>
  <si>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</si>
  <si>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</si>
  <si>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</si>
  <si>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</si>
  <si>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</si>
  <si>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</si>
  <si>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</si>
  <si>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</si>
  <si>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</si>
  <si>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</si>
  <si>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</si>
  <si>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</si>
  <si>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</si>
  <si>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</si>
  <si>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</si>
  <si>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</si>
  <si>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</si>
  <si>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</si>
  <si>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</si>
  <si>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</si>
  <si>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</si>
  <si>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</si>
  <si>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</si>
  <si>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</si>
  <si>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</si>
  <si>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</si>
  <si>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</si>
  <si>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</si>
  <si>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</si>
  <si>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</si>
  <si>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</si>
  <si>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</si>
  <si>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</si>
  <si>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</si>
  <si>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</si>
  <si>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</si>
  <si>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</si>
  <si>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</si>
  <si>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</si>
  <si>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</si>
  <si>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</si>
  <si>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</si>
  <si>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</si>
  <si>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</si>
  <si>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</si>
  <si>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</si>
  <si>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</si>
  <si>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</si>
  <si>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</si>
  <si>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</si>
  <si>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</si>
  <si>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</si>
  <si>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</si>
  <si>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</si>
  <si>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</si>
  <si>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</si>
  <si>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</si>
  <si>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</si>
  <si>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</si>
  <si>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</si>
  <si>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</si>
  <si>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</si>
  <si>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</si>
  <si>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</si>
  <si>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</si>
  <si>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</si>
  <si>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</si>
  <si>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</si>
  <si>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</si>
  <si>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</si>
  <si>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</si>
  <si>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</si>
  <si>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</si>
  <si>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</si>
  <si>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</si>
  <si>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</si>
  <si>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</si>
  <si>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</si>
  <si>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</si>
  <si>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</si>
  <si>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</si>
  <si>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</si>
  <si>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</si>
  <si>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</si>
  <si>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</si>
  <si>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</si>
  <si>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</si>
  <si>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</si>
  <si>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</si>
  <si>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</si>
  <si>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</si>
  <si>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</si>
  <si>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</si>
  <si>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</si>
  <si>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</si>
  <si>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</si>
  <si>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</si>
  <si>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</si>
  <si>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</si>
  <si>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</si>
  <si>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</si>
  <si>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</si>
  <si>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</si>
  <si>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</si>
  <si>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</si>
  <si>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</si>
  <si>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</si>
  <si>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</si>
  <si>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</si>
  <si>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</si>
  <si>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</si>
  <si>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</si>
  <si>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</si>
  <si>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</si>
  <si>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</si>
  <si>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</si>
  <si>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</si>
  <si>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</si>
  <si>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</si>
  <si>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</si>
  <si>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</si>
  <si>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</si>
  <si>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</si>
  <si>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</si>
  <si>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</si>
  <si>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</si>
  <si>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</si>
  <si>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</si>
  <si>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</si>
  <si>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</si>
  <si>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</si>
  <si>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</si>
  <si>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</si>
  <si>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</si>
  <si>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</si>
  <si>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</si>
  <si>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</si>
  <si>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</si>
  <si>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</si>
  <si>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</si>
  <si>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</si>
  <si>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</si>
  <si>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</si>
  <si>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</si>
  <si>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</si>
  <si>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</si>
  <si>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</si>
  <si>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</si>
  <si>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</si>
  <si>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</si>
  <si>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</si>
  <si>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</si>
  <si>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</si>
  <si>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</si>
  <si>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</si>
  <si>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</si>
  <si>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</si>
  <si>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</si>
  <si>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</si>
  <si>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</si>
  <si>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</si>
  <si>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</si>
  <si>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</si>
  <si>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</si>
  <si>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</si>
  <si>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</si>
  <si>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</si>
  <si>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</si>
  <si>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</si>
  <si>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</si>
  <si>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</si>
  <si>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</si>
  <si>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</si>
  <si>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</si>
  <si>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</si>
  <si>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</si>
  <si>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</si>
  <si>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</si>
  <si>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</si>
  <si>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</si>
  <si>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</si>
  <si>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</si>
  <si>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</si>
  <si>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</si>
  <si>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</si>
  <si>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</si>
  <si>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</si>
  <si>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</si>
  <si>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</si>
  <si>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</si>
  <si>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</si>
  <si>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</si>
  <si>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</si>
  <si>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</si>
  <si>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</si>
  <si>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</si>
  <si>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</si>
  <si>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</si>
  <si>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</si>
  <si>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</si>
  <si>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</si>
  <si>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</si>
  <si>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</si>
  <si>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</si>
  <si>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</si>
  <si>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</si>
  <si>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</si>
  <si>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</si>
  <si>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</si>
  <si>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</si>
  <si>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</si>
  <si>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</si>
  <si>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</si>
  <si>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</si>
  <si>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</si>
  <si>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</si>
  <si>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</si>
  <si>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</si>
  <si>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</si>
  <si>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</si>
  <si>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</si>
  <si>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</si>
  <si>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</si>
  <si>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</si>
  <si>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</si>
  <si>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</si>
  <si>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</si>
  <si>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</si>
  <si>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</si>
  <si>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</si>
  <si>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</si>
  <si>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</si>
  <si>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</si>
  <si>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</si>
  <si>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</si>
  <si>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</si>
  <si>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</si>
  <si>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</si>
  <si>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</si>
  <si>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</si>
  <si>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</si>
  <si>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</si>
  <si>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</si>
  <si>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</si>
  <si>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</si>
  <si>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</si>
  <si>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</si>
  <si>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</si>
  <si>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</si>
  <si>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</si>
  <si>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</si>
  <si>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</si>
  <si>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</si>
  <si>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</si>
  <si>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</si>
  <si>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</si>
  <si>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</si>
  <si>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</si>
  <si>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</si>
  <si>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</si>
  <si>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</si>
  <si>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</si>
  <si>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</si>
  <si>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</si>
  <si>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</si>
  <si>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</si>
  <si>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</si>
  <si>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</si>
  <si>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</si>
  <si>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</si>
  <si>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</si>
  <si>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</si>
  <si>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</si>
  <si>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</si>
  <si>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</si>
  <si>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</si>
  <si>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</si>
  <si>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</si>
  <si>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</si>
  <si>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</si>
  <si>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</si>
  <si>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</si>
  <si>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</si>
  <si>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</si>
  <si>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</si>
  <si>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</si>
  <si>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</si>
  <si>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</si>
  <si>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</si>
  <si>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</si>
  <si>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</si>
  <si>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</si>
  <si>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</si>
  <si>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</si>
  <si>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</si>
  <si>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</si>
  <si>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</si>
  <si>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</si>
  <si>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</si>
  <si>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</si>
  <si>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</si>
  <si>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</si>
  <si>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</si>
  <si>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</si>
  <si>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</si>
  <si>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</si>
  <si>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</si>
  <si>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</si>
  <si>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</si>
  <si>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</si>
  <si>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</si>
  <si>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</si>
  <si>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</si>
  <si>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</si>
  <si>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</si>
  <si>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</si>
  <si>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</si>
  <si>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</si>
  <si>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</si>
  <si>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</si>
  <si>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</si>
  <si>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</si>
  <si>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</si>
  <si>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</si>
  <si>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</si>
  <si>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</si>
  <si>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</si>
  <si>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</si>
  <si>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</si>
  <si>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</si>
  <si>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</si>
  <si>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</si>
  <si>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</si>
  <si>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</si>
  <si>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</si>
  <si>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</si>
  <si>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</si>
  <si>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</si>
  <si>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</si>
  <si>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</si>
  <si>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</si>
  <si>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</si>
  <si>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</si>
  <si>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</si>
  <si>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</si>
  <si>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</si>
  <si>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</si>
  <si>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</si>
  <si>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</si>
  <si>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</si>
  <si>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</si>
  <si>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</si>
  <si>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</si>
  <si>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</si>
  <si>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</si>
  <si>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</si>
  <si>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</si>
  <si>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</si>
  <si>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</si>
  <si>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</si>
  <si>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</si>
  <si>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</si>
  <si>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</si>
  <si>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</si>
  <si>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</si>
  <si>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</si>
  <si>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</si>
  <si>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</si>
  <si>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</si>
  <si>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</si>
  <si>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</si>
  <si>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</si>
  <si>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</si>
  <si>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</si>
  <si>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</si>
  <si>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</si>
  <si>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</si>
  <si>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</si>
  <si>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</si>
  <si>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</si>
  <si>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</si>
  <si>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</si>
  <si>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</si>
  <si>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</si>
  <si>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</si>
  <si>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</si>
  <si>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</si>
  <si>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</si>
  <si>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</si>
  <si>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</si>
  <si>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</si>
  <si>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</si>
  <si>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</si>
  <si>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</si>
  <si>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</si>
  <si>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</si>
  <si>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</si>
  <si>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</si>
  <si>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</si>
  <si>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</si>
  <si>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</si>
  <si>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</si>
  <si>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</si>
  <si>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</si>
  <si>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</si>
  <si>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</si>
  <si>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</si>
  <si>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</si>
  <si>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</si>
  <si>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</si>
  <si>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</si>
  <si>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</si>
  <si>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</si>
  <si>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</si>
  <si>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</si>
  <si>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</si>
  <si>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</si>
  <si>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</si>
  <si>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</si>
  <si>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</si>
  <si>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</si>
  <si>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</si>
  <si>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</si>
  <si>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</si>
  <si>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</si>
  <si>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</si>
  <si>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</si>
  <si>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</si>
  <si>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</si>
  <si>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</si>
  <si>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</si>
  <si>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</si>
  <si>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</si>
  <si>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</si>
  <si>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</si>
  <si>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</si>
  <si>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</si>
  <si>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</si>
  <si>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</si>
  <si>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</si>
  <si>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</si>
  <si>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</si>
  <si>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</si>
  <si>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</si>
  <si>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</si>
  <si>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</si>
  <si>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</si>
  <si>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</si>
  <si>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</si>
  <si>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</si>
  <si>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</si>
  <si>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</si>
  <si>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</si>
  <si>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</si>
  <si>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</si>
  <si>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</si>
  <si>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</si>
  <si>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</si>
  <si>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</si>
  <si>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</si>
  <si>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</si>
  <si>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</si>
  <si>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</si>
  <si>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</si>
  <si>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</si>
  <si>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</si>
  <si>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</si>
  <si>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</si>
  <si>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</si>
  <si>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</si>
  <si>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</si>
  <si>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</si>
  <si>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</si>
  <si>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</si>
  <si>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</si>
  <si>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</si>
  <si>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</si>
  <si>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</si>
  <si>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</si>
  <si>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</si>
  <si>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</si>
  <si>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</si>
  <si>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</si>
  <si>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</si>
  <si>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</si>
  <si>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</si>
  <si>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</si>
  <si>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</si>
  <si>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</si>
  <si>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</si>
  <si>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</si>
  <si>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</si>
  <si>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</si>
  <si>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</si>
  <si>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</si>
  <si>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</si>
  <si>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</si>
  <si>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</si>
  <si>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</si>
  <si>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</si>
  <si>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</si>
  <si>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</si>
  <si>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</si>
  <si>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</si>
  <si>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</si>
  <si>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</si>
  <si>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</si>
  <si>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</si>
  <si>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</si>
  <si>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</si>
  <si>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</si>
  <si>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</si>
  <si>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</si>
  <si>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</si>
  <si>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</si>
  <si>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</si>
  <si>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</si>
  <si>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</si>
  <si>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</si>
  <si>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</si>
  <si>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</si>
  <si>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</si>
  <si>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</si>
  <si>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</si>
  <si>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</si>
  <si>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</si>
  <si>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</si>
  <si>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</si>
  <si>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</si>
  <si>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</si>
  <si>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</si>
  <si>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</si>
  <si>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</si>
  <si>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</si>
  <si>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</si>
  <si>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</si>
  <si>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</si>
  <si>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</si>
  <si>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</si>
  <si>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</si>
  <si>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</si>
  <si>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</si>
  <si>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</si>
  <si>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</si>
  <si>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</si>
  <si>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</si>
  <si>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</si>
  <si>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</si>
  <si>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</si>
  <si>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</si>
  <si>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</si>
  <si>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</si>
  <si>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</si>
  <si>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</si>
  <si>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</si>
  <si>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</si>
  <si>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</si>
  <si>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</si>
  <si>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</si>
  <si>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</si>
  <si>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</si>
  <si>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</si>
  <si>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</si>
  <si>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</si>
  <si>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</si>
  <si>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</si>
  <si>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</si>
  <si>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</si>
  <si>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</si>
  <si>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</si>
  <si>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</si>
  <si>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</si>
  <si>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</si>
  <si>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</si>
  <si>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</si>
  <si>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</si>
  <si>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</si>
  <si>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</si>
  <si>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</si>
  <si>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</si>
  <si>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</si>
  <si>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</si>
  <si>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</si>
  <si>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</si>
  <si>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</si>
  <si>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</si>
  <si>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</si>
  <si>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</si>
  <si>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</si>
  <si>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</si>
  <si>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</si>
  <si>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</si>
  <si>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</si>
  <si>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</si>
  <si>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</si>
  <si>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</si>
  <si>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</si>
  <si>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</si>
  <si>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</si>
  <si>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</si>
  <si>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</si>
  <si>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</si>
  <si>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</si>
  <si>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</si>
  <si>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</si>
  <si>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</si>
  <si>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</si>
  <si>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</si>
  <si>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</si>
  <si>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</si>
  <si>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</si>
  <si>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</si>
  <si>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</si>
  <si>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</si>
  <si>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</si>
  <si>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</si>
  <si>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</si>
  <si>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</si>
  <si>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</si>
  <si>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</si>
  <si>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</si>
  <si>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</si>
  <si>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</si>
  <si>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</si>
  <si>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</si>
  <si>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</si>
  <si>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</si>
  <si>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</si>
  <si>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</si>
  <si>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</si>
  <si>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</si>
  <si>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</si>
  <si>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</si>
  <si>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</si>
  <si>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</si>
  <si>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</si>
  <si>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</si>
  <si>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</si>
  <si>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</si>
  <si>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</si>
  <si>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</si>
  <si>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</si>
  <si>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</si>
  <si>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</si>
  <si>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</si>
  <si>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</si>
  <si>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</si>
  <si>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</si>
  <si>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</si>
  <si>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</si>
  <si>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</si>
  <si>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</si>
  <si>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</si>
  <si>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</si>
  <si>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</si>
  <si>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</si>
  <si>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</si>
  <si>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</si>
  <si>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</si>
  <si>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</si>
  <si>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</si>
  <si>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</si>
  <si>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</si>
  <si>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</si>
  <si>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</si>
  <si>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</si>
  <si>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</si>
  <si>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</si>
  <si>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</si>
  <si>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</si>
  <si>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</si>
  <si>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</si>
  <si>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</si>
  <si>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</si>
  <si>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</si>
  <si>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</si>
  <si>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</si>
  <si>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</si>
  <si>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</si>
  <si>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</si>
  <si>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</si>
  <si>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</si>
  <si>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</si>
  <si>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</si>
  <si>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</si>
  <si>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</si>
  <si>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</si>
  <si>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</si>
  <si>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</si>
  <si>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</si>
  <si>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</si>
  <si>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</si>
  <si>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</si>
  <si>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</si>
  <si>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</si>
  <si>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</si>
  <si>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</si>
  <si>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</si>
  <si>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</si>
  <si>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</si>
  <si>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</si>
  <si>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</si>
  <si>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</si>
  <si>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</si>
  <si>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</si>
  <si>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</si>
  <si>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</si>
  <si>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</si>
  <si>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</si>
  <si>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</si>
  <si>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</si>
  <si>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</si>
  <si>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</si>
  <si>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</si>
  <si>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</si>
  <si>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</si>
  <si>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</si>
  <si>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</si>
  <si>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</si>
  <si>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</si>
  <si>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</si>
  <si>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</si>
  <si>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</si>
  <si>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</si>
  <si>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</si>
  <si>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</si>
  <si>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</si>
  <si>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</si>
  <si>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</si>
  <si>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</si>
  <si>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</si>
  <si>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</si>
  <si>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</si>
  <si>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</si>
  <si>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</si>
  <si>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</si>
  <si>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</si>
  <si>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</si>
  <si>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</si>
  <si>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</si>
  <si>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</si>
  <si>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</si>
  <si>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</si>
  <si>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</si>
  <si>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</si>
  <si>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</si>
  <si>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</si>
  <si>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</si>
  <si>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</si>
  <si>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</si>
  <si>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</si>
  <si>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</si>
  <si>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</si>
  <si>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</si>
  <si>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</si>
  <si>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</si>
  <si>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</si>
  <si>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</si>
  <si>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</si>
  <si>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</si>
  <si>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</si>
  <si>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</si>
  <si>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</si>
  <si>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</si>
  <si>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</si>
  <si>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</si>
  <si>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</si>
  <si>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</si>
  <si>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</si>
  <si>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</si>
  <si>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</si>
  <si>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</si>
  <si>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</si>
  <si>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</si>
  <si>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</si>
  <si>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</si>
  <si>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</si>
  <si>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</si>
  <si>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</si>
  <si>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</si>
  <si>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</si>
  <si>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</si>
  <si>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</si>
  <si>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</si>
  <si>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</si>
  <si>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</si>
  <si>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</si>
  <si>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</si>
  <si>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</si>
  <si>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</si>
  <si>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</si>
  <si>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</si>
  <si>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</si>
  <si>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</si>
  <si>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</si>
  <si>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</si>
  <si>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</si>
  <si>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</si>
  <si>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</si>
  <si>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</si>
  <si>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</si>
  <si>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</si>
  <si>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</si>
  <si>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</si>
  <si>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</si>
  <si>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</si>
  <si>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</si>
  <si>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</si>
  <si>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</si>
  <si>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</si>
  <si>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</si>
  <si>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</si>
  <si>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</si>
  <si>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</si>
  <si>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</si>
  <si>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</si>
  <si>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</si>
  <si>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</si>
  <si>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</si>
  <si>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</si>
  <si>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</si>
  <si>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</si>
  <si>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</si>
  <si>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</si>
  <si>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</si>
  <si>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</si>
  <si>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</si>
  <si>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</si>
  <si>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</si>
  <si>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</si>
  <si>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</si>
  <si>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</si>
  <si>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</si>
  <si>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</si>
  <si>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</si>
  <si>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</si>
  <si>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</si>
  <si>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</si>
  <si>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</si>
  <si>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</si>
  <si>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</si>
  <si>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</si>
  <si>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</si>
  <si>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</si>
  <si>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</si>
  <si>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</si>
  <si>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</si>
  <si>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</si>
  <si>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</si>
  <si>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</si>
  <si>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</si>
  <si>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</si>
  <si>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</si>
  <si>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</si>
  <si>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</si>
  <si>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</si>
  <si>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</si>
  <si>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</si>
  <si>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</si>
  <si>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</si>
  <si>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</si>
  <si>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</si>
  <si>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</si>
  <si>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</si>
  <si>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</si>
  <si>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</si>
  <si>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</si>
  <si>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</si>
  <si>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</si>
  <si>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</si>
  <si>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</si>
  <si>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</si>
  <si>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</si>
  <si>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</si>
  <si>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</si>
  <si>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</si>
  <si>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</si>
  <si>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</si>
  <si>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</si>
  <si>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</si>
  <si>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</si>
  <si>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</si>
  <si>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</si>
  <si>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</si>
  <si>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</si>
  <si>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</si>
  <si>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</si>
  <si>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</si>
  <si>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</si>
  <si>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</si>
  <si>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</si>
  <si>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</si>
  <si>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</si>
  <si>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</si>
  <si>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</si>
  <si>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</si>
  <si>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</si>
  <si>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</si>
  <si>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</si>
  <si>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</si>
  <si>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</si>
  <si>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</si>
  <si>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</si>
  <si>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</si>
  <si>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</si>
  <si>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</si>
  <si>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</si>
  <si>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</si>
  <si>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</si>
  <si>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</si>
  <si>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</si>
  <si>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</si>
  <si>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</si>
  <si>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</si>
  <si>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</si>
  <si>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</si>
  <si>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</si>
  <si>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</si>
  <si>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</si>
  <si>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</si>
  <si>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</si>
  <si>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</si>
  <si>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</si>
  <si>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</si>
  <si>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</si>
  <si>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</si>
  <si>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</si>
  <si>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</si>
  <si>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</si>
  <si>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</si>
  <si>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</si>
  <si>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</si>
  <si>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</si>
  <si>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</si>
  <si>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</si>
  <si>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</si>
  <si>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</si>
  <si>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</si>
  <si>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</si>
  <si>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</si>
  <si>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</si>
  <si>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</si>
  <si>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</si>
  <si>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</si>
  <si>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</si>
  <si>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</si>
  <si>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</si>
  <si>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</si>
  <si>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</si>
  <si>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</si>
  <si>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</si>
  <si>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</si>
  <si>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</si>
  <si>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</si>
  <si>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</si>
  <si>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</si>
  <si>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</si>
  <si>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</si>
  <si>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</si>
  <si>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</si>
  <si>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</si>
  <si>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</si>
  <si>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</si>
  <si>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</si>
  <si>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</si>
  <si>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</si>
  <si>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</si>
  <si>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</si>
  <si>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</si>
  <si>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</si>
  <si>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</si>
  <si>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</si>
  <si>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</si>
  <si>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</si>
  <si>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</si>
  <si>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</si>
  <si>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</si>
  <si>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</si>
  <si>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</si>
  <si>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</si>
  <si>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</si>
  <si>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</si>
  <si>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</si>
  <si>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</si>
  <si>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</si>
  <si>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</si>
  <si>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</si>
  <si>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</si>
  <si>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</si>
  <si>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</si>
  <si>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</si>
  <si>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</si>
  <si>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</si>
  <si>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</si>
  <si>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</si>
  <si>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</si>
  <si>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</si>
  <si>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</si>
  <si>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</si>
  <si>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</si>
  <si>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</si>
  <si>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</si>
  <si>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</si>
  <si>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</si>
  <si>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</si>
  <si>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</si>
  <si>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</si>
  <si>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</si>
  <si>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</si>
  <si>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</si>
  <si>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</si>
  <si>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</si>
  <si>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</si>
  <si>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</si>
  <si>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</si>
  <si>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</si>
  <si>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</si>
  <si>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</si>
  <si>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</si>
  <si>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</si>
  <si>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</si>
  <si>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</si>
  <si>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</si>
  <si>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</si>
  <si>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</si>
  <si>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</si>
  <si>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</si>
  <si>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</si>
  <si>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</si>
  <si>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</si>
  <si>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</si>
  <si>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</si>
  <si>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</si>
  <si>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</si>
  <si>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</si>
  <si>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</si>
  <si>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</si>
  <si>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</si>
  <si>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</si>
  <si>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</si>
  <si>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</si>
  <si>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</si>
  <si>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</si>
  <si>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</si>
  <si>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</si>
  <si>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</si>
  <si>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</si>
  <si>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</si>
  <si>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</si>
  <si>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</si>
  <si>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</si>
  <si>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</si>
  <si>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</si>
  <si>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</si>
  <si>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</si>
  <si>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</si>
  <si>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</si>
  <si>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</si>
  <si>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</si>
  <si>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</si>
  <si>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</si>
  <si>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</si>
  <si>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</si>
  <si>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</si>
  <si>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</si>
  <si>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</si>
  <si>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</si>
  <si>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</si>
  <si>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</si>
  <si>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</si>
  <si>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</si>
  <si>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</si>
  <si>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</si>
  <si>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</si>
  <si>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</si>
  <si>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</si>
  <si>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</si>
  <si>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</si>
  <si>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</si>
  <si>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</si>
  <si>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</si>
  <si>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</si>
  <si>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</si>
  <si>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</si>
  <si>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</si>
  <si>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</si>
  <si>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</si>
  <si>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</si>
  <si>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</si>
  <si>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</si>
  <si>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</si>
  <si>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</si>
  <si>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</si>
  <si>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</si>
  <si>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</si>
  <si>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</si>
  <si>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</si>
  <si>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</si>
  <si>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</si>
  <si>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</si>
  <si>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</si>
  <si>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</si>
  <si>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</si>
  <si>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</si>
  <si>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</si>
  <si>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</si>
  <si>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</si>
  <si>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</si>
  <si>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</si>
  <si>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</si>
  <si>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</si>
  <si>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</si>
  <si>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</si>
  <si>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</si>
  <si>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</si>
  <si>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</si>
  <si>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</si>
  <si>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</si>
  <si>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</si>
  <si>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</si>
  <si>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</si>
  <si>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</si>
  <si>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</si>
  <si>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</si>
  <si>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</si>
  <si>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</si>
  <si>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</si>
  <si>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</si>
  <si>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</si>
  <si>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</si>
  <si>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</si>
  <si>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</si>
  <si>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</si>
  <si>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</si>
  <si>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</si>
  <si>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</si>
  <si>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</si>
  <si>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</si>
  <si>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</si>
  <si>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</si>
  <si>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</si>
  <si>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</si>
  <si>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</si>
  <si>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</si>
  <si>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</si>
  <si>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</si>
  <si>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</si>
  <si>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</si>
  <si>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</si>
  <si>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</si>
  <si>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</si>
  <si>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</si>
  <si>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</si>
  <si>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</si>
  <si>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</si>
  <si>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</si>
  <si>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</si>
  <si>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</si>
  <si>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</si>
  <si>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</si>
  <si>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</si>
  <si>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</si>
  <si>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</si>
  <si>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</si>
  <si>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</si>
  <si>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</si>
  <si>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</si>
  <si>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</si>
  <si>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</si>
  <si>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0216</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</si>
  <si>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</si>
  <si>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</si>
  <si>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</si>
  <si>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</si>
  <si>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</si>
  <si>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</si>
  <si>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</si>
  <si>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</si>
  <si>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</si>
  <si>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</si>
  <si>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</si>
  <si>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</si>
  <si>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</si>
  <si>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</si>
  <si>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</si>
  <si>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</si>
  <si>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</si>
  <si>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</si>
  <si>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</si>
  <si>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</si>
  <si>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</si>
  <si>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</si>
  <si>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</si>
  <si>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</si>
  <si>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</si>
  <si>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</si>
  <si>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</si>
  <si>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</si>
  <si>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</si>
  <si>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</si>
  <si>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</si>
  <si>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</si>
  <si>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</si>
  <si>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</si>
  <si>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</si>
  <si>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</si>
  <si>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</si>
  <si>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</si>
  <si>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</si>
  <si>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</si>
  <si>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</si>
  <si>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</si>
  <si>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</si>
  <si>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</si>
  <si>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</si>
  <si>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</si>
  <si>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</si>
  <si>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</si>
  <si>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</si>
  <si>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</si>
  <si>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</si>
  <si>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</si>
  <si>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</si>
  <si>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</si>
  <si>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</si>
  <si>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</si>
  <si>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</si>
  <si>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</si>
  <si>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</si>
  <si>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</si>
  <si>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</si>
  <si>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</si>
  <si>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</si>
  <si>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</si>
  <si>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</si>
  <si>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</si>
  <si>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</si>
  <si>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</si>
  <si>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</si>
  <si>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</si>
  <si>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</si>
  <si>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</si>
  <si>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</si>
  <si>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</si>
  <si>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</si>
  <si>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</si>
  <si>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</si>
  <si>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</si>
  <si>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</si>
  <si>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</si>
  <si>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</si>
  <si>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</si>
  <si>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</si>
  <si>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</si>
  <si>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</si>
  <si>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</si>
  <si>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</si>
  <si>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</si>
  <si>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</si>
  <si>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</si>
  <si>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</si>
  <si>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</si>
  <si>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</si>
  <si>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</si>
  <si>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</si>
  <si>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</si>
  <si>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</si>
  <si>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</si>
  <si>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</si>
  <si>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</si>
  <si>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</si>
  <si>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</si>
  <si>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</si>
  <si>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</si>
  <si>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</si>
  <si>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</si>
  <si>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</si>
  <si>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</si>
  <si>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</si>
  <si>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</si>
  <si>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</si>
  <si>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</si>
  <si>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</si>
  <si>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</si>
  <si>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</si>
  <si>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</si>
  <si>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</si>
  <si>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</si>
  <si>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</si>
  <si>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</si>
  <si>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</si>
  <si>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</si>
  <si>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</si>
  <si>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</si>
  <si>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</si>
  <si>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</si>
  <si>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</si>
  <si>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</si>
  <si>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</si>
  <si>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</si>
  <si>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</si>
  <si>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</si>
  <si>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</si>
  <si>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</si>
  <si>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</si>
  <si>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</si>
  <si>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</si>
  <si>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</si>
  <si>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</si>
  <si>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</si>
  <si>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</si>
  <si>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</si>
  <si>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</si>
  <si>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</si>
  <si>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</si>
  <si>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</si>
  <si>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</si>
  <si>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</si>
  <si>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</si>
  <si>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</si>
  <si>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</si>
  <si>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</si>
  <si>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</si>
  <si>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</si>
  <si>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</si>
  <si>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</si>
  <si>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</si>
  <si>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</si>
  <si>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</si>
  <si>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</si>
  <si>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</si>
  <si>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</si>
  <si>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</si>
  <si>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</si>
  <si>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</si>
  <si>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</si>
  <si>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</si>
  <si>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</si>
  <si>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</si>
  <si>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</si>
  <si>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</si>
  <si>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</si>
  <si>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</si>
  <si>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</si>
  <si>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</si>
  <si>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</si>
  <si>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</si>
  <si>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</si>
  <si>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</si>
  <si>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</si>
  <si>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</si>
  <si>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</si>
  <si>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</si>
  <si>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</si>
  <si>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</si>
  <si>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</si>
  <si>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</si>
  <si>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</si>
  <si>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</si>
  <si>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</si>
  <si>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</si>
  <si>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</si>
  <si>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</si>
  <si>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</si>
  <si>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</si>
  <si>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</si>
  <si>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</si>
  <si>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</si>
  <si>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</si>
  <si>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</si>
  <si>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</si>
  <si>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</si>
  <si>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</si>
  <si>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</si>
  <si>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</si>
  <si>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</si>
  <si>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</si>
  <si>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</si>
  <si>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</si>
  <si>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</si>
  <si>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</si>
  <si>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</si>
  <si>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</si>
  <si>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</si>
  <si>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</si>
  <si>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</si>
  <si>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</si>
  <si>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</si>
  <si>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</si>
  <si>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</si>
  <si>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</si>
  <si>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</si>
  <si>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</si>
  <si>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</si>
  <si>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</si>
  <si>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</si>
  <si>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</si>
  <si>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</si>
  <si>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</si>
  <si>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</si>
  <si>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</si>
  <si>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</si>
  <si>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</si>
  <si>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</si>
  <si>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</si>
  <si>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</si>
  <si>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</si>
  <si>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</si>
  <si>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</si>
  <si>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</si>
  <si>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</si>
  <si>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</si>
  <si>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</si>
  <si>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</si>
  <si>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</si>
  <si>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</si>
  <si>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</si>
  <si>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</si>
  <si>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</si>
  <si>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</si>
  <si>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</si>
  <si>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</si>
  <si>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</si>
  <si>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</si>
  <si>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</si>
  <si>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</si>
  <si>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</si>
  <si>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</si>
  <si>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</si>
  <si>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</si>
  <si>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</si>
  <si>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</si>
  <si>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</si>
  <si>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</si>
  <si>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</si>
  <si>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</si>
  <si>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</si>
  <si>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</si>
  <si>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</si>
  <si>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</si>
  <si>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</si>
  <si>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</si>
  <si>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</si>
  <si>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</si>
  <si>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</si>
  <si>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</si>
  <si>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</si>
  <si>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</si>
  <si>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</si>
  <si>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</si>
  <si>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</si>
  <si>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</si>
  <si>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</si>
  <si>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</si>
  <si>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</si>
  <si>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</si>
  <si>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</si>
  <si>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</si>
  <si>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</si>
  <si>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</si>
  <si>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</si>
  <si>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</si>
  <si>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</si>
  <si>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</si>
  <si>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</si>
  <si>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</si>
  <si>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</si>
  <si>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</si>
  <si>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</si>
  <si>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</si>
  <si>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</si>
  <si>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</si>
  <si>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</si>
  <si>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</si>
  <si>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</si>
  <si>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</si>
  <si>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</si>
  <si>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</si>
  <si>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</si>
  <si>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</si>
  <si>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</si>
  <si>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</si>
  <si>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</si>
  <si>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</si>
  <si>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</si>
  <si>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</si>
  <si>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</si>
  <si>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</si>
  <si>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</si>
  <si>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</si>
  <si>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</si>
  <si>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</si>
  <si>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</si>
  <si>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</si>
  <si>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</si>
  <si>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</si>
  <si>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</si>
  <si>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</si>
  <si>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</si>
  <si>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</si>
  <si>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</si>
  <si>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</si>
  <si>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</si>
  <si>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</si>
  <si>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</si>
  <si>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</si>
  <si>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</si>
  <si>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</si>
  <si>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</si>
  <si>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</si>
  <si>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</si>
  <si>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</si>
  <si>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</si>
  <si>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</si>
  <si>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</si>
  <si>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</si>
  <si>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</si>
  <si>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</si>
  <si>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</si>
  <si>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</si>
  <si>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</si>
  <si>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</si>
  <si>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</si>
  <si>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</si>
  <si>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</si>
  <si>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</si>
  <si>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</si>
  <si>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</si>
  <si>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</si>
  <si>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</si>
  <si>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</si>
  <si>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</si>
  <si>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</si>
  <si>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</si>
  <si>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</si>
  <si>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</si>
  <si>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</si>
  <si>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</si>
  <si>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</si>
  <si>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</si>
  <si>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</si>
  <si>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</si>
  <si>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</si>
  <si>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</si>
  <si>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</si>
  <si>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</si>
  <si>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</si>
  <si>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</si>
  <si>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</si>
  <si>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</si>
  <si>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</si>
  <si>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</si>
  <si>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</si>
  <si>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</si>
  <si>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</si>
  <si>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</si>
  <si>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</si>
  <si>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</si>
  <si>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</si>
  <si>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</si>
  <si>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</si>
  <si>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</si>
  <si>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</si>
  <si>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</si>
  <si>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</si>
  <si>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</si>
  <si>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</si>
  <si>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</si>
  <si>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</si>
  <si>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</si>
  <si>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</si>
  <si>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</si>
  <si>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</si>
  <si>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</si>
  <si>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</si>
  <si>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</si>
  <si>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</si>
  <si>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</si>
  <si>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</si>
  <si>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</si>
  <si>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</si>
  <si>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</si>
  <si>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</si>
  <si>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</si>
  <si>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</si>
  <si>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</si>
  <si>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</si>
  <si>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</si>
  <si>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</si>
  <si>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</si>
  <si>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</si>
  <si>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</si>
  <si>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</si>
  <si>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</si>
  <si>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</si>
  <si>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</si>
  <si>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</si>
  <si>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</si>
  <si>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</si>
  <si>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</si>
  <si>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</si>
  <si>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</si>
  <si>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</si>
  <si>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</si>
  <si>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</si>
  <si>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</si>
  <si>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</si>
  <si>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</si>
  <si>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</si>
  <si>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</si>
  <si>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</si>
  <si>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</si>
  <si>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</si>
  <si>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</si>
  <si>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</si>
  <si>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</si>
  <si>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</si>
  <si>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</si>
  <si>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</si>
  <si>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</si>
  <si>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</si>
  <si>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</si>
  <si>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</si>
  <si>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</si>
  <si>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</si>
  <si>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</si>
  <si>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</si>
  <si>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</si>
  <si>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</si>
  <si>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</si>
  <si>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</si>
  <si>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</si>
  <si>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</si>
  <si>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</si>
  <si>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</si>
  <si>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</si>
  <si>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</si>
  <si>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</si>
  <si>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</si>
  <si>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</si>
  <si>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</si>
  <si>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</si>
  <si>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</si>
  <si>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</si>
  <si>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</si>
  <si>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</si>
  <si>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</si>
  <si>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</si>
  <si>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</si>
  <si>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</si>
  <si>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</si>
  <si>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</si>
  <si>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</si>
  <si>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</si>
  <si>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</si>
  <si>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</si>
  <si>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</si>
  <si>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</si>
  <si>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</si>
  <si>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</si>
  <si>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</si>
  <si>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</si>
  <si>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</si>
  <si>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</si>
  <si>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</si>
  <si>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</si>
  <si>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</si>
  <si>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</si>
  <si>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</si>
  <si>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</si>
  <si>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</si>
  <si>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</si>
  <si>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</si>
  <si>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</si>
  <si>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</si>
  <si>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</si>
  <si>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</si>
  <si>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</si>
  <si>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</si>
  <si>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</si>
  <si>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</si>
  <si>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</si>
  <si>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</si>
  <si>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</si>
  <si>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</si>
  <si>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</si>
  <si>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</si>
  <si>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</si>
  <si>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</si>
  <si>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</si>
  <si>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</si>
  <si>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</si>
  <si>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</si>
  <si>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</si>
  <si>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</si>
  <si>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</si>
  <si>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</si>
  <si>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</si>
  <si>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</si>
  <si>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</si>
  <si>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</si>
  <si>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</si>
  <si>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</si>
  <si>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</si>
  <si>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</si>
  <si>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</si>
  <si>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</si>
  <si>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</si>
  <si>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</si>
  <si>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</si>
  <si>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</si>
  <si>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</si>
  <si>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</si>
  <si>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</si>
  <si>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</si>
  <si>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</si>
  <si>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</si>
  <si>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</si>
  <si>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</si>
  <si>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</si>
  <si>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</si>
  <si>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</si>
  <si>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</si>
  <si>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</si>
  <si>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</si>
  <si>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</si>
  <si>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</si>
  <si>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</si>
  <si>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</si>
  <si>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</si>
  <si>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</si>
  <si>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</si>
  <si>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</si>
  <si>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</si>
  <si>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</si>
  <si>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</si>
  <si>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</si>
  <si>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</si>
  <si>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</si>
  <si>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</si>
  <si>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</si>
  <si>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</si>
  <si>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</si>
  <si>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</si>
  <si>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</si>
  <si>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</si>
  <si>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</si>
  <si>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</si>
  <si>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</si>
  <si>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</si>
  <si>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</si>
  <si>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</si>
  <si>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</si>
  <si>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</si>
  <si>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</si>
  <si>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</si>
  <si>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</si>
  <si>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</si>
  <si>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</si>
  <si>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</si>
  <si>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</si>
  <si>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</si>
  <si>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</si>
  <si>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</si>
  <si>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</si>
  <si>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</si>
  <si>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</si>
  <si>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</si>
  <si>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</si>
  <si>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</si>
  <si>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</si>
  <si>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</si>
  <si>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</si>
  <si>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</si>
  <si>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</si>
  <si>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</si>
  <si>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</si>
  <si>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</si>
  <si>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</si>
  <si>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</si>
  <si>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</si>
  <si>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</si>
  <si>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</si>
  <si>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</si>
  <si>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</si>
  <si>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</si>
  <si>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</si>
  <si>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</si>
  <si>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</si>
  <si>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</si>
  <si>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</si>
  <si>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</si>
  <si>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</si>
  <si>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</si>
  <si>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</si>
  <si>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</si>
  <si>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</si>
  <si>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</si>
  <si>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</si>
  <si>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</si>
  <si>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</si>
  <si>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</si>
  <si>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</si>
  <si>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</si>
  <si>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</si>
  <si>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</si>
  <si>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</si>
  <si>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</si>
  <si>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</si>
  <si>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</si>
  <si>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</si>
  <si>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</si>
  <si>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</si>
  <si>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</si>
  <si>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</si>
  <si>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</si>
  <si>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</si>
  <si>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</si>
  <si>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</si>
  <si>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</si>
  <si>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</si>
  <si>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</si>
  <si>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</si>
  <si>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</si>
  <si>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</si>
  <si>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</si>
  <si>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</si>
  <si>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</si>
  <si>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</si>
  <si>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</si>
  <si>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</si>
  <si>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</si>
  <si>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</si>
  <si>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</si>
  <si>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</si>
  <si>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</si>
  <si>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</si>
  <si>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</si>
  <si>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</si>
  <si>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</si>
  <si>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</si>
  <si>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</si>
  <si>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</si>
  <si>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</si>
  <si>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</si>
  <si>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</si>
  <si>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</si>
  <si>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</si>
  <si>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</si>
  <si>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</si>
  <si>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</si>
  <si>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</si>
  <si>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</si>
  <si>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</si>
  <si>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</si>
  <si>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</si>
  <si>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</si>
  <si>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</si>
  <si>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</si>
  <si>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</si>
  <si>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</si>
  <si>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</si>
  <si>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</si>
  <si>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</si>
  <si>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</si>
  <si>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</si>
  <si>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</si>
  <si>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</si>
  <si>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</si>
  <si>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</si>
  <si>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</si>
  <si>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</si>
  <si>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</si>
  <si>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</si>
  <si>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</si>
  <si>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</si>
  <si>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</si>
  <si>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</si>
  <si>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</si>
  <si>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</si>
  <si>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</si>
  <si>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</si>
  <si>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</si>
  <si>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</si>
  <si>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</si>
  <si>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</si>
  <si>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</si>
  <si>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</si>
  <si>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</si>
  <si>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</si>
  <si>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</si>
  <si>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</si>
  <si>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</si>
  <si>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</si>
  <si>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</si>
  <si>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</si>
  <si>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</si>
  <si>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</si>
  <si>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</si>
  <si>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</si>
  <si>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</si>
  <si>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</si>
  <si>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</si>
  <si>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</si>
  <si>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</si>
  <si>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</si>
  <si>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</si>
  <si>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</si>
  <si>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</si>
  <si>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</si>
  <si>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</si>
  <si>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</si>
  <si>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</si>
  <si>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</si>
  <si>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</si>
  <si>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</si>
  <si>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</si>
  <si>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</si>
  <si>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</si>
  <si>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</si>
  <si>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</si>
  <si>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</si>
  <si>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</si>
  <si>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</si>
  <si>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</si>
  <si>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</si>
  <si>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</si>
  <si>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</si>
  <si>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</si>
  <si>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</si>
  <si>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</si>
  <si>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</si>
  <si>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</si>
  <si>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</si>
  <si>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</si>
  <si>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</si>
  <si>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</si>
  <si>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</si>
  <si>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</si>
  <si>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</si>
  <si>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</si>
  <si>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</si>
  <si>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</si>
  <si>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</si>
  <si>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</si>
  <si>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</si>
  <si>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</si>
  <si>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</si>
  <si>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</si>
  <si>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</si>
  <si>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</si>
  <si>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</si>
  <si>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</si>
  <si>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</si>
  <si>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</si>
  <si>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</si>
  <si>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</si>
  <si>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</si>
  <si>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</si>
  <si>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</si>
  <si>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</si>
  <si>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</si>
  <si>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</si>
  <si>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</si>
  <si>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</si>
  <si>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</si>
  <si>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</si>
  <si>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</si>
  <si>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</si>
  <si>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</si>
  <si>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</si>
  <si>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</si>
  <si>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</si>
  <si>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</si>
  <si>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</si>
  <si>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</si>
  <si>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</si>
  <si>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</si>
  <si>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</si>
  <si>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</si>
  <si>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</si>
  <si>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</si>
  <si>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</si>
  <si>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</si>
  <si>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</si>
  <si>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</si>
  <si>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</si>
  <si>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</si>
  <si>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</si>
  <si>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</si>
  <si>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</si>
  <si>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</si>
  <si>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</si>
  <si>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</si>
  <si>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</si>
  <si>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</si>
  <si>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</si>
  <si>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</si>
  <si>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</si>
  <si>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</si>
  <si>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</si>
  <si>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</si>
  <si>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</si>
  <si>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</si>
  <si>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</si>
  <si>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</si>
  <si>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</si>
  <si>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</si>
  <si>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</si>
  <si>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</si>
  <si>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</si>
  <si>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</si>
  <si>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</si>
  <si>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</si>
  <si>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</si>
  <si>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</si>
  <si>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</si>
  <si>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</si>
  <si>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</si>
  <si>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</si>
  <si>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</si>
  <si>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</si>
  <si>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</si>
  <si>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</si>
  <si>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</si>
  <si>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</si>
  <si>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</si>
  <si>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</si>
  <si>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</si>
  <si>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</si>
  <si>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</si>
  <si>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</si>
  <si>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</si>
  <si>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</si>
  <si>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</si>
  <si>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</si>
  <si>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</si>
  <si>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</si>
  <si>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</si>
  <si>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</si>
  <si>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</si>
  <si>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</si>
  <si>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</si>
  <si>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</si>
  <si>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</si>
  <si>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</si>
  <si>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</si>
  <si>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</si>
  <si>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</si>
  <si>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</si>
  <si>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</si>
  <si>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</si>
  <si>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</si>
  <si>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</si>
  <si>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</si>
  <si>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</si>
  <si>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</si>
  <si>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</si>
  <si>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</si>
  <si>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</si>
  <si>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</si>
  <si>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</si>
  <si>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</si>
  <si>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</si>
  <si>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</si>
  <si>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</si>
  <si>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</si>
  <si>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</si>
  <si>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</si>
  <si>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</si>
  <si>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</si>
  <si>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</si>
  <si>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</si>
  <si>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</si>
  <si>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</si>
  <si>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</si>
  <si>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</si>
  <si>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</si>
  <si>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</si>
  <si>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</si>
  <si>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</si>
  <si>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</si>
  <si>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</si>
  <si>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</si>
  <si>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</si>
  <si>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</si>
  <si>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</si>
  <si>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</si>
  <si>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</si>
  <si>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</si>
  <si>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</si>
  <si>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</si>
  <si>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</si>
  <si>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</si>
  <si>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</si>
  <si>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</si>
  <si>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</si>
  <si>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</si>
  <si>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</si>
  <si>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</si>
  <si>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</si>
  <si>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</si>
  <si>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</si>
  <si>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</si>
  <si>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</si>
  <si>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</si>
  <si>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</si>
  <si>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</si>
  <si>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</si>
  <si>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</si>
  <si>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</si>
  <si>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</si>
  <si>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</si>
  <si>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</si>
  <si>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</si>
  <si>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</si>
  <si>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</si>
  <si>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</si>
  <si>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</si>
  <si>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</si>
  <si>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</si>
  <si>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</si>
  <si>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</si>
  <si>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</si>
  <si>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</si>
  <si>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</si>
  <si>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</si>
  <si>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</si>
  <si>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</si>
  <si>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</si>
  <si>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</si>
  <si>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</si>
  <si>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</si>
  <si>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</si>
  <si>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</si>
  <si>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</si>
  <si>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</si>
  <si>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</si>
  <si>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</si>
  <si>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</si>
  <si>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</si>
  <si>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</si>
  <si>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</si>
  <si>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</si>
  <si>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</si>
  <si>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</si>
  <si>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</si>
  <si>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</si>
  <si>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</si>
  <si>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</si>
  <si>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</si>
  <si>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</si>
  <si>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</si>
  <si>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</si>
  <si>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</si>
  <si>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</si>
  <si>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</si>
  <si>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</si>
  <si>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</si>
  <si>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</si>
  <si>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</si>
  <si>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</si>
  <si>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</si>
  <si>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</si>
  <si>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</si>
  <si>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</si>
  <si>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</si>
  <si>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</si>
  <si>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</si>
  <si>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</si>
  <si>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</si>
  <si>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</si>
  <si>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</si>
  <si>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</si>
  <si>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</si>
  <si>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</si>
  <si>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</si>
  <si>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</si>
  <si>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</si>
  <si>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</si>
  <si>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</si>
  <si>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</si>
  <si>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</si>
  <si>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</si>
  <si>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</si>
  <si>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</si>
  <si>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</si>
  <si>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</si>
  <si>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</si>
  <si>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</si>
  <si>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</si>
  <si>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</si>
  <si>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</si>
  <si>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</si>
  <si>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</si>
  <si>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</si>
  <si>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</si>
  <si>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</si>
  <si>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</si>
  <si>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</si>
  <si>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</si>
  <si>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</si>
  <si>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</si>
  <si>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</si>
  <si>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</si>
  <si>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</si>
  <si>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</si>
  <si>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</si>
  <si>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</si>
  <si>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</si>
  <si>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</si>
  <si>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</si>
  <si>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</si>
  <si>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</si>
  <si>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</si>
  <si>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</si>
  <si>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</si>
  <si>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</si>
  <si>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</si>
  <si>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</si>
  <si>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</si>
  <si>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</si>
  <si>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</si>
  <si>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</si>
  <si>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</si>
  <si>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</si>
  <si>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</si>
  <si>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</si>
  <si>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</si>
  <si>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</si>
  <si>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</si>
  <si>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</si>
  <si>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</si>
  <si>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</si>
  <si>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</si>
  <si>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</si>
  <si>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</si>
  <si>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</si>
  <si>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</si>
  <si>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</si>
  <si>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</si>
  <si>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</si>
  <si>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</si>
  <si>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</si>
  <si>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</si>
  <si>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</si>
  <si>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</si>
  <si>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</si>
  <si>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</si>
  <si>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</si>
  <si>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</si>
  <si>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</si>
  <si>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</si>
  <si>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</si>
  <si>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</si>
  <si>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</si>
  <si>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</si>
  <si>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</si>
  <si>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</si>
  <si>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</si>
  <si>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</si>
  <si>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</si>
  <si>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</si>
  <si>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</si>
  <si>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</si>
  <si>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</si>
  <si>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</si>
  <si>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</si>
  <si>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</si>
  <si>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</si>
  <si>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</si>
  <si>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</si>
  <si>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</si>
  <si>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</si>
  <si>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</si>
  <si>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</si>
  <si>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</si>
  <si>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</si>
  <si>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</si>
  <si>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</si>
  <si>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</si>
  <si>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</si>
  <si>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</si>
  <si>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</si>
  <si>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</si>
  <si>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</si>
  <si>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</si>
  <si>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</si>
  <si>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</si>
  <si>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</si>
  <si>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</si>
  <si>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</si>
  <si>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</si>
  <si>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</si>
  <si>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</si>
  <si>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</si>
  <si>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</si>
  <si>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</si>
  <si>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</si>
  <si>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</si>
  <si>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</si>
  <si>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</si>
  <si>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</si>
  <si>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</si>
  <si>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</si>
  <si>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</si>
  <si>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</si>
  <si>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</si>
  <si>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</si>
  <si>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</si>
  <si>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</si>
  <si>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</si>
  <si>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</si>
  <si>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</si>
  <si>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</si>
  <si>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</si>
  <si>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</si>
  <si>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</si>
  <si>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</si>
  <si>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</si>
  <si>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</si>
  <si>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</si>
  <si>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</si>
  <si>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</si>
  <si>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</si>
  <si>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</si>
  <si>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</si>
  <si>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</si>
  <si>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</si>
  <si>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</si>
  <si>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</si>
  <si>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</si>
  <si>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</si>
  <si>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</si>
  <si>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</si>
  <si>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</si>
  <si>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</si>
  <si>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</si>
  <si>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</si>
  <si>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</si>
  <si>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</si>
  <si>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</si>
  <si>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</si>
  <si>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</si>
  <si>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</si>
  <si>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</si>
  <si>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</si>
  <si>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</si>
  <si>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</si>
  <si>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</si>
  <si>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</si>
  <si>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</si>
  <si>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</si>
  <si>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</si>
  <si>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</si>
  <si>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</si>
  <si>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</si>
  <si>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</si>
  <si>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</si>
  <si>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</si>
  <si>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</si>
  <si>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</si>
  <si>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</si>
  <si>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</si>
  <si>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</si>
  <si>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</si>
  <si>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</si>
  <si>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</si>
  <si>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</si>
  <si>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</si>
  <si>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</si>
  <si>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</si>
  <si>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</si>
  <si>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</si>
  <si>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</si>
  <si>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</si>
  <si>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</si>
  <si>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</si>
  <si>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</si>
  <si>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</si>
  <si>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</si>
  <si>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</si>
  <si>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</si>
  <si>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</si>
  <si>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</si>
  <si>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</si>
  <si>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</si>
  <si>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</si>
  <si>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</si>
  <si>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</si>
  <si>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</si>
  <si>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</si>
  <si>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</si>
  <si>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</si>
  <si>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</si>
  <si>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</si>
  <si>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</si>
  <si>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</si>
  <si>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</si>
  <si>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</si>
  <si>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</si>
  <si>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</si>
  <si>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</si>
  <si>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</si>
  <si>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</si>
  <si>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</si>
  <si>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</si>
  <si>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</si>
  <si>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</si>
  <si>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</si>
  <si>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</si>
  <si>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</si>
  <si>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</si>
  <si>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</si>
  <si>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</si>
  <si>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</si>
  <si>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</si>
  <si>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</si>
  <si>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</si>
  <si>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</si>
  <si>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</si>
  <si>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</si>
  <si>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</si>
  <si>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</si>
  <si>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</si>
  <si>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</si>
  <si>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</si>
  <si>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</si>
  <si>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</si>
  <si>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</si>
  <si>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</si>
  <si>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</si>
  <si>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</si>
  <si>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</si>
  <si>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</si>
  <si>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</si>
  <si>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</si>
  <si>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</si>
  <si>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</si>
  <si>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</si>
  <si>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</si>
  <si>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</si>
  <si>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</si>
  <si>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</si>
  <si>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</si>
  <si>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</si>
  <si>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</si>
  <si>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</si>
  <si>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</si>
  <si>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</si>
  <si>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</si>
  <si>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</si>
  <si>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</si>
  <si>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</si>
  <si>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</si>
  <si>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</si>
  <si>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</si>
  <si>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</si>
  <si>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</si>
  <si>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</si>
  <si>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</si>
  <si>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</si>
  <si>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</si>
  <si>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</si>
  <si>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</si>
  <si>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</si>
  <si>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</si>
  <si>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</si>
  <si>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</si>
  <si>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</si>
  <si>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</si>
  <si>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</si>
  <si>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</si>
  <si>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</si>
  <si>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</si>
  <si>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</si>
  <si>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</si>
  <si>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</si>
  <si>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</si>
  <si>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</si>
  <si>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</si>
  <si>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</si>
  <si>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</si>
  <si>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</si>
  <si>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</si>
  <si>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</si>
  <si>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</si>
  <si>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</si>
  <si>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</si>
  <si>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</si>
  <si>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</si>
  <si>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</si>
  <si>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</si>
  <si>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</si>
  <si>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</si>
  <si>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</si>
  <si>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</si>
  <si>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</si>
  <si>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</si>
  <si>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</si>
  <si>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</si>
  <si>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</si>
  <si>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</si>
  <si>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</si>
  <si>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</si>
  <si>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</si>
  <si>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</si>
  <si>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</si>
  <si>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</si>
  <si>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</si>
  <si>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</si>
  <si>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</si>
  <si>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</si>
  <si>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</si>
  <si>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</si>
  <si>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</si>
  <si>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</si>
  <si>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</si>
  <si>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</si>
  <si>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</si>
  <si>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</si>
  <si>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</si>
  <si>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</si>
  <si>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</si>
  <si>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</si>
  <si>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</si>
  <si>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</si>
  <si>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</si>
  <si>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</si>
  <si>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</si>
  <si>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</si>
  <si>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</si>
  <si>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</si>
  <si>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</si>
  <si>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</si>
  <si>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</si>
  <si>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</si>
  <si>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</si>
  <si>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</si>
  <si>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</si>
  <si>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</si>
  <si>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</si>
  <si>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</si>
  <si>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</si>
  <si>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</si>
  <si>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</si>
  <si>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</si>
  <si>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</si>
  <si>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</si>
  <si>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</si>
  <si>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</si>
  <si>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</si>
  <si>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</si>
  <si>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</si>
  <si>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</si>
  <si>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</si>
  <si>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</si>
  <si>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</si>
  <si>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</si>
  <si>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</si>
  <si>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</si>
  <si>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</si>
  <si>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</si>
  <si>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</si>
  <si>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</si>
  <si>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</si>
  <si>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</si>
  <si>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</si>
  <si>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</si>
  <si>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</si>
  <si>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</si>
  <si>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</si>
  <si>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</si>
  <si>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</si>
  <si>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</si>
  <si>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</si>
  <si>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</si>
  <si>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</si>
  <si>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</si>
  <si>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</si>
  <si>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</si>
  <si>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</si>
  <si>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</si>
  <si>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</si>
  <si>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</si>
  <si>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</si>
  <si>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</si>
  <si>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</si>
  <si>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</si>
  <si>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</si>
  <si>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</si>
  <si>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</si>
  <si>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</si>
  <si>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</si>
  <si>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</si>
  <si>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</si>
  <si>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</si>
  <si>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</si>
  <si>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</si>
  <si>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</si>
  <si>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</si>
  <si>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</si>
  <si>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</si>
  <si>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</si>
  <si>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</si>
  <si>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</si>
  <si>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</si>
  <si>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</si>
  <si>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</si>
  <si>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</si>
  <si>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</si>
  <si>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</si>
  <si>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</si>
  <si>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</si>
  <si>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</si>
  <si>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</si>
  <si>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</si>
  <si>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</si>
  <si>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</si>
  <si>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</si>
  <si>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</si>
  <si>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</si>
  <si>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</si>
  <si>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</si>
  <si>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</si>
  <si>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</si>
  <si>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</si>
  <si>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</si>
  <si>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</si>
  <si>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</si>
  <si>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</si>
  <si>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</si>
  <si>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</si>
  <si>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</si>
  <si>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</si>
  <si>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</si>
  <si>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</si>
  <si>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</si>
  <si>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</si>
  <si>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</si>
  <si>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</si>
  <si>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</si>
  <si>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</si>
  <si>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</si>
  <si>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</si>
  <si>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</si>
  <si>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</si>
  <si>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</si>
  <si>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</si>
  <si>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</si>
  <si>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</si>
  <si>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</si>
  <si>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</si>
  <si>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</si>
  <si>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</si>
  <si>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</si>
  <si>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</si>
  <si>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</si>
  <si>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</si>
  <si>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</si>
  <si>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</si>
  <si>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</si>
  <si>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</si>
  <si>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</si>
  <si>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</si>
  <si>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</si>
  <si>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</si>
  <si>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</si>
  <si>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</si>
  <si>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</si>
  <si>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</si>
  <si>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</si>
  <si>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</si>
  <si>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</si>
  <si>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</si>
  <si>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</si>
  <si>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</si>
  <si>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</si>
  <si>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</si>
  <si>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</si>
  <si>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</si>
  <si>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</si>
  <si>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</si>
  <si>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</si>
  <si>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</si>
  <si>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</si>
  <si>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</si>
  <si>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</si>
  <si>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</si>
  <si>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</si>
  <si>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</si>
  <si>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</si>
  <si>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</si>
  <si>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</si>
  <si>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</si>
  <si>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</si>
  <si>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</si>
  <si>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</si>
  <si>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</si>
  <si>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</si>
  <si>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</si>
  <si>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</si>
  <si>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</si>
  <si>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</si>
  <si>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</si>
  <si>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</si>
  <si>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</si>
  <si>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</si>
  <si>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</si>
  <si>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</si>
  <si>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</si>
  <si>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</si>
  <si>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</si>
  <si>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</si>
  <si>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</si>
  <si>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</si>
  <si>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</si>
  <si>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</si>
  <si>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</si>
  <si>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</si>
  <si>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</si>
  <si>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</si>
  <si>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</si>
  <si>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</si>
  <si>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</si>
  <si>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</si>
  <si>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</si>
  <si>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</si>
  <si>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</si>
  <si>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</si>
  <si>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</si>
  <si>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</si>
  <si>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</si>
  <si>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</si>
  <si>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</si>
  <si>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</si>
  <si>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</si>
  <si>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</si>
  <si>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</si>
  <si>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</si>
  <si>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</si>
  <si>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</si>
  <si>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</si>
  <si>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</si>
  <si>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</si>
  <si>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</si>
  <si>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</si>
  <si>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</si>
  <si>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</si>
  <si>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</si>
  <si>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</si>
  <si>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</si>
  <si>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</si>
  <si>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</si>
  <si>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</si>
  <si>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</si>
  <si>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</si>
  <si>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</si>
  <si>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</si>
  <si>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</si>
  <si>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</si>
  <si>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</si>
  <si>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</si>
  <si>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</si>
  <si>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</si>
  <si>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</si>
  <si>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</si>
  <si>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</si>
  <si>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</si>
  <si>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</si>
  <si>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</si>
  <si>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</si>
  <si>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</si>
  <si>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</si>
  <si>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</si>
  <si>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</si>
  <si>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</si>
  <si>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</si>
  <si>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</si>
  <si>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</si>
  <si>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</si>
  <si>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</si>
  <si>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</si>
  <si>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</si>
  <si>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</si>
  <si>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</si>
  <si>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</si>
  <si>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</si>
  <si>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</si>
  <si>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</si>
  <si>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</si>
  <si>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</si>
  <si>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</si>
  <si>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</si>
  <si>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</si>
  <si>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</si>
  <si>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</si>
  <si>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</si>
  <si>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</si>
  <si>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</si>
  <si>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</si>
  <si>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</si>
  <si>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</si>
  <si>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</si>
  <si>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</si>
  <si>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</si>
  <si>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</si>
  <si>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</si>
  <si>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</si>
  <si>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</si>
  <si>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</si>
  <si>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</si>
  <si>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</si>
  <si>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</si>
  <si>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</si>
  <si>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</si>
  <si>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</si>
  <si>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</si>
  <si>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</si>
  <si>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</si>
  <si>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</si>
  <si>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</si>
  <si>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</si>
  <si>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</si>
  <si>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</si>
  <si>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</si>
  <si>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</si>
  <si>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</si>
  <si>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</si>
  <si>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</si>
  <si>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</si>
  <si>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</si>
  <si>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</si>
  <si>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</si>
  <si>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</si>
  <si>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</si>
  <si>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</si>
  <si>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</si>
  <si>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</si>
  <si>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</si>
  <si>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</si>
  <si>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</si>
  <si>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</si>
  <si>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</si>
  <si>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</si>
  <si>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</si>
  <si>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</si>
  <si>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</si>
  <si>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</si>
  <si>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</si>
  <si>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</si>
  <si>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</si>
  <si>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</si>
  <si>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</si>
  <si>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</si>
  <si>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</si>
  <si>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</si>
  <si>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</si>
  <si>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</si>
  <si>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</si>
  <si>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</si>
  <si>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</si>
  <si>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</si>
  <si>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</si>
  <si>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</si>
  <si>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</si>
  <si>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</si>
  <si>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</si>
  <si>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</si>
  <si>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</si>
  <si>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</si>
  <si>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</si>
  <si>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</si>
  <si>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</si>
  <si>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</si>
  <si>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</si>
  <si>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</si>
  <si>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</si>
  <si>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</si>
  <si>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</si>
  <si>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</si>
  <si>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</si>
  <si>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</si>
  <si>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</si>
  <si>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</si>
  <si>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</si>
  <si>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</si>
  <si>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</si>
  <si>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</si>
  <si>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</si>
  <si>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</si>
  <si>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</si>
  <si>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</si>
  <si>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</si>
  <si>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</si>
  <si>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</si>
  <si>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</si>
  <si>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</si>
  <si>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</si>
  <si>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</si>
  <si>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</si>
  <si>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</si>
  <si>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</si>
  <si>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</si>
  <si>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</si>
  <si>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</si>
  <si>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</si>
  <si>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</si>
  <si>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</si>
  <si>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</si>
  <si>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</si>
  <si>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</si>
  <si>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</si>
  <si>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</si>
  <si>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</si>
  <si>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</si>
  <si>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</si>
  <si>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</si>
  <si>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</si>
  <si>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</si>
  <si>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</si>
  <si>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</si>
  <si>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</si>
  <si>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</si>
  <si>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</si>
  <si>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</si>
  <si>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</si>
  <si>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</si>
  <si>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</si>
  <si>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</si>
  <si>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</si>
  <si>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</si>
  <si>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</si>
  <si>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</si>
  <si>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</si>
  <si>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</si>
  <si>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</si>
  <si>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</si>
  <si>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</si>
  <si>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</si>
  <si>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</si>
  <si>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</si>
  <si>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</si>
  <si>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</si>
  <si>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</si>
  <si>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</si>
  <si>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</si>
  <si>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</si>
  <si>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</si>
  <si>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</si>
  <si>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</si>
  <si>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</si>
  <si>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</si>
  <si>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</si>
  <si>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</si>
  <si>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</si>
  <si>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</si>
  <si>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</si>
  <si>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</si>
  <si>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</si>
  <si>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</si>
  <si>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</si>
  <si>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</si>
  <si>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</si>
  <si>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</si>
  <si>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</si>
  <si>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</si>
  <si>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</si>
  <si>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</si>
  <si>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</si>
  <si>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</si>
  <si>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</si>
  <si>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</si>
  <si>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</si>
  <si>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</si>
  <si>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</si>
  <si>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</si>
  <si>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</si>
  <si>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</si>
  <si>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</si>
  <si>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</si>
  <si>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</si>
  <si>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</si>
  <si>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</si>
  <si>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</si>
  <si>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</si>
  <si>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</si>
  <si>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</si>
  <si>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</si>
  <si>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</si>
  <si>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</si>
  <si>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</si>
  <si>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</si>
  <si>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</si>
  <si>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</si>
  <si>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</si>
  <si>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</si>
  <si>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</si>
  <si>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</si>
  <si>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</si>
  <si>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</si>
  <si>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</si>
  <si>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</si>
  <si>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</si>
  <si>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</si>
  <si>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</si>
  <si>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</si>
  <si>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</si>
  <si>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</si>
  <si>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</si>
  <si>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</si>
  <si>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</si>
  <si>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</si>
  <si>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</si>
  <si>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</si>
  <si>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</si>
  <si>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</si>
  <si>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</si>
  <si>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</si>
  <si>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</si>
  <si>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</si>
  <si>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</si>
  <si>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</si>
  <si>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</si>
  <si>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</si>
  <si>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</si>
  <si>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</si>
  <si>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</si>
  <si>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</si>
  <si>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</si>
  <si>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</si>
  <si>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</si>
  <si>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</si>
  <si>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</si>
  <si>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</si>
  <si>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</si>
  <si>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</si>
  <si>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</si>
  <si>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</si>
  <si>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</si>
  <si>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</si>
  <si>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</si>
  <si>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</si>
  <si>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</si>
  <si>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</si>
  <si>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</si>
  <si>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</si>
  <si>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</si>
  <si>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</si>
  <si>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</si>
  <si>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</si>
  <si>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</si>
  <si>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</si>
  <si>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</si>
  <si>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</si>
  <si>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</si>
  <si>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</si>
  <si>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</si>
  <si>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</si>
  <si>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</si>
  <si>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</si>
  <si>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</si>
  <si>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</si>
  <si>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</si>
  <si>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</si>
  <si>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</si>
  <si>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</si>
  <si>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</si>
  <si>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</si>
  <si>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</si>
  <si>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</si>
  <si>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</si>
  <si>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</si>
  <si>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</si>
  <si>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</si>
  <si>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</si>
  <si>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</si>
  <si>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</si>
  <si>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</si>
  <si>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</si>
  <si>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</si>
  <si>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</si>
  <si>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</si>
  <si>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</si>
  <si>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</si>
  <si>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</si>
  <si>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</si>
  <si>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</si>
  <si>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</si>
  <si>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</si>
  <si>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</si>
  <si>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</si>
  <si>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</si>
  <si>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</si>
  <si>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</si>
  <si>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</si>
  <si>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</si>
  <si>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</si>
  <si>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</si>
  <si>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</si>
  <si>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</si>
  <si>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</si>
  <si>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</si>
  <si>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</si>
  <si>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</si>
  <si>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</si>
  <si>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</si>
  <si>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</si>
  <si>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</si>
  <si>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</si>
  <si>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</si>
  <si>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</si>
  <si>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</si>
  <si>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</si>
  <si>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</si>
  <si>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</si>
  <si>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</si>
  <si>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</si>
  <si>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</si>
  <si>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</si>
  <si>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</si>
  <si>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</si>
  <si>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</si>
  <si>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</si>
  <si>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</si>
  <si>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</si>
  <si>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</si>
  <si>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</si>
  <si>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</si>
  <si>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</si>
  <si>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</si>
  <si>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</si>
  <si>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</si>
  <si>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</si>
  <si>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</si>
  <si>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</si>
  <si>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</si>
  <si>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</si>
  <si>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</si>
  <si>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</si>
  <si>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</si>
  <si>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</si>
  <si>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</si>
  <si>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</si>
  <si>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</si>
  <si>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</si>
  <si>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</si>
  <si>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</si>
  <si>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</si>
  <si>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</si>
  <si>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</si>
  <si>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</si>
  <si>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</si>
  <si>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</si>
  <si>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</si>
  <si>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</si>
  <si>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</si>
  <si>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</si>
  <si>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</si>
  <si>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</si>
  <si>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</si>
  <si>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</si>
  <si>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</si>
  <si>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</si>
  <si>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</si>
  <si>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</si>
  <si>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</si>
  <si>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</si>
  <si>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</si>
  <si>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</si>
  <si>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</si>
  <si>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</si>
  <si>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</si>
  <si>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</si>
  <si>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</si>
  <si>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</si>
  <si>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</si>
  <si>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</si>
  <si>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</si>
  <si>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</si>
  <si>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</si>
  <si>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</si>
  <si>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</si>
  <si>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</si>
  <si>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</si>
  <si>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</si>
  <si>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</si>
  <si>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</si>
  <si>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</si>
  <si>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</si>
  <si>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</si>
  <si>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</si>
  <si>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</si>
  <si>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</si>
  <si>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</si>
  <si>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</si>
  <si>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</si>
  <si>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</si>
  <si>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</si>
  <si>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</si>
  <si>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</si>
  <si>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</si>
  <si>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</si>
  <si>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</si>
  <si>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</si>
  <si>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</si>
  <si>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</si>
  <si>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</si>
  <si>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</si>
  <si>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</si>
  <si>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</si>
  <si>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</si>
  <si>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</si>
  <si>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</si>
  <si>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</si>
  <si>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</si>
  <si>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</si>
  <si>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</si>
  <si>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</si>
  <si>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</si>
  <si>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</si>
  <si>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</si>
  <si>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</si>
  <si>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</si>
  <si>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</si>
  <si>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</si>
  <si>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</si>
  <si>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</si>
  <si>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</si>
  <si>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</si>
  <si>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</si>
  <si>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</si>
  <si>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</si>
  <si>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</si>
  <si>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</si>
  <si>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</si>
  <si>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</si>
  <si>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</si>
  <si>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</si>
  <si>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</si>
  <si>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</si>
  <si>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</si>
  <si>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</si>
  <si>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</si>
  <si>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</si>
  <si>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</si>
  <si>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</si>
  <si>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</si>
  <si>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</si>
  <si>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</si>
  <si>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</si>
  <si>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</si>
  <si>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</si>
  <si>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</si>
  <si>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</si>
  <si>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</si>
  <si>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</si>
  <si>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</si>
  <si>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</si>
  <si>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</si>
  <si>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</si>
  <si>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</si>
  <si>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</si>
  <si>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</si>
  <si>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</si>
  <si>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</si>
  <si>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</si>
  <si>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</si>
  <si>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</si>
  <si>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</si>
  <si>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</si>
  <si>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</si>
  <si>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</si>
  <si>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</si>
  <si>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</si>
  <si>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</si>
  <si>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</si>
  <si>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</si>
  <si>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</si>
  <si>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</si>
  <si>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</si>
  <si>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</si>
  <si>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</si>
  <si>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</si>
  <si>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</si>
  <si>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</si>
  <si>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</si>
  <si>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</si>
  <si>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</si>
  <si>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</si>
  <si>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</si>
  <si>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</si>
  <si>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</si>
  <si>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</si>
  <si>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</si>
  <si>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</si>
  <si>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</si>
  <si>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</si>
  <si>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</si>
  <si>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</si>
  <si>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</si>
  <si>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</si>
  <si>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</si>
  <si>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</si>
  <si>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</si>
  <si>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</si>
  <si>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</si>
  <si>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</si>
  <si>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</si>
  <si>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</si>
  <si>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</si>
  <si>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</si>
  <si>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</si>
  <si>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</si>
  <si>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</si>
  <si>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</si>
  <si>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</si>
  <si>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</si>
  <si>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</si>
  <si>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</si>
  <si>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</si>
  <si>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</si>
  <si>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</si>
  <si>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</si>
  <si>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</si>
  <si>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</si>
  <si>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</si>
  <si>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</si>
  <si>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</si>
  <si>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</si>
  <si>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</si>
  <si>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</si>
  <si>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</si>
  <si>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</si>
  <si>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</si>
  <si>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</si>
  <si>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</si>
  <si>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</si>
  <si>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</si>
  <si>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</si>
  <si>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</si>
  <si>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</si>
  <si>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</si>
  <si>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</si>
  <si>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</si>
  <si>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</si>
  <si>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</si>
  <si>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</si>
  <si>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</si>
  <si>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</si>
  <si>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</si>
  <si>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</si>
  <si>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</si>
  <si>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</si>
  <si>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</si>
  <si>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</si>
  <si>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</si>
  <si>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</si>
  <si>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</si>
  <si>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</si>
  <si>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</si>
  <si>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</si>
  <si>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</si>
  <si>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</si>
  <si>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</si>
  <si>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</si>
  <si>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</si>
  <si>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</si>
  <si>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</si>
  <si>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</si>
  <si>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</si>
  <si>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</si>
  <si>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</si>
  <si>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</si>
  <si>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</si>
  <si>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</si>
  <si>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</si>
  <si>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</si>
  <si>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</si>
  <si>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</si>
  <si>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</si>
  <si>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</si>
  <si>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</si>
  <si>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</si>
  <si>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</si>
  <si>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</si>
  <si>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</si>
  <si>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</si>
  <si>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</si>
  <si>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</si>
  <si>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</si>
  <si>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</si>
  <si>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</si>
  <si>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</si>
  <si>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</si>
  <si>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</si>
  <si>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</si>
  <si>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</si>
  <si>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</si>
  <si>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</si>
  <si>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</si>
  <si>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</si>
  <si>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</si>
  <si>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</si>
  <si>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</si>
  <si>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</si>
  <si>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</si>
  <si>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</si>
  <si>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</si>
  <si>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</si>
  <si>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</si>
  <si>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</si>
  <si>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</si>
  <si>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</si>
  <si>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</si>
  <si>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</si>
  <si>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</si>
  <si>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</si>
  <si>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</si>
  <si>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</si>
  <si>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</si>
  <si>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</si>
  <si>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</si>
  <si>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</si>
  <si>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</si>
  <si>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</si>
  <si>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</si>
  <si>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</si>
  <si>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</si>
  <si>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</si>
  <si>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</si>
  <si>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</si>
  <si>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</si>
  <si>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</si>
  <si>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</si>
  <si>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</si>
  <si>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</si>
  <si>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</si>
  <si>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</si>
  <si>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</si>
  <si>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</si>
  <si>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</si>
  <si>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</si>
  <si>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</si>
  <si>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</si>
  <si>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</si>
  <si>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</si>
  <si>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</si>
  <si>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</si>
  <si>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</si>
  <si>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</si>
  <si>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</si>
  <si>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</si>
  <si>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</si>
  <si>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</si>
  <si>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</si>
  <si>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</si>
  <si>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</si>
  <si>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</si>
  <si>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</si>
  <si>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</si>
  <si>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</si>
  <si>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</si>
  <si>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</si>
  <si>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</si>
  <si>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</si>
  <si>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</si>
  <si>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</si>
  <si>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</si>
  <si>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</si>
  <si>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</si>
  <si>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</si>
  <si>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</si>
  <si>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</si>
  <si>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</si>
  <si>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</si>
  <si>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</si>
  <si>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</si>
  <si>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</si>
  <si>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</si>
  <si>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</si>
  <si>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</si>
  <si>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</si>
  <si>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</si>
  <si>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</si>
  <si>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</si>
  <si>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</si>
  <si>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</si>
  <si>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</si>
  <si>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</si>
  <si>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</si>
  <si>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</si>
  <si>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</si>
  <si>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</si>
  <si>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</si>
  <si>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</si>
  <si>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</si>
  <si>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</si>
  <si>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</si>
  <si>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</si>
  <si>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</si>
  <si>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</si>
  <si>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</si>
  <si>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</si>
  <si>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</si>
  <si>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</si>
  <si>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</si>
  <si>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</si>
  <si>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</si>
  <si>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</si>
  <si>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</si>
  <si>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</si>
  <si>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</si>
  <si>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</si>
  <si>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</si>
  <si>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</si>
  <si>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</si>
  <si>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</si>
  <si>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</si>
  <si>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</si>
  <si>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</si>
  <si>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</si>
  <si>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</si>
  <si>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</si>
  <si>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</si>
  <si>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</si>
  <si>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</si>
  <si>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</si>
  <si>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</si>
  <si>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</si>
  <si>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</si>
  <si>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</si>
  <si>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</si>
  <si>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</si>
  <si>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</si>
  <si>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</si>
  <si>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</si>
  <si>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</si>
  <si>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</si>
  <si>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</si>
  <si>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</si>
  <si>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</si>
  <si>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</si>
  <si>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</si>
  <si>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</si>
  <si>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</si>
  <si>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</si>
  <si>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</si>
  <si>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</si>
  <si>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</si>
  <si>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</si>
  <si>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</si>
  <si>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</si>
  <si>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</si>
  <si>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</si>
  <si>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</si>
  <si>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</si>
  <si>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</si>
  <si>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</si>
  <si>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</si>
  <si>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</si>
  <si>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</si>
  <si>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</si>
  <si>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</si>
  <si>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</si>
  <si>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</si>
  <si>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</si>
  <si>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</si>
  <si>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</si>
  <si>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</si>
  <si>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</si>
  <si>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</si>
  <si>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</si>
  <si>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</si>
  <si>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</si>
  <si>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</si>
  <si>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</si>
  <si>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</si>
  <si>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</si>
  <si>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</si>
  <si>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</si>
  <si>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</si>
  <si>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</si>
  <si>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</si>
  <si>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</si>
  <si>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</si>
  <si>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</si>
  <si>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</si>
  <si>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</si>
  <si>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</si>
  <si>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</si>
  <si>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</si>
  <si>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</si>
  <si>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</si>
  <si>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</si>
  <si>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</si>
  <si>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</si>
  <si>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</si>
  <si>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</si>
  <si>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</si>
  <si>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</si>
  <si>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</si>
  <si>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</si>
  <si>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</si>
  <si>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</si>
  <si>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</si>
  <si>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</si>
  <si>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</si>
  <si>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</si>
  <si>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</si>
  <si>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</si>
  <si>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</si>
  <si>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</si>
  <si>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</si>
  <si>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</si>
  <si>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</si>
  <si>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</si>
  <si>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</si>
  <si>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</si>
  <si>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</si>
  <si>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</si>
  <si>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</si>
  <si>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</si>
  <si>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</si>
  <si>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</si>
  <si>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</si>
  <si>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</si>
  <si>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</si>
  <si>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</si>
  <si>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</si>
  <si>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</si>
  <si>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</si>
  <si>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</si>
  <si>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</si>
  <si>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</si>
  <si>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</si>
  <si>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</si>
  <si>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</si>
  <si>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</si>
  <si>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</si>
  <si>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</si>
  <si>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</si>
  <si>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</si>
  <si>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</si>
  <si>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</si>
  <si>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</si>
  <si>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</si>
  <si>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</si>
  <si>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</si>
  <si>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</si>
  <si>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</si>
  <si>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</si>
  <si>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</si>
  <si>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</si>
  <si>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</si>
  <si>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</si>
  <si>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</si>
  <si>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</si>
  <si>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</si>
  <si>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</si>
  <si>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</si>
  <si>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</si>
  <si>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</si>
  <si>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</si>
  <si>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</si>
  <si>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</si>
  <si>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</si>
  <si>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</si>
  <si>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</si>
  <si>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</si>
  <si>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</si>
  <si>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</si>
  <si>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</si>
  <si>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</si>
  <si>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</si>
  <si>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</si>
  <si>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</si>
  <si>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</si>
  <si>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</si>
  <si>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</si>
  <si>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</si>
  <si>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</si>
  <si>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</si>
  <si>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</si>
  <si>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</si>
  <si>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</si>
  <si>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</si>
  <si>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</si>
  <si>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</si>
  <si>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</si>
  <si>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</si>
  <si>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</si>
  <si>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</si>
  <si>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</si>
  <si>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</si>
  <si>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</si>
  <si>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</si>
  <si>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</si>
  <si>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</si>
  <si>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</si>
  <si>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</si>
  <si>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</si>
  <si>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</si>
  <si>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</si>
  <si>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</si>
  <si>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</si>
  <si>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</si>
  <si>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</si>
  <si>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</si>
  <si>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</si>
  <si>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</si>
  <si>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</si>
  <si>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</si>
  <si>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</si>
  <si>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</si>
  <si>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</si>
  <si>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</si>
  <si>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</si>
  <si>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</si>
  <si>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</si>
  <si>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</si>
  <si>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</si>
  <si>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</si>
  <si>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</si>
  <si>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</si>
  <si>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</si>
  <si>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</si>
  <si>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</si>
  <si>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</si>
  <si>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</si>
  <si>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</si>
  <si>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</si>
  <si>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</si>
  <si>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</si>
  <si>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</si>
  <si>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</si>
  <si>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</si>
  <si>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</si>
  <si>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</si>
  <si>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</si>
  <si>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</si>
  <si>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</si>
  <si>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</si>
  <si>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</si>
  <si>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</si>
  <si>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</si>
  <si>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</si>
  <si>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</si>
  <si>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</si>
  <si>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</si>
  <si>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</si>
  <si>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</si>
  <si>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</si>
  <si>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</si>
  <si>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</si>
  <si>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</si>
  <si>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</si>
  <si>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</si>
  <si>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</si>
  <si>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</si>
  <si>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</si>
  <si>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</si>
  <si>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</si>
  <si>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</si>
  <si>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</si>
  <si>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</si>
  <si>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</si>
  <si>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</si>
  <si>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</si>
  <si>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</si>
  <si>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</si>
  <si>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</si>
  <si>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</si>
  <si>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</si>
  <si>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</si>
  <si>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</si>
  <si>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</si>
  <si>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</si>
  <si>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</si>
  <si>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</si>
  <si>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</si>
  <si>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</si>
  <si>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</si>
  <si>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</si>
  <si>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</si>
  <si>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</si>
  <si>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</si>
  <si>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</si>
  <si>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</si>
  <si>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</si>
  <si>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</si>
  <si>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</si>
  <si>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</si>
  <si>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</si>
  <si>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</si>
  <si>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</si>
  <si>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</si>
  <si>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</si>
  <si>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</si>
  <si>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</si>
  <si>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</si>
  <si>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</si>
  <si>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</si>
  <si>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</si>
  <si>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</si>
  <si>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</si>
  <si>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</si>
  <si>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</si>
  <si>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</si>
  <si>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</si>
  <si>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</si>
  <si>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</si>
  <si>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</si>
  <si>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</si>
  <si>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</si>
  <si>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</si>
  <si>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</si>
  <si>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</si>
  <si>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</si>
  <si>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</si>
  <si>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</si>
  <si>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</si>
  <si>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</si>
  <si>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</si>
  <si>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</si>
  <si>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</si>
  <si>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</si>
  <si>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</si>
  <si>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</si>
  <si>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</si>
  <si>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</si>
  <si>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</si>
  <si>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</si>
  <si>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</si>
  <si>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</si>
  <si>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</si>
  <si>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</si>
  <si>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</si>
  <si>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</si>
  <si>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</si>
  <si>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</si>
  <si>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</si>
  <si>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</si>
  <si>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</si>
  <si>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</si>
  <si>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</si>
  <si>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</si>
  <si>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</si>
  <si>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</si>
  <si>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</si>
  <si>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</si>
  <si>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</si>
  <si>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</si>
  <si>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</si>
  <si>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</si>
  <si>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</si>
  <si>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</si>
  <si>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</si>
  <si>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</si>
  <si>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</si>
  <si>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</si>
  <si>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</si>
  <si>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</si>
  <si>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</si>
  <si>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</si>
  <si>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</si>
  <si>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</si>
  <si>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</si>
  <si>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</si>
  <si>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</si>
  <si>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</si>
  <si>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</si>
  <si>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</si>
  <si>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</si>
  <si>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</si>
  <si>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</si>
  <si>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</si>
  <si>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</si>
  <si>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</si>
  <si>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</si>
  <si>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</si>
  <si>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</si>
  <si>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</si>
  <si>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</si>
  <si>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</si>
  <si>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</si>
  <si>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</si>
  <si>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</si>
  <si>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</si>
  <si>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</si>
  <si>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</si>
  <si>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</si>
  <si>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</si>
  <si>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</si>
  <si>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</si>
  <si>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</si>
  <si>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</si>
  <si>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</si>
  <si>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</si>
  <si>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</si>
  <si>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</si>
  <si>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</si>
  <si>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</si>
  <si>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</si>
  <si>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</si>
  <si>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</si>
  <si>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</si>
  <si>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</si>
  <si>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</si>
  <si>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</si>
  <si>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</si>
  <si>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</si>
  <si>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</si>
  <si>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</si>
  <si>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</si>
  <si>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</si>
  <si>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</si>
  <si>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</si>
  <si>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</si>
  <si>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</si>
  <si>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</si>
  <si>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</si>
  <si>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</si>
  <si>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</si>
  <si>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</si>
  <si>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</si>
  <si>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</si>
  <si>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</si>
  <si>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</si>
  <si>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</si>
  <si>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</si>
  <si>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</si>
  <si>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</si>
  <si>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</si>
  <si>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</si>
  <si>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</si>
  <si>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</si>
  <si>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</si>
  <si>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</si>
  <si>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</si>
  <si>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</si>
  <si>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</si>
  <si>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</si>
  <si>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</si>
  <si>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</si>
  <si>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</si>
  <si>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</si>
  <si>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</si>
  <si>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</si>
  <si>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</si>
  <si>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</si>
  <si>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</si>
  <si>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</si>
  <si>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</si>
  <si>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</si>
  <si>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</si>
  <si>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</si>
  <si>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</si>
  <si>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</si>
  <si>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</si>
  <si>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</si>
  <si>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</si>
  <si>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</si>
  <si>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</si>
  <si>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</si>
  <si>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</si>
  <si>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</si>
  <si>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</si>
  <si>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</si>
  <si>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</si>
  <si>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</si>
  <si>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</si>
  <si>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</si>
  <si>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</si>
  <si>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</si>
  <si>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</si>
  <si>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</si>
  <si>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</si>
  <si>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</si>
  <si>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</si>
  <si>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</si>
  <si>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</si>
  <si>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</si>
  <si>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</si>
  <si>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</si>
  <si>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</si>
  <si>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</si>
  <si>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</si>
  <si>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</si>
  <si>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</si>
  <si>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</si>
  <si>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</si>
  <si>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</si>
  <si>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</si>
  <si>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</si>
  <si>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</si>
  <si>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</si>
  <si>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</si>
  <si>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</si>
  <si>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</si>
  <si>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</si>
  <si>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</si>
  <si>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</si>
  <si>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</si>
  <si>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</si>
  <si>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</si>
  <si>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</si>
  <si>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</si>
  <si>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</si>
  <si>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</si>
  <si>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</si>
  <si>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</si>
  <si>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</si>
  <si>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</si>
  <si>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</si>
  <si>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</si>
  <si>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</si>
  <si>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</si>
  <si>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</si>
  <si>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</si>
  <si>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</si>
  <si>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</si>
  <si>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</si>
  <si>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</si>
  <si>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</si>
  <si>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</si>
  <si>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</si>
  <si>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</si>
  <si>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</si>
  <si>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</si>
  <si>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</si>
  <si>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</si>
  <si>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</si>
  <si>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</si>
  <si>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</si>
  <si>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</si>
  <si>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</si>
  <si>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</si>
  <si>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</si>
  <si>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</si>
  <si>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</si>
  <si>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</si>
  <si>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</si>
  <si>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</si>
  <si>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</si>
  <si>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</si>
  <si>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</si>
  <si>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</si>
  <si>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</si>
  <si>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</si>
  <si>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</si>
  <si>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</si>
  <si>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</si>
  <si>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</si>
  <si>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</si>
  <si>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</si>
  <si>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</si>
  <si>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</si>
  <si>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</si>
  <si>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</si>
  <si>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</si>
  <si>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</si>
  <si>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</si>
  <si>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</si>
  <si>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</si>
  <si>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</si>
  <si>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</si>
  <si>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</si>
  <si>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</si>
  <si>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</si>
  <si>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</si>
  <si>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</si>
  <si>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</si>
  <si>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</si>
  <si>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</si>
  <si>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</si>
  <si>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</si>
  <si>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</si>
  <si>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</si>
  <si>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</si>
  <si>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</si>
  <si>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</si>
  <si>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</si>
  <si>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</si>
  <si>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</si>
  <si>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</si>
  <si>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</si>
  <si>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</si>
  <si>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</si>
  <si>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</si>
  <si>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</si>
  <si>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</si>
  <si>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</si>
  <si>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</si>
  <si>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</si>
  <si>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</si>
  <si>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</si>
  <si>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</si>
  <si>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</si>
  <si>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</si>
  <si>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</si>
  <si>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</si>
  <si>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</si>
  <si>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</si>
  <si>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</si>
  <si>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</si>
  <si>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</si>
  <si>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</si>
  <si>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</si>
  <si>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</si>
  <si>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</si>
  <si>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</si>
  <si>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</si>
  <si>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</si>
  <si>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</si>
  <si>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</si>
  <si>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</si>
  <si>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</si>
  <si>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</si>
  <si>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</si>
  <si>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</si>
  <si>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</si>
  <si>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</si>
  <si>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</si>
  <si>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</si>
  <si>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</si>
  <si>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</si>
  <si>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</si>
  <si>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</si>
  <si>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</si>
  <si>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</si>
  <si>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</si>
  <si>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</si>
  <si>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</si>
  <si>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</si>
  <si>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</si>
  <si>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</si>
  <si>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</si>
  <si>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</si>
  <si>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</si>
  <si>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</si>
  <si>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</si>
  <si>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</si>
  <si>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</si>
  <si>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</si>
  <si>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</si>
  <si>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</si>
  <si>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</si>
  <si>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</si>
  <si>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</si>
  <si>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</si>
  <si>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</si>
  <si>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</si>
  <si>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</si>
  <si>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</si>
  <si>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</si>
  <si>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</si>
  <si>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</si>
  <si>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</si>
  <si>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</si>
  <si>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</si>
  <si>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</si>
  <si>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</si>
  <si>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</si>
  <si>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</si>
  <si>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</si>
  <si>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</si>
  <si>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</si>
  <si>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</si>
  <si>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</si>
  <si>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</si>
  <si>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</si>
  <si>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</si>
  <si>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</si>
  <si>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</si>
  <si>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</si>
  <si>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</si>
  <si>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</si>
  <si>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</si>
  <si>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</si>
  <si>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</si>
  <si>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</si>
  <si>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</si>
  <si>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</si>
  <si>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</si>
  <si>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</si>
  <si>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</si>
  <si>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</si>
  <si>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</si>
  <si>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</si>
  <si>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</si>
  <si>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</si>
  <si>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</si>
  <si>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</si>
  <si>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</si>
  <si>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</si>
  <si>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</si>
  <si>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</si>
  <si>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</si>
  <si>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</si>
  <si>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</si>
  <si>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</si>
  <si>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</si>
  <si>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</si>
  <si>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</si>
  <si>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</si>
  <si>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</si>
  <si>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</si>
  <si>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</si>
  <si>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</si>
  <si>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</si>
  <si>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</si>
  <si>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</si>
  <si>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</si>
  <si>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</si>
  <si>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</si>
  <si>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</si>
  <si>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</si>
  <si>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</si>
  <si>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</si>
  <si>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</si>
  <si>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</si>
  <si>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</si>
  <si>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</si>
  <si>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</si>
  <si>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</si>
  <si>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</si>
  <si>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</si>
  <si>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</si>
  <si>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</si>
  <si>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</si>
  <si>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</si>
  <si>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</si>
  <si>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</si>
  <si>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</si>
  <si>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</si>
  <si>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</si>
  <si>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</si>
  <si>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</si>
  <si>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</si>
  <si>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</si>
  <si>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</si>
  <si>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</si>
  <si>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</si>
  <si>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</si>
  <si>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</si>
  <si>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</si>
  <si>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</si>
  <si>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</si>
  <si>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</si>
  <si>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</si>
  <si>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</si>
  <si>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</si>
  <si>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</si>
  <si>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</si>
  <si>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</si>
  <si>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</si>
  <si>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</si>
  <si>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</si>
  <si>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</si>
  <si>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</si>
  <si>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</si>
  <si>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</si>
  <si>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</si>
  <si>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</si>
  <si>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</si>
  <si>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</si>
  <si>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</si>
  <si>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</si>
  <si>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</si>
  <si>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</si>
  <si>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</si>
  <si>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</si>
  <si>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</si>
  <si>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</si>
  <si>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</si>
  <si>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</si>
  <si>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</si>
  <si>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</si>
  <si>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</si>
  <si>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</si>
  <si>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</si>
  <si>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</si>
  <si>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</si>
  <si>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</si>
  <si>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</si>
  <si>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</si>
  <si>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</si>
  <si>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</si>
  <si>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</si>
  <si>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</si>
  <si>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</si>
  <si>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</si>
  <si>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</si>
  <si>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</si>
  <si>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</si>
  <si>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</si>
  <si>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</si>
  <si>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</si>
  <si>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</si>
  <si>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</si>
  <si>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</si>
  <si>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</si>
  <si>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</si>
  <si>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</si>
  <si>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</si>
  <si>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</si>
  <si>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</si>
  <si>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</si>
  <si>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</si>
  <si>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</si>
  <si>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</si>
  <si>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</si>
  <si>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</si>
  <si>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</si>
  <si>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</si>
  <si>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</si>
  <si>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</si>
  <si>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</si>
  <si>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</si>
  <si>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</si>
  <si>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</si>
  <si>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</si>
  <si>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</si>
  <si>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</si>
  <si>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</si>
  <si>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</si>
  <si>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</si>
  <si>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</si>
  <si>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</si>
  <si>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</si>
  <si>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</si>
  <si>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</si>
  <si>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</si>
  <si>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</si>
  <si>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</si>
  <si>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</si>
  <si>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</si>
  <si>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</si>
  <si>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</si>
  <si>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</si>
  <si>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</si>
  <si>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</si>
  <si>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</si>
  <si>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</si>
  <si>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</si>
  <si>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</si>
  <si>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</si>
  <si>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</si>
  <si>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</si>
  <si>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</si>
  <si>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</si>
  <si>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</si>
  <si>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</si>
  <si>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</si>
  <si>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</si>
  <si>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</si>
  <si>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</si>
  <si>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</si>
  <si>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</si>
  <si>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</si>
  <si>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</si>
  <si>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</si>
  <si>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</si>
  <si>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</si>
  <si>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</si>
  <si>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</si>
  <si>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</si>
  <si>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</si>
  <si>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</si>
  <si>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</si>
  <si>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</si>
  <si>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</si>
  <si>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</si>
  <si>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</si>
  <si>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</si>
  <si>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</si>
  <si>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</si>
  <si>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</si>
  <si>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</si>
  <si>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</si>
  <si>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</si>
  <si>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</si>
  <si>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</si>
  <si>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</si>
  <si>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</si>
  <si>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</si>
  <si>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</si>
  <si>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</si>
  <si>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</si>
  <si>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</si>
  <si>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</si>
  <si>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</si>
  <si>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</si>
  <si>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</si>
  <si>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</si>
  <si>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</si>
  <si>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</si>
  <si>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</si>
  <si>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</si>
  <si>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</si>
  <si>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</si>
  <si>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</si>
  <si>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</si>
  <si>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</si>
  <si>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</si>
  <si>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</si>
  <si>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</si>
  <si>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</si>
  <si>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</si>
  <si>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</si>
  <si>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</si>
  <si>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</si>
  <si>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</si>
  <si>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</si>
  <si>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</si>
  <si>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</si>
  <si>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</si>
  <si>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</si>
  <si>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</si>
  <si>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</si>
  <si>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</si>
  <si>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</si>
  <si>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</si>
  <si>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</si>
  <si>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</si>
  <si>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</si>
  <si>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</si>
  <si>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</si>
  <si>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</si>
  <si>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</si>
  <si>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</si>
  <si>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</si>
  <si>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</si>
  <si>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</si>
  <si>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</si>
  <si>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</si>
  <si>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</si>
  <si>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</si>
  <si>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</si>
  <si>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</si>
  <si>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</si>
  <si>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</si>
  <si>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</si>
  <si>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</si>
  <si>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</si>
  <si>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</si>
  <si>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</si>
  <si>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</si>
  <si>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</si>
  <si>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</si>
  <si>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</si>
  <si>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</si>
  <si>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</si>
  <si>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</si>
  <si>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</si>
  <si>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</si>
  <si>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</si>
  <si>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</si>
  <si>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</si>
  <si>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</si>
  <si>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</si>
  <si>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</si>
  <si>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</si>
  <si>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</si>
  <si>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</si>
  <si>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</si>
  <si>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</si>
  <si>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</si>
  <si>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</si>
  <si>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</si>
  <si>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</si>
  <si>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</si>
  <si>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</si>
  <si>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</si>
  <si>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</si>
  <si>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</si>
  <si>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</si>
  <si>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</si>
  <si>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</si>
  <si>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</si>
  <si>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</si>
  <si>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</si>
  <si>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</si>
  <si>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</si>
  <si>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</si>
  <si>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</si>
  <si>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</si>
  <si>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</si>
  <si>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</si>
  <si>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</si>
  <si>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</si>
  <si>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</si>
  <si>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</si>
  <si>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</si>
  <si>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</si>
  <si>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</si>
  <si>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</si>
  <si>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</si>
  <si>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</si>
  <si>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</si>
  <si>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</si>
  <si>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</si>
  <si>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</si>
  <si>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</si>
  <si>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</si>
  <si>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</si>
  <si>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</si>
  <si>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</si>
  <si>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</si>
  <si>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</si>
  <si>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</si>
  <si>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</si>
  <si>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</si>
  <si>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</si>
  <si>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</si>
  <si>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</si>
  <si>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</si>
  <si>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</si>
  <si>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</si>
  <si>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</si>
  <si>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</si>
  <si>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</si>
  <si>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</si>
  <si>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</si>
  <si>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</si>
  <si>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</si>
  <si>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</si>
  <si>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</si>
  <si>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</si>
  <si>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</si>
  <si>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</si>
  <si>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</si>
  <si>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</si>
  <si>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</si>
  <si>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</si>
  <si>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</si>
  <si>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</si>
  <si>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</si>
  <si>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</si>
  <si>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</si>
  <si>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</si>
  <si>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</si>
  <si>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</si>
  <si>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</si>
  <si>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</si>
  <si>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</si>
  <si>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</si>
  <si>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</si>
  <si>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</si>
  <si>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</si>
  <si>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</si>
  <si>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</si>
  <si>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</si>
  <si>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</si>
  <si>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</si>
  <si>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</si>
  <si>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</si>
  <si>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</si>
  <si>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</si>
  <si>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</si>
  <si>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</si>
  <si>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</si>
  <si>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</si>
  <si>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</si>
  <si>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</si>
  <si>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</si>
  <si>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</si>
  <si>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</si>
  <si>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</si>
  <si>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</si>
  <si>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</si>
  <si>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</si>
  <si>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</si>
  <si>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</si>
  <si>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</si>
  <si>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</si>
  <si>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</si>
  <si>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</si>
  <si>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</si>
  <si>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</si>
  <si>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</si>
  <si>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</si>
  <si>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</si>
  <si>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</si>
  <si>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</si>
  <si>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</si>
  <si>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</si>
  <si>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</si>
  <si>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</si>
  <si>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</si>
  <si>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</si>
  <si>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</si>
  <si>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</si>
  <si>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</si>
  <si>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</si>
  <si>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</si>
  <si>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</si>
  <si>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</si>
  <si>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</si>
  <si>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</si>
  <si>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</si>
  <si>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</si>
  <si>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</si>
  <si>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</si>
  <si>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</si>
  <si>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</si>
  <si>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</si>
  <si>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</si>
  <si>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</si>
  <si>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</si>
  <si>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</si>
  <si>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</si>
  <si>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</si>
  <si>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</si>
  <si>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</si>
  <si>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</si>
  <si>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</si>
  <si>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</si>
  <si>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</si>
  <si>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</si>
  <si>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</si>
  <si>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</si>
  <si>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</si>
  <si>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</si>
  <si>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</si>
  <si>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</si>
  <si>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</si>
  <si>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</si>
  <si>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</si>
  <si>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</si>
  <si>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</si>
  <si>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</si>
  <si>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</si>
  <si>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</si>
  <si>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</si>
  <si>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</si>
  <si>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</si>
  <si>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</si>
  <si>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</si>
  <si>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</si>
  <si>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</si>
  <si>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</si>
  <si>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</si>
  <si>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</si>
  <si>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</si>
  <si>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</si>
  <si>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</si>
  <si>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</si>
  <si>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</si>
  <si>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</si>
  <si>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</si>
  <si>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</si>
  <si>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</si>
  <si>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</si>
  <si>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</si>
  <si>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</si>
  <si>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</si>
  <si>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</si>
  <si>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</si>
  <si>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</si>
  <si>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</si>
  <si>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</si>
  <si>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</si>
  <si>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</si>
  <si>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</si>
  <si>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</si>
  <si>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</si>
  <si>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</si>
  <si>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</si>
  <si>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</si>
  <si>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</si>
  <si>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</si>
  <si>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</si>
  <si>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</si>
  <si>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</si>
  <si>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</si>
  <si>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</si>
  <si>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</si>
  <si>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</si>
  <si>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</si>
  <si>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</si>
  <si>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</si>
  <si>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</si>
  <si>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</si>
  <si>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</si>
  <si>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</si>
  <si>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</si>
  <si>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</si>
  <si>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</si>
  <si>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</si>
  <si>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</si>
  <si>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</si>
  <si>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</si>
  <si>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</si>
  <si>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</si>
  <si>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</si>
  <si>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</si>
  <si>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</si>
  <si>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</si>
  <si>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</si>
  <si>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</si>
  <si>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</si>
  <si>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</si>
  <si>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</si>
  <si>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</si>
  <si>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</si>
  <si>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</si>
  <si>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</si>
  <si>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</si>
  <si>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</si>
  <si>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</si>
  <si>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</si>
  <si>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</si>
  <si>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</si>
  <si>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</si>
  <si>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</si>
  <si>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</si>
  <si>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</si>
  <si>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</si>
  <si>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</si>
  <si>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</si>
  <si>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</si>
  <si>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</si>
  <si>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</si>
  <si>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</si>
  <si>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</si>
  <si>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</si>
  <si>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</si>
  <si>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</si>
  <si>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</si>
  <si>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</si>
  <si>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</si>
  <si>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</si>
  <si>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</si>
  <si>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</si>
  <si>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</si>
  <si>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</si>
  <si>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</si>
  <si>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</si>
  <si>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</si>
  <si>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</si>
  <si>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</si>
  <si>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</si>
  <si>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</si>
  <si>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</si>
  <si>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</si>
  <si>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</si>
  <si>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</si>
  <si>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</si>
  <si>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</si>
  <si>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</si>
  <si>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</si>
  <si>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</si>
  <si>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</si>
  <si>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</si>
  <si>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</si>
  <si>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</si>
  <si>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</si>
  <si>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</si>
  <si>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</si>
  <si>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</si>
  <si>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</si>
  <si>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</si>
  <si>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</si>
  <si>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</si>
  <si>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</si>
  <si>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</si>
  <si>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</si>
  <si>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</si>
  <si>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</si>
  <si>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</si>
  <si>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</si>
  <si>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</si>
  <si>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</si>
  <si>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</si>
  <si>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</si>
  <si>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</si>
  <si>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</si>
  <si>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</si>
  <si>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</si>
  <si>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</si>
  <si>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</si>
  <si>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</si>
  <si>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</si>
  <si>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</si>
  <si>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</si>
  <si>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</si>
  <si>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</si>
  <si>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</si>
  <si>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</si>
  <si>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</si>
  <si>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</si>
  <si>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</si>
  <si>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</si>
  <si>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</si>
  <si>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</si>
  <si>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</si>
  <si>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</si>
  <si>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</si>
  <si>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</si>
  <si>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</si>
  <si>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</si>
  <si>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</si>
  <si>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</si>
  <si>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</si>
  <si>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</si>
  <si>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</si>
  <si>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</si>
  <si>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</si>
  <si>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</si>
  <si>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</si>
  <si>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</si>
  <si>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</si>
  <si>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</si>
  <si>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</si>
  <si>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</si>
  <si>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</si>
  <si>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</si>
  <si>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</si>
  <si>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</si>
  <si>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</si>
  <si>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</si>
  <si>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</si>
  <si>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</si>
  <si>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</si>
  <si>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</si>
  <si>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</si>
  <si>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</si>
  <si>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</si>
  <si>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</si>
  <si>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</si>
  <si>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</si>
  <si>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</si>
  <si>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</si>
  <si>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</si>
  <si>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</si>
  <si>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</si>
  <si>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</si>
  <si>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</si>
  <si>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</si>
  <si>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</si>
  <si>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</si>
  <si>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</si>
  <si>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</si>
  <si>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</si>
  <si>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</si>
  <si>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</si>
  <si>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</si>
  <si>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</si>
  <si>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</si>
  <si>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</si>
  <si>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</si>
  <si>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</si>
  <si>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</si>
  <si>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</si>
  <si>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</si>
  <si>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</si>
  <si>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</si>
  <si>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</si>
  <si>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</si>
  <si>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</si>
  <si>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</si>
  <si>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</si>
  <si>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</si>
  <si>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</si>
  <si>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</si>
  <si>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</si>
  <si>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</si>
  <si>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</si>
  <si>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</si>
  <si>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</si>
  <si>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</si>
  <si>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</si>
  <si>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</si>
  <si>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</si>
  <si>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</si>
  <si>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</si>
  <si>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</si>
  <si>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</si>
  <si>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</si>
  <si>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</si>
  <si>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</si>
  <si>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</si>
  <si>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</si>
  <si>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</si>
  <si>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</si>
  <si>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</si>
  <si>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</si>
  <si>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</si>
  <si>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</si>
  <si>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</si>
  <si>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</si>
  <si>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</si>
  <si>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</si>
  <si>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</si>
  <si>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</si>
  <si>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</si>
  <si>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</si>
  <si>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</si>
  <si>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</si>
  <si>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</si>
  <si>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</si>
  <si>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</si>
  <si>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</si>
  <si>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</si>
  <si>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</si>
  <si>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</si>
  <si>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</si>
  <si>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</si>
  <si>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</si>
  <si>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</si>
  <si>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</si>
  <si>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</si>
  <si>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</si>
  <si>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</si>
  <si>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</si>
  <si>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</si>
  <si>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</si>
  <si>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</si>
  <si>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</si>
  <si>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</si>
  <si>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</si>
  <si>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</si>
  <si>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</si>
  <si>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</si>
  <si>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</si>
  <si>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</si>
  <si>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</si>
  <si>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</si>
  <si>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</si>
  <si>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</si>
  <si>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</si>
  <si>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</si>
  <si>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</si>
  <si>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</si>
  <si>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</si>
  <si>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</si>
  <si>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</si>
  <si>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</si>
  <si>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</si>
  <si>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</si>
  <si>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</si>
  <si>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</si>
  <si>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</si>
  <si>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</si>
  <si>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</si>
  <si>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</si>
  <si>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</si>
  <si>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</si>
  <si>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</si>
  <si>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</si>
  <si>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</si>
  <si>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</si>
  <si>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</si>
  <si>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</si>
  <si>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</si>
  <si>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</si>
  <si>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</si>
  <si>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</si>
  <si>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</si>
  <si>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</si>
  <si>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</si>
  <si>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</si>
  <si>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</si>
  <si>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</si>
  <si>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</si>
  <si>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</si>
  <si>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</si>
  <si>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</si>
  <si>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</si>
  <si>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</si>
  <si>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</si>
  <si>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</si>
  <si>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</si>
  <si>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</si>
  <si>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</si>
  <si>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</si>
  <si>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</si>
  <si>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</si>
  <si>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</si>
  <si>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</si>
  <si>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</si>
  <si>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</si>
  <si>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</si>
  <si>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</si>
  <si>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</si>
  <si>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</si>
  <si>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</si>
  <si>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</si>
  <si>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</si>
  <si>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</si>
  <si>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</si>
  <si>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</si>
  <si>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</si>
  <si>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</si>
  <si>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</si>
  <si>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</si>
  <si>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</si>
  <si>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</si>
  <si>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</si>
  <si>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</si>
  <si>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</si>
  <si>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</si>
  <si>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</si>
  <si>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</si>
  <si>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</si>
  <si>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</si>
  <si>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</si>
  <si>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</si>
  <si>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</si>
  <si>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</si>
  <si>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</si>
  <si>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</si>
  <si>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</si>
  <si>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</si>
  <si>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</si>
  <si>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</si>
  <si>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</si>
  <si>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</si>
  <si>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</si>
  <si>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</si>
  <si>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</si>
  <si>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</si>
  <si>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</si>
  <si>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</si>
  <si>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</si>
  <si>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</si>
  <si>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</si>
  <si>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</si>
  <si>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</si>
  <si>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</si>
  <si>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</si>
  <si>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</si>
  <si>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</si>
  <si>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</si>
  <si>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</si>
  <si>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</si>
  <si>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</si>
  <si>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</si>
  <si>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</si>
  <si>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</si>
  <si>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</si>
  <si>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</si>
  <si>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</si>
  <si>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</si>
  <si>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</si>
  <si>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</si>
  <si>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</si>
  <si>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</si>
  <si>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</si>
  <si>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</si>
  <si>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</si>
  <si>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</si>
  <si>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</si>
  <si>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</si>
  <si>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</si>
  <si>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</si>
  <si>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</si>
  <si>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</si>
  <si>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</si>
  <si>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</si>
  <si>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</si>
  <si>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</si>
  <si>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</si>
  <si>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</si>
  <si>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</si>
  <si>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</si>
  <si>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</si>
  <si>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</si>
  <si>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</si>
  <si>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</si>
  <si>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</si>
  <si>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</si>
  <si>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</si>
  <si>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</si>
  <si>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</si>
  <si>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</si>
  <si>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</si>
  <si>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</si>
  <si>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</si>
  <si>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</si>
  <si>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</si>
  <si>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</si>
  <si>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</si>
  <si>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</si>
  <si>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</si>
  <si>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</si>
  <si>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</si>
  <si>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</si>
  <si>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</si>
  <si>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</si>
  <si>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</si>
  <si>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</si>
  <si>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</si>
  <si>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</si>
  <si>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</si>
  <si>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</si>
  <si>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</si>
  <si>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</si>
  <si>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</si>
  <si>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</si>
  <si>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</si>
  <si>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</si>
  <si>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</si>
  <si>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</si>
  <si>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</si>
  <si>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</si>
  <si>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</si>
  <si>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</si>
  <si>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</si>
  <si>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</si>
  <si>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</si>
  <si>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</si>
  <si>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</si>
  <si>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</si>
  <si>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</si>
  <si>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</si>
  <si>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</si>
  <si>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</si>
  <si>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</si>
  <si>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</si>
  <si>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</si>
  <si>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</si>
  <si>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</si>
  <si>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</si>
  <si>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</si>
  <si>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</si>
  <si>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</si>
  <si>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</si>
  <si>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</si>
  <si>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</si>
  <si>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</si>
  <si>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</si>
  <si>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</si>
  <si>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</si>
  <si>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</si>
  <si>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</si>
  <si>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</si>
  <si>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</si>
  <si>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</si>
  <si>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</si>
  <si>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</si>
  <si>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</si>
  <si>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</si>
  <si>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</si>
  <si>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</si>
  <si>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</si>
  <si>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</si>
  <si>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</si>
  <si>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</si>
  <si>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</si>
  <si>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</si>
  <si>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</si>
  <si>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</si>
  <si>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</si>
  <si>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</si>
  <si>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</si>
  <si>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</si>
  <si>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</si>
  <si>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</si>
  <si>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</si>
  <si>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</si>
  <si>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</si>
  <si>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</si>
  <si>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</si>
  <si>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</si>
  <si>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</si>
  <si>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</si>
  <si>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</si>
  <si>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</si>
  <si>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</si>
  <si>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</si>
  <si>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</si>
  <si>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</si>
  <si>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</si>
  <si>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</si>
  <si>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</si>
  <si>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</si>
  <si>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</si>
  <si>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</si>
  <si>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</si>
  <si>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</si>
  <si>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</si>
  <si>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</si>
  <si>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</si>
  <si>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</si>
  <si>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</si>
  <si>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</si>
  <si>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</si>
  <si>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</si>
  <si>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</si>
  <si>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</si>
  <si>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</si>
  <si>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</si>
  <si>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</si>
  <si>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</si>
  <si>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</si>
  <si>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</si>
  <si>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</si>
  <si>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</si>
  <si>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</si>
  <si>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</si>
  <si>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</si>
  <si>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</si>
  <si>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</si>
  <si>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</si>
  <si>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</si>
  <si>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</si>
  <si>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</si>
  <si>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</si>
  <si>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</si>
  <si>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</si>
  <si>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</si>
  <si>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</si>
  <si>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</si>
  <si>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</si>
  <si>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</si>
  <si>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</si>
  <si>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</si>
  <si>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</si>
  <si>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</si>
  <si>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</si>
  <si>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</si>
  <si>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</si>
  <si>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</si>
  <si>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</si>
  <si>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</si>
  <si>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</si>
  <si>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</si>
  <si>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</si>
  <si>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</si>
  <si>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</si>
  <si>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</si>
  <si>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</si>
  <si>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</si>
  <si>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</si>
  <si>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</si>
  <si>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</si>
  <si>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</si>
  <si>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</si>
  <si>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</si>
  <si>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</si>
  <si>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</si>
  <si>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</si>
  <si>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</si>
  <si>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</si>
  <si>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</si>
  <si>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</si>
  <si>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</si>
  <si>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</si>
  <si>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</si>
  <si>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</si>
  <si>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</si>
  <si>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</si>
  <si>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</si>
  <si>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</si>
  <si>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</si>
  <si>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</si>
  <si>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</si>
  <si>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</si>
  <si>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</si>
  <si>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</si>
  <si>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</si>
  <si>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</si>
  <si>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</si>
  <si>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</si>
  <si>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</si>
  <si>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</si>
  <si>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</si>
  <si>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</si>
  <si>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</si>
  <si>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</si>
  <si>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</si>
  <si>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</si>
  <si>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</si>
  <si>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</si>
  <si>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</si>
  <si>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</si>
  <si>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</si>
  <si>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</si>
  <si>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</si>
  <si>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</si>
  <si>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</si>
  <si>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</si>
  <si>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</si>
  <si>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</si>
  <si>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</si>
  <si>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</si>
  <si>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</si>
  <si>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</si>
  <si>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</si>
  <si>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</si>
  <si>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</si>
  <si>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</si>
  <si>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</si>
  <si>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</si>
  <si>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</si>
  <si>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</si>
  <si>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</si>
  <si>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</si>
  <si>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</si>
  <si>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</si>
  <si>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</si>
  <si>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</si>
  <si>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</si>
  <si>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</si>
  <si>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</si>
  <si>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</si>
  <si>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</si>
  <si>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</si>
  <si>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</si>
  <si>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</si>
  <si>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</si>
  <si>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</si>
  <si>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</si>
  <si>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</si>
  <si>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</si>
  <si>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</si>
  <si>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</si>
  <si>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</si>
  <si>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</si>
  <si>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</si>
  <si>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</si>
  <si>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</si>
  <si>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</si>
  <si>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</si>
  <si>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</si>
  <si>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</si>
  <si>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</si>
  <si>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</si>
  <si>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</si>
  <si>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</si>
  <si>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</si>
  <si>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</si>
  <si>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</si>
  <si>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</si>
  <si>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</si>
  <si>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</si>
  <si>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</si>
  <si>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</si>
  <si>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</si>
  <si>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</si>
  <si>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</si>
  <si>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</si>
  <si>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</si>
  <si>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</si>
  <si>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</si>
  <si>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</si>
  <si>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</si>
  <si>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</si>
  <si>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</si>
  <si>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</si>
  <si>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</si>
  <si>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</si>
  <si>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</si>
  <si>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</si>
  <si>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</si>
  <si>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</si>
  <si>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</si>
  <si>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</si>
  <si>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</si>
  <si>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</si>
  <si>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</si>
  <si>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</si>
  <si>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</si>
  <si>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</si>
  <si>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</si>
  <si>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</si>
  <si>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</si>
  <si>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</si>
  <si>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</si>
  <si>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</si>
  <si>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</si>
  <si>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</si>
  <si>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</si>
  <si>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</si>
  <si>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</si>
  <si>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</si>
  <si>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</si>
  <si>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</si>
  <si>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</si>
  <si>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</si>
  <si>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</si>
  <si>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</si>
  <si>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</si>
  <si>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</si>
  <si>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</si>
  <si>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</si>
  <si>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</si>
  <si>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</si>
  <si>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</si>
  <si>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</si>
  <si>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</si>
  <si>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</si>
  <si>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</si>
  <si>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</si>
  <si>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</si>
  <si>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</si>
  <si>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</si>
  <si>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</si>
  <si>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</si>
  <si>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</si>
  <si>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</si>
  <si>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</si>
  <si>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</si>
  <si>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</si>
  <si>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</si>
  <si>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</si>
  <si>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</si>
  <si>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</si>
  <si>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</si>
  <si>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</si>
  <si>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</si>
  <si>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</si>
  <si>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</si>
  <si>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</si>
  <si>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</si>
  <si>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</si>
  <si>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</si>
  <si>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</si>
  <si>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</si>
  <si>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</si>
  <si>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</si>
  <si>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</si>
  <si>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</si>
  <si>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</si>
  <si>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</si>
  <si>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</si>
  <si>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</si>
  <si>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</si>
  <si>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</si>
  <si>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</si>
  <si>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</si>
  <si>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</si>
  <si>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</si>
  <si>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</si>
  <si>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</si>
  <si>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</si>
  <si>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</si>
  <si>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</si>
  <si>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</si>
  <si>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</si>
  <si>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</si>
  <si>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</si>
  <si>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</si>
  <si>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</si>
  <si>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</si>
  <si>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</si>
  <si>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</si>
  <si>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</si>
  <si>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</si>
  <si>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</si>
  <si>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</si>
  <si>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</si>
  <si>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</si>
  <si>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</si>
  <si>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</si>
  <si>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</si>
  <si>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</si>
  <si>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</si>
  <si>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</si>
  <si>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</si>
  <si>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</si>
  <si>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</si>
  <si>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</si>
  <si>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</si>
  <si>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</si>
  <si>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</si>
  <si>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</si>
  <si>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</si>
  <si>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</si>
  <si>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</si>
  <si>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</si>
  <si>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</si>
  <si>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</si>
  <si>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</si>
  <si>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</si>
  <si>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</si>
  <si>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</si>
  <si>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</si>
  <si>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</si>
  <si>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</si>
  <si>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</si>
  <si>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</si>
  <si>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</si>
  <si>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</si>
  <si>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</si>
  <si>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</si>
  <si>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</si>
  <si>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</si>
  <si>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</si>
  <si>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</si>
  <si>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</si>
  <si>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</si>
  <si>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</si>
  <si>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</si>
  <si>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</si>
  <si>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</si>
  <si>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</si>
  <si>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</si>
  <si>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</si>
  <si>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</si>
  <si>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</si>
  <si>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</si>
  <si>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</si>
  <si>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</si>
  <si>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</si>
  <si>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</si>
  <si>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</si>
  <si>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</si>
  <si>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</si>
  <si>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</si>
  <si>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</si>
  <si>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</si>
  <si>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</si>
  <si>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</si>
  <si>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</si>
  <si>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</si>
  <si>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</si>
  <si>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</si>
  <si>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</si>
  <si>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</si>
  <si>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</si>
  <si>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</si>
  <si>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</si>
  <si>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</si>
  <si>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</si>
  <si>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</si>
  <si>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</si>
  <si>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</si>
  <si>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</si>
  <si>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</si>
  <si>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</si>
  <si>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</si>
  <si>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</si>
  <si>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</si>
  <si>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</si>
  <si>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</si>
  <si>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</si>
  <si>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</si>
  <si>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</si>
  <si>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</si>
  <si>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</si>
  <si>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</si>
  <si>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</si>
  <si>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</si>
  <si>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</si>
  <si>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</si>
  <si>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</si>
  <si>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</si>
  <si>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</si>
  <si>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</si>
  <si>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</si>
  <si>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</si>
  <si>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</si>
  <si>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</si>
  <si>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</si>
  <si>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</si>
  <si>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</si>
  <si>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</si>
  <si>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</si>
  <si>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</si>
  <si>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</si>
  <si>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</si>
  <si>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</si>
  <si>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</si>
  <si>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</si>
  <si>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</si>
  <si>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</si>
  <si>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</si>
  <si>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</si>
  <si>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</si>
  <si>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</si>
  <si>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</si>
  <si>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</si>
  <si>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</si>
  <si>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</si>
  <si>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</si>
  <si>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</si>
  <si>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</si>
  <si>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</si>
  <si>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</si>
  <si>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</si>
  <si>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</si>
  <si>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</si>
  <si>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</si>
  <si>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</si>
  <si>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</si>
  <si>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</si>
  <si>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</si>
  <si>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</si>
  <si>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</si>
  <si>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</si>
  <si>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</si>
  <si>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</si>
  <si>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</si>
  <si>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</si>
  <si>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</si>
  <si>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</si>
  <si>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</si>
  <si>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</si>
  <si>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</si>
  <si>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</si>
  <si>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</si>
  <si>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</si>
  <si>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</si>
  <si>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</si>
  <si>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</si>
  <si>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</si>
  <si>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</si>
  <si>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</si>
  <si>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</si>
  <si>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</si>
  <si>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</si>
  <si>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</si>
  <si>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</si>
  <si>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</si>
  <si>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</si>
  <si>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</si>
  <si>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</si>
  <si>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</si>
  <si>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</si>
  <si>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</si>
  <si>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</si>
  <si>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</si>
  <si>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</si>
  <si>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</si>
  <si>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</si>
  <si>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</si>
  <si>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</si>
  <si>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</si>
  <si>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</si>
  <si>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</si>
  <si>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</si>
  <si>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</si>
  <si>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</si>
  <si>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</si>
  <si>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</si>
  <si>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</si>
  <si>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</si>
  <si>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</si>
  <si>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</si>
  <si>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</si>
  <si>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</si>
  <si>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</si>
  <si>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</si>
  <si>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</si>
  <si>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</si>
  <si>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</si>
  <si>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</si>
  <si>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</si>
  <si>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</si>
  <si>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</si>
  <si>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</si>
  <si>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</si>
  <si>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</si>
  <si>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</si>
  <si>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</si>
  <si>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</si>
  <si>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</si>
  <si>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</si>
  <si>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</si>
  <si>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</si>
  <si>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</si>
  <si>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</si>
  <si>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</si>
  <si>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</si>
  <si>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</si>
  <si>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</si>
  <si>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</si>
  <si>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</si>
  <si>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</si>
  <si>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</si>
  <si>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</si>
  <si>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</si>
  <si>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</si>
  <si>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</si>
  <si>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</si>
  <si>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</si>
  <si>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</si>
  <si>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</si>
  <si>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</si>
  <si>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</si>
  <si>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</si>
  <si>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</si>
  <si>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</si>
  <si>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</si>
  <si>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</si>
  <si>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</si>
  <si>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</si>
  <si>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</si>
  <si>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</si>
  <si>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</si>
  <si>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</si>
  <si>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</si>
  <si>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</si>
  <si>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</si>
  <si>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</si>
  <si>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</si>
  <si>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</si>
  <si>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</si>
  <si>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</si>
  <si>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</si>
  <si>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</si>
  <si>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</si>
  <si>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</si>
  <si>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</si>
  <si>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</si>
  <si>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</si>
  <si>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</si>
  <si>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</si>
  <si>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</si>
  <si>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</si>
  <si>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</si>
  <si>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</si>
  <si>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</si>
  <si>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</si>
  <si>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</si>
  <si>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</si>
  <si>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</si>
  <si>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</si>
  <si>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</si>
  <si>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</si>
  <si>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</si>
  <si>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</si>
  <si>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</si>
  <si>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</si>
  <si>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</si>
  <si>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</si>
  <si>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</si>
  <si>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</si>
  <si>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</si>
  <si>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</si>
  <si>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</si>
  <si>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</si>
  <si>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</si>
  <si>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</si>
  <si>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</si>
  <si>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</si>
  <si>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</si>
  <si>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</si>
  <si>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</si>
  <si>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</si>
  <si>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</si>
  <si>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</si>
  <si>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</si>
  <si>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</si>
  <si>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</si>
  <si>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</si>
  <si>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</si>
  <si>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</si>
  <si>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</si>
  <si>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</si>
  <si>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</si>
  <si>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</si>
  <si>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</si>
  <si>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</si>
  <si>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</si>
  <si>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</si>
  <si>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</si>
  <si>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</si>
  <si>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</si>
  <si>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</si>
  <si>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</si>
  <si>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</si>
  <si>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</si>
  <si>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</si>
  <si>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</si>
  <si>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</si>
  <si>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</si>
  <si>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</si>
  <si>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</si>
  <si>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</si>
  <si>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</si>
  <si>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</si>
  <si>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</si>
  <si>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</si>
  <si>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</si>
  <si>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</si>
  <si>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</si>
  <si>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</si>
  <si>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</si>
  <si>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</si>
  <si>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</si>
  <si>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</si>
  <si>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</si>
  <si>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</si>
  <si>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</si>
  <si>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</si>
  <si>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</si>
  <si>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</si>
  <si>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</si>
  <si>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</si>
  <si>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</si>
  <si>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</si>
  <si>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</si>
  <si>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</si>
  <si>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</si>
  <si>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</si>
  <si>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</si>
  <si>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</si>
  <si>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</si>
  <si>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</si>
  <si>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</si>
  <si>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</si>
  <si>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</si>
  <si>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</si>
  <si>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</si>
  <si>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</si>
  <si>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</si>
  <si>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</si>
  <si>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</si>
  <si>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</si>
  <si>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</si>
  <si>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</si>
  <si>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</si>
  <si>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</si>
  <si>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</si>
  <si>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</si>
  <si>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</si>
  <si>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</si>
  <si>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</si>
  <si>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</si>
  <si>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</si>
  <si>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</si>
  <si>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</si>
  <si>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</si>
  <si>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</si>
  <si>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</si>
  <si>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</si>
  <si>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</si>
  <si>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</si>
  <si>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</si>
  <si>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</si>
  <si>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</si>
  <si>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</si>
  <si>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</si>
  <si>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</si>
  <si>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</si>
  <si>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</si>
  <si>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</si>
  <si>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</si>
  <si>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</si>
  <si>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</si>
  <si>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</si>
  <si>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</si>
  <si>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</si>
  <si>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</si>
  <si>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</si>
  <si>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</si>
  <si>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</si>
  <si>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</si>
  <si>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</si>
  <si>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</si>
  <si>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</si>
  <si>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</si>
  <si>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</si>
  <si>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</si>
  <si>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</si>
  <si>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</si>
  <si>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</si>
  <si>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</si>
  <si>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</si>
  <si>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</si>
  <si>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</si>
  <si>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</si>
  <si>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</si>
  <si>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</si>
  <si>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</si>
  <si>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</si>
  <si>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</si>
  <si>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</si>
  <si>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</si>
  <si>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</si>
  <si>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</si>
  <si>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</si>
  <si>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</si>
  <si>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</si>
  <si>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</si>
  <si>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</si>
  <si>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</si>
  <si>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</si>
  <si>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</si>
  <si>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</si>
  <si>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</si>
  <si>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</si>
  <si>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</si>
  <si>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</si>
  <si>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</si>
  <si>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</si>
  <si>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</si>
  <si>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</si>
  <si>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</si>
  <si>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</si>
  <si>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</si>
  <si>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</si>
  <si>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</si>
  <si>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</si>
  <si>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</si>
  <si>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</si>
  <si>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</si>
  <si>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</si>
  <si>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</si>
  <si>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</si>
  <si>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</si>
  <si>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</si>
  <si>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</si>
  <si>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</si>
  <si>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</si>
  <si>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</si>
  <si>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</si>
  <si>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</si>
  <si>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</si>
  <si>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</si>
  <si>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</si>
  <si>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</si>
  <si>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</si>
  <si>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</si>
  <si>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</si>
  <si>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</si>
  <si>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</si>
  <si>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</si>
  <si>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</si>
  <si>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</si>
  <si>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</si>
  <si>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</si>
  <si>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</si>
  <si>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</si>
  <si>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</si>
  <si>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</si>
  <si>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</si>
  <si>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</si>
  <si>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</si>
  <si>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</si>
  <si>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</si>
  <si>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</si>
  <si>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</si>
  <si>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</si>
  <si>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</si>
  <si>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</si>
  <si>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</si>
  <si>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</si>
  <si>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</si>
  <si>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</si>
  <si>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</si>
  <si>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</si>
  <si>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</si>
  <si>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</si>
  <si>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</si>
  <si>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</si>
  <si>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</si>
  <si>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</si>
  <si>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</si>
  <si>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</si>
  <si>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</si>
  <si>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</si>
  <si>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</si>
  <si>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</si>
  <si>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</si>
  <si>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</si>
  <si>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</si>
  <si>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</si>
  <si>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</si>
  <si>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</si>
  <si>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</si>
  <si>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</si>
  <si>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</si>
  <si>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</si>
  <si>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</si>
  <si>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</si>
  <si>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</si>
  <si>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</si>
  <si>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</si>
  <si>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</si>
  <si>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</si>
  <si>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</si>
  <si>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</si>
  <si>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</si>
  <si>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</si>
  <si>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</si>
  <si>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</si>
  <si>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</si>
  <si>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</si>
  <si>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</si>
  <si>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</si>
  <si>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</si>
  <si>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</si>
  <si>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</si>
  <si>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</si>
  <si>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</si>
  <si>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</si>
  <si>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</si>
  <si>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</si>
  <si>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</si>
  <si>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</si>
  <si>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</si>
  <si>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</si>
  <si>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</si>
  <si>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</si>
  <si>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</si>
  <si>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</si>
  <si>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</si>
  <si>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</si>
  <si>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</si>
  <si>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</si>
  <si>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</si>
  <si>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</si>
  <si>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</si>
  <si>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</si>
  <si>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</si>
  <si>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</si>
  <si>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</si>
  <si>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</si>
  <si>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</si>
  <si>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</si>
  <si>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</si>
  <si>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</si>
  <si>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</si>
  <si>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</si>
  <si>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</si>
  <si>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</si>
  <si>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</si>
  <si>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</si>
  <si>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</si>
  <si>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</si>
  <si>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</si>
  <si>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</si>
  <si>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</si>
  <si>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</si>
  <si>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</si>
  <si>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</si>
  <si>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</si>
  <si>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</si>
  <si>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</si>
  <si>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</si>
  <si>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</si>
  <si>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</si>
  <si>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</si>
  <si>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</si>
  <si>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</si>
  <si>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</si>
  <si>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</si>
  <si>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</si>
  <si>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</si>
  <si>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</si>
  <si>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</si>
  <si>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</si>
  <si>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</si>
  <si>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</si>
  <si>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</si>
  <si>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</si>
  <si>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</si>
  <si>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</si>
  <si>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</si>
  <si>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</si>
  <si>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</si>
  <si>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</si>
  <si>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</si>
  <si>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</si>
  <si>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</si>
  <si>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</si>
  <si>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</si>
  <si>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</si>
  <si>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</si>
  <si>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</si>
  <si>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</si>
  <si>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</si>
  <si>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</si>
  <si>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</si>
  <si>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</si>
  <si>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</si>
  <si>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</si>
  <si>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</si>
  <si>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</si>
  <si>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</si>
  <si>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</si>
  <si>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</si>
  <si>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</si>
  <si>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</si>
  <si>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</si>
  <si>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</si>
  <si>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</si>
  <si>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</si>
  <si>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</si>
  <si>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</si>
  <si>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</si>
  <si>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</si>
  <si>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</si>
  <si>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</si>
  <si>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</si>
  <si>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</si>
  <si>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</si>
  <si>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</si>
  <si>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</si>
  <si>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</si>
  <si>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</si>
  <si>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</si>
  <si>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</si>
  <si>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</si>
  <si>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</si>
  <si>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</si>
  <si>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</si>
  <si>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</si>
  <si>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</si>
  <si>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</si>
  <si>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</si>
  <si>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</si>
  <si>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</si>
  <si>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</si>
  <si>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</si>
  <si>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</si>
  <si>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</si>
  <si>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</si>
  <si>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</si>
  <si>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</si>
  <si>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</si>
  <si>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</si>
  <si>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</si>
  <si>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</si>
  <si>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</si>
  <si>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</si>
  <si>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</si>
  <si>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</si>
  <si>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</si>
  <si>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</si>
  <si>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</si>
  <si>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</si>
  <si>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</si>
  <si>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</si>
  <si>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</si>
  <si>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</si>
  <si>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</si>
  <si>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</si>
  <si>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</si>
  <si>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</si>
  <si>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</si>
  <si>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</si>
  <si>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</si>
  <si>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</si>
  <si>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</si>
  <si>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</si>
  <si>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</si>
  <si>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</si>
  <si>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</si>
  <si>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</si>
  <si>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</si>
  <si>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</si>
  <si>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</si>
  <si>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</si>
  <si>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</si>
  <si>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</si>
  <si>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</si>
  <si>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</si>
  <si>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</si>
  <si>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</si>
  <si>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</si>
  <si>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</si>
  <si>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</si>
  <si>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</si>
  <si>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</si>
  <si>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</si>
  <si>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</si>
  <si>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</si>
  <si>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</si>
  <si>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</si>
  <si>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</si>
  <si>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</si>
  <si>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</si>
  <si>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</si>
  <si>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</si>
  <si>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</si>
  <si>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</si>
  <si>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</si>
  <si>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</si>
  <si>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</si>
  <si>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</si>
  <si>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</si>
  <si>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</si>
  <si>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</si>
  <si>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</si>
  <si>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</si>
  <si>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</si>
  <si>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</si>
  <si>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</si>
  <si>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</si>
  <si>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</si>
  <si>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</si>
  <si>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</si>
  <si>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</si>
  <si>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</si>
  <si>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</si>
  <si>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</si>
  <si>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</si>
  <si>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</si>
  <si>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</si>
  <si>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</si>
  <si>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</si>
  <si>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</si>
  <si>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</si>
  <si>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</si>
  <si>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</si>
  <si>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</si>
  <si>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</si>
  <si>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</si>
  <si>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</si>
  <si>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</si>
  <si>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</si>
  <si>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</si>
  <si>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</si>
  <si>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</si>
  <si>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</si>
  <si>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</si>
  <si>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</si>
  <si>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</si>
  <si>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</si>
  <si>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</si>
  <si>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</si>
  <si>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</si>
  <si>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</si>
  <si>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</si>
  <si>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</si>
  <si>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</si>
  <si>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</si>
  <si>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</si>
  <si>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</si>
  <si>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</si>
  <si>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</si>
  <si>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</si>
  <si>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</si>
  <si>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</si>
  <si>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</si>
  <si>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</si>
  <si>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</si>
  <si>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</si>
  <si>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</si>
  <si>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</si>
  <si>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</si>
  <si>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</si>
  <si>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</si>
  <si>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</si>
  <si>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</si>
  <si>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</si>
  <si>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</si>
  <si>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</si>
  <si>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</si>
  <si>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</si>
  <si>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</si>
  <si>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</si>
  <si>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</si>
  <si>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</si>
  <si>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</si>
  <si>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</si>
  <si>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</si>
  <si>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</si>
  <si>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</si>
  <si>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</si>
  <si>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</si>
  <si>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</si>
  <si>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</si>
  <si>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</si>
  <si>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</si>
  <si>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</si>
  <si>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</si>
  <si>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</si>
  <si>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</si>
  <si>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</si>
  <si>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</si>
  <si>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</si>
  <si>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</si>
  <si>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</si>
  <si>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</si>
  <si>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</si>
  <si>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</si>
  <si>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</si>
  <si>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</si>
  <si>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</si>
  <si>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</si>
  <si>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</si>
  <si>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</si>
  <si>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</si>
  <si>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</si>
  <si>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</si>
  <si>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</si>
  <si>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</si>
  <si>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</si>
  <si>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</si>
  <si>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</si>
  <si>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</si>
  <si>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</si>
  <si>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</si>
  <si>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</si>
  <si>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</si>
  <si>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</si>
  <si>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</si>
  <si>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</si>
  <si>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</si>
  <si>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</si>
  <si>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</si>
  <si>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</si>
  <si>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</si>
  <si>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</si>
  <si>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</si>
  <si>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</si>
  <si>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</si>
  <si>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</si>
  <si>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</si>
  <si>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</si>
  <si>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</si>
  <si>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</si>
  <si>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</si>
  <si>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</si>
  <si>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</si>
  <si>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</si>
  <si>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</si>
  <si>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</si>
  <si>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</si>
  <si>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</si>
  <si>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</si>
  <si>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</si>
  <si>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</si>
  <si>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</si>
  <si>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</si>
  <si>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</si>
  <si>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</si>
  <si>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</si>
  <si>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</si>
  <si>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</si>
  <si>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</si>
  <si>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</si>
  <si>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</si>
  <si>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</si>
  <si>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</si>
  <si>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</si>
  <si>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</si>
  <si>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</si>
  <si>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</si>
  <si>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</si>
  <si>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</si>
  <si>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</si>
  <si>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</si>
  <si>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</si>
  <si>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</si>
  <si>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</si>
  <si>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</si>
  <si>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</si>
  <si>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</si>
  <si>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</si>
  <si>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</si>
  <si>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</si>
  <si>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</si>
  <si>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</si>
  <si>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</si>
  <si>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</si>
  <si>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</si>
  <si>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</si>
  <si>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</si>
  <si>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</si>
  <si>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</si>
  <si>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</si>
  <si>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</si>
  <si>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</si>
  <si>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</si>
  <si>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</si>
  <si>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</si>
  <si>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</si>
  <si>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</si>
  <si>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</si>
  <si>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</si>
  <si>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</si>
  <si>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</si>
  <si>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</si>
  <si>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</si>
  <si>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</si>
  <si>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</si>
  <si>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</si>
  <si>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</si>
  <si>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</si>
  <si>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</si>
  <si>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</si>
  <si>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</si>
  <si>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</si>
  <si>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</si>
  <si>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</si>
  <si>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</si>
  <si>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</si>
  <si>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</si>
  <si>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</si>
  <si>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</si>
  <si>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</si>
  <si>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</si>
  <si>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</si>
  <si>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</si>
  <si>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</si>
  <si>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</si>
  <si>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</si>
  <si>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</si>
  <si>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</si>
  <si>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</si>
  <si>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</si>
  <si>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</si>
  <si>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</si>
  <si>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</si>
  <si>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</si>
  <si>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</si>
  <si>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</si>
  <si>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</si>
  <si>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</si>
  <si>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</si>
  <si>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</si>
  <si>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</si>
  <si>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</si>
  <si>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</si>
  <si>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</si>
  <si>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</si>
  <si>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</si>
  <si>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</si>
  <si>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</si>
  <si>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</si>
  <si>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</si>
  <si>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</si>
  <si>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</si>
  <si>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</si>
  <si>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</si>
  <si>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</si>
  <si>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</si>
  <si>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</si>
  <si>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</si>
  <si>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</si>
  <si>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</si>
  <si>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</si>
  <si>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</si>
  <si>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</si>
  <si>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</si>
  <si>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</si>
  <si>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</si>
  <si>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</si>
  <si>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</si>
  <si>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</si>
  <si>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</si>
  <si>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</si>
  <si>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</si>
  <si>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</si>
  <si>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</si>
  <si>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</si>
  <si>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</si>
  <si>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</si>
  <si>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</si>
  <si>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</si>
  <si>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</si>
  <si>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</si>
  <si>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</si>
  <si>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</si>
  <si>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</si>
  <si>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</si>
  <si>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</si>
  <si>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</si>
  <si>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</si>
  <si>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</si>
  <si>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</si>
  <si>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</si>
  <si>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</si>
  <si>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</si>
  <si>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</si>
  <si>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</si>
  <si>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</si>
  <si>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</si>
  <si>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</si>
  <si>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</si>
  <si>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</si>
  <si>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</si>
  <si>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</si>
  <si>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</si>
  <si>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</si>
  <si>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</si>
  <si>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</si>
  <si>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</si>
  <si>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</si>
  <si>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</si>
  <si>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</si>
  <si>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</si>
  <si>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</si>
  <si>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</si>
  <si>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</si>
  <si>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</si>
  <si>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</si>
  <si>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</si>
  <si>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</si>
  <si>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</si>
  <si>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</si>
  <si>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</si>
  <si>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</si>
  <si>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</si>
  <si>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</si>
  <si>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</si>
  <si>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</si>
  <si>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</si>
  <si>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</si>
  <si>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</si>
  <si>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</si>
  <si>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</si>
  <si>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</si>
  <si>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</si>
  <si>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</si>
  <si>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</si>
  <si>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</si>
  <si>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</si>
  <si>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</si>
  <si>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</si>
  <si>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</si>
  <si>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</si>
  <si>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</si>
  <si>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</si>
  <si>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</si>
  <si>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</si>
  <si>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</si>
  <si>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</si>
  <si>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</si>
  <si>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</si>
  <si>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</si>
  <si>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</si>
  <si>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</si>
  <si>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</si>
  <si>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</si>
  <si>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</si>
  <si>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</si>
  <si>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</si>
  <si>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</si>
  <si>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</si>
  <si>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</si>
  <si>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</si>
  <si>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</si>
  <si>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</si>
  <si>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</si>
  <si>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</si>
  <si>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</si>
  <si>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</si>
  <si>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</si>
  <si>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</si>
  <si>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</si>
  <si>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</si>
  <si>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</si>
  <si>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</si>
  <si>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</si>
  <si>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</si>
  <si>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</si>
  <si>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</si>
  <si>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</si>
  <si>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</si>
  <si>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</si>
  <si>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</si>
  <si>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</si>
  <si>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</si>
  <si>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</si>
  <si>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</si>
  <si>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</si>
  <si>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</si>
  <si>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</si>
  <si>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</si>
  <si>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</si>
  <si>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</si>
  <si>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</si>
  <si>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</si>
  <si>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</si>
  <si>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</si>
  <si>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</si>
  <si>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</si>
  <si>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</si>
  <si>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</si>
  <si>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</si>
  <si>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</si>
  <si>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</si>
  <si>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</si>
  <si>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</si>
  <si>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</si>
  <si>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</si>
  <si>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</si>
  <si>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</si>
  <si>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</si>
  <si>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</si>
  <si>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</si>
  <si>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</si>
  <si>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</si>
  <si>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</si>
  <si>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</si>
  <si>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</si>
  <si>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</si>
  <si>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</si>
  <si>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</si>
  <si>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</si>
  <si>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</si>
  <si>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</si>
  <si>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</si>
  <si>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</si>
  <si>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</si>
  <si>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</si>
  <si>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</si>
  <si>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</si>
  <si>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</si>
  <si>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</si>
  <si>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</si>
  <si>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</si>
  <si>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</si>
  <si>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</si>
  <si>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</si>
  <si>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</si>
  <si>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</si>
  <si>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</si>
  <si>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</si>
  <si>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</si>
  <si>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</si>
  <si>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</si>
  <si>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</si>
  <si>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</si>
  <si>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</si>
  <si>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</si>
  <si>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</si>
  <si>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</si>
  <si>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</si>
  <si>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</si>
  <si>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</si>
  <si>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</si>
  <si>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</si>
  <si>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</si>
  <si>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</si>
  <si>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</si>
  <si>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</si>
  <si>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</si>
  <si>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</si>
  <si>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</si>
  <si>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</si>
  <si>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</si>
  <si>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</si>
  <si>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</si>
  <si>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</si>
  <si>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</si>
  <si>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</si>
  <si>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</si>
  <si>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</si>
  <si>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</si>
  <si>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</si>
  <si>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</si>
  <si>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</si>
  <si>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</si>
  <si>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</si>
  <si>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</si>
  <si>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</si>
  <si>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</si>
  <si>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</si>
  <si>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</si>
  <si>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</si>
  <si>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</si>
  <si>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</si>
  <si>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</si>
  <si>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</si>
  <si>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</si>
  <si>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</si>
  <si>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</si>
  <si>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</si>
  <si>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</si>
  <si>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</si>
  <si>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</si>
  <si>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</si>
  <si>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</si>
  <si>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</si>
  <si>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</si>
  <si>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</si>
  <si>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</si>
  <si>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</si>
  <si>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</si>
  <si>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</si>
  <si>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</si>
  <si>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</si>
  <si>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</si>
  <si>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</si>
  <si>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</si>
  <si>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</si>
  <si>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</si>
  <si>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</si>
  <si>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</si>
  <si>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</si>
  <si>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</si>
  <si>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</si>
  <si>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</si>
  <si>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</si>
  <si>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</si>
  <si>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</si>
  <si>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</si>
  <si>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</si>
  <si>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</si>
  <si>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</si>
  <si>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</si>
  <si>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</si>
  <si>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</si>
  <si>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</si>
  <si>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</si>
  <si>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</si>
  <si>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</si>
  <si>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</si>
  <si>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</si>
  <si>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</si>
  <si>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</si>
  <si>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</si>
  <si>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</si>
  <si>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</si>
  <si>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</si>
  <si>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</si>
  <si>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</si>
  <si>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</si>
  <si>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</si>
  <si>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</si>
  <si>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</si>
  <si>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</si>
  <si>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</si>
  <si>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</si>
  <si>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</si>
  <si>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</si>
  <si>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</si>
  <si>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</si>
  <si>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</si>
  <si>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</si>
  <si>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</si>
  <si>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</si>
  <si>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</si>
  <si>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</si>
  <si>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</si>
  <si>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</si>
  <si>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</si>
  <si>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</si>
  <si>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</si>
  <si>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</si>
  <si>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</si>
  <si>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</si>
  <si>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</si>
  <si>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</si>
  <si>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</si>
  <si>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</si>
  <si>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</si>
  <si>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</si>
  <si>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</si>
  <si>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</si>
  <si>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</si>
  <si>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</si>
  <si>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</si>
  <si>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</si>
  <si>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</si>
  <si>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</si>
  <si>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</si>
  <si>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</si>
  <si>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</si>
  <si>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</si>
  <si>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</si>
  <si>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</si>
  <si>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</si>
  <si>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</si>
  <si>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</si>
  <si>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</si>
  <si>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</si>
  <si>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</si>
  <si>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</si>
  <si>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</si>
  <si>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</si>
  <si>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</si>
  <si>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</si>
  <si>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</si>
  <si>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</si>
  <si>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</si>
  <si>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</si>
  <si>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</si>
  <si>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</si>
  <si>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</si>
  <si>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</si>
  <si>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</si>
  <si>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</si>
  <si>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</si>
  <si>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</si>
  <si>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</si>
  <si>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</si>
  <si>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</si>
  <si>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</si>
  <si>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</si>
  <si>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</si>
  <si>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</si>
  <si>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</si>
  <si>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</si>
  <si>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</si>
  <si>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</si>
  <si>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</si>
  <si>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</si>
  <si>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000259</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</si>
  <si>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</si>
  <si>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</si>
  <si>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</si>
  <si>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</si>
  <si>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</si>
  <si>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</si>
  <si>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</si>
  <si>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</si>
  <si>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</si>
  <si>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</si>
  <si>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</si>
  <si>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</si>
  <si>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</si>
  <si>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</si>
  <si>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</si>
  <si>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</si>
  <si>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</si>
  <si>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</si>
  <si>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</si>
  <si>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</si>
  <si>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</si>
  <si>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</si>
  <si>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</si>
  <si>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</si>
  <si>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</si>
  <si>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</si>
  <si>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</si>
  <si>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</si>
  <si>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</si>
  <si>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</si>
  <si>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</si>
  <si>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</si>
  <si>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</si>
  <si>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</si>
  <si>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</si>
  <si>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</si>
  <si>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</si>
  <si>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</si>
  <si>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</si>
  <si>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</si>
  <si>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</si>
  <si>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</si>
  <si>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</si>
  <si>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</si>
  <si>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</si>
  <si>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</si>
  <si>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</si>
  <si>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</si>
  <si>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</si>
  <si>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</si>
  <si>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</si>
  <si>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</si>
  <si>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</si>
  <si>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</si>
  <si>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</si>
  <si>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</si>
  <si>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</si>
  <si>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</si>
  <si>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</si>
  <si>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</si>
  <si>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</si>
  <si>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</si>
  <si>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</si>
  <si>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</si>
  <si>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</si>
  <si>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</si>
  <si>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</si>
  <si>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</si>
  <si>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</si>
  <si>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</si>
  <si>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</si>
  <si>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</si>
  <si>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</si>
  <si>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</si>
  <si>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</si>
  <si>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</si>
  <si>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</si>
  <si>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</si>
  <si>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</si>
  <si>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</si>
  <si>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</si>
  <si>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</si>
  <si>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</si>
  <si>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</si>
  <si>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</si>
  <si>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</si>
  <si>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</si>
  <si>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</si>
  <si>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</si>
  <si>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</si>
  <si>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</si>
  <si>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</si>
  <si>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</si>
  <si>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</si>
  <si>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</si>
  <si>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</si>
  <si>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</si>
  <si>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</si>
  <si>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</si>
  <si>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</si>
  <si>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</si>
  <si>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</si>
  <si>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</si>
  <si>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</si>
  <si>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</si>
  <si>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</si>
  <si>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</si>
  <si>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</si>
  <si>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</si>
  <si>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</si>
  <si>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</si>
  <si>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</si>
  <si>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</si>
  <si>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</si>
  <si>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</si>
  <si>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</si>
  <si>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</si>
  <si>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</si>
  <si>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</si>
  <si>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</si>
  <si>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</si>
  <si>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</si>
  <si>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</si>
  <si>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</si>
  <si>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</si>
  <si>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</si>
  <si>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</si>
  <si>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</si>
  <si>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</si>
  <si>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</si>
  <si>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</si>
  <si>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</si>
  <si>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</si>
  <si>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</si>
  <si>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</si>
  <si>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</si>
  <si>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</si>
  <si>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</si>
  <si>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</si>
  <si>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</si>
  <si>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</si>
  <si>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</si>
  <si>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</si>
  <si>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</si>
  <si>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</si>
  <si>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</si>
  <si>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</si>
  <si>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</si>
  <si>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</si>
  <si>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</si>
  <si>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</si>
  <si>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</si>
  <si>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</si>
  <si>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</si>
  <si>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</si>
  <si>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</si>
  <si>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</si>
  <si>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</si>
  <si>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</si>
  <si>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</si>
  <si>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</si>
  <si>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</si>
  <si>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</si>
  <si>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</si>
  <si>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</si>
  <si>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</si>
  <si>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</si>
  <si>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</si>
  <si>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</si>
  <si>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</si>
  <si>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</si>
  <si>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</si>
  <si>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</si>
  <si>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</si>
  <si>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</si>
  <si>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</si>
  <si>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</si>
  <si>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</si>
  <si>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</si>
  <si>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</si>
  <si>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</si>
  <si>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</si>
  <si>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</si>
  <si>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</si>
  <si>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</si>
  <si>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</si>
  <si>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</si>
  <si>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</si>
  <si>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</si>
  <si>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</si>
  <si>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</si>
  <si>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</si>
  <si>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</si>
  <si>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</si>
  <si>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</si>
  <si>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</si>
  <si>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</si>
  <si>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</si>
  <si>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</si>
  <si>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</si>
  <si>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</si>
  <si>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</si>
  <si>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</si>
  <si>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</si>
  <si>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</si>
  <si>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</si>
  <si>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</si>
  <si>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</si>
  <si>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</si>
  <si>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</si>
  <si>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</si>
  <si>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</si>
  <si>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</si>
  <si>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</si>
  <si>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</si>
  <si>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</si>
  <si>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</si>
  <si>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</si>
  <si>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</si>
  <si>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</si>
  <si>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</si>
  <si>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</si>
  <si>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</si>
  <si>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</si>
  <si>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</si>
  <si>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</si>
  <si>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</si>
  <si>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</si>
  <si>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</si>
  <si>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</si>
  <si>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</si>
  <si>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</si>
  <si>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</si>
  <si>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</si>
  <si>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</si>
  <si>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</si>
  <si>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</si>
  <si>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</si>
  <si>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</si>
  <si>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</si>
  <si>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</si>
  <si>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</si>
  <si>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</si>
  <si>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</si>
  <si>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</si>
  <si>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</si>
  <si>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</si>
  <si>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</si>
  <si>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</si>
  <si>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</si>
  <si>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</si>
  <si>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</si>
  <si>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</si>
  <si>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</si>
  <si>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</si>
  <si>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</si>
  <si>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</si>
  <si>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</si>
  <si>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</si>
  <si>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</si>
  <si>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</si>
  <si>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</si>
  <si>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</si>
  <si>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</si>
  <si>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</si>
  <si>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</si>
  <si>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</si>
  <si>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</si>
  <si>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</si>
  <si>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</si>
  <si>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</si>
  <si>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</si>
  <si>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</si>
  <si>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</si>
  <si>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</si>
  <si>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</si>
  <si>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</si>
  <si>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</si>
  <si>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</si>
  <si>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</si>
  <si>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</si>
  <si>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</si>
  <si>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</si>
  <si>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</si>
  <si>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</si>
  <si>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</si>
  <si>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</si>
  <si>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</si>
  <si>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</si>
  <si>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</si>
  <si>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</si>
  <si>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</si>
  <si>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</si>
  <si>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</si>
  <si>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</si>
  <si>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</si>
  <si>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</si>
  <si>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</si>
  <si>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</si>
  <si>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</si>
  <si>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</si>
  <si>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</si>
  <si>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</si>
  <si>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</si>
  <si>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</si>
  <si>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</si>
  <si>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</si>
  <si>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</si>
  <si>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</si>
  <si>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</si>
  <si>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</si>
  <si>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</si>
  <si>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</si>
  <si>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</si>
  <si>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</si>
  <si>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</si>
  <si>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</si>
  <si>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</si>
  <si>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</si>
  <si>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</si>
  <si>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</si>
  <si>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</si>
  <si>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</si>
  <si>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</si>
  <si>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</si>
  <si>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</si>
  <si>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</si>
  <si>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</si>
  <si>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</si>
  <si>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</si>
  <si>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</si>
  <si>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</si>
  <si>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</si>
  <si>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</si>
  <si>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</si>
  <si>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</si>
  <si>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</si>
  <si>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</si>
  <si>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</si>
  <si>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</si>
  <si>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</si>
  <si>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</si>
  <si>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</si>
  <si>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</si>
  <si>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</si>
  <si>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</si>
  <si>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</si>
  <si>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</si>
  <si>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</si>
  <si>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</si>
  <si>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</si>
  <si>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</si>
  <si>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</si>
  <si>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</si>
  <si>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</si>
  <si>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</si>
  <si>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</si>
  <si>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</si>
  <si>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</si>
  <si>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</si>
  <si>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</si>
  <si>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</si>
  <si>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</si>
  <si>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</si>
  <si>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</si>
  <si>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</si>
  <si>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</si>
  <si>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</si>
  <si>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</si>
  <si>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</si>
  <si>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</si>
  <si>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</si>
  <si>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</si>
  <si>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</si>
  <si>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</si>
  <si>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</si>
  <si>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</si>
  <si>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</si>
  <si>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</si>
  <si>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</si>
  <si>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</si>
  <si>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</si>
  <si>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</si>
  <si>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</si>
  <si>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</si>
  <si>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</si>
  <si>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</si>
  <si>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</si>
  <si>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</si>
  <si>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</si>
  <si>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</si>
  <si>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</si>
  <si>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</si>
  <si>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</si>
  <si>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</si>
  <si>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</si>
  <si>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</si>
  <si>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</si>
  <si>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</si>
  <si>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</si>
  <si>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</si>
  <si>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</si>
  <si>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</si>
  <si>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</si>
  <si>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</si>
  <si>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</si>
  <si>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</si>
  <si>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</si>
  <si>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</si>
  <si>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</si>
  <si>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</si>
  <si>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</si>
  <si>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</si>
  <si>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</si>
  <si>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</si>
  <si>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</si>
  <si>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</si>
  <si>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</si>
  <si>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</si>
  <si>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</si>
  <si>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</si>
  <si>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</si>
  <si>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</si>
  <si>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</si>
  <si>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</si>
  <si>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</si>
  <si>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</si>
  <si>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</si>
  <si>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</si>
  <si>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</si>
  <si>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</si>
  <si>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</si>
  <si>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</si>
  <si>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</si>
  <si>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</si>
  <si>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</si>
  <si>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</si>
  <si>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</si>
  <si>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</si>
  <si>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</si>
  <si>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</si>
  <si>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</si>
  <si>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</si>
  <si>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</si>
  <si>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</si>
  <si>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</si>
  <si>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</si>
  <si>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</si>
  <si>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</si>
  <si>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</si>
  <si>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</si>
  <si>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</si>
  <si>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</si>
  <si>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</si>
  <si>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</si>
  <si>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</si>
  <si>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</si>
  <si>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</si>
  <si>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</si>
  <si>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</si>
  <si>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</si>
  <si>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</si>
  <si>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</si>
  <si>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</si>
  <si>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</si>
  <si>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</si>
  <si>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</si>
  <si>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</si>
  <si>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</si>
  <si>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</si>
  <si>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</si>
  <si>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</si>
  <si>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</si>
  <si>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</si>
  <si>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</si>
  <si>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</si>
  <si>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</si>
  <si>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</si>
  <si>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</si>
  <si>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</si>
  <si>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</si>
  <si>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</si>
  <si>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</si>
  <si>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</si>
  <si>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</si>
  <si>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</si>
  <si>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</si>
  <si>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</si>
  <si>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</si>
  <si>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</si>
  <si>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</si>
  <si>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</si>
  <si>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</si>
  <si>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</si>
  <si>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</si>
  <si>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</si>
  <si>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</si>
  <si>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</si>
  <si>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</si>
  <si>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</si>
  <si>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</si>
  <si>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</si>
  <si>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</si>
  <si>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</si>
  <si>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</si>
  <si>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</si>
  <si>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</si>
  <si>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</si>
  <si>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</si>
  <si>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</si>
  <si>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</si>
  <si>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</si>
  <si>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</si>
  <si>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</si>
  <si>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</si>
  <si>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</si>
  <si>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</si>
  <si>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</si>
  <si>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</si>
  <si>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</si>
  <si>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</si>
  <si>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</si>
  <si>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</si>
  <si>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</si>
  <si>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</si>
  <si>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</si>
  <si>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</si>
  <si>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</si>
  <si>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</si>
  <si>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</si>
  <si>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</si>
  <si>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</si>
  <si>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</si>
  <si>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</si>
  <si>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</si>
  <si>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</si>
  <si>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</si>
  <si>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</si>
  <si>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</si>
  <si>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</si>
  <si>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</si>
  <si>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</si>
  <si>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</si>
  <si>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</si>
  <si>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</si>
  <si>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</si>
  <si>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</si>
  <si>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</si>
  <si>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</si>
  <si>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</si>
  <si>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</si>
  <si>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</si>
  <si>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</si>
  <si>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</si>
  <si>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</si>
  <si>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</si>
  <si>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</si>
  <si>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</si>
  <si>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</si>
  <si>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</si>
  <si>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</si>
  <si>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</si>
  <si>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</si>
  <si>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</si>
  <si>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</si>
  <si>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</si>
  <si>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</si>
  <si>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</si>
  <si>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</si>
  <si>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</si>
  <si>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</si>
  <si>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</si>
  <si>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</si>
  <si>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</si>
  <si>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</si>
  <si>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</si>
  <si>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</si>
  <si>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</si>
  <si>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</si>
  <si>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</si>
  <si>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</si>
  <si>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</si>
  <si>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</si>
  <si>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</si>
  <si>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</si>
  <si>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</si>
  <si>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</si>
  <si>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</si>
  <si>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</si>
  <si>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</si>
  <si>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</si>
  <si>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</si>
  <si>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</si>
  <si>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</si>
  <si>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</si>
  <si>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</si>
  <si>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</si>
  <si>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</si>
  <si>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</si>
  <si>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</si>
  <si>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</si>
  <si>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</si>
  <si>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</si>
  <si>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</si>
  <si>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</si>
  <si>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</si>
  <si>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</si>
  <si>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</si>
  <si>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</si>
  <si>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</si>
  <si>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</si>
  <si>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</si>
  <si>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</si>
  <si>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</si>
  <si>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</si>
  <si>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</si>
  <si>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</si>
  <si>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</si>
  <si>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</si>
  <si>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</si>
  <si>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</si>
  <si>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</si>
  <si>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</si>
  <si>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</si>
  <si>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</si>
  <si>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</si>
  <si>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</si>
  <si>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</si>
  <si>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</si>
  <si>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</si>
  <si>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</si>
  <si>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</si>
  <si>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</si>
  <si>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</si>
  <si>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</si>
  <si>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</si>
  <si>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</si>
  <si>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</si>
  <si>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</si>
  <si>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</si>
  <si>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</si>
  <si>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</si>
  <si>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</si>
  <si>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</si>
  <si>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</si>
  <si>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</si>
  <si>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</si>
  <si>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</si>
  <si>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</si>
  <si>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</si>
  <si>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</si>
  <si>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</si>
  <si>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</si>
  <si>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</si>
  <si>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</si>
  <si>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</si>
  <si>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</si>
  <si>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</si>
  <si>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</si>
  <si>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</si>
  <si>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</si>
  <si>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</si>
  <si>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</si>
  <si>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</si>
  <si>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</si>
  <si>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</si>
  <si>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</si>
  <si>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</si>
  <si>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</si>
  <si>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</si>
  <si>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</si>
  <si>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</si>
  <si>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</si>
  <si>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</si>
  <si>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</si>
  <si>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</si>
  <si>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</si>
  <si>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</si>
  <si>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</si>
  <si>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</si>
  <si>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</si>
  <si>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</si>
  <si>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</si>
  <si>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</si>
  <si>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</si>
  <si>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</si>
  <si>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</si>
  <si>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</si>
  <si>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</si>
  <si>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</si>
  <si>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</si>
  <si>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</si>
  <si>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</si>
  <si>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</si>
  <si>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</si>
  <si>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</si>
  <si>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</si>
  <si>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</si>
  <si>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</si>
  <si>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</si>
  <si>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</si>
  <si>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</si>
  <si>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</si>
  <si>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</si>
  <si>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</si>
  <si>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</si>
  <si>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</si>
  <si>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</si>
  <si>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</si>
  <si>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</si>
  <si>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</si>
  <si>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</si>
  <si>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</si>
  <si>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</si>
  <si>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</si>
  <si>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</si>
  <si>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</si>
  <si>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</si>
  <si>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</si>
  <si>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</si>
  <si>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</si>
  <si>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</si>
  <si>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</si>
  <si>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</si>
  <si>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</si>
  <si>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</si>
  <si>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</si>
  <si>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</si>
  <si>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</si>
  <si>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</si>
  <si>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</si>
  <si>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</si>
  <si>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</si>
  <si>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</si>
  <si>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</si>
  <si>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</si>
  <si>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</si>
  <si>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</si>
  <si>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</si>
  <si>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</si>
  <si>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</si>
  <si>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</si>
  <si>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</si>
  <si>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</si>
  <si>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</si>
  <si>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</si>
  <si>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</si>
  <si>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</si>
  <si>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</si>
  <si>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</si>
  <si>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</si>
  <si>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</si>
  <si>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</si>
  <si>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</si>
  <si>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</si>
  <si>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</si>
  <si>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</si>
  <si>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</si>
  <si>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</si>
  <si>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</si>
  <si>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</si>
  <si>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</si>
  <si>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</si>
  <si>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</si>
  <si>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</si>
  <si>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</si>
  <si>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</si>
  <si>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</si>
  <si>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</si>
  <si>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</si>
  <si>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</si>
  <si>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</si>
  <si>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</si>
  <si>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</si>
  <si>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</si>
  <si>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</si>
  <si>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</si>
  <si>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</si>
  <si>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</si>
  <si>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</si>
  <si>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</si>
  <si>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</si>
  <si>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</si>
  <si>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</si>
  <si>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</si>
  <si>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</si>
  <si>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</si>
  <si>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</si>
  <si>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</si>
  <si>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</si>
  <si>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</si>
  <si>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</si>
  <si>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</si>
  <si>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</si>
  <si>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</si>
  <si>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</si>
  <si>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</si>
  <si>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</si>
  <si>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</si>
  <si>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</si>
  <si>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</si>
  <si>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</si>
  <si>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</si>
  <si>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</si>
  <si>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</si>
  <si>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</si>
  <si>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</si>
  <si>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</si>
  <si>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</si>
  <si>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</si>
  <si>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</si>
  <si>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</si>
  <si>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</si>
  <si>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</si>
  <si>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</si>
  <si>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</si>
  <si>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</si>
  <si>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</si>
  <si>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</si>
  <si>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</si>
  <si>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</si>
  <si>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</si>
  <si>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</si>
  <si>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</si>
  <si>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</si>
  <si>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</si>
  <si>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</si>
  <si>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</si>
  <si>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</si>
  <si>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</si>
  <si>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</si>
  <si>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</si>
  <si>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</si>
  <si>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</si>
  <si>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</si>
  <si>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</si>
  <si>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</si>
  <si>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</si>
  <si>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</si>
  <si>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</si>
  <si>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</si>
  <si>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</si>
  <si>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</si>
  <si>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</si>
  <si>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</si>
  <si>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</si>
  <si>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</si>
  <si>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</si>
  <si>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</si>
  <si>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</si>
  <si>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</si>
  <si>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</si>
  <si>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</si>
  <si>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</si>
  <si>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</si>
  <si>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</si>
  <si>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</si>
  <si>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</si>
  <si>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</si>
  <si>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</si>
  <si>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</si>
  <si>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</si>
  <si>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</si>
  <si>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</si>
  <si>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</si>
  <si>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</si>
  <si>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</si>
  <si>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</si>
  <si>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</si>
  <si>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</si>
  <si>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</si>
  <si>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</si>
  <si>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</si>
  <si>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</si>
  <si>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</si>
  <si>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</si>
  <si>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</si>
  <si>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</si>
  <si>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</si>
  <si>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</si>
  <si>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</si>
  <si>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</si>
  <si>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</si>
  <si>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</si>
  <si>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</si>
  <si>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</si>
  <si>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</si>
  <si>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</si>
  <si>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</si>
  <si>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</si>
  <si>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</si>
  <si>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</si>
  <si>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</si>
  <si>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</si>
  <si>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</si>
  <si>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</si>
  <si>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</si>
  <si>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</si>
  <si>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</si>
  <si>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</si>
  <si>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</si>
  <si>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</si>
  <si>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</si>
  <si>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</si>
  <si>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</si>
  <si>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</si>
  <si>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</si>
  <si>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</si>
  <si>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</si>
  <si>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</si>
  <si>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</si>
  <si>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</si>
  <si>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</si>
  <si>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</si>
  <si>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</si>
  <si>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</si>
  <si>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</si>
  <si>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</si>
  <si>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</si>
  <si>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</si>
  <si>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</si>
  <si>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</si>
  <si>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</si>
  <si>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</si>
  <si>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</si>
  <si>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</si>
  <si>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</si>
  <si>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</si>
  <si>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</si>
  <si>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</si>
  <si>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</si>
  <si>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</si>
  <si>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</si>
  <si>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</si>
  <si>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</si>
  <si>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</si>
  <si>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</si>
  <si>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</si>
  <si>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</si>
  <si>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</si>
  <si>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</si>
  <si>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</si>
  <si>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</si>
  <si>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</si>
  <si>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</si>
  <si>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</si>
  <si>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</si>
  <si>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</si>
  <si>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</si>
  <si>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</si>
  <si>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</si>
  <si>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</si>
  <si>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</si>
  <si>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</si>
  <si>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</si>
  <si>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</si>
  <si>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</si>
  <si>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</si>
  <si>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</si>
  <si>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</si>
  <si>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</si>
  <si>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</si>
  <si>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</si>
  <si>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</si>
  <si>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</si>
  <si>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</si>
  <si>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</si>
  <si>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</si>
  <si>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</si>
  <si>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</si>
  <si>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</si>
  <si>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</si>
  <si>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</si>
  <si>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</si>
  <si>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</si>
  <si>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</si>
  <si>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</si>
  <si>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</si>
  <si>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</si>
  <si>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</si>
  <si>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</si>
  <si>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</si>
  <si>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</si>
  <si>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</si>
  <si>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</si>
  <si>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</si>
  <si>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</si>
  <si>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</si>
  <si>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</si>
  <si>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</si>
  <si>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</si>
  <si>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</si>
  <si>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</si>
  <si>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</si>
  <si>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</si>
  <si>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</si>
  <si>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</si>
  <si>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</si>
  <si>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</si>
  <si>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</si>
  <si>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</si>
  <si>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</si>
  <si>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</si>
  <si>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</si>
  <si>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</si>
  <si>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</si>
  <si>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</si>
  <si>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</si>
  <si>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</si>
  <si>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</si>
  <si>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</si>
  <si>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</si>
  <si>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</si>
  <si>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</si>
  <si>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</si>
  <si>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</si>
  <si>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</si>
  <si>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</si>
  <si>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</si>
  <si>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</si>
  <si>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</si>
  <si>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</si>
  <si>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</si>
  <si>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</si>
  <si>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</si>
  <si>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</si>
  <si>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</si>
  <si>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</si>
  <si>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</si>
  <si>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</si>
  <si>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</si>
  <si>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</si>
  <si>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</si>
  <si>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</si>
  <si>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</si>
  <si>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</si>
  <si>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</si>
  <si>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</si>
  <si>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</si>
  <si>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</si>
  <si>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</si>
  <si>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</si>
  <si>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</si>
  <si>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</si>
  <si>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</si>
  <si>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</si>
  <si>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</si>
  <si>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</si>
  <si>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</si>
  <si>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</si>
  <si>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</si>
  <si>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</si>
  <si>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</si>
  <si>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</si>
  <si>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</si>
  <si>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</si>
  <si>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</si>
  <si>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</si>
  <si>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</si>
  <si>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</si>
  <si>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</si>
  <si>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</si>
  <si>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</si>
  <si>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</si>
  <si>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</si>
  <si>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</si>
  <si>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</si>
  <si>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</si>
  <si>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</si>
  <si>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</si>
  <si>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</si>
  <si>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</si>
  <si>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</si>
  <si>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</si>
  <si>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</si>
  <si>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</si>
  <si>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</si>
  <si>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</si>
  <si>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</si>
  <si>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</si>
  <si>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</si>
  <si>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</si>
  <si>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</si>
  <si>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</si>
  <si>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</si>
  <si>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</si>
  <si>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</si>
  <si>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</si>
  <si>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</si>
  <si>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</si>
  <si>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</si>
  <si>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</si>
  <si>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</si>
  <si>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</si>
  <si>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</si>
  <si>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</si>
  <si>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</si>
  <si>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</si>
  <si>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</si>
  <si>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</si>
  <si>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</si>
  <si>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</si>
  <si>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</si>
  <si>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</si>
  <si>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</si>
  <si>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</si>
  <si>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</si>
  <si>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</si>
  <si>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</si>
  <si>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</si>
  <si>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</si>
  <si>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</si>
  <si>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</si>
  <si>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</si>
  <si>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</si>
  <si>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</si>
  <si>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</si>
  <si>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</si>
  <si>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</si>
  <si>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</si>
  <si>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</si>
  <si>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</si>
  <si>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</si>
  <si>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</si>
  <si>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</si>
  <si>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</si>
  <si>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</si>
  <si>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</si>
  <si>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</si>
  <si>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</si>
  <si>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</si>
  <si>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</si>
  <si>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</si>
  <si>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</si>
  <si>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</si>
  <si>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</si>
  <si>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</si>
  <si>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</si>
  <si>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</si>
  <si>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</si>
  <si>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</si>
  <si>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</si>
  <si>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</si>
  <si>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</si>
  <si>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</si>
  <si>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</si>
  <si>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</si>
  <si>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</si>
  <si>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</si>
  <si>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</si>
  <si>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</si>
  <si>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</si>
  <si>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</si>
  <si>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</si>
  <si>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</si>
  <si>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</si>
  <si>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</si>
  <si>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</si>
  <si>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</si>
  <si>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</si>
  <si>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</si>
  <si>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</si>
  <si>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</si>
  <si>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</si>
  <si>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</si>
  <si>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</si>
  <si>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</si>
  <si>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</si>
  <si>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</si>
  <si>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</si>
  <si>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</si>
  <si>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</si>
  <si>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</si>
  <si>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</si>
  <si>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</si>
  <si>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</si>
  <si>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</si>
  <si>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</si>
  <si>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</si>
  <si>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</si>
  <si>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</si>
  <si>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</si>
  <si>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</si>
  <si>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</si>
  <si>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</si>
  <si>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</si>
  <si>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</si>
  <si>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</si>
  <si>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</si>
  <si>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</si>
  <si>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</si>
  <si>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</si>
  <si>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</si>
  <si>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</si>
  <si>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</si>
  <si>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</si>
  <si>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</si>
  <si>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</si>
  <si>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</si>
  <si>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</si>
  <si>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</si>
  <si>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</si>
  <si>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</si>
  <si>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</si>
  <si>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</si>
  <si>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</si>
  <si>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</si>
  <si>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</si>
  <si>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</si>
  <si>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</si>
  <si>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</si>
  <si>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</si>
  <si>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</si>
  <si>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</si>
  <si>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</si>
  <si>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</si>
  <si>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</si>
  <si>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</si>
  <si>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</si>
  <si>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</si>
  <si>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</si>
  <si>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</si>
  <si>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</si>
  <si>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</si>
  <si>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</si>
  <si>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</si>
  <si>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</si>
  <si>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</si>
  <si>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</si>
  <si>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</si>
  <si>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</si>
  <si>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</si>
  <si>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</si>
  <si>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</si>
  <si>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</si>
  <si>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</si>
  <si>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</si>
  <si>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</si>
  <si>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</si>
  <si>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</si>
  <si>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</si>
  <si>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</si>
  <si>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</si>
  <si>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</si>
  <si>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</si>
  <si>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</si>
  <si>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</si>
  <si>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</si>
  <si>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</si>
  <si>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</si>
  <si>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</si>
  <si>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</si>
  <si>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</si>
  <si>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</si>
  <si>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</si>
  <si>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</si>
  <si>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</si>
  <si>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</si>
  <si>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</si>
  <si>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</si>
  <si>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</si>
  <si>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</si>
  <si>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</si>
  <si>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</si>
  <si>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</si>
  <si>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</si>
  <si>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</si>
  <si>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</si>
  <si>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</si>
  <si>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</si>
  <si>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</si>
  <si>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</si>
  <si>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</si>
  <si>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</si>
  <si>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</si>
  <si>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</si>
  <si>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</si>
  <si>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</si>
  <si>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</si>
  <si>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</si>
  <si>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</si>
  <si>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</si>
  <si>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</si>
  <si>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</si>
  <si>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</si>
  <si>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</si>
  <si>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</si>
  <si>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</si>
  <si>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</si>
  <si>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</si>
  <si>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</si>
  <si>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</si>
  <si>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</si>
  <si>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</si>
  <si>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</si>
  <si>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</si>
  <si>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</si>
  <si>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</si>
  <si>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</si>
  <si>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</si>
  <si>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</si>
  <si>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</si>
  <si>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</si>
  <si>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</si>
  <si>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</si>
  <si>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</si>
  <si>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</si>
  <si>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</si>
  <si>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</si>
  <si>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</si>
  <si>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</si>
  <si>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</si>
  <si>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</si>
  <si>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</si>
  <si>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</si>
  <si>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</si>
  <si>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</si>
  <si>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</si>
  <si>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</si>
  <si>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</si>
  <si>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</si>
  <si>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</si>
  <si>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</si>
  <si>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</si>
  <si>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</si>
  <si>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</si>
  <si>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</si>
  <si>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</si>
  <si>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</si>
  <si>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</si>
  <si>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</si>
  <si>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</si>
  <si>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</si>
  <si>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</si>
  <si>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</si>
  <si>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</si>
  <si>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</si>
  <si>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</si>
  <si>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</si>
  <si>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</si>
  <si>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</si>
  <si>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</si>
  <si>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</si>
  <si>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</si>
  <si>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</si>
  <si>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</si>
  <si>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</si>
  <si>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</si>
  <si>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</si>
  <si>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</si>
  <si>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</si>
  <si>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</si>
  <si>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</si>
  <si>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</si>
  <si>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</si>
  <si>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</si>
  <si>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</si>
  <si>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</si>
  <si>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</si>
  <si>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</si>
  <si>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</si>
  <si>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</si>
  <si>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</si>
  <si>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</si>
  <si>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</si>
  <si>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</si>
  <si>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</si>
  <si>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</si>
  <si>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</si>
  <si>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</si>
  <si>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</si>
  <si>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</si>
  <si>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</si>
  <si>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</si>
  <si>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</si>
  <si>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</si>
  <si>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</si>
  <si>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</si>
  <si>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</si>
  <si>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</si>
  <si>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</si>
  <si>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</si>
  <si>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</si>
  <si>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</si>
  <si>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</si>
  <si>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</si>
  <si>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</si>
  <si>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</si>
  <si>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</si>
  <si>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</si>
  <si>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</si>
  <si>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</si>
  <si>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</si>
  <si>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</si>
  <si>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</si>
  <si>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</si>
  <si>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</si>
  <si>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</si>
  <si>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</si>
  <si>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</si>
  <si>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</si>
  <si>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</si>
  <si>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</si>
  <si>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</si>
  <si>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</si>
  <si>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</si>
  <si>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</si>
  <si>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</si>
  <si>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</si>
  <si>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</si>
  <si>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</si>
  <si>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</si>
  <si>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</si>
  <si>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</si>
  <si>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</si>
  <si>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</si>
  <si>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</si>
  <si>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</si>
  <si>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</si>
  <si>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</si>
  <si>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</si>
  <si>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</si>
  <si>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</si>
  <si>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</si>
  <si>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</si>
  <si>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</si>
  <si>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</si>
  <si>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</si>
  <si>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</si>
  <si>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</si>
  <si>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</si>
  <si>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</si>
  <si>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</si>
  <si>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</si>
  <si>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</si>
  <si>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</si>
  <si>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</si>
  <si>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</si>
  <si>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</si>
  <si>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</si>
  <si>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</si>
  <si>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</si>
  <si>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</si>
  <si>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</si>
  <si>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</si>
  <si>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</si>
  <si>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</si>
  <si>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</si>
  <si>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</si>
  <si>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</si>
  <si>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</si>
  <si>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</si>
  <si>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</si>
  <si>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</si>
  <si>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</si>
  <si>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</si>
  <si>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</si>
  <si>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</si>
  <si>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</si>
  <si>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</si>
  <si>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</si>
  <si>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</si>
  <si>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</si>
  <si>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</si>
  <si>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</si>
  <si>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</si>
  <si>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</si>
  <si>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</si>
  <si>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</si>
  <si>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</si>
  <si>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</si>
  <si>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</si>
  <si>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</si>
  <si>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</si>
  <si>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</si>
  <si>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</si>
  <si>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</si>
  <si>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</si>
  <si>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</si>
  <si>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</si>
  <si>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</si>
  <si>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</si>
  <si>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</si>
  <si>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</si>
  <si>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</si>
  <si>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</si>
  <si>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</si>
  <si>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</si>
  <si>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</si>
  <si>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</si>
  <si>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</si>
  <si>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</si>
  <si>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</si>
  <si>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</si>
  <si>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</si>
  <si>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</si>
  <si>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</si>
  <si>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</si>
  <si>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</si>
  <si>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</si>
  <si>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</si>
  <si>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</si>
  <si>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</si>
  <si>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</si>
  <si>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</si>
  <si>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</si>
  <si>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</si>
  <si>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</si>
  <si>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</si>
  <si>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</si>
  <si>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</si>
  <si>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</si>
  <si>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</si>
  <si>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</si>
  <si>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</si>
  <si>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</si>
  <si>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</si>
  <si>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</si>
  <si>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</si>
  <si>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</si>
  <si>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</si>
  <si>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</si>
  <si>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</si>
  <si>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</si>
  <si>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</si>
  <si>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</si>
  <si>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</si>
  <si>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</si>
  <si>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</si>
  <si>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</si>
  <si>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</si>
  <si>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</si>
  <si>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</si>
  <si>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</si>
  <si>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</si>
  <si>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</si>
  <si>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</si>
  <si>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</si>
  <si>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</si>
  <si>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</si>
  <si>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</si>
  <si>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</si>
  <si>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</si>
  <si>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</si>
  <si>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</si>
  <si>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</si>
  <si>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</si>
  <si>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</si>
  <si>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</si>
  <si>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</si>
  <si>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</si>
  <si>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</si>
  <si>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</si>
  <si>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</si>
  <si>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</si>
  <si>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</si>
  <si>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</si>
  <si>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</si>
  <si>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</si>
  <si>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</si>
  <si>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</si>
  <si>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</si>
  <si>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</si>
  <si>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</si>
  <si>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</si>
  <si>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</si>
  <si>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</si>
  <si>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</si>
  <si>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</si>
  <si>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</si>
  <si>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</si>
  <si>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</si>
  <si>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</si>
  <si>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</si>
  <si>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</si>
  <si>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</si>
  <si>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</si>
  <si>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</si>
  <si>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</si>
  <si>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</si>
  <si>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</si>
  <si>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</si>
  <si>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</si>
  <si>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</si>
  <si>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</si>
  <si>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</si>
  <si>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</si>
  <si>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</si>
  <si>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</si>
  <si>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</si>
  <si>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</si>
  <si>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</si>
  <si>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</si>
  <si>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</si>
  <si>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</si>
  <si>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</si>
  <si>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</si>
  <si>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</si>
  <si>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</si>
  <si>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</si>
  <si>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</si>
  <si>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</si>
  <si>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</si>
  <si>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</si>
  <si>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</si>
  <si>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</si>
  <si>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</si>
  <si>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</si>
  <si>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</si>
  <si>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</si>
  <si>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</si>
  <si>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</si>
  <si>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</si>
  <si>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</si>
  <si>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</si>
  <si>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</si>
  <si>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</si>
  <si>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</si>
  <si>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</si>
  <si>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</si>
  <si>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</si>
  <si>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</si>
  <si>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</si>
  <si>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</si>
  <si>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</si>
  <si>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</si>
  <si>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</si>
  <si>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</si>
  <si>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</si>
  <si>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</si>
  <si>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</si>
  <si>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</si>
  <si>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</si>
  <si>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</si>
  <si>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</si>
  <si>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</si>
  <si>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</si>
  <si>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</si>
  <si>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</si>
  <si>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</si>
  <si>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</si>
  <si>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</si>
  <si>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</si>
  <si>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</si>
  <si>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</si>
  <si>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</si>
  <si>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</si>
  <si>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</si>
  <si>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</si>
  <si>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</si>
  <si>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</si>
  <si>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</si>
  <si>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</si>
  <si>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</si>
  <si>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</si>
  <si>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</si>
  <si>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</si>
  <si>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</si>
  <si>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</si>
  <si>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</si>
  <si>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</si>
  <si>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</si>
  <si>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</si>
  <si>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</si>
  <si>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</si>
  <si>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</si>
  <si>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</si>
  <si>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</si>
  <si>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</si>
  <si>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</si>
  <si>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</si>
  <si>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</si>
  <si>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</si>
  <si>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</si>
  <si>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</si>
  <si>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</si>
  <si>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</si>
  <si>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</si>
  <si>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</si>
  <si>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</si>
  <si>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</si>
  <si>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</si>
  <si>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</si>
  <si>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</si>
  <si>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</si>
  <si>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</si>
  <si>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</si>
  <si>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</si>
  <si>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</si>
  <si>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</si>
  <si>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</si>
  <si>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</si>
  <si>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</si>
  <si>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</si>
  <si>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</si>
  <si>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</si>
  <si>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</si>
  <si>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</si>
  <si>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</si>
  <si>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</si>
  <si>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</si>
  <si>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</si>
  <si>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</si>
  <si>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</si>
  <si>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</si>
  <si>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</si>
  <si>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</si>
  <si>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</si>
  <si>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</si>
  <si>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</si>
  <si>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</si>
  <si>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</si>
  <si>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</si>
  <si>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</si>
  <si>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</si>
  <si>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</si>
  <si>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</si>
  <si>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</si>
  <si>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</si>
  <si>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</si>
  <si>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</si>
  <si>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</si>
  <si>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</si>
  <si>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</si>
  <si>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</si>
  <si>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</si>
  <si>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</si>
  <si>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</si>
  <si>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</si>
  <si>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</si>
  <si>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</si>
  <si>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</si>
  <si>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</si>
  <si>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</si>
  <si>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</si>
  <si>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</si>
  <si>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</si>
  <si>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</si>
  <si>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</si>
  <si>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</si>
  <si>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</si>
  <si>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</si>
  <si>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</si>
  <si>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</si>
  <si>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</si>
  <si>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</si>
  <si>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</si>
  <si>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</si>
  <si>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</si>
  <si>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</si>
  <si>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</si>
  <si>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</si>
  <si>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</si>
  <si>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</si>
  <si>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</si>
  <si>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</si>
  <si>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</si>
  <si>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</si>
  <si>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</si>
  <si>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</si>
  <si>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</si>
  <si>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</si>
  <si>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</si>
  <si>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</si>
  <si>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</si>
  <si>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</si>
  <si>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</si>
  <si>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</si>
  <si>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</si>
  <si>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</si>
  <si>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</si>
  <si>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</si>
  <si>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</si>
  <si>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</si>
  <si>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</si>
  <si>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</si>
  <si>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</si>
  <si>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</si>
  <si>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</si>
  <si>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</si>
  <si>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</si>
  <si>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</si>
  <si>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</si>
  <si>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</si>
  <si>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</si>
  <si>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</si>
  <si>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</si>
  <si>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</si>
  <si>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</si>
  <si>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</si>
  <si>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</si>
  <si>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</si>
  <si>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</si>
  <si>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</si>
  <si>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</si>
  <si>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</si>
  <si>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</si>
  <si>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</si>
  <si>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</si>
  <si>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</si>
  <si>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</si>
  <si>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</si>
  <si>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</si>
  <si>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</si>
  <si>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</si>
  <si>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</si>
  <si>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</si>
  <si>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</si>
  <si>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</si>
  <si>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</si>
  <si>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</si>
  <si>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</si>
  <si>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</si>
  <si>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</si>
  <si>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</si>
  <si>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</si>
  <si>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</si>
  <si>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</si>
  <si>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</si>
  <si>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</si>
  <si>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</si>
  <si>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</si>
  <si>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</si>
  <si>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</si>
  <si>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</si>
  <si>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</si>
  <si>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</si>
  <si>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</si>
  <si>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</si>
  <si>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</si>
  <si>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</si>
  <si>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</si>
  <si>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</si>
  <si>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</si>
  <si>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</si>
  <si>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</si>
  <si>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</si>
  <si>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</si>
  <si>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</si>
  <si>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</si>
  <si>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</si>
  <si>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</si>
  <si>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</si>
  <si>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</si>
  <si>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</si>
  <si>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</si>
  <si>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</si>
  <si>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</si>
  <si>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</si>
  <si>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</si>
  <si>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</si>
  <si>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</si>
  <si>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</si>
  <si>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</si>
  <si>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</si>
  <si>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</si>
  <si>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</si>
  <si>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</si>
  <si>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</si>
  <si>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</si>
  <si>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</si>
  <si>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</si>
  <si>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</si>
  <si>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</si>
  <si>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</si>
  <si>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</si>
  <si>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</si>
  <si>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</si>
  <si>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</si>
  <si>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</si>
  <si>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</si>
  <si>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</si>
  <si>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</si>
  <si>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</si>
  <si>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</si>
  <si>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</si>
  <si>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</si>
  <si>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</si>
  <si>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</si>
  <si>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</si>
  <si>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</si>
  <si>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</si>
  <si>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</si>
  <si>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</si>
  <si>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</si>
  <si>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</si>
  <si>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</si>
  <si>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</si>
  <si>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</si>
  <si>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</si>
  <si>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</si>
  <si>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</si>
  <si>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</si>
  <si>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</si>
  <si>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</si>
  <si>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</si>
  <si>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</si>
  <si>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</si>
  <si>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</si>
  <si>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</si>
  <si>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</si>
  <si>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</si>
  <si>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</si>
  <si>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</si>
  <si>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</si>
  <si>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</si>
  <si>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</si>
  <si>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</si>
  <si>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</si>
  <si>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</si>
  <si>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</si>
  <si>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</si>
  <si>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</si>
  <si>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</si>
  <si>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</si>
  <si>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</si>
  <si>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</si>
  <si>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</si>
  <si>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</si>
  <si>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</si>
  <si>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</si>
  <si>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</si>
  <si>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</si>
  <si>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</si>
  <si>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</si>
  <si>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</si>
  <si>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</si>
  <si>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</si>
  <si>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</si>
  <si>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</si>
  <si>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</si>
  <si>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</si>
  <si>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</si>
  <si>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</si>
  <si>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</si>
  <si>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</si>
  <si>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</si>
  <si>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</si>
  <si>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</si>
  <si>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</si>
  <si>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</si>
  <si>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</si>
  <si>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</si>
  <si>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</si>
  <si>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</si>
  <si>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</si>
  <si>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</si>
  <si>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</si>
  <si>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</si>
  <si>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</si>
  <si>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</si>
  <si>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</si>
  <si>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</si>
  <si>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</si>
  <si>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</si>
  <si>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</si>
  <si>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</si>
  <si>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</si>
  <si>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</si>
  <si>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</si>
  <si>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</si>
  <si>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</si>
  <si>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</si>
  <si>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</si>
  <si>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</si>
  <si>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</si>
  <si>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</si>
  <si>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</si>
  <si>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</si>
  <si>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</si>
  <si>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</si>
  <si>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</si>
  <si>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</si>
  <si>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</si>
  <si>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</si>
  <si>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</si>
  <si>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</si>
  <si>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</si>
  <si>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</si>
  <si>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</si>
  <si>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</si>
  <si>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</si>
  <si>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</si>
  <si>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</si>
  <si>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</si>
  <si>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</si>
  <si>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</si>
  <si>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</si>
  <si>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</si>
  <si>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</si>
  <si>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</si>
  <si>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</si>
  <si>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</si>
  <si>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</si>
  <si>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</si>
  <si>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</si>
  <si>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</si>
  <si>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</si>
  <si>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</si>
  <si>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</si>
  <si>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</si>
  <si>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</si>
  <si>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</si>
  <si>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</si>
  <si>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</si>
  <si>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</si>
  <si>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</si>
  <si>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</si>
  <si>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</si>
  <si>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</si>
  <si>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</si>
  <si>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</si>
  <si>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</si>
  <si>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</si>
  <si>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</si>
  <si>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</si>
  <si>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</si>
  <si>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</si>
  <si>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</si>
  <si>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</si>
  <si>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</si>
  <si>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</si>
  <si>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</si>
  <si>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</si>
  <si>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</si>
  <si>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</si>
  <si>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</si>
  <si>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</si>
  <si>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</si>
  <si>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</si>
  <si>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</si>
  <si>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</si>
  <si>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</si>
  <si>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</si>
  <si>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</si>
  <si>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</si>
  <si>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</si>
  <si>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</si>
  <si>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</si>
  <si>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</si>
  <si>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</si>
  <si>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</si>
  <si>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</si>
  <si>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</si>
  <si>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</si>
  <si>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</si>
  <si>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</si>
  <si>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</si>
  <si>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</si>
  <si>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</si>
  <si>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</si>
  <si>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</si>
  <si>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</si>
  <si>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</si>
  <si>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</si>
  <si>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</si>
  <si>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</si>
  <si>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</si>
  <si>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</si>
  <si>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</si>
  <si>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</si>
  <si>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</si>
  <si>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</si>
  <si>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</si>
  <si>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</si>
  <si>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</si>
  <si>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</si>
  <si>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</si>
  <si>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</si>
  <si>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</si>
  <si>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</si>
  <si>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</si>
  <si>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</si>
  <si>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</si>
  <si>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</si>
  <si>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</si>
  <si>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</si>
  <si>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</si>
  <si>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</si>
  <si>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</si>
  <si>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</si>
  <si>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</si>
  <si>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</si>
  <si>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</si>
  <si>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</si>
  <si>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</si>
  <si>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</si>
  <si>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</si>
  <si>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</si>
  <si>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</si>
  <si>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</si>
  <si>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</si>
  <si>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</si>
  <si>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</si>
  <si>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</si>
  <si>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</si>
  <si>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</si>
  <si>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</si>
  <si>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</si>
  <si>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</si>
  <si>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</si>
  <si>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</si>
  <si>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</si>
  <si>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</si>
  <si>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</si>
  <si>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</si>
  <si>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</si>
  <si>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</si>
  <si>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</si>
  <si>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</si>
  <si>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</si>
  <si>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</si>
  <si>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</si>
  <si>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</si>
  <si>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</si>
  <si>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</si>
  <si>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</si>
  <si>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</si>
  <si>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</si>
  <si>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</si>
  <si>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</si>
  <si>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</si>
  <si>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</si>
  <si>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</si>
  <si>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</si>
  <si>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</si>
  <si>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</si>
  <si>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</si>
  <si>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</si>
  <si>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</si>
  <si>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</si>
  <si>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</si>
  <si>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</si>
  <si>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</si>
  <si>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</si>
  <si>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</si>
  <si>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</si>
  <si>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</si>
  <si>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</si>
  <si>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</si>
  <si>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</si>
  <si>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</si>
  <si>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</si>
  <si>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</si>
  <si>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</si>
  <si>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</si>
  <si>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</si>
  <si>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</si>
  <si>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</si>
  <si>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</si>
  <si>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</si>
  <si>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</si>
  <si>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</si>
  <si>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</si>
  <si>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</si>
  <si>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</si>
  <si>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</si>
  <si>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</si>
  <si>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</si>
  <si>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</si>
  <si>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</si>
  <si>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</si>
  <si>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</si>
  <si>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</si>
  <si>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</si>
  <si>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</si>
  <si>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</si>
  <si>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</si>
  <si>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</si>
  <si>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</si>
  <si>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</si>
  <si>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</si>
  <si>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</si>
  <si>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</si>
  <si>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</si>
  <si>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</si>
  <si>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</si>
  <si>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</si>
  <si>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</si>
  <si>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</si>
  <si>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</si>
  <si>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</si>
  <si>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</si>
  <si>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</si>
  <si>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</si>
  <si>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</si>
  <si>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</si>
  <si>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</si>
  <si>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</si>
  <si>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</si>
  <si>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</si>
  <si>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</si>
  <si>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</si>
  <si>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</si>
  <si>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</si>
  <si>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</si>
  <si>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</si>
  <si>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</si>
  <si>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</si>
  <si>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</si>
  <si>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</si>
  <si>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</si>
  <si>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</si>
  <si>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</si>
  <si>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</si>
  <si>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</si>
  <si>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</si>
  <si>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</si>
  <si>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</si>
  <si>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</si>
  <si>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</si>
  <si>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</si>
  <si>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</si>
  <si>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</si>
  <si>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</si>
  <si>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</si>
  <si>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</si>
  <si>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</si>
  <si>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</si>
  <si>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</si>
  <si>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</si>
  <si>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</si>
  <si>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</si>
  <si>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</si>
  <si>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</si>
  <si>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</si>
  <si>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</si>
  <si>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</si>
  <si>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</si>
  <si>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</si>
  <si>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</si>
  <si>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</si>
  <si>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</si>
  <si>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</si>
  <si>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</si>
  <si>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</si>
  <si>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</si>
  <si>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</si>
  <si>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</si>
  <si>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</si>
  <si>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</si>
  <si>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</si>
  <si>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</si>
  <si>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</si>
  <si>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</si>
  <si>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</si>
  <si>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</si>
  <si>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</si>
  <si>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</si>
  <si>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</si>
  <si>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</si>
  <si>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</si>
  <si>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</si>
  <si>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</si>
  <si>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</si>
  <si>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</si>
  <si>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</si>
  <si>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</si>
  <si>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</si>
  <si>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</si>
  <si>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</si>
  <si>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</si>
  <si>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</si>
  <si>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</si>
  <si>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</si>
  <si>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</si>
  <si>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</si>
  <si>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</si>
  <si>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</si>
  <si>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</si>
  <si>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</si>
  <si>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</si>
  <si>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</si>
  <si>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</si>
  <si>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</si>
  <si>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</si>
  <si>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</si>
  <si>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</si>
  <si>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</si>
  <si>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</si>
  <si>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</si>
  <si>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</si>
  <si>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</si>
  <si>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</si>
  <si>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</si>
  <si>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</si>
  <si>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</si>
  <si>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</si>
  <si>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</si>
  <si>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</si>
  <si>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</si>
  <si>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</si>
  <si>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</si>
  <si>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</si>
  <si>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</si>
  <si>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</si>
  <si>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</si>
  <si>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</si>
  <si>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</si>
  <si>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</si>
  <si>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</si>
  <si>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</si>
  <si>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</si>
  <si>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</si>
  <si>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</si>
  <si>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</si>
  <si>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</si>
  <si>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</si>
  <si>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</si>
  <si>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</si>
  <si>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</si>
  <si>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</si>
  <si>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</si>
  <si>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</si>
  <si>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</si>
  <si>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</si>
  <si>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</si>
  <si>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</si>
  <si>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</si>
  <si>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</si>
  <si>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</si>
  <si>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</si>
  <si>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</si>
  <si>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</si>
  <si>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</si>
  <si>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</si>
  <si>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</si>
  <si>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</si>
  <si>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</si>
  <si>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</si>
  <si>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</si>
  <si>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</si>
  <si>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</si>
  <si>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</si>
  <si>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</si>
  <si>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</si>
  <si>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</si>
  <si>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</si>
  <si>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</si>
  <si>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</si>
  <si>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</si>
  <si>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</si>
  <si>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</si>
  <si>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</si>
  <si>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</si>
  <si>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</si>
  <si>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</si>
  <si>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</si>
  <si>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</si>
  <si>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</si>
  <si>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</si>
  <si>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</si>
  <si>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</si>
  <si>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</si>
  <si>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</si>
  <si>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</si>
  <si>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</si>
  <si>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</si>
  <si>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</si>
  <si>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</si>
  <si>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</si>
  <si>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</si>
  <si>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</si>
  <si>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</si>
  <si>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</si>
  <si>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</si>
  <si>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</si>
  <si>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</si>
  <si>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</si>
  <si>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</si>
  <si>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</si>
  <si>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</si>
  <si>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</si>
  <si>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</si>
  <si>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</si>
  <si>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</si>
  <si>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</si>
  <si>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</si>
  <si>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</si>
  <si>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</si>
  <si>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</si>
  <si>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</si>
  <si>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</si>
  <si>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</si>
  <si>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</si>
  <si>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</si>
  <si>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</si>
  <si>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</si>
  <si>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</si>
  <si>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</si>
  <si>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</si>
  <si>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</si>
  <si>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</si>
  <si>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</si>
  <si>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</si>
  <si>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</si>
  <si>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</si>
  <si>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</si>
  <si>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</si>
  <si>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</si>
  <si>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</si>
  <si>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</si>
  <si>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</si>
  <si>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</si>
  <si>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</si>
  <si>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</si>
  <si>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</si>
  <si>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</si>
  <si>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</si>
  <si>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</si>
  <si>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</si>
  <si>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</si>
  <si>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</si>
  <si>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</si>
  <si>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</si>
  <si>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</si>
  <si>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</si>
  <si>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</si>
  <si>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</si>
  <si>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</si>
  <si>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</si>
  <si>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</si>
  <si>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</si>
  <si>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</si>
  <si>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</si>
  <si>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</si>
  <si>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</si>
  <si>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</si>
  <si>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</si>
  <si>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</si>
  <si>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</si>
  <si>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</si>
  <si>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</si>
  <si>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</si>
  <si>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</si>
  <si>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</si>
  <si>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</si>
  <si>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</si>
  <si>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</si>
  <si>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</si>
  <si>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</si>
  <si>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</si>
  <si>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</si>
  <si>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</si>
  <si>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</si>
  <si>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</si>
  <si>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</si>
  <si>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</si>
  <si>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</si>
  <si>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</si>
  <si>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</si>
  <si>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</si>
  <si>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</si>
  <si>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</si>
  <si>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</si>
  <si>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</si>
  <si>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</si>
  <si>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</si>
  <si>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</si>
  <si>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</si>
  <si>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</si>
  <si>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</si>
  <si>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</si>
  <si>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</si>
  <si>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</si>
  <si>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</si>
  <si>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</si>
  <si>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</si>
  <si>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</si>
  <si>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</si>
  <si>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</si>
  <si>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</si>
  <si>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</si>
  <si>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</si>
  <si>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</si>
  <si>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</si>
  <si>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</si>
  <si>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</si>
  <si>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</si>
  <si>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</si>
  <si>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</si>
  <si>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</si>
  <si>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</si>
  <si>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</si>
  <si>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</si>
  <si>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</si>
  <si>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</si>
  <si>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</si>
  <si>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</si>
  <si>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</si>
  <si>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</si>
  <si>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</si>
  <si>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</si>
  <si>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</si>
  <si>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</si>
  <si>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</si>
  <si>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</si>
  <si>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</si>
  <si>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</si>
  <si>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</si>
  <si>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</si>
  <si>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</si>
  <si>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</si>
  <si>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</si>
  <si>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</si>
  <si>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</si>
  <si>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</si>
  <si>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</si>
  <si>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</si>
  <si>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</si>
  <si>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</si>
  <si>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</si>
  <si>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</si>
  <si>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</si>
  <si>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</si>
  <si>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</si>
  <si>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</si>
  <si>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</si>
  <si>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</si>
  <si>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</si>
  <si>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</si>
  <si>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</si>
  <si>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</si>
  <si>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</si>
  <si>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</si>
  <si>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</si>
  <si>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</si>
  <si>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</si>
  <si>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</si>
  <si>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</si>
  <si>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</si>
  <si>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</si>
  <si>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</si>
  <si>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</si>
  <si>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</si>
  <si>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</si>
  <si>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</si>
  <si>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</si>
  <si>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</si>
  <si>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</si>
  <si>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</si>
  <si>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</si>
  <si>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</si>
  <si>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</si>
  <si>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</si>
  <si>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</si>
  <si>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</si>
  <si>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</si>
  <si>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</si>
  <si>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</si>
  <si>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</si>
  <si>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</si>
  <si>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</si>
  <si>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</si>
  <si>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</si>
  <si>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</si>
  <si>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</si>
  <si>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</si>
  <si>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</si>
  <si>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</si>
  <si>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</si>
  <si>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</si>
  <si>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</si>
  <si>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</si>
  <si>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</si>
  <si>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</si>
  <si>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</si>
  <si>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</si>
  <si>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</si>
  <si>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</si>
  <si>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</si>
  <si>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</si>
  <si>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</si>
  <si>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</si>
  <si>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</si>
  <si>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</si>
  <si>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</si>
  <si>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</si>
  <si>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</si>
  <si>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</si>
  <si>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</si>
  <si>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</si>
  <si>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</si>
  <si>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</si>
  <si>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</si>
  <si>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</si>
  <si>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</si>
  <si>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</si>
  <si>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</si>
  <si>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</si>
  <si>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</si>
  <si>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</si>
  <si>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</si>
  <si>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</si>
  <si>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</si>
  <si>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</si>
  <si>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</si>
  <si>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</si>
  <si>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</si>
  <si>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</si>
  <si>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</si>
  <si>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</si>
  <si>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</si>
  <si>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</si>
  <si>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</si>
  <si>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</si>
  <si>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</si>
  <si>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</si>
  <si>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</si>
  <si>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</si>
  <si>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</si>
  <si>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</si>
  <si>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</si>
  <si>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</si>
  <si>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</si>
  <si>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</si>
  <si>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</si>
  <si>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</si>
  <si>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</si>
  <si>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</si>
  <si>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</si>
  <si>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</si>
  <si>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</si>
  <si>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</si>
  <si>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</si>
  <si>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</si>
  <si>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</si>
  <si>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</si>
  <si>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</si>
  <si>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</si>
  <si>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</si>
  <si>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</si>
  <si>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</si>
  <si>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</si>
  <si>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</si>
  <si>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</si>
  <si>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</si>
  <si>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</si>
  <si>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</si>
  <si>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</si>
  <si>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</si>
  <si>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</si>
  <si>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</si>
  <si>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</si>
  <si>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</si>
  <si>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</si>
  <si>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</si>
  <si>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</si>
  <si>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</si>
  <si>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</si>
  <si>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</si>
  <si>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</si>
  <si>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</si>
  <si>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</si>
  <si>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</si>
  <si>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</si>
  <si>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</si>
  <si>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</si>
  <si>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</si>
  <si>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</si>
  <si>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</si>
  <si>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</si>
  <si>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</si>
  <si>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</si>
  <si>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</si>
  <si>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</si>
  <si>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</si>
  <si>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</si>
  <si>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</si>
  <si>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</si>
  <si>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</si>
  <si>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</si>
  <si>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</si>
  <si>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</si>
  <si>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</si>
  <si>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</si>
  <si>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</si>
  <si>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</si>
  <si>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</si>
  <si>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</si>
  <si>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</si>
  <si>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</si>
  <si>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</si>
  <si>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</si>
  <si>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</si>
  <si>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</si>
  <si>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</si>
  <si>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</si>
  <si>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</si>
  <si>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</si>
  <si>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</si>
  <si>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</si>
  <si>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</si>
  <si>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</si>
  <si>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</si>
  <si>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</si>
  <si>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</si>
  <si>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</si>
  <si>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</si>
  <si>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</si>
  <si>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</si>
  <si>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</si>
  <si>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</si>
  <si>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</si>
  <si>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</si>
  <si>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</si>
  <si>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</si>
  <si>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</si>
  <si>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</si>
  <si>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</si>
  <si>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</si>
  <si>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</si>
  <si>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</si>
  <si>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</si>
  <si>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</si>
  <si>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</si>
  <si>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</si>
  <si>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</si>
  <si>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</si>
  <si>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</si>
  <si>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</si>
  <si>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</si>
  <si>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</si>
  <si>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</si>
  <si>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</si>
  <si>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</si>
  <si>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</si>
  <si>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</si>
  <si>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</si>
  <si>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</si>
  <si>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</si>
  <si>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</si>
  <si>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</si>
  <si>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</si>
  <si>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</si>
  <si>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</si>
  <si>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</si>
  <si>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</si>
  <si>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</si>
  <si>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</si>
  <si>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</si>
  <si>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</si>
  <si>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</si>
  <si>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</si>
  <si>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</si>
  <si>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</si>
  <si>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</si>
  <si>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</si>
  <si>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</si>
  <si>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</si>
  <si>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</si>
  <si>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</si>
  <si>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</si>
  <si>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</si>
  <si>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</si>
  <si>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</si>
  <si>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</si>
  <si>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</si>
  <si>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</si>
  <si>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</si>
  <si>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</si>
  <si>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</si>
  <si>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</si>
  <si>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</si>
  <si>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</si>
  <si>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</si>
  <si>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</si>
  <si>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</si>
  <si>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</si>
  <si>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</si>
  <si>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</si>
  <si>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</si>
  <si>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</si>
  <si>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</si>
  <si>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</si>
  <si>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</si>
  <si>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</si>
  <si>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</si>
  <si>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</si>
  <si>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</si>
  <si>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</si>
  <si>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</si>
  <si>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</si>
  <si>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</si>
  <si>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</si>
  <si>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</si>
  <si>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</si>
  <si>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</si>
  <si>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</si>
  <si>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</si>
  <si>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</si>
  <si>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</si>
  <si>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</si>
  <si>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</si>
  <si>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</si>
  <si>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</si>
  <si>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</si>
  <si>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</si>
  <si>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</si>
  <si>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</si>
  <si>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</si>
  <si>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</si>
  <si>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</si>
  <si>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</si>
  <si>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</si>
  <si>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</si>
  <si>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</si>
  <si>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</si>
  <si>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</si>
  <si>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</si>
  <si>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</si>
  <si>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</si>
  <si>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</si>
  <si>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</si>
  <si>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</si>
  <si>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</si>
  <si>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</si>
  <si>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</si>
  <si>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</si>
  <si>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</si>
  <si>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</si>
  <si>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</si>
  <si>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</si>
  <si>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</si>
  <si>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</si>
  <si>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</si>
  <si>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</si>
  <si>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</si>
  <si>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</si>
  <si>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</si>
  <si>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</si>
  <si>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</si>
  <si>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</si>
  <si>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</si>
  <si>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</si>
  <si>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</si>
  <si>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</si>
  <si>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</si>
  <si>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</si>
  <si>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</si>
  <si>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</si>
  <si>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</si>
  <si>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</si>
  <si>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</si>
  <si>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</si>
  <si>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</si>
  <si>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</si>
  <si>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</si>
  <si>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</si>
  <si>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</si>
  <si>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</si>
  <si>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</si>
  <si>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</si>
  <si>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</si>
  <si>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</si>
  <si>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</si>
  <si>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</si>
  <si>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</si>
  <si>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</si>
  <si>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</si>
  <si>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</si>
  <si>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</si>
  <si>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</si>
  <si>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</si>
  <si>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</si>
  <si>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</si>
  <si>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</si>
  <si>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</si>
  <si>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</si>
  <si>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</si>
  <si>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</si>
  <si>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</si>
  <si>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</si>
  <si>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</si>
  <si>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</si>
  <si>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</si>
  <si>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</si>
  <si>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</si>
  <si>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</si>
  <si>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</si>
  <si>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</si>
  <si>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</si>
  <si>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</si>
  <si>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</si>
  <si>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</si>
  <si>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</si>
  <si>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</si>
  <si>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</si>
  <si>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</si>
  <si>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</si>
  <si>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</si>
  <si>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</si>
  <si>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</si>
  <si>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</si>
  <si>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</si>
  <si>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</si>
  <si>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</si>
  <si>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</si>
  <si>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</si>
  <si>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</si>
  <si>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</si>
  <si>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</si>
  <si>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</si>
  <si>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</si>
  <si>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</si>
  <si>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</si>
  <si>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</si>
  <si>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</si>
  <si>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</si>
  <si>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</si>
  <si>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</si>
  <si>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</si>
  <si>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</si>
  <si>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</si>
  <si>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</si>
  <si>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</si>
  <si>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</si>
  <si>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</si>
  <si>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</si>
  <si>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</si>
  <si>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</si>
  <si>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</si>
  <si>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</si>
  <si>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</si>
  <si>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</si>
  <si>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</si>
  <si>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</si>
  <si>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</si>
  <si>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</si>
  <si>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</si>
  <si>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</si>
  <si>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</si>
  <si>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</si>
  <si>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</si>
  <si>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</si>
  <si>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</si>
  <si>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</si>
  <si>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</si>
  <si>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</si>
  <si>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</si>
  <si>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</si>
  <si>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</si>
  <si>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</si>
  <si>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</si>
  <si>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</si>
  <si>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</si>
  <si>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</si>
  <si>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</si>
  <si>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</si>
  <si>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</si>
  <si>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</si>
  <si>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</si>
  <si>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</si>
  <si>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</si>
  <si>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</si>
  <si>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</si>
  <si>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</si>
  <si>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</si>
  <si>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</si>
  <si>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</si>
  <si>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</si>
  <si>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</si>
  <si>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</si>
  <si>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</si>
  <si>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</si>
  <si>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</si>
  <si>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</si>
  <si>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</si>
  <si>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</si>
  <si>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</si>
  <si>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</si>
  <si>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</si>
  <si>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</si>
  <si>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</si>
  <si>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</si>
  <si>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</si>
  <si>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</si>
  <si>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</si>
  <si>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</si>
  <si>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</si>
  <si>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</si>
  <si>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</si>
  <si>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</si>
  <si>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</si>
  <si>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</si>
  <si>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</si>
  <si>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</si>
  <si>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</si>
  <si>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</si>
  <si>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</si>
  <si>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</si>
  <si>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</si>
  <si>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</si>
  <si>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</si>
  <si>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</si>
  <si>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</si>
  <si>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</si>
  <si>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</si>
  <si>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</si>
  <si>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</si>
  <si>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</si>
  <si>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</si>
  <si>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</si>
  <si>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</si>
  <si>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</si>
  <si>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</si>
  <si>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</si>
  <si>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</si>
  <si>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</si>
  <si>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</si>
  <si>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</si>
  <si>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</si>
  <si>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</si>
  <si>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</si>
  <si>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</si>
  <si>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</si>
  <si>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</si>
  <si>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</si>
  <si>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</si>
  <si>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</si>
  <si>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</si>
  <si>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</si>
  <si>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</si>
  <si>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</si>
  <si>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</si>
  <si>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</si>
  <si>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</si>
  <si>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</si>
  <si>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</si>
  <si>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</si>
  <si>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</si>
  <si>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</si>
  <si>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</si>
  <si>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</si>
  <si>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</si>
  <si>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</si>
  <si>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</si>
  <si>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</si>
  <si>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</si>
  <si>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</si>
  <si>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</si>
  <si>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</si>
  <si>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</si>
  <si>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</si>
  <si>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</si>
  <si>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</si>
  <si>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</si>
  <si>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</si>
  <si>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</si>
  <si>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</si>
  <si>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</si>
  <si>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</si>
  <si>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</si>
  <si>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</si>
  <si>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</si>
  <si>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</si>
  <si>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</si>
  <si>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</si>
  <si>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</si>
  <si>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</si>
  <si>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</si>
  <si>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</si>
  <si>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</si>
  <si>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</si>
  <si>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</si>
  <si>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</si>
  <si>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</si>
  <si>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</si>
  <si>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</si>
  <si>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</si>
  <si>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</si>
  <si>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</si>
  <si>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</si>
  <si>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</si>
  <si>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</si>
  <si>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</si>
  <si>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</si>
  <si>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</si>
  <si>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</si>
  <si>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</si>
  <si>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</si>
  <si>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</si>
  <si>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</si>
  <si>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</si>
  <si>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</si>
  <si>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</si>
  <si>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</si>
  <si>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</si>
  <si>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</si>
  <si>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</si>
  <si>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</si>
  <si>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</si>
  <si>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</si>
  <si>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</si>
  <si>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</si>
  <si>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</si>
  <si>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</si>
  <si>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</si>
  <si>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</si>
  <si>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</si>
  <si>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</si>
  <si>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</si>
  <si>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</si>
  <si>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</si>
  <si>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</si>
  <si>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</si>
  <si>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</si>
  <si>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</si>
  <si>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</si>
  <si>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</si>
  <si>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</si>
  <si>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</si>
  <si>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</si>
  <si>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</si>
  <si>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</si>
  <si>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</si>
  <si>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</si>
  <si>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</si>
  <si>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</si>
  <si>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</si>
  <si>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</si>
  <si>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</si>
  <si>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</si>
  <si>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</si>
  <si>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</si>
  <si>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</si>
  <si>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</si>
  <si>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</si>
  <si>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</si>
  <si>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</si>
  <si>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</si>
  <si>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</si>
  <si>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</si>
  <si>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</si>
  <si>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</si>
  <si>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</si>
  <si>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</si>
  <si>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</si>
  <si>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</si>
  <si>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</si>
  <si>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</si>
  <si>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</si>
  <si>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</si>
  <si>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</si>
  <si>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</si>
  <si>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</si>
  <si>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</si>
  <si>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</si>
  <si>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</si>
  <si>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</si>
  <si>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</si>
  <si>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</si>
  <si>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</si>
  <si>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</si>
  <si>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</si>
  <si>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</si>
  <si>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</si>
  <si>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</si>
  <si>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</si>
  <si>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</si>
  <si>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</si>
  <si>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</si>
  <si>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</si>
  <si>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</si>
  <si>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</si>
  <si>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</si>
  <si>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</si>
  <si>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</si>
  <si>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</si>
  <si>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</si>
  <si>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</si>
  <si>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</si>
  <si>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</si>
  <si>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</si>
  <si>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</si>
  <si>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</si>
  <si>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</si>
  <si>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</si>
  <si>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</si>
  <si>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</si>
  <si>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</si>
  <si>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</si>
  <si>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</si>
  <si>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</si>
  <si>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</si>
  <si>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</si>
  <si>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</si>
  <si>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</si>
  <si>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</si>
  <si>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</si>
  <si>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</si>
  <si>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</si>
  <si>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</si>
  <si>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</si>
  <si>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</si>
  <si>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</si>
  <si>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</si>
  <si>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</si>
  <si>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</si>
  <si>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</si>
  <si>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</si>
  <si>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</si>
  <si>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</si>
  <si>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</si>
  <si>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</si>
  <si>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</si>
  <si>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</si>
  <si>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</si>
  <si>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</si>
  <si>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</si>
  <si>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</si>
  <si>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</si>
  <si>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</si>
  <si>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</si>
  <si>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</si>
  <si>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</si>
  <si>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</si>
  <si>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</si>
  <si>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</si>
  <si>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</si>
  <si>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</si>
  <si>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</si>
  <si>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</si>
  <si>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</si>
  <si>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</si>
  <si>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</si>
  <si>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</si>
  <si>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</si>
  <si>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</si>
  <si>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</si>
  <si>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</si>
  <si>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</si>
  <si>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</si>
  <si>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</si>
  <si>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</si>
  <si>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</si>
  <si>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</si>
  <si>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</si>
  <si>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</si>
  <si>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</si>
  <si>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</si>
  <si>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</si>
  <si>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</si>
  <si>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</si>
  <si>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</si>
  <si>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</si>
  <si>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</si>
  <si>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</si>
  <si>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</si>
  <si>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</si>
  <si>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</si>
  <si>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</si>
  <si>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2017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</si>
  <si>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</si>
  <si>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</si>
  <si>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</si>
  <si>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</si>
  <si>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</si>
  <si>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</si>
  <si>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</si>
  <si>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</si>
  <si>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</si>
  <si>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</si>
  <si>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</si>
  <si>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</si>
  <si>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</si>
  <si>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</si>
  <si>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</si>
  <si>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</si>
  <si>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</si>
  <si>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</si>
  <si>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</si>
  <si>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</si>
  <si>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</si>
  <si>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</si>
  <si>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</si>
  <si>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</si>
  <si>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</si>
  <si>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</si>
  <si>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</si>
  <si>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</si>
  <si>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</si>
  <si>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</si>
  <si>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</si>
  <si>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</si>
  <si>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</si>
  <si>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</si>
  <si>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</si>
  <si>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</si>
  <si>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</si>
  <si>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</si>
  <si>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</si>
  <si>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</si>
  <si>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</si>
  <si>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</si>
  <si>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</si>
  <si>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</si>
  <si>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</si>
  <si>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</si>
  <si>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</si>
  <si>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</si>
  <si>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</si>
  <si>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</si>
  <si>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</si>
  <si>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</si>
  <si>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</si>
  <si>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</si>
  <si>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</si>
  <si>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</si>
  <si>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</si>
  <si>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</si>
  <si>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</si>
  <si>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</si>
  <si>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</si>
  <si>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</si>
  <si>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</si>
  <si>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</si>
  <si>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</si>
  <si>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</si>
  <si>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</si>
  <si>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</si>
  <si>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</si>
  <si>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</si>
  <si>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</si>
  <si>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</si>
  <si>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</si>
  <si>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</si>
  <si>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</si>
  <si>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</si>
  <si>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</si>
  <si>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</si>
  <si>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</si>
  <si>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</si>
  <si>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</si>
  <si>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</si>
  <si>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</si>
  <si>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</si>
  <si>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</si>
  <si>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</si>
  <si>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</si>
  <si>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</si>
  <si>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</si>
  <si>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</si>
  <si>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</si>
  <si>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</si>
  <si>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</si>
  <si>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</si>
  <si>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</si>
  <si>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</si>
  <si>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</si>
  <si>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</si>
  <si>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</si>
  <si>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</si>
  <si>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</si>
  <si>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</si>
  <si>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</si>
  <si>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</si>
  <si>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</si>
  <si>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</si>
  <si>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</si>
  <si>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</si>
  <si>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</si>
  <si>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</si>
  <si>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</si>
  <si>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</si>
  <si>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</si>
  <si>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</si>
  <si>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</si>
  <si>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</si>
  <si>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</si>
  <si>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</si>
  <si>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</si>
  <si>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</si>
  <si>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</si>
  <si>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</si>
  <si>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</si>
  <si>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</si>
  <si>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</si>
  <si>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</si>
  <si>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</si>
  <si>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</si>
  <si>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</si>
  <si>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</si>
  <si>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</si>
  <si>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</si>
  <si>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</si>
  <si>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</si>
  <si>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</si>
  <si>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</si>
  <si>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</si>
  <si>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</si>
  <si>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</si>
  <si>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</si>
  <si>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</si>
  <si>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</si>
  <si>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</si>
  <si>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</si>
  <si>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</si>
  <si>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</si>
  <si>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</si>
  <si>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</si>
  <si>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</si>
  <si>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</si>
  <si>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</si>
  <si>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</si>
  <si>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</si>
  <si>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</si>
  <si>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</si>
  <si>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</si>
  <si>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</si>
  <si>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</si>
  <si>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</si>
  <si>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</si>
  <si>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</si>
  <si>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</si>
  <si>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</si>
  <si>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</si>
  <si>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</si>
  <si>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</si>
  <si>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</si>
  <si>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</si>
  <si>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</si>
  <si>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</si>
  <si>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</si>
  <si>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</si>
  <si>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</si>
  <si>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</si>
  <si>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</si>
  <si>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</si>
  <si>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</si>
  <si>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</si>
  <si>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</si>
  <si>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</si>
  <si>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</si>
  <si>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</si>
  <si>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</si>
  <si>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</si>
  <si>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</si>
  <si>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</si>
  <si>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</si>
  <si>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</si>
  <si>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</si>
  <si>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</si>
  <si>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</si>
  <si>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</si>
  <si>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</si>
  <si>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</si>
  <si>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</si>
  <si>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</si>
  <si>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</si>
  <si>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</si>
  <si>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</si>
  <si>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</si>
  <si>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</si>
  <si>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</si>
  <si>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</si>
  <si>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</si>
  <si>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</si>
  <si>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</si>
  <si>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</si>
  <si>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</si>
  <si>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</si>
  <si>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</si>
  <si>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</si>
  <si>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</si>
  <si>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</si>
  <si>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</si>
  <si>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</si>
  <si>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</si>
  <si>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</si>
  <si>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</si>
  <si>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</si>
  <si>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</si>
  <si>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</si>
  <si>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</si>
  <si>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</si>
  <si>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</si>
  <si>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</si>
  <si>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</si>
  <si>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</si>
  <si>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</si>
  <si>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</si>
  <si>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</si>
  <si>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</si>
  <si>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</si>
  <si>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</si>
  <si>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</si>
  <si>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</si>
  <si>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</si>
  <si>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</si>
  <si>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</si>
  <si>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</si>
  <si>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</si>
  <si>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</si>
  <si>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</si>
  <si>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</si>
  <si>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</si>
  <si>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</si>
  <si>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</si>
  <si>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</si>
  <si>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</si>
  <si>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</si>
  <si>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</si>
  <si>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</si>
  <si>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</si>
  <si>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</si>
  <si>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</si>
  <si>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</si>
  <si>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</si>
  <si>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</si>
  <si>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</si>
  <si>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</si>
  <si>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</si>
  <si>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</si>
  <si>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</si>
  <si>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</si>
  <si>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</si>
  <si>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</si>
  <si>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</si>
  <si>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</si>
  <si>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</si>
  <si>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</si>
  <si>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</si>
  <si>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</si>
  <si>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</si>
  <si>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</si>
  <si>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</si>
  <si>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</si>
  <si>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</si>
  <si>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</si>
  <si>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</si>
  <si>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</si>
  <si>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</si>
  <si>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</si>
  <si>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</si>
  <si>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</si>
  <si>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</si>
  <si>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</si>
  <si>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</si>
  <si>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</si>
  <si>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</si>
  <si>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</si>
  <si>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</si>
  <si>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</si>
  <si>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</si>
  <si>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</si>
  <si>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</si>
  <si>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</si>
  <si>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</si>
  <si>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</si>
  <si>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</si>
  <si>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</si>
  <si>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</si>
  <si>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</si>
  <si>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</si>
  <si>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</si>
  <si>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</si>
  <si>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</si>
  <si>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</si>
  <si>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</si>
  <si>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</si>
  <si>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</si>
  <si>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</si>
  <si>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</si>
  <si>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</si>
  <si>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</si>
  <si>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</si>
  <si>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</si>
  <si>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</si>
  <si>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</si>
  <si>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</si>
  <si>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</si>
  <si>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</si>
  <si>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</si>
  <si>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</si>
  <si>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</si>
  <si>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</si>
  <si>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</si>
  <si>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</si>
  <si>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</si>
  <si>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</si>
  <si>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</si>
  <si>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</si>
  <si>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</si>
  <si>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</si>
  <si>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</si>
  <si>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</si>
  <si>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</si>
  <si>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</si>
  <si>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</si>
  <si>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</si>
  <si>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</si>
  <si>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</si>
  <si>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</si>
  <si>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</si>
  <si>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</si>
  <si>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</si>
  <si>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</si>
  <si>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</si>
  <si>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</si>
  <si>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</si>
  <si>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</si>
  <si>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</si>
  <si>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</si>
  <si>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</si>
  <si>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</si>
  <si>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</si>
  <si>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</si>
  <si>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</si>
  <si>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</si>
  <si>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</si>
  <si>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</si>
  <si>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</si>
  <si>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</si>
  <si>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</si>
  <si>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</si>
  <si>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</si>
  <si>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</si>
  <si>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</si>
  <si>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</si>
  <si>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</si>
  <si>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</si>
  <si>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</si>
  <si>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</si>
  <si>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</si>
  <si>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</si>
  <si>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</si>
  <si>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</si>
  <si>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</si>
  <si>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</si>
  <si>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</si>
  <si>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</si>
  <si>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</si>
  <si>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</si>
  <si>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</si>
  <si>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</si>
  <si>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</si>
  <si>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</si>
  <si>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</si>
  <si>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</si>
  <si>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</si>
  <si>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</si>
  <si>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</si>
  <si>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</si>
  <si>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</si>
  <si>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</si>
  <si>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</si>
  <si>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</si>
  <si>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</si>
  <si>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</si>
  <si>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</si>
  <si>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</si>
  <si>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</si>
  <si>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</si>
  <si>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</si>
  <si>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</si>
  <si>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</si>
  <si>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</si>
  <si>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</si>
  <si>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</si>
  <si>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</si>
  <si>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</si>
  <si>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</si>
  <si>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</si>
  <si>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</si>
  <si>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</si>
  <si>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</si>
  <si>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</si>
  <si>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</si>
  <si>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</si>
  <si>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</si>
  <si>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</si>
  <si>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</si>
  <si>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</si>
  <si>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</si>
  <si>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</si>
  <si>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</si>
  <si>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</si>
  <si>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</si>
  <si>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</si>
  <si>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</si>
  <si>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</si>
  <si>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</si>
  <si>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</si>
  <si>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</si>
  <si>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</si>
  <si>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</si>
  <si>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</si>
  <si>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</si>
  <si>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</si>
  <si>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</si>
  <si>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</si>
  <si>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</si>
  <si>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</si>
  <si>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</si>
  <si>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</si>
  <si>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</si>
  <si>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</si>
  <si>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</si>
  <si>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</si>
  <si>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</si>
  <si>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</si>
  <si>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</si>
  <si>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</si>
  <si>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</si>
  <si>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</si>
  <si>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</si>
  <si>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</si>
  <si>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</si>
  <si>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</si>
  <si>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</si>
  <si>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</si>
  <si>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</si>
  <si>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</si>
  <si>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</si>
  <si>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</si>
  <si>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</si>
  <si>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</si>
  <si>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</si>
  <si>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</si>
  <si>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</si>
  <si>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</si>
  <si>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</si>
  <si>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</si>
  <si>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</si>
  <si>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</si>
  <si>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</si>
  <si>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</si>
  <si>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</si>
  <si>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</si>
  <si>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</si>
  <si>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</si>
  <si>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</si>
  <si>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</si>
  <si>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</si>
  <si>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</si>
  <si>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</si>
  <si>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</si>
  <si>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</si>
  <si>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</si>
  <si>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</si>
  <si>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</si>
  <si>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</si>
  <si>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</si>
  <si>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</si>
  <si>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</si>
  <si>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</si>
  <si>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</si>
  <si>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</si>
  <si>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</si>
  <si>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</si>
  <si>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</si>
  <si>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</si>
  <si>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</si>
  <si>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</si>
  <si>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</si>
  <si>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</si>
  <si>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</si>
  <si>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</si>
  <si>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</si>
  <si>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</si>
  <si>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</si>
  <si>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</si>
  <si>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</si>
  <si>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</si>
  <si>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</si>
  <si>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</si>
  <si>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</si>
  <si>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</si>
  <si>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</si>
  <si>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</si>
  <si>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</si>
  <si>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</si>
  <si>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</si>
  <si>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</si>
  <si>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</si>
  <si>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</si>
  <si>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</si>
  <si>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</si>
  <si>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</si>
  <si>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</si>
  <si>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</si>
  <si>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</si>
  <si>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</si>
  <si>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</si>
  <si>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</si>
  <si>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</si>
  <si>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</si>
  <si>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</si>
  <si>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</si>
  <si>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</si>
  <si>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</si>
  <si>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</si>
  <si>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</si>
  <si>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</si>
  <si>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</si>
  <si>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</si>
  <si>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</si>
  <si>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</si>
  <si>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</si>
  <si>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</si>
  <si>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</si>
  <si>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</si>
  <si>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</si>
  <si>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</si>
  <si>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</si>
  <si>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</si>
  <si>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</si>
  <si>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</si>
  <si>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</si>
  <si>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</si>
  <si>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</si>
  <si>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</si>
  <si>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</si>
  <si>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</si>
  <si>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</si>
  <si>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</si>
  <si>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</si>
  <si>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</si>
  <si>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</si>
  <si>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</si>
  <si>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</si>
  <si>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</si>
  <si>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</si>
  <si>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</si>
  <si>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</si>
  <si>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</si>
  <si>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</si>
  <si>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</si>
  <si>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</si>
  <si>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</si>
  <si>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</si>
  <si>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</si>
  <si>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</si>
  <si>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</si>
  <si>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</si>
  <si>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</si>
  <si>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</si>
  <si>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</si>
  <si>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</si>
  <si>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</si>
  <si>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</si>
  <si>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</si>
  <si>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</si>
  <si>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</si>
  <si>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</si>
  <si>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</si>
  <si>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</si>
  <si>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</si>
  <si>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</si>
  <si>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</si>
  <si>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</si>
  <si>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</si>
  <si>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</si>
  <si>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</si>
  <si>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</si>
  <si>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</si>
  <si>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</si>
  <si>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</si>
  <si>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</si>
  <si>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</si>
  <si>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</si>
  <si>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</si>
  <si>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</si>
  <si>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</si>
  <si>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</si>
  <si>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</si>
  <si>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</si>
  <si>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</si>
  <si>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</si>
  <si>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</si>
  <si>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</si>
  <si>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</si>
  <si>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</si>
  <si>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</si>
  <si>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</si>
  <si>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</si>
  <si>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</si>
  <si>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</si>
  <si>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</si>
  <si>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</si>
  <si>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</si>
  <si>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</si>
  <si>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</si>
  <si>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</si>
  <si>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</si>
  <si>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</si>
  <si>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</si>
  <si>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</si>
  <si>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</si>
  <si>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</si>
  <si>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</si>
  <si>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</si>
  <si>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</si>
  <si>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</si>
  <si>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</si>
  <si>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</si>
  <si>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</si>
  <si>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</si>
  <si>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</si>
  <si>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</si>
  <si>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</si>
  <si>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</si>
  <si>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</si>
  <si>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</si>
  <si>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</si>
  <si>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</si>
  <si>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</si>
  <si>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</si>
  <si>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</si>
  <si>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</si>
  <si>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</si>
  <si>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</si>
  <si>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</si>
  <si>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</si>
  <si>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</si>
  <si>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</si>
  <si>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</si>
  <si>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</si>
  <si>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</si>
  <si>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</si>
  <si>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</si>
  <si>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</si>
  <si>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</si>
  <si>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</si>
  <si>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</si>
  <si>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</si>
  <si>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</si>
  <si>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</si>
  <si>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</si>
  <si>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</si>
  <si>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</si>
  <si>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</si>
  <si>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</si>
  <si>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</si>
  <si>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</si>
  <si>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</si>
  <si>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</si>
  <si>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</si>
  <si>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</si>
  <si>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</si>
  <si>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</si>
  <si>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</si>
  <si>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</si>
  <si>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</si>
  <si>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</si>
  <si>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</si>
  <si>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</si>
  <si>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</si>
  <si>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</si>
  <si>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</si>
  <si>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</si>
  <si>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</si>
  <si>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</si>
  <si>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</si>
  <si>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</si>
  <si>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</si>
  <si>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</si>
  <si>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</si>
  <si>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</si>
  <si>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</si>
  <si>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</si>
  <si>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</si>
  <si>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</si>
  <si>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</si>
  <si>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</si>
  <si>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</si>
  <si>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</si>
  <si>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</si>
  <si>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</si>
  <si>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</si>
  <si>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</si>
  <si>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</si>
  <si>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</si>
  <si>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</si>
  <si>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</si>
  <si>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</si>
  <si>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</si>
  <si>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</si>
  <si>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</si>
  <si>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</si>
  <si>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</si>
  <si>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</si>
  <si>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</si>
  <si>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</si>
  <si>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</si>
  <si>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</si>
  <si>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</si>
  <si>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</si>
  <si>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</si>
  <si>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</si>
  <si>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</si>
  <si>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</si>
  <si>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</si>
  <si>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</si>
  <si>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</si>
  <si>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</si>
  <si>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</si>
  <si>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</si>
  <si>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</si>
  <si>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</si>
  <si>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</si>
  <si>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</si>
  <si>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</si>
  <si>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</si>
  <si>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</si>
  <si>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</si>
  <si>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</si>
  <si>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</si>
  <si>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</si>
  <si>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</si>
  <si>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</si>
  <si>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</si>
  <si>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</si>
  <si>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</si>
  <si>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</si>
  <si>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</si>
  <si>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</si>
  <si>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</si>
  <si>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</si>
  <si>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</si>
  <si>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</si>
  <si>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</si>
  <si>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</si>
  <si>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</si>
  <si>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</si>
  <si>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</si>
  <si>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</si>
  <si>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</si>
  <si>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</si>
  <si>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</si>
  <si>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</si>
  <si>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</si>
  <si>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</si>
  <si>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</si>
  <si>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</si>
  <si>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</si>
  <si>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</si>
  <si>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</si>
  <si>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</si>
  <si>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</si>
  <si>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</si>
  <si>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</si>
  <si>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</si>
  <si>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</si>
  <si>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</si>
  <si>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</si>
  <si>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</si>
  <si>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</si>
  <si>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</si>
  <si>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</si>
  <si>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</si>
  <si>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</si>
  <si>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</si>
  <si>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</si>
  <si>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</si>
  <si>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</si>
  <si>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</si>
  <si>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</si>
  <si>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</si>
  <si>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</si>
  <si>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</si>
  <si>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</si>
  <si>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</si>
  <si>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</si>
  <si>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</si>
  <si>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</si>
  <si>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</si>
  <si>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</si>
  <si>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</si>
  <si>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</si>
  <si>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</si>
  <si>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</si>
  <si>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</si>
  <si>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</si>
  <si>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</si>
  <si>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</si>
  <si>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</si>
  <si>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</si>
  <si>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</si>
  <si>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</si>
  <si>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</si>
  <si>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</si>
  <si>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</si>
  <si>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</si>
  <si>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</si>
  <si>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</si>
  <si>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</si>
  <si>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</si>
  <si>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</si>
  <si>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</si>
  <si>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</si>
  <si>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</si>
  <si>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</si>
  <si>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</si>
  <si>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</si>
  <si>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</si>
  <si>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</si>
  <si>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</si>
  <si>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</si>
  <si>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</si>
  <si>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</si>
  <si>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</si>
  <si>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</si>
  <si>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</si>
  <si>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</si>
  <si>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</si>
  <si>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</si>
  <si>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</si>
  <si>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</si>
  <si>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</si>
  <si>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</si>
  <si>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</si>
  <si>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</si>
  <si>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</si>
  <si>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</si>
  <si>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</si>
  <si>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</si>
  <si>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</si>
  <si>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</si>
  <si>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</si>
  <si>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</si>
  <si>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</si>
  <si>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</si>
  <si>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</si>
  <si>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</si>
  <si>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</si>
  <si>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</si>
  <si>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</si>
  <si>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</si>
  <si>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</si>
  <si>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</si>
  <si>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</si>
  <si>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</si>
  <si>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</si>
  <si>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</si>
  <si>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</si>
  <si>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</si>
  <si>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</si>
  <si>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</si>
  <si>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</si>
  <si>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</si>
  <si>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</si>
  <si>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</si>
  <si>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</si>
  <si>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</si>
  <si>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</si>
  <si>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</si>
  <si>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</si>
  <si>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</si>
  <si>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</si>
  <si>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</si>
  <si>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</si>
  <si>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</si>
  <si>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</si>
  <si>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</si>
  <si>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</si>
  <si>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</si>
  <si>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</si>
  <si>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</si>
  <si>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</si>
  <si>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</si>
  <si>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</si>
  <si>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</si>
  <si>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</si>
  <si>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</si>
  <si>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</si>
  <si>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</si>
  <si>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</si>
  <si>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</si>
  <si>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</si>
  <si>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</si>
  <si>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</si>
  <si>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</si>
  <si>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</si>
  <si>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</si>
  <si>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</si>
  <si>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</si>
  <si>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</si>
  <si>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</si>
  <si>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</si>
  <si>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</si>
  <si>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</si>
  <si>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</si>
  <si>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</si>
  <si>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</si>
  <si>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</si>
  <si>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</si>
  <si>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</si>
  <si>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</si>
  <si>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</si>
  <si>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</si>
  <si>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</si>
  <si>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</si>
  <si>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</si>
  <si>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</si>
  <si>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</si>
  <si>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</si>
  <si>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</si>
  <si>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</si>
  <si>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</si>
  <si>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</si>
  <si>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</si>
  <si>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</si>
  <si>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</si>
  <si>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</si>
  <si>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</si>
  <si>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</si>
  <si>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</si>
  <si>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</si>
  <si>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</si>
  <si>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</si>
  <si>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</si>
  <si>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</si>
  <si>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</si>
  <si>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</si>
  <si>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</si>
  <si>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</si>
  <si>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</si>
  <si>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</si>
  <si>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</si>
  <si>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</si>
  <si>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</si>
  <si>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</si>
  <si>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</si>
  <si>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</si>
  <si>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</si>
  <si>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</si>
  <si>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</si>
  <si>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</si>
  <si>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</si>
  <si>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</si>
  <si>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</si>
  <si>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</si>
  <si>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</si>
  <si>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</si>
  <si>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</si>
  <si>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</si>
  <si>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</si>
  <si>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</si>
  <si>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</si>
  <si>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</si>
  <si>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</si>
  <si>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</si>
  <si>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</si>
  <si>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</si>
  <si>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</si>
  <si>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</si>
  <si>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</si>
  <si>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</si>
  <si>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</si>
  <si>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</si>
  <si>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</si>
  <si>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</si>
  <si>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</si>
  <si>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</si>
  <si>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</si>
  <si>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</si>
  <si>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</si>
  <si>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</si>
  <si>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</si>
  <si>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</si>
  <si>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</si>
  <si>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</si>
  <si>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</si>
  <si>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</si>
  <si>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</si>
  <si>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</si>
  <si>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</si>
  <si>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</si>
  <si>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</si>
  <si>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</si>
  <si>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</si>
  <si>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</si>
  <si>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</si>
  <si>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</si>
  <si>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</si>
  <si>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</si>
  <si>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</si>
  <si>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</si>
  <si>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</si>
  <si>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</si>
  <si>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</si>
  <si>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</si>
  <si>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</si>
  <si>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</si>
  <si>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</si>
  <si>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</si>
  <si>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</si>
  <si>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</si>
  <si>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</si>
  <si>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</si>
  <si>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</si>
  <si>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</si>
  <si>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</si>
  <si>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</si>
  <si>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</si>
  <si>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</si>
  <si>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</si>
  <si>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</si>
  <si>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</si>
  <si>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</si>
  <si>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</si>
  <si>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</si>
  <si>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</si>
  <si>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</si>
  <si>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</si>
  <si>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</si>
  <si>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</si>
  <si>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</si>
  <si>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</si>
  <si>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</si>
  <si>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</si>
  <si>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</si>
  <si>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</si>
  <si>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</si>
  <si>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</si>
  <si>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</si>
  <si>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</si>
  <si>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</si>
  <si>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</si>
  <si>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</si>
  <si>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</si>
  <si>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</si>
  <si>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</si>
  <si>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</si>
  <si>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</si>
  <si>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</si>
  <si>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</si>
  <si>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</si>
  <si>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</si>
  <si>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</si>
  <si>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</si>
  <si>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</si>
  <si>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</si>
  <si>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</si>
  <si>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</si>
  <si>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</si>
  <si>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</si>
  <si>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</si>
  <si>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</si>
  <si>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</si>
  <si>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</si>
  <si>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</si>
  <si>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</si>
  <si>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</si>
  <si>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</si>
  <si>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</si>
  <si>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</si>
  <si>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</si>
  <si>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</si>
  <si>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</si>
  <si>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</si>
  <si>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</si>
  <si>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</si>
  <si>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</si>
  <si>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</si>
  <si>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</si>
  <si>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</si>
  <si>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</si>
  <si>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</si>
  <si>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</si>
  <si>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</si>
  <si>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</si>
  <si>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</si>
  <si>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</si>
  <si>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</si>
  <si>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</si>
  <si>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</si>
  <si>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</si>
  <si>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</si>
  <si>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</si>
  <si>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</si>
  <si>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</si>
  <si>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</si>
  <si>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</si>
  <si>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</si>
  <si>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</si>
  <si>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</si>
  <si>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</si>
  <si>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</si>
  <si>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</si>
  <si>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</si>
  <si>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</si>
  <si>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</si>
  <si>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</si>
  <si>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</si>
  <si>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</si>
  <si>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</si>
  <si>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</si>
  <si>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</si>
  <si>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</si>
  <si>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</si>
  <si>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</si>
  <si>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</si>
  <si>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</si>
  <si>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</si>
  <si>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</si>
  <si>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</si>
  <si>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</si>
  <si>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</si>
  <si>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</si>
  <si>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</si>
  <si>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</si>
  <si>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</si>
  <si>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</si>
  <si>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</si>
  <si>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</si>
  <si>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</si>
  <si>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</si>
  <si>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</si>
  <si>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</si>
  <si>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</si>
  <si>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</si>
  <si>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</si>
  <si>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</si>
  <si>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</si>
  <si>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</si>
  <si>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</si>
  <si>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</si>
  <si>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</si>
  <si>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</si>
  <si>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</si>
  <si>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</si>
  <si>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</si>
  <si>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</si>
  <si>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</si>
  <si>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</si>
  <si>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</si>
  <si>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</si>
  <si>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</si>
  <si>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</si>
  <si>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</si>
  <si>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</si>
  <si>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</si>
  <si>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</si>
  <si>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</si>
  <si>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</si>
  <si>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</si>
  <si>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</si>
  <si>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</si>
  <si>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</si>
  <si>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</si>
  <si>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</si>
  <si>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</si>
  <si>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</si>
  <si>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</si>
  <si>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</si>
  <si>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</si>
  <si>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</si>
  <si>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</si>
  <si>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</si>
  <si>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</si>
  <si>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</si>
  <si>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</si>
  <si>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</si>
  <si>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</si>
  <si>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</si>
  <si>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</si>
  <si>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</si>
  <si>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</si>
  <si>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</si>
  <si>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</si>
  <si>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</si>
  <si>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</si>
  <si>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</si>
  <si>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</si>
  <si>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</si>
  <si>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</si>
  <si>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</si>
  <si>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</si>
  <si>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</si>
  <si>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</si>
  <si>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</si>
  <si>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</si>
  <si>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</si>
  <si>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</si>
  <si>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</si>
  <si>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</si>
  <si>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</si>
  <si>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</si>
  <si>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</si>
  <si>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</si>
  <si>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</si>
  <si>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</si>
  <si>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</si>
  <si>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</si>
  <si>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</si>
  <si>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</si>
  <si>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</si>
  <si>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</si>
  <si>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</si>
  <si>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</si>
  <si>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</si>
  <si>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</si>
  <si>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</si>
  <si>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</si>
  <si>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</si>
  <si>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</si>
  <si>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</si>
  <si>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</si>
  <si>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</si>
  <si>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</si>
  <si>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</si>
  <si>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</si>
  <si>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</si>
  <si>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</si>
  <si>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</si>
  <si>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</si>
  <si>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</si>
  <si>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</si>
  <si>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</si>
  <si>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</si>
  <si>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</si>
  <si>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</si>
  <si>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</si>
  <si>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</si>
  <si>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</si>
  <si>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</si>
  <si>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</si>
  <si>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</si>
  <si>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</si>
  <si>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</si>
  <si>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</si>
  <si>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</si>
  <si>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</si>
  <si>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</si>
  <si>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</si>
  <si>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</si>
  <si>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</si>
  <si>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</si>
  <si>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</si>
  <si>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</si>
  <si>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</si>
  <si>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</si>
  <si>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</si>
  <si>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</si>
  <si>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</si>
  <si>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</si>
  <si>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</si>
  <si>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</si>
  <si>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</si>
  <si>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</si>
  <si>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</si>
  <si>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</si>
  <si>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</si>
  <si>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</si>
  <si>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</si>
  <si>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</si>
  <si>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</si>
  <si>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</si>
  <si>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</si>
  <si>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</si>
  <si>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</si>
  <si>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</si>
  <si>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</si>
  <si>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</si>
  <si>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</si>
  <si>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</si>
  <si>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</si>
  <si>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</si>
  <si>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</si>
  <si>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</si>
  <si>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</si>
  <si>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</si>
  <si>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</si>
  <si>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</si>
  <si>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</si>
  <si>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</si>
  <si>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</si>
  <si>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</si>
  <si>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</si>
  <si>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</si>
  <si>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</si>
  <si>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</si>
  <si>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</si>
  <si>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</si>
  <si>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</si>
  <si>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</si>
  <si>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</si>
  <si>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</si>
  <si>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</si>
  <si>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</si>
  <si>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</si>
  <si>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</si>
  <si>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</si>
  <si>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</si>
  <si>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</si>
  <si>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</si>
  <si>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</si>
  <si>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</si>
  <si>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</si>
  <si>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</si>
  <si>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</si>
  <si>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</si>
  <si>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</si>
  <si>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</si>
  <si>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</si>
  <si>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</si>
  <si>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</si>
  <si>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</si>
  <si>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</si>
  <si>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</si>
  <si>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</si>
  <si>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</si>
  <si>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</si>
  <si>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</si>
  <si>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</si>
  <si>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</si>
  <si>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</si>
  <si>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</si>
  <si>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</si>
  <si>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</si>
  <si>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</si>
  <si>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</si>
  <si>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</si>
  <si>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</si>
  <si>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</si>
  <si>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</si>
  <si>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</si>
  <si>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</si>
  <si>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</si>
  <si>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</si>
  <si>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</si>
  <si>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</si>
  <si>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</si>
  <si>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</si>
  <si>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</si>
  <si>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</si>
  <si>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</si>
  <si>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</si>
  <si>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</si>
  <si>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</si>
  <si>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</si>
  <si>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</si>
  <si>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</si>
  <si>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</si>
  <si>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</si>
  <si>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</si>
  <si>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</si>
  <si>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</si>
  <si>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</si>
  <si>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</si>
  <si>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</si>
  <si>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</si>
  <si>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</si>
  <si>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</si>
  <si>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</si>
  <si>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</si>
  <si>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</si>
  <si>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</si>
  <si>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</si>
  <si>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</si>
  <si>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</si>
  <si>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</si>
  <si>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</si>
  <si>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</si>
  <si>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</si>
  <si>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</si>
  <si>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</si>
  <si>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</si>
  <si>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</si>
  <si>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</si>
  <si>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</si>
  <si>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</si>
  <si>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</si>
  <si>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</si>
  <si>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</si>
  <si>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</si>
  <si>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</si>
  <si>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</si>
  <si>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</si>
  <si>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</si>
  <si>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</si>
  <si>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</si>
  <si>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</si>
  <si>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</si>
  <si>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</si>
  <si>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</si>
  <si>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</si>
  <si>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</si>
  <si>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</si>
  <si>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</si>
  <si>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</si>
  <si>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</si>
  <si>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</si>
  <si>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</si>
  <si>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</si>
  <si>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</si>
  <si>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</si>
  <si>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</si>
  <si>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</si>
  <si>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</si>
  <si>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</si>
  <si>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</si>
  <si>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</si>
  <si>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</si>
  <si>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</si>
  <si>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</si>
  <si>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</si>
  <si>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</si>
  <si>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</si>
  <si>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</si>
  <si>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</si>
  <si>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</si>
  <si>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</si>
  <si>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</si>
  <si>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</si>
  <si>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</si>
  <si>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</si>
  <si>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</si>
  <si>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</si>
  <si>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</si>
  <si>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</si>
  <si>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</si>
  <si>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</si>
  <si>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</si>
  <si>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</si>
  <si>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</si>
  <si>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</si>
  <si>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</si>
  <si>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</si>
  <si>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</si>
  <si>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</si>
  <si>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</si>
  <si>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</si>
  <si>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</si>
  <si>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</si>
  <si>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</si>
  <si>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</si>
  <si>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</si>
  <si>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</si>
  <si>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</si>
  <si>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</si>
  <si>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</si>
  <si>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</si>
  <si>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</si>
  <si>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</si>
  <si>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</si>
  <si>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</si>
  <si>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</si>
  <si>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</si>
  <si>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</si>
  <si>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</si>
  <si>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</si>
  <si>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</si>
  <si>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</si>
  <si>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</si>
  <si>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</si>
  <si>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</si>
  <si>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</si>
  <si>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</si>
  <si>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</si>
  <si>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</si>
  <si>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</si>
  <si>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</si>
  <si>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</si>
  <si>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</si>
  <si>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</si>
  <si>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</si>
  <si>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</si>
  <si>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</si>
  <si>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</si>
  <si>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</si>
  <si>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</si>
  <si>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</si>
  <si>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</si>
  <si>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</si>
  <si>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</si>
  <si>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</si>
  <si>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</si>
  <si>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</si>
  <si>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</si>
  <si>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</si>
  <si>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</si>
  <si>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</si>
  <si>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</si>
  <si>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</si>
  <si>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</si>
  <si>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</si>
  <si>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</si>
  <si>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</si>
  <si>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</si>
  <si>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</si>
  <si>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</si>
  <si>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</si>
  <si>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</si>
  <si>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</si>
  <si>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</si>
  <si>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</si>
  <si>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</si>
  <si>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</si>
  <si>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</si>
  <si>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</si>
  <si>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</si>
  <si>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</si>
  <si>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</si>
  <si>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</si>
  <si>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</si>
  <si>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</si>
  <si>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</si>
  <si>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</si>
  <si>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</si>
  <si>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</si>
  <si>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</si>
  <si>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</si>
  <si>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</si>
  <si>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</si>
  <si>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</si>
  <si>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</si>
  <si>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</si>
  <si>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</si>
  <si>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</si>
  <si>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</si>
  <si>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</si>
  <si>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</si>
  <si>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</si>
  <si>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</si>
  <si>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</si>
  <si>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</si>
  <si>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</si>
  <si>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</si>
  <si>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</si>
  <si>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</si>
  <si>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</si>
  <si>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</si>
  <si>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</si>
  <si>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</si>
  <si>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</si>
  <si>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</si>
  <si>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</si>
  <si>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</si>
  <si>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</si>
  <si>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</si>
  <si>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</si>
  <si>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</si>
  <si>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</si>
  <si>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</si>
  <si>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</si>
  <si>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</si>
  <si>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</si>
  <si>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</si>
  <si>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</si>
  <si>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</si>
  <si>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</si>
  <si>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</si>
  <si>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</si>
  <si>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</si>
  <si>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</si>
  <si>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</si>
  <si>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</si>
  <si>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</si>
  <si>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</si>
  <si>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</si>
  <si>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</si>
  <si>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</si>
  <si>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</si>
  <si>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</si>
  <si>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</si>
  <si>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</si>
  <si>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</si>
  <si>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</si>
  <si>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</si>
  <si>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</si>
  <si>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</si>
  <si>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</si>
  <si>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</si>
  <si>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</si>
  <si>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</si>
  <si>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</si>
  <si>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</si>
  <si>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</si>
  <si>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</si>
  <si>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</si>
  <si>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</si>
  <si>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</si>
  <si>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</si>
  <si>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</si>
  <si>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</si>
  <si>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</si>
  <si>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</si>
  <si>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</si>
  <si>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</si>
  <si>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</si>
  <si>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</si>
  <si>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</si>
  <si>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</si>
  <si>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</si>
  <si>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</si>
  <si>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</si>
  <si>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</si>
  <si>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</si>
  <si>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</si>
  <si>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</si>
  <si>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</si>
  <si>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</si>
  <si>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</si>
  <si>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</si>
  <si>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</si>
  <si>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</si>
  <si>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</si>
  <si>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</si>
  <si>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</si>
  <si>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</si>
  <si>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</si>
  <si>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</si>
  <si>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</si>
  <si>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</si>
  <si>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</si>
  <si>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</si>
  <si>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</si>
  <si>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</si>
  <si>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</si>
  <si>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</si>
  <si>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</si>
  <si>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</si>
  <si>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</si>
  <si>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</si>
  <si>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</si>
  <si>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</si>
  <si>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</si>
  <si>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</si>
  <si>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</si>
  <si>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</si>
  <si>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</si>
  <si>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</si>
  <si>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</si>
  <si>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</si>
  <si>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</si>
  <si>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</si>
  <si>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</si>
  <si>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</si>
  <si>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</si>
  <si>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</si>
  <si>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</si>
  <si>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</si>
  <si>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</si>
  <si>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</si>
  <si>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</si>
  <si>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</si>
  <si>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</si>
  <si>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</si>
  <si>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</si>
  <si>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</si>
  <si>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</si>
  <si>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</si>
  <si>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</si>
  <si>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</si>
  <si>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</si>
  <si>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</si>
  <si>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</si>
  <si>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</si>
  <si>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</si>
  <si>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</si>
  <si>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</si>
  <si>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</si>
  <si>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</si>
  <si>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</si>
  <si>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</si>
  <si>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</si>
  <si>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</si>
  <si>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</si>
  <si>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</si>
  <si>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</si>
  <si>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</si>
  <si>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</si>
  <si>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</si>
  <si>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</si>
  <si>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</si>
  <si>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</si>
  <si>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</si>
  <si>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</si>
  <si>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</si>
  <si>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</si>
  <si>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</si>
  <si>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</si>
  <si>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</si>
  <si>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</si>
  <si>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</si>
  <si>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</si>
  <si>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</si>
  <si>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</si>
  <si>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</si>
  <si>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</si>
  <si>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</si>
  <si>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</si>
  <si>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</si>
  <si>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</si>
  <si>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</si>
  <si>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</si>
  <si>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</si>
  <si>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</si>
  <si>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</si>
  <si>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</si>
  <si>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</si>
  <si>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</si>
  <si>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</si>
  <si>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</si>
  <si>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</si>
  <si>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</si>
  <si>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</si>
  <si>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</si>
  <si>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</si>
  <si>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</si>
  <si>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</si>
  <si>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</si>
  <si>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</si>
  <si>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</si>
  <si>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</si>
  <si>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</si>
  <si>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</si>
  <si>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</si>
  <si>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</si>
  <si>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</si>
  <si>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</si>
  <si>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</si>
  <si>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</si>
  <si>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</si>
  <si>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</si>
  <si>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</si>
  <si>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</si>
  <si>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</si>
  <si>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</si>
  <si>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</si>
  <si>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</si>
  <si>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</si>
  <si>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</si>
  <si>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</si>
  <si>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</si>
  <si>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</si>
  <si>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</si>
  <si>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</si>
  <si>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</si>
  <si>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</si>
  <si>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</si>
  <si>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</si>
  <si>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</si>
  <si>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</si>
  <si>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</si>
  <si>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</si>
  <si>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</si>
  <si>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</si>
  <si>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</si>
  <si>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</si>
  <si>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</si>
  <si>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</si>
  <si>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</si>
  <si>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</si>
  <si>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</si>
  <si>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</si>
  <si>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</si>
  <si>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</si>
  <si>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</si>
  <si>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</si>
  <si>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</si>
  <si>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</si>
  <si>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</si>
  <si>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</si>
  <si>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</si>
  <si>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</si>
  <si>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</si>
  <si>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</si>
  <si>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</si>
  <si>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</si>
  <si>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</si>
  <si>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</si>
  <si>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</si>
  <si>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</si>
  <si>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</si>
  <si>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</si>
  <si>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</si>
  <si>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</si>
  <si>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</si>
  <si>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</si>
  <si>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</si>
  <si>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</si>
  <si>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</si>
  <si>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</si>
  <si>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</si>
  <si>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</si>
  <si>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</si>
  <si>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</si>
  <si>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</si>
  <si>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</si>
  <si>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</si>
  <si>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</si>
  <si>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</si>
  <si>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</si>
  <si>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</si>
  <si>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</si>
  <si>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</si>
  <si>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</si>
  <si>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</si>
  <si>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</si>
  <si>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</si>
  <si>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</si>
  <si>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</si>
  <si>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</si>
  <si>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</si>
  <si>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</si>
  <si>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</si>
  <si>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</si>
  <si>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</si>
  <si>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</si>
  <si>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</si>
  <si>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</si>
  <si>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</si>
  <si>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</si>
  <si>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</si>
  <si>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</si>
  <si>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</si>
  <si>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</si>
  <si>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</si>
  <si>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</si>
  <si>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</si>
  <si>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</si>
  <si>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</si>
  <si>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</si>
  <si>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</si>
  <si>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</si>
  <si>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</si>
  <si>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</si>
  <si>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</si>
  <si>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</si>
  <si>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</si>
  <si>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</si>
  <si>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</si>
  <si>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</si>
  <si>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</si>
  <si>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</si>
  <si>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</si>
  <si>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</si>
  <si>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</si>
  <si>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</si>
  <si>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</si>
  <si>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</si>
  <si>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</si>
  <si>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</si>
  <si>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</si>
  <si>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</si>
  <si>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</si>
  <si>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</si>
  <si>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</si>
  <si>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</si>
  <si>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</si>
  <si>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</si>
  <si>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</si>
  <si>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</si>
  <si>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</si>
  <si>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</si>
  <si>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</si>
  <si>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</si>
  <si>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</si>
  <si>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</si>
  <si>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</si>
  <si>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</si>
  <si>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</si>
  <si>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</si>
  <si>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</si>
  <si>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</si>
  <si>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</si>
  <si>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</si>
  <si>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</si>
  <si>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</si>
  <si>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</si>
  <si>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</si>
  <si>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</si>
  <si>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</si>
  <si>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</si>
  <si>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</si>
  <si>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</si>
  <si>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</si>
  <si>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</si>
  <si>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</si>
  <si>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</si>
  <si>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</si>
  <si>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</si>
  <si>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</si>
  <si>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</si>
  <si>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</si>
  <si>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</si>
  <si>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</si>
  <si>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</si>
  <si>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</si>
  <si>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</si>
  <si>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</si>
  <si>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</si>
  <si>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</si>
  <si>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</si>
  <si>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</si>
  <si>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</si>
  <si>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</si>
  <si>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</si>
  <si>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</si>
  <si>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</si>
  <si>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</si>
  <si>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</si>
  <si>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</si>
  <si>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</si>
  <si>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</si>
  <si>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</si>
  <si>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</si>
  <si>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</si>
  <si>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</si>
  <si>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</si>
  <si>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</si>
  <si>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</si>
  <si>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</si>
  <si>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</si>
  <si>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</si>
  <si>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</si>
  <si>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</si>
  <si>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</si>
  <si>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</si>
  <si>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</si>
  <si>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</si>
  <si>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</si>
  <si>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</si>
  <si>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</si>
  <si>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</si>
  <si>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</si>
  <si>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</si>
  <si>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</si>
  <si>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</si>
  <si>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</si>
  <si>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</si>
  <si>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</si>
  <si>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</si>
  <si>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</si>
  <si>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</si>
  <si>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</si>
  <si>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</si>
  <si>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</si>
  <si>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</si>
  <si>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</si>
  <si>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</si>
  <si>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</si>
  <si>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</si>
  <si>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</si>
  <si>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</si>
  <si>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</si>
  <si>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</si>
  <si>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</si>
  <si>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</si>
  <si>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</si>
  <si>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</si>
  <si>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</si>
  <si>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</si>
  <si>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</si>
  <si>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</si>
  <si>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</si>
  <si>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</si>
  <si>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</si>
  <si>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</si>
  <si>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</si>
  <si>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</si>
  <si>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</si>
  <si>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</si>
  <si>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</si>
  <si>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</si>
  <si>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</si>
  <si>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</si>
  <si>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</si>
  <si>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</si>
  <si>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</si>
  <si>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</si>
  <si>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</si>
  <si>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</si>
  <si>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</si>
  <si>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</si>
  <si>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</si>
  <si>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</si>
  <si>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</si>
  <si>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</si>
  <si>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</si>
  <si>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</si>
  <si>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</si>
  <si>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</si>
  <si>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</si>
  <si>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</si>
  <si>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</si>
  <si>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</si>
  <si>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</si>
  <si>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</si>
  <si>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</si>
  <si>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</si>
  <si>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</si>
  <si>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</si>
  <si>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</si>
  <si>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</si>
  <si>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</si>
  <si>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</si>
  <si>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</si>
  <si>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</si>
  <si>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</si>
  <si>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</si>
  <si>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</si>
  <si>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</si>
  <si>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</si>
  <si>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</si>
  <si>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</si>
  <si>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</si>
  <si>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</si>
  <si>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</si>
  <si>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</si>
  <si>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</si>
  <si>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</si>
  <si>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</si>
  <si>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</si>
  <si>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</si>
  <si>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</si>
  <si>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</si>
  <si>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</si>
  <si>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</si>
  <si>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</si>
  <si>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</si>
  <si>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</si>
  <si>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</si>
  <si>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</si>
  <si>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</si>
  <si>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</si>
  <si>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</si>
  <si>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</si>
  <si>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</si>
  <si>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</si>
  <si>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</si>
  <si>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</si>
  <si>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</si>
  <si>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</si>
  <si>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</si>
  <si>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</si>
  <si>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</si>
  <si>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</si>
  <si>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</si>
  <si>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</si>
  <si>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</si>
  <si>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</si>
  <si>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</si>
  <si>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</si>
  <si>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</si>
  <si>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</si>
  <si>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</si>
  <si>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</si>
  <si>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</si>
  <si>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</si>
  <si>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</si>
  <si>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</si>
  <si>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</si>
  <si>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</si>
  <si>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</si>
  <si>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</si>
  <si>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</si>
  <si>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</si>
  <si>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</si>
  <si>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</si>
  <si>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</si>
  <si>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</si>
  <si>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</si>
  <si>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</si>
  <si>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</si>
  <si>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</si>
  <si>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</si>
  <si>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</si>
  <si>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</si>
  <si>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</si>
  <si>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</si>
  <si>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</si>
  <si>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</si>
  <si>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</si>
  <si>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</si>
  <si>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</si>
  <si>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</si>
  <si>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</si>
  <si>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</si>
  <si>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</si>
  <si>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</si>
  <si>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</si>
  <si>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</si>
  <si>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</si>
  <si>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</si>
  <si>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</si>
  <si>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</si>
  <si>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</si>
  <si>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</si>
  <si>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</si>
  <si>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</si>
  <si>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</si>
  <si>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</si>
  <si>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</si>
  <si>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</si>
  <si>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</si>
  <si>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</si>
  <si>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</si>
  <si>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</si>
  <si>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</si>
  <si>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</si>
  <si>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</si>
  <si>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</si>
  <si>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</si>
  <si>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</si>
  <si>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</si>
  <si>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</si>
  <si>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</si>
  <si>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</si>
  <si>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</si>
  <si>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</si>
  <si>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</si>
  <si>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</si>
  <si>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</si>
  <si>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</si>
  <si>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</si>
  <si>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</si>
  <si>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</si>
  <si>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</si>
  <si>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</si>
  <si>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</si>
  <si>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</si>
  <si>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</si>
  <si>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</si>
  <si>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</si>
  <si>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</si>
  <si>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</si>
  <si>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</si>
  <si>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</si>
  <si>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</si>
  <si>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</si>
  <si>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</si>
  <si>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</si>
  <si>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</si>
  <si>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</si>
  <si>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</si>
  <si>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</si>
  <si>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</si>
  <si>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</si>
  <si>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</si>
  <si>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</si>
  <si>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</si>
  <si>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</si>
  <si>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</si>
  <si>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</si>
  <si>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</si>
  <si>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</si>
  <si>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</si>
  <si>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</si>
  <si>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</si>
  <si>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</si>
  <si>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</si>
  <si>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</si>
  <si>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</si>
  <si>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</si>
  <si>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</si>
  <si>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</si>
  <si>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</si>
  <si>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</si>
  <si>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</si>
  <si>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</si>
  <si>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</si>
  <si>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</si>
  <si>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</si>
  <si>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</si>
  <si>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</si>
  <si>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</si>
  <si>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</si>
  <si>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</si>
  <si>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</si>
  <si>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</si>
  <si>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</si>
  <si>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</si>
  <si>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</si>
  <si>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</si>
  <si>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</si>
  <si>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</si>
  <si>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</si>
  <si>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</si>
  <si>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</si>
  <si>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</si>
  <si>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</si>
  <si>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</si>
  <si>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</si>
  <si>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</si>
  <si>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</si>
  <si>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</si>
  <si>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</si>
  <si>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</si>
  <si>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</si>
  <si>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</si>
  <si>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</si>
  <si>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</si>
  <si>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</si>
  <si>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</si>
  <si>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</si>
  <si>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</si>
  <si>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</si>
  <si>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</si>
  <si>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</si>
  <si>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</si>
  <si>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</si>
  <si>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</si>
  <si>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</si>
  <si>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</si>
  <si>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</si>
  <si>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</si>
  <si>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</si>
  <si>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</si>
  <si>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</si>
  <si>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</si>
  <si>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</si>
  <si>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</si>
  <si>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</si>
  <si>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</si>
  <si>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</si>
  <si>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</si>
  <si>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</si>
  <si>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</si>
  <si>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</si>
  <si>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</si>
  <si>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</si>
  <si>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</si>
  <si>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</si>
  <si>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</si>
  <si>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</si>
  <si>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</si>
  <si>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</si>
  <si>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</si>
  <si>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</si>
  <si>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</si>
  <si>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</si>
  <si>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</si>
  <si>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</si>
  <si>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</si>
  <si>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</si>
  <si>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</si>
  <si>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</si>
  <si>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</si>
  <si>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</si>
  <si>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</si>
  <si>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</si>
  <si>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</si>
  <si>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</si>
  <si>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</si>
  <si>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</si>
  <si>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</si>
  <si>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</si>
  <si>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</si>
  <si>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</si>
  <si>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</si>
  <si>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</si>
  <si>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</si>
  <si>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</si>
  <si>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</si>
  <si>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</si>
  <si>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</si>
  <si>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</si>
  <si>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</si>
  <si>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</si>
  <si>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</si>
  <si>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</si>
  <si>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</si>
  <si>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</si>
  <si>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</si>
  <si>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</si>
  <si>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</si>
  <si>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</si>
  <si>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</si>
  <si>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</si>
  <si>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</si>
  <si>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</si>
  <si>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</si>
  <si>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</si>
  <si>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</si>
  <si>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</si>
  <si>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</si>
  <si>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</si>
  <si>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</si>
  <si>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</si>
  <si>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</si>
  <si>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</si>
  <si>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</si>
  <si>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</si>
  <si>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</si>
  <si>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</si>
  <si>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</si>
  <si>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</si>
  <si>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</si>
  <si>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</si>
  <si>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</si>
  <si>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</si>
  <si>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</si>
  <si>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</si>
  <si>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</si>
  <si>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</si>
  <si>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</si>
  <si>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</si>
  <si>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</si>
  <si>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</si>
  <si>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</si>
  <si>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</si>
  <si>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</si>
  <si>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</si>
  <si>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</si>
  <si>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</si>
  <si>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</si>
  <si>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</si>
  <si>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</si>
  <si>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</si>
  <si>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</si>
  <si>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</si>
  <si>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</si>
  <si>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</si>
  <si>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</si>
  <si>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</si>
  <si>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</si>
  <si>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</si>
  <si>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</si>
  <si>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</si>
  <si>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</si>
  <si>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</si>
  <si>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</si>
  <si>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</si>
  <si>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</si>
  <si>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</si>
  <si>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</si>
  <si>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</si>
  <si>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</si>
  <si>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</si>
  <si>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</si>
  <si>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</si>
  <si>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</si>
  <si>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</si>
  <si>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</si>
  <si>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</si>
  <si>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</si>
  <si>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</si>
  <si>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</si>
  <si>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</si>
  <si>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</si>
  <si>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</si>
  <si>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</si>
  <si>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</si>
  <si>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</si>
  <si>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</si>
  <si>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</si>
  <si>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</si>
  <si>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</si>
  <si>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</si>
  <si>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</si>
  <si>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</si>
  <si>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</si>
  <si>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</si>
  <si>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</si>
  <si>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</si>
  <si>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</si>
  <si>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</si>
  <si>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</si>
  <si>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</si>
  <si>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</si>
  <si>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</si>
  <si>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</si>
  <si>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</si>
  <si>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</si>
  <si>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</si>
  <si>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</si>
  <si>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</si>
  <si>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</si>
  <si>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</si>
  <si>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</si>
  <si>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</si>
  <si>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</si>
  <si>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</si>
  <si>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</si>
  <si>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</si>
  <si>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</si>
  <si>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</si>
  <si>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</si>
  <si>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</si>
  <si>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</si>
  <si>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</si>
  <si>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</si>
  <si>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</si>
  <si>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</si>
  <si>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</si>
  <si>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</si>
  <si>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</si>
  <si>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</si>
  <si>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</si>
  <si>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</si>
  <si>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</si>
  <si>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</si>
  <si>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</si>
  <si>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</si>
  <si>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</si>
  <si>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</si>
  <si>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</si>
  <si>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</si>
  <si>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</si>
  <si>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</si>
  <si>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</si>
  <si>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</si>
  <si>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</si>
  <si>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</si>
  <si>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</si>
  <si>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</si>
  <si>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</si>
  <si>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</si>
  <si>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</si>
  <si>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</si>
  <si>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</si>
  <si>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</si>
  <si>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</si>
  <si>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</si>
  <si>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</si>
  <si>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</si>
  <si>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</si>
  <si>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</si>
  <si>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</si>
  <si>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</si>
  <si>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</si>
  <si>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</si>
  <si>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</si>
  <si>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</si>
  <si>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</si>
  <si>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</si>
  <si>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</si>
  <si>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</si>
  <si>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</si>
  <si>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</si>
  <si>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</si>
  <si>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</si>
  <si>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</si>
  <si>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</si>
  <si>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</si>
  <si>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</si>
  <si>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</si>
  <si>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</si>
  <si>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</si>
  <si>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</si>
  <si>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</si>
  <si>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</si>
  <si>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</si>
  <si>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</si>
  <si>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</si>
  <si>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</si>
  <si>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</si>
  <si>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</si>
  <si>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</si>
  <si>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</si>
  <si>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</si>
  <si>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</si>
  <si>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</si>
  <si>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</si>
  <si>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</si>
  <si>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</si>
  <si>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</si>
  <si>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</si>
  <si>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</si>
  <si>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</si>
  <si>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</si>
  <si>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</si>
  <si>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</si>
  <si>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</si>
  <si>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</si>
  <si>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</si>
  <si>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</si>
  <si>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</si>
  <si>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</si>
  <si>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</si>
  <si>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</si>
  <si>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</si>
  <si>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</si>
  <si>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</si>
  <si>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</si>
  <si>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</si>
  <si>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</si>
  <si>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</si>
  <si>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</si>
  <si>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</si>
  <si>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</si>
  <si>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</si>
  <si>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</si>
  <si>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</si>
  <si>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</si>
  <si>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</si>
  <si>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</si>
  <si>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</si>
  <si>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</si>
  <si>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</si>
  <si>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</si>
  <si>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</si>
  <si>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</si>
  <si>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</si>
  <si>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</si>
  <si>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</si>
  <si>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</si>
  <si>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</si>
  <si>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</si>
  <si>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</si>
  <si>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</si>
  <si>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</si>
  <si>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</si>
  <si>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</si>
  <si>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</si>
  <si>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</si>
  <si>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</si>
  <si>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</si>
  <si>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</si>
  <si>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</si>
  <si>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</si>
  <si>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</si>
  <si>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</si>
  <si>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</si>
  <si>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</si>
  <si>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</si>
  <si>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</si>
  <si>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</si>
  <si>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</si>
  <si>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</si>
  <si>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</si>
  <si>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</si>
  <si>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</si>
  <si>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</si>
  <si>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</si>
  <si>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</si>
  <si>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</si>
  <si>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</si>
  <si>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</si>
  <si>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</si>
  <si>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</si>
  <si>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</si>
  <si>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</si>
  <si>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</si>
  <si>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</si>
  <si>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</si>
  <si>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</si>
  <si>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</si>
  <si>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</si>
  <si>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</si>
  <si>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</si>
  <si>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</si>
  <si>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</si>
  <si>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</si>
  <si>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</si>
  <si>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</si>
  <si>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</si>
  <si>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</si>
  <si>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</si>
  <si>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</si>
  <si>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</si>
  <si>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</si>
  <si>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</si>
  <si>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</si>
  <si>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</si>
  <si>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</si>
  <si>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</si>
  <si>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</si>
  <si>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</si>
  <si>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</si>
  <si>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</si>
  <si>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</si>
  <si>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</si>
  <si>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</si>
  <si>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</si>
  <si>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</si>
  <si>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</si>
  <si>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</si>
  <si>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</si>
  <si>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</si>
  <si>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</si>
  <si>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</si>
  <si>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</si>
  <si>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</si>
  <si>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</si>
  <si>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</si>
  <si>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</si>
  <si>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</si>
  <si>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</si>
  <si>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</si>
  <si>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</si>
  <si>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</si>
  <si>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</si>
  <si>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</si>
  <si>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</si>
  <si>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</si>
  <si>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</si>
  <si>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</si>
  <si>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</si>
  <si>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</si>
  <si>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</si>
  <si>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</si>
  <si>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</si>
  <si>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</si>
  <si>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</si>
  <si>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</si>
  <si>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</si>
  <si>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</si>
  <si>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</si>
  <si>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</si>
  <si>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</si>
  <si>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</si>
  <si>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</si>
  <si>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</si>
  <si>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</si>
  <si>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</si>
  <si>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</si>
  <si>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</si>
  <si>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</si>
  <si>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</si>
  <si>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</si>
  <si>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</si>
  <si>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</si>
  <si>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</si>
  <si>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</si>
  <si>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</si>
  <si>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</si>
  <si>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</si>
  <si>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</si>
  <si>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</si>
  <si>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</si>
  <si>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</si>
  <si>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</si>
  <si>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</si>
  <si>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</si>
  <si>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</si>
  <si>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</si>
  <si>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</si>
  <si>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</si>
  <si>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</si>
  <si>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</si>
  <si>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</si>
  <si>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</si>
  <si>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</si>
  <si>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</si>
  <si>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</si>
  <si>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</si>
  <si>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</si>
  <si>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</si>
  <si>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</si>
  <si>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</si>
  <si>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</si>
  <si>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</si>
  <si>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</si>
  <si>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</si>
  <si>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</si>
  <si>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</si>
  <si>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</si>
  <si>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</si>
  <si>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</si>
  <si>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</si>
  <si>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</si>
  <si>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</si>
  <si>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</si>
  <si>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</si>
  <si>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</si>
  <si>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</si>
  <si>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</si>
  <si>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</si>
  <si>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</si>
  <si>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</si>
  <si>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</si>
  <si>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</si>
  <si>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</si>
  <si>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</si>
  <si>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</si>
  <si>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</si>
  <si>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</si>
  <si>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</si>
  <si>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</si>
  <si>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</si>
  <si>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</si>
  <si>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</si>
  <si>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</si>
  <si>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</si>
  <si>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</si>
  <si>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</si>
  <si>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</si>
  <si>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</si>
  <si>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</si>
  <si>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</si>
  <si>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</si>
  <si>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</si>
  <si>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</si>
  <si>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</si>
  <si>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</si>
  <si>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</si>
  <si>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</si>
  <si>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</si>
  <si>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</si>
  <si>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</si>
  <si>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</si>
  <si>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</si>
  <si>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</si>
  <si>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</si>
  <si>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</si>
  <si>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</si>
  <si>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</si>
  <si>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</si>
  <si>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</si>
  <si>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</si>
  <si>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</si>
  <si>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</si>
  <si>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</si>
  <si>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</si>
  <si>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</si>
  <si>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</si>
  <si>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</si>
  <si>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</si>
  <si>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</si>
  <si>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</si>
  <si>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</si>
  <si>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</si>
  <si>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</si>
  <si>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</si>
  <si>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</si>
  <si>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</si>
  <si>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</si>
  <si>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</si>
  <si>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</si>
  <si>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</si>
  <si>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</si>
  <si>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</si>
  <si>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</si>
  <si>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</si>
  <si>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</si>
  <si>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</si>
  <si>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</si>
  <si>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</si>
  <si>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</si>
  <si>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</si>
  <si>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</si>
  <si>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</si>
  <si>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</si>
  <si>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</si>
  <si>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</si>
  <si>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</si>
  <si>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</si>
  <si>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</si>
  <si>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</si>
  <si>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</si>
  <si>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</si>
  <si>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</si>
  <si>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</si>
  <si>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</si>
  <si>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</si>
  <si>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</si>
  <si>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</si>
  <si>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</si>
  <si>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</si>
  <si>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</si>
  <si>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</si>
  <si>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</si>
  <si>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</si>
  <si>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</si>
  <si>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</si>
  <si>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</si>
  <si>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</si>
  <si>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</si>
  <si>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</si>
  <si>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</si>
  <si>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</si>
  <si>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</si>
  <si>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</si>
  <si>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</si>
  <si>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</si>
  <si>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</si>
  <si>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</si>
  <si>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</si>
  <si>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</si>
  <si>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</si>
  <si>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</si>
  <si>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</si>
  <si>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</si>
  <si>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</si>
  <si>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</si>
  <si>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</si>
  <si>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</si>
  <si>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</si>
  <si>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</si>
  <si>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</si>
  <si>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</si>
  <si>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</si>
  <si>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</si>
  <si>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</si>
  <si>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</si>
  <si>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</si>
  <si>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</si>
  <si>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</si>
  <si>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</si>
  <si>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</si>
  <si>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</si>
  <si>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</si>
  <si>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</si>
  <si>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</si>
  <si>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</si>
  <si>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</si>
  <si>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</si>
  <si>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</si>
  <si>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</si>
  <si>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</si>
  <si>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</si>
  <si>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</si>
  <si>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</si>
  <si>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</si>
  <si>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</si>
  <si>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</si>
  <si>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</si>
  <si>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</si>
  <si>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</si>
  <si>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</si>
  <si>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</si>
  <si>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</si>
  <si>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</si>
  <si>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</si>
  <si>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</si>
  <si>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</si>
  <si>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</si>
  <si>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</si>
  <si>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</si>
  <si>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</si>
  <si>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</si>
  <si>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</si>
  <si>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</si>
  <si>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</si>
  <si>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</si>
  <si>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</si>
  <si>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</si>
  <si>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</si>
  <si>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</si>
  <si>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</si>
  <si>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</si>
  <si>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</si>
  <si>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</si>
  <si>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</si>
  <si>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</si>
  <si>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Ministerio de Cultura</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</si>
  <si>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</si>
  <si>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</si>
  <si>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</si>
  <si>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</si>
  <si>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</si>
  <si>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</si>
  <si>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</si>
  <si>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</si>
  <si>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</si>
  <si>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</si>
  <si>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</si>
  <si>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</si>
  <si>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</si>
  <si>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</si>
  <si>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</si>
  <si>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</si>
  <si>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</si>
  <si>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</si>
  <si>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</si>
  <si>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</si>
  <si>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</si>
  <si>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</si>
  <si>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</si>
  <si>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</si>
  <si>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</si>
  <si>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</si>
  <si>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</si>
  <si>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</si>
  <si>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</si>
  <si>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</si>
  <si>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</si>
  <si>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</si>
  <si>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</si>
  <si>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</si>
  <si>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</si>
  <si>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</si>
  <si>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</si>
  <si>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</si>
  <si>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</si>
  <si>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</si>
  <si>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</si>
  <si>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</si>
  <si>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</si>
  <si>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</si>
  <si>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</si>
  <si>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</si>
  <si>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</si>
  <si>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</si>
  <si>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</si>
  <si>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</si>
  <si>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</si>
  <si>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</si>
  <si>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</si>
  <si>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</si>
  <si>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</si>
  <si>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</si>
  <si>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</si>
  <si>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</si>
  <si>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</si>
  <si>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</si>
  <si>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</si>
  <si>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</si>
  <si>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</si>
  <si>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</si>
  <si>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</si>
  <si>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</si>
  <si>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</si>
  <si>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</si>
  <si>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</si>
  <si>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</si>
  <si>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</si>
  <si>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</si>
  <si>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</si>
  <si>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</si>
  <si>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</si>
  <si>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</si>
  <si>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</si>
  <si>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</si>
  <si>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</si>
  <si>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</si>
  <si>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</si>
  <si>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</si>
  <si>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</si>
  <si>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</si>
  <si>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</si>
  <si>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</si>
  <si>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</si>
  <si>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</si>
  <si>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</si>
  <si>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</si>
  <si>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</si>
  <si>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</si>
  <si>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</si>
  <si>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</si>
  <si>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</si>
  <si>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</si>
  <si>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</si>
  <si>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</si>
  <si>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</si>
  <si>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</si>
  <si>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</si>
  <si>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</si>
  <si>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</si>
  <si>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</si>
  <si>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</si>
  <si>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</si>
  <si>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</si>
  <si>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</si>
  <si>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</si>
  <si>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</si>
  <si>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</si>
  <si>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</si>
  <si>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</si>
  <si>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</si>
  <si>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</si>
  <si>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</si>
  <si>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</si>
  <si>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</si>
  <si>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</si>
  <si>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</si>
  <si>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</si>
  <si>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</si>
  <si>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</si>
  <si>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</si>
  <si>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</si>
  <si>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</si>
  <si>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</si>
  <si>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</si>
  <si>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</si>
  <si>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</si>
  <si>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</si>
  <si>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</si>
  <si>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</si>
  <si>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</si>
  <si>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</si>
  <si>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</si>
  <si>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</si>
  <si>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</si>
  <si>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</si>
  <si>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</si>
  <si>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</si>
  <si>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</si>
  <si>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</si>
  <si>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</si>
  <si>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</si>
  <si>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</si>
  <si>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</si>
  <si>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</si>
  <si>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</si>
  <si>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</si>
  <si>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</si>
  <si>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</si>
  <si>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</si>
  <si>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</si>
  <si>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</si>
  <si>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</si>
  <si>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</si>
  <si>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</si>
  <si>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</si>
  <si>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</si>
  <si>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</si>
  <si>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</si>
  <si>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</si>
  <si>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</si>
  <si>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</si>
  <si>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</si>
  <si>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</si>
  <si>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</si>
  <si>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</si>
  <si>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</si>
  <si>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</si>
  <si>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</si>
  <si>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</si>
  <si>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</si>
  <si>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</si>
  <si>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</si>
  <si>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</si>
  <si>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</si>
  <si>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</si>
  <si>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</si>
  <si>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</si>
  <si>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</si>
  <si>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</si>
  <si>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</si>
  <si>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</si>
  <si>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</si>
  <si>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</si>
  <si>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</si>
  <si>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</si>
  <si>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</si>
  <si>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</si>
  <si>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</si>
  <si>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</si>
  <si>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</si>
  <si>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</si>
  <si>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</si>
  <si>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</si>
  <si>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</si>
  <si>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</si>
  <si>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</si>
  <si>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</si>
  <si>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</si>
  <si>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</si>
  <si>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</si>
  <si>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</si>
  <si>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</si>
  <si>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</si>
  <si>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</si>
  <si>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</si>
  <si>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</si>
  <si>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</si>
  <si>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</si>
  <si>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</si>
  <si>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</si>
  <si>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</si>
  <si>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</si>
  <si>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</si>
  <si>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</si>
  <si>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</si>
  <si>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</si>
  <si>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</si>
  <si>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</si>
  <si>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</si>
  <si>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</si>
  <si>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</si>
  <si>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</si>
  <si>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</si>
  <si>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</si>
  <si>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</si>
  <si>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</si>
  <si>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</si>
  <si>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</si>
  <si>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</si>
  <si>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</si>
  <si>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</si>
  <si>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</si>
  <si>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</si>
  <si>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</si>
  <si>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</si>
  <si>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</si>
  <si>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</si>
  <si>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</si>
  <si>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</si>
  <si>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</si>
  <si>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</si>
  <si>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</si>
  <si>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</si>
  <si>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</si>
  <si>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</si>
  <si>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</si>
  <si>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</si>
  <si>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</si>
  <si>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</si>
  <si>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</si>
  <si>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</si>
  <si>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</si>
  <si>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</si>
  <si>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</si>
  <si>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</si>
  <si>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</si>
  <si>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</si>
  <si>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</si>
  <si>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</si>
  <si>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</si>
  <si>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</si>
  <si>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</si>
  <si>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</si>
  <si>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</si>
  <si>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</si>
  <si>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</si>
  <si>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</si>
  <si>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</si>
  <si>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</si>
  <si>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</si>
  <si>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</si>
  <si>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</si>
  <si>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</si>
  <si>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</si>
  <si>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</si>
  <si>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</si>
  <si>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</si>
  <si>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</si>
  <si>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</si>
  <si>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</si>
  <si>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</si>
  <si>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</si>
  <si>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</si>
  <si>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</si>
  <si>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</si>
  <si>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</si>
  <si>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</si>
  <si>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</si>
  <si>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</si>
  <si>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</si>
  <si>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</si>
  <si>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</si>
  <si>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</si>
  <si>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</si>
  <si>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</si>
  <si>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</si>
  <si>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</si>
  <si>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</si>
  <si>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</si>
  <si>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</si>
  <si>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</si>
  <si>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</si>
  <si>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</si>
  <si>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</si>
  <si>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</si>
  <si>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</si>
  <si>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</si>
  <si>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</si>
  <si>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</si>
  <si>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</si>
  <si>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</si>
  <si>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</si>
  <si>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</si>
  <si>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</si>
  <si>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</si>
  <si>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</si>
  <si>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</si>
  <si>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</si>
  <si>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</si>
  <si>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</si>
  <si>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</si>
  <si>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</si>
  <si>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</si>
  <si>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</si>
  <si>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</si>
  <si>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</si>
  <si>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</si>
  <si>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</si>
  <si>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</si>
  <si>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</si>
  <si>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</si>
  <si>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</si>
  <si>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</si>
  <si>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</si>
  <si>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</si>
  <si>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</si>
  <si>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</si>
  <si>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</si>
  <si>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</si>
  <si>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</si>
  <si>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</si>
  <si>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</si>
  <si>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</si>
  <si>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</si>
  <si>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</si>
  <si>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</si>
  <si>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</si>
  <si>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</si>
  <si>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</si>
  <si>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</si>
  <si>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</si>
  <si>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</si>
  <si>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</si>
  <si>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</si>
  <si>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</si>
  <si>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</si>
  <si>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</si>
  <si>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</si>
  <si>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</si>
  <si>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</si>
  <si>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</si>
  <si>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</si>
  <si>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</si>
  <si>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</si>
  <si>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</si>
  <si>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</si>
  <si>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</si>
  <si>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</si>
  <si>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</si>
  <si>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</si>
  <si>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</si>
  <si>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</si>
  <si>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</si>
  <si>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</si>
  <si>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</si>
  <si>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</si>
  <si>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</si>
  <si>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</si>
  <si>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</si>
  <si>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</si>
  <si>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</si>
  <si>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</si>
  <si>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</si>
  <si>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</si>
  <si>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</si>
  <si>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</si>
  <si>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</si>
  <si>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</si>
  <si>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</si>
  <si>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</si>
  <si>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</si>
  <si>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</si>
  <si>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</si>
  <si>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</si>
  <si>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</si>
  <si>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</si>
  <si>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</si>
  <si>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</si>
  <si>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</si>
  <si>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</si>
  <si>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</si>
  <si>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</si>
  <si>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</si>
  <si>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</si>
  <si>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</si>
  <si>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</si>
  <si>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</si>
  <si>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</si>
  <si>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</si>
  <si>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</si>
  <si>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</si>
  <si>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</si>
  <si>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</si>
  <si>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</si>
  <si>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</si>
  <si>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</si>
  <si>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</si>
  <si>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</si>
  <si>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</si>
  <si>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</si>
  <si>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</si>
  <si>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</si>
  <si>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</si>
  <si>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</si>
  <si>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</si>
  <si>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</si>
  <si>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</si>
  <si>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</si>
  <si>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</si>
  <si>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</si>
  <si>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</si>
  <si>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</si>
  <si>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</si>
  <si>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</si>
  <si>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</si>
  <si>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</si>
  <si>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</si>
  <si>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</si>
  <si>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</si>
  <si>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</si>
  <si>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</si>
  <si>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</si>
  <si>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</si>
  <si>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</si>
  <si>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</si>
  <si>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</si>
  <si>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</si>
  <si>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</si>
  <si>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</si>
  <si>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</si>
  <si>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</si>
  <si>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</si>
  <si>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</si>
  <si>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</si>
  <si>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</si>
  <si>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</si>
  <si>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</si>
  <si>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</si>
  <si>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</si>
  <si>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</si>
  <si>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</si>
  <si>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</si>
  <si>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</si>
  <si>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</si>
  <si>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</si>
  <si>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</si>
  <si>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</si>
  <si>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</si>
  <si>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</si>
  <si>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</si>
  <si>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</si>
  <si>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</si>
  <si>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</si>
  <si>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</si>
  <si>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</si>
  <si>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</si>
  <si>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</si>
  <si>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</si>
  <si>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</si>
  <si>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</si>
  <si>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</si>
  <si>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</si>
  <si>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</si>
  <si>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</si>
  <si>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</si>
  <si>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</si>
  <si>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</si>
  <si>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</si>
  <si>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</si>
  <si>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</si>
  <si>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</si>
  <si>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</si>
  <si>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</si>
  <si>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</si>
  <si>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</si>
  <si>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</si>
  <si>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</si>
  <si>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</si>
  <si>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</si>
  <si>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</si>
  <si>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</si>
  <si>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</si>
  <si>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</si>
  <si>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</si>
  <si>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</si>
  <si>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</si>
  <si>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</si>
  <si>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</si>
  <si>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</si>
  <si>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</si>
  <si>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</si>
  <si>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</si>
  <si>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</si>
  <si>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</si>
  <si>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</si>
  <si>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</si>
  <si>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</si>
  <si>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</si>
  <si>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</si>
  <si>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</si>
  <si>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</si>
  <si>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</si>
  <si>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</si>
  <si>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</si>
  <si>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</si>
  <si>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</si>
  <si>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</si>
  <si>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</si>
  <si>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</si>
  <si>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</si>
  <si>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</si>
  <si>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</si>
  <si>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</si>
  <si>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</si>
  <si>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</si>
  <si>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</si>
  <si>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</si>
  <si>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</si>
  <si>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</si>
  <si>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</si>
  <si>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</si>
  <si>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</si>
  <si>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</si>
  <si>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</si>
  <si>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</si>
  <si>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</si>
  <si>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</si>
  <si>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</si>
  <si>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</si>
  <si>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</si>
  <si>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</si>
  <si>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</si>
  <si>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</si>
  <si>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</si>
  <si>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</si>
  <si>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</si>
  <si>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</si>
  <si>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</si>
  <si>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</si>
  <si>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</si>
  <si>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</si>
  <si>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</si>
  <si>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</si>
  <si>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</si>
  <si>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</si>
  <si>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</si>
  <si>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</si>
  <si>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</si>
  <si>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</si>
  <si>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</si>
  <si>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</si>
  <si>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</si>
  <si>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</si>
  <si>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</si>
  <si>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</si>
  <si>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</si>
  <si>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</si>
  <si>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</si>
  <si>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</si>
  <si>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</si>
  <si>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</si>
  <si>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</si>
  <si>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</si>
  <si>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</si>
  <si>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</si>
  <si>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</si>
  <si>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</si>
  <si>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</si>
  <si>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</si>
  <si>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</si>
  <si>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</si>
  <si>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</si>
  <si>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</si>
  <si>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</si>
  <si>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</si>
  <si>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</si>
  <si>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</si>
  <si>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</si>
  <si>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</si>
  <si>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</si>
  <si>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</si>
  <si>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</si>
  <si>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</si>
  <si>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</si>
  <si>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</si>
  <si>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</si>
  <si>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</si>
  <si>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</si>
  <si>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</si>
  <si>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</si>
  <si>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</si>
  <si>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</si>
  <si>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</si>
  <si>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</si>
  <si>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</si>
  <si>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</si>
  <si>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</si>
  <si>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</si>
  <si>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</si>
  <si>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</si>
  <si>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</si>
  <si>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</si>
  <si>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</si>
  <si>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</si>
  <si>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</si>
  <si>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</si>
  <si>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</si>
  <si>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</si>
  <si>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</si>
  <si>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</si>
  <si>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</si>
  <si>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</si>
  <si>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</si>
  <si>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</si>
  <si>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</si>
  <si>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</si>
  <si>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</si>
  <si>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</si>
  <si>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</si>
  <si>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</si>
  <si>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</si>
  <si>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</si>
  <si>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</si>
  <si>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</si>
  <si>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</si>
  <si>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</si>
  <si>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</si>
  <si>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</si>
  <si>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</si>
  <si>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</si>
  <si>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</si>
  <si>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</si>
  <si>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</si>
  <si>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</si>
  <si>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</si>
  <si>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</si>
  <si>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</si>
  <si>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</si>
  <si>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</si>
  <si>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</si>
  <si>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</si>
  <si>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</si>
  <si>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</si>
  <si>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</si>
  <si>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</si>
  <si>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</si>
  <si>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</si>
  <si>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</si>
  <si>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</si>
  <si>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</si>
  <si>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</si>
  <si>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</si>
  <si>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</si>
  <si>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</si>
  <si>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</si>
  <si>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</si>
  <si>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</si>
  <si>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</si>
  <si>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</si>
  <si>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</si>
  <si>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</si>
  <si>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</si>
  <si>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</si>
  <si>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</si>
  <si>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</si>
  <si>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</si>
  <si>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</si>
  <si>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</si>
  <si>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</si>
  <si>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</si>
  <si>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</si>
  <si>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</si>
  <si>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</si>
  <si>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</si>
  <si>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</si>
  <si>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</si>
  <si>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</si>
  <si>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</si>
  <si>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</si>
  <si>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</si>
  <si>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</si>
  <si>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</si>
  <si>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</si>
  <si>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</si>
  <si>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</si>
  <si>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</si>
  <si>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</si>
  <si>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</si>
  <si>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</si>
  <si>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</si>
  <si>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</si>
  <si>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</si>
  <si>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</si>
  <si>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</si>
  <si>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</si>
  <si>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</si>
  <si>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</si>
  <si>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</si>
  <si>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</si>
  <si>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</si>
  <si>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</si>
  <si>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</si>
  <si>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</si>
  <si>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</si>
  <si>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</si>
  <si>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</si>
  <si>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</si>
  <si>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</si>
  <si>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</si>
  <si>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</si>
  <si>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</si>
  <si>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</si>
  <si>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</si>
  <si>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</si>
  <si>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</si>
  <si>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</si>
  <si>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</si>
  <si>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</si>
  <si>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</si>
  <si>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</si>
  <si>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</si>
  <si>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</si>
  <si>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</si>
  <si>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</si>
  <si>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</si>
  <si>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</si>
  <si>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</si>
  <si>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</si>
  <si>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</si>
  <si>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</si>
  <si>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</si>
  <si>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</si>
  <si>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</si>
  <si>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</si>
  <si>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</si>
  <si>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</si>
  <si>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</si>
  <si>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</si>
  <si>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</si>
  <si>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</si>
  <si>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</si>
  <si>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</si>
  <si>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</si>
  <si>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</si>
  <si>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</si>
  <si>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</si>
  <si>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</si>
  <si>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</si>
  <si>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</si>
  <si>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</si>
  <si>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</si>
  <si>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</si>
  <si>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</si>
  <si>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</si>
  <si>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</si>
  <si>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</si>
  <si>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</si>
  <si>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</si>
  <si>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</si>
  <si>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</si>
  <si>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</si>
  <si>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</si>
  <si>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</si>
  <si>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</si>
  <si>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</si>
  <si>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</si>
  <si>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</si>
  <si>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</si>
  <si>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</si>
  <si>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</si>
  <si>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</si>
  <si>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</si>
  <si>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</si>
  <si>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</si>
  <si>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</si>
  <si>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</si>
  <si>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</si>
  <si>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</si>
  <si>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</si>
  <si>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</si>
  <si>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</si>
  <si>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</si>
  <si>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</si>
  <si>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</si>
  <si>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</si>
  <si>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</si>
  <si>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</si>
  <si>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</si>
  <si>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</si>
  <si>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</si>
  <si>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</si>
  <si>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</si>
  <si>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</si>
  <si>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</si>
  <si>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</si>
  <si>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</si>
  <si>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</si>
  <si>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</si>
  <si>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</si>
  <si>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</si>
  <si>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</si>
  <si>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</si>
  <si>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</si>
  <si>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</si>
  <si>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</si>
  <si>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</si>
  <si>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</si>
  <si>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</si>
  <si>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</si>
  <si>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</si>
  <si>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</si>
  <si>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</si>
  <si>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</si>
  <si>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</si>
  <si>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</si>
  <si>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</si>
  <si>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</si>
  <si>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</si>
  <si>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</si>
  <si>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</si>
  <si>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</si>
  <si>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</si>
  <si>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</si>
  <si>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</si>
  <si>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</si>
  <si>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</si>
  <si>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</si>
  <si>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</si>
  <si>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</si>
  <si>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</si>
  <si>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</si>
  <si>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</si>
  <si>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</si>
  <si>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</si>
  <si>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</si>
  <si>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</si>
  <si>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</si>
  <si>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</si>
  <si>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</si>
  <si>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</si>
  <si>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</si>
  <si>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</si>
  <si>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</si>
  <si>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</si>
  <si>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</si>
  <si>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</si>
  <si>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</si>
  <si>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</si>
  <si>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</si>
  <si>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</si>
  <si>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</si>
  <si>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</si>
  <si>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</si>
  <si>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</si>
  <si>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</si>
  <si>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</si>
  <si>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</si>
  <si>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</si>
  <si>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</si>
  <si>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</si>
  <si>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</si>
  <si>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</si>
  <si>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</si>
  <si>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</si>
  <si>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</si>
  <si>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</si>
  <si>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</si>
  <si>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</si>
  <si>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</si>
  <si>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</si>
  <si>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</si>
  <si>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</si>
  <si>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</si>
  <si>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</si>
  <si>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</si>
  <si>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</si>
  <si>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</si>
  <si>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</si>
  <si>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</si>
  <si>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</si>
  <si>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</si>
  <si>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</si>
  <si>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</si>
  <si>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</si>
  <si>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</si>
  <si>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</si>
  <si>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</si>
  <si>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</si>
  <si>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</si>
  <si>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</si>
  <si>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</si>
  <si>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</si>
  <si>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</si>
  <si>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</si>
  <si>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</si>
  <si>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</si>
  <si>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</si>
  <si>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</si>
  <si>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</si>
  <si>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</si>
  <si>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</si>
  <si>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</si>
  <si>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</si>
  <si>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</si>
  <si>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</si>
  <si>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</si>
  <si>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</si>
  <si>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</si>
  <si>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</si>
  <si>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</si>
  <si>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</si>
  <si>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</si>
  <si>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</si>
  <si>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</si>
  <si>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</si>
  <si>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</si>
  <si>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</si>
  <si>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</si>
  <si>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</si>
  <si>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</si>
  <si>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</si>
  <si>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</si>
  <si>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</si>
  <si>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</si>
  <si>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</si>
  <si>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</si>
  <si>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</si>
  <si>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</si>
  <si>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</si>
  <si>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</si>
  <si>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</si>
  <si>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</si>
  <si>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</si>
  <si>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</si>
  <si>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</si>
  <si>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</si>
  <si>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</si>
  <si>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</si>
  <si>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</si>
  <si>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</si>
  <si>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</si>
  <si>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</si>
  <si>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</si>
  <si>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</si>
  <si>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</si>
  <si>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</si>
  <si>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</si>
  <si>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</si>
  <si>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</si>
  <si>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</si>
  <si>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</si>
  <si>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</si>
  <si>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</si>
  <si>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</si>
  <si>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</si>
  <si>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</si>
  <si>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</si>
  <si>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</si>
  <si>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</si>
  <si>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</si>
  <si>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</si>
  <si>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</si>
  <si>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</si>
  <si>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</si>
  <si>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</si>
  <si>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</si>
  <si>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</si>
  <si>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</si>
  <si>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</si>
  <si>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</si>
  <si>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</si>
  <si>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</si>
  <si>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</si>
  <si>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</si>
  <si>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</si>
  <si>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</si>
  <si>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</si>
  <si>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</si>
  <si>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</si>
  <si>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</si>
  <si>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</si>
  <si>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</si>
  <si>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</si>
  <si>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</si>
  <si>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</si>
  <si>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</si>
  <si>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</si>
  <si>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</si>
  <si>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</si>
  <si>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</si>
  <si>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</si>
  <si>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</si>
  <si>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</si>
  <si>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</si>
  <si>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</si>
  <si>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</si>
  <si>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</si>
  <si>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</si>
  <si>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</si>
  <si>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</si>
  <si>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</si>
  <si>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</si>
  <si>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</si>
  <si>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</si>
  <si>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</si>
  <si>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</si>
  <si>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</si>
  <si>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</si>
  <si>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</si>
  <si>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</si>
  <si>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</si>
  <si>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</si>
  <si>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</si>
  <si>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</si>
  <si>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</si>
  <si>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</si>
  <si>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</si>
  <si>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</si>
  <si>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</si>
  <si>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</si>
  <si>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</si>
  <si>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</si>
  <si>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</si>
  <si>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</si>
  <si>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</si>
  <si>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</si>
  <si>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</si>
  <si>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</si>
  <si>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</si>
  <si>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</si>
  <si>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</si>
  <si>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</si>
  <si>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</si>
  <si>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</si>
  <si>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</si>
  <si>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</si>
  <si>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</si>
  <si>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</si>
  <si>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</si>
  <si>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</si>
  <si>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</si>
  <si>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</si>
  <si>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</si>
  <si>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</si>
  <si>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</si>
  <si>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</si>
  <si>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</si>
  <si>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</si>
  <si>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</si>
  <si>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</si>
  <si>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</si>
  <si>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</si>
  <si>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</si>
  <si>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</si>
  <si>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</si>
  <si>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</si>
  <si>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</si>
  <si>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</si>
  <si>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</si>
  <si>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</si>
  <si>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</si>
  <si>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</si>
  <si>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</si>
  <si>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</si>
  <si>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</si>
  <si>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</si>
  <si>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</si>
  <si>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</si>
  <si>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</si>
  <si>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</si>
  <si>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</si>
  <si>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</si>
  <si>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</si>
  <si>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</si>
  <si>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</si>
  <si>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</si>
  <si>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</si>
  <si>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</si>
  <si>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</si>
  <si>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</si>
  <si>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</si>
  <si>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</si>
  <si>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</si>
  <si>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</si>
  <si>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</si>
  <si>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</si>
  <si>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</si>
  <si>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</si>
  <si>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</si>
  <si>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</si>
  <si>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</si>
  <si>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</si>
  <si>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</si>
  <si>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</si>
  <si>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</si>
  <si>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</si>
  <si>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</si>
  <si>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</si>
  <si>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</si>
  <si>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</si>
  <si>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</si>
  <si>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</si>
  <si>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</si>
  <si>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</si>
  <si>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</si>
  <si>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</si>
  <si>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</si>
  <si>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</si>
  <si>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</si>
  <si>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</si>
  <si>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</si>
  <si>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</si>
  <si>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</si>
  <si>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</si>
  <si>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</si>
  <si>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</si>
  <si>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</si>
  <si>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</si>
  <si>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</si>
  <si>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</si>
  <si>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</si>
  <si>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</si>
  <si>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</si>
  <si>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</si>
  <si>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</si>
  <si>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</si>
  <si>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</si>
  <si>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</si>
  <si>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</si>
  <si>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</si>
  <si>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</si>
  <si>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</si>
  <si>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</si>
  <si>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</si>
  <si>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</si>
  <si>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</si>
  <si>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</si>
  <si>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</si>
  <si>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</si>
  <si>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</si>
  <si>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</si>
  <si>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</si>
  <si>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</si>
  <si>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</si>
  <si>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</si>
  <si>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</si>
  <si>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</si>
  <si>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</si>
  <si>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</si>
  <si>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</si>
  <si>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</si>
  <si>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</si>
  <si>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</si>
  <si>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</si>
  <si>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</si>
  <si>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</si>
  <si>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</si>
  <si>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</si>
  <si>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</si>
  <si>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</si>
  <si>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</si>
  <si>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</si>
  <si>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</si>
  <si>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</si>
  <si>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</si>
  <si>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</si>
  <si>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</si>
  <si>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</si>
  <si>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</si>
  <si>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</si>
  <si>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</si>
  <si>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</si>
  <si>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</si>
  <si>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</si>
  <si>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</si>
  <si>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</si>
  <si>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</si>
  <si>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</si>
  <si>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</si>
  <si>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</si>
  <si>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</si>
  <si>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</si>
  <si>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</si>
  <si>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</si>
  <si>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</si>
  <si>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</si>
  <si>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</si>
  <si>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</si>
  <si>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</si>
  <si>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</si>
  <si>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</si>
  <si>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</si>
  <si>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</si>
  <si>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</si>
  <si>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</si>
  <si>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</si>
  <si>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</si>
  <si>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</si>
  <si>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</si>
  <si>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</si>
  <si>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</si>
  <si>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</si>
  <si>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</si>
  <si>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</si>
  <si>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</si>
  <si>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</si>
  <si>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</si>
  <si>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</si>
  <si>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</si>
  <si>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</si>
  <si>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</si>
  <si>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</si>
  <si>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</si>
  <si>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</si>
  <si>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</si>
  <si>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</si>
  <si>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</si>
  <si>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</si>
  <si>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</si>
  <si>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</si>
  <si>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</si>
  <si>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</si>
  <si>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</si>
  <si>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</si>
  <si>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</si>
  <si>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</si>
  <si>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</si>
  <si>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</si>
  <si>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</si>
  <si>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</si>
  <si>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</si>
  <si>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</si>
  <si>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</si>
  <si>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</si>
  <si>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</si>
  <si>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</si>
  <si>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</si>
  <si>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</si>
  <si>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</si>
  <si>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</si>
  <si>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</si>
  <si>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</si>
  <si>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</si>
  <si>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</si>
  <si>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</si>
  <si>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</si>
  <si>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</si>
  <si>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</si>
  <si>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</si>
  <si>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</si>
  <si>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</si>
  <si>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</si>
  <si>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</si>
  <si>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</si>
  <si>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</si>
  <si>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</si>
  <si>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</si>
  <si>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</si>
  <si>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</si>
  <si>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</si>
  <si>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</si>
  <si>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</si>
  <si>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</si>
  <si>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</si>
  <si>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</si>
  <si>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</si>
  <si>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</si>
  <si>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</si>
  <si>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</si>
  <si>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</si>
  <si>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</si>
  <si>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</si>
  <si>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</si>
  <si>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</si>
  <si>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</si>
  <si>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</si>
  <si>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</si>
  <si>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</si>
  <si>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</si>
  <si>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</si>
  <si>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</si>
  <si>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</si>
  <si>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</si>
  <si>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</si>
  <si>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</si>
  <si>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</si>
  <si>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</si>
  <si>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</si>
  <si>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</si>
  <si>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</si>
  <si>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</si>
  <si>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</si>
  <si>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</si>
  <si>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</si>
  <si>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</si>
  <si>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</si>
  <si>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</si>
  <si>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</si>
  <si>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</si>
  <si>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</si>
  <si>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</si>
  <si>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</si>
  <si>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</si>
  <si>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</si>
  <si>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</si>
  <si>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</si>
  <si>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</si>
  <si>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</si>
  <si>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</si>
  <si>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</si>
  <si>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</si>
  <si>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</si>
  <si>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</si>
  <si>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</si>
  <si>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</si>
  <si>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</si>
  <si>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</si>
  <si>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</si>
  <si>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</si>
  <si>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</si>
  <si>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</si>
  <si>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</si>
  <si>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</si>
  <si>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</si>
  <si>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</si>
  <si>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</si>
  <si>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</si>
  <si>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</si>
  <si>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</si>
  <si>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</si>
  <si>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</si>
  <si>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</si>
  <si>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</si>
  <si>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</si>
  <si>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</si>
  <si>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</si>
  <si>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</si>
  <si>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</si>
  <si>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</si>
  <si>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</si>
  <si>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</si>
  <si>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</si>
  <si>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</si>
  <si>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</si>
  <si>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</si>
  <si>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</si>
  <si>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</si>
  <si>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</si>
  <si>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</si>
  <si>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</si>
  <si>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</si>
  <si>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</si>
  <si>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</si>
  <si>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</si>
  <si>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</si>
  <si>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</si>
  <si>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</si>
  <si>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</si>
  <si>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</si>
  <si>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</si>
  <si>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</si>
  <si>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</si>
  <si>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</si>
  <si>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</si>
  <si>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</si>
  <si>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</si>
  <si>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</si>
  <si>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</si>
  <si>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</si>
  <si>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</si>
  <si>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</si>
  <si>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</si>
  <si>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</si>
  <si>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</si>
  <si>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</si>
  <si>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</si>
  <si>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</si>
  <si>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</si>
  <si>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</si>
  <si>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</si>
  <si>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</si>
  <si>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</si>
  <si>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</si>
  <si>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</si>
  <si>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</si>
  <si>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</si>
  <si>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</si>
  <si>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</si>
  <si>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</si>
  <si>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</si>
  <si>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</si>
  <si>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</si>
  <si>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</si>
  <si>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</si>
  <si>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</si>
  <si>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</si>
  <si>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</si>
  <si>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</si>
  <si>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</si>
  <si>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</si>
  <si>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</si>
  <si>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</si>
  <si>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</si>
  <si>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</si>
  <si>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</si>
  <si>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</si>
  <si>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</si>
  <si>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</si>
  <si>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</si>
  <si>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</si>
  <si>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</si>
  <si>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</si>
  <si>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</si>
  <si>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</si>
  <si>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</si>
  <si>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</si>
  <si>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</si>
  <si>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</si>
  <si>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</si>
  <si>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</si>
  <si>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</si>
  <si>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</si>
  <si>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</si>
  <si>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</si>
  <si>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</si>
  <si>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</si>
  <si>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</si>
  <si>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</si>
  <si>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</si>
  <si>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</si>
  <si>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</si>
  <si>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</si>
  <si>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</si>
  <si>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</si>
  <si>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</si>
  <si>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</si>
  <si>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</si>
  <si>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</si>
  <si>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</si>
  <si>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</si>
  <si>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</si>
  <si>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</si>
  <si>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</si>
  <si>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</si>
  <si>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</si>
  <si>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</si>
  <si>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</si>
  <si>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</si>
  <si>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</si>
  <si>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</si>
  <si>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</si>
  <si>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</si>
  <si>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</si>
  <si>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</si>
  <si>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</si>
  <si>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</si>
  <si>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</si>
  <si>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</si>
  <si>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</si>
  <si>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</si>
  <si>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</si>
  <si>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</si>
  <si>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</si>
  <si>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</si>
  <si>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</si>
  <si>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</si>
  <si>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</si>
  <si>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</si>
  <si>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</si>
  <si>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</si>
  <si>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</si>
  <si>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</si>
  <si>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</si>
  <si>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</si>
  <si>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</si>
  <si>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</si>
  <si>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</si>
  <si>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</si>
  <si>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</si>
  <si>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</si>
  <si>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</si>
  <si>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</si>
  <si>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</si>
  <si>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</si>
  <si>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</si>
  <si>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</si>
  <si>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</si>
  <si>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</si>
  <si>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</si>
  <si>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</si>
  <si>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</si>
  <si>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</si>
  <si>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</si>
  <si>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</si>
  <si>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</si>
  <si>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</si>
  <si>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</si>
  <si>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</si>
  <si>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</si>
  <si>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</si>
  <si>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</si>
  <si>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</si>
  <si>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</si>
  <si>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</si>
  <si>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</si>
  <si>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</si>
  <si>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</si>
  <si>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</si>
  <si>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</si>
  <si>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</si>
  <si>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</si>
  <si>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</si>
  <si>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</si>
  <si>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</si>
  <si>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</si>
  <si>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</si>
  <si>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</si>
  <si>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</si>
  <si>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</si>
  <si>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</si>
  <si>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</si>
  <si>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</si>
  <si>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</si>
  <si>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</si>
  <si>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</si>
  <si>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</si>
  <si>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</si>
  <si>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</si>
  <si>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</si>
  <si>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</si>
  <si>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</si>
  <si>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</si>
  <si>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</si>
  <si>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</si>
  <si>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</si>
  <si>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</si>
  <si>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</si>
  <si>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</si>
  <si>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</si>
  <si>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</si>
  <si>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</si>
  <si>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</si>
  <si>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</si>
  <si>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</si>
  <si>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</si>
  <si>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</si>
  <si>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</si>
  <si>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</si>
  <si>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</si>
  <si>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</si>
  <si>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</si>
  <si>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</si>
  <si>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</si>
  <si>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</si>
  <si>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</si>
  <si>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</si>
  <si>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</si>
  <si>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</si>
  <si>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</si>
  <si>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</si>
  <si>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</si>
  <si>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</si>
  <si>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</si>
  <si>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</si>
  <si>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</si>
  <si>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</si>
  <si>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</si>
  <si>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</si>
  <si>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</si>
  <si>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</si>
  <si>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</si>
  <si>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</si>
  <si>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</si>
  <si>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</si>
  <si>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</si>
  <si>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</si>
  <si>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</si>
  <si>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</si>
  <si>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</si>
  <si>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</si>
  <si>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</si>
  <si>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</si>
  <si>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</si>
  <si>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</si>
  <si>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</si>
  <si>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</si>
  <si>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</si>
  <si>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</si>
  <si>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</si>
  <si>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</si>
  <si>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</si>
  <si>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</si>
  <si>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</si>
  <si>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</si>
  <si>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</si>
  <si>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</si>
  <si>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</si>
  <si>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</si>
  <si>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</si>
  <si>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</si>
  <si>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</si>
  <si>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</si>
  <si>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</si>
  <si>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</si>
  <si>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</si>
  <si>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</si>
  <si>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</si>
  <si>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</si>
  <si>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</si>
  <si>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</si>
  <si>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</si>
  <si>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</si>
  <si>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</si>
  <si>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</si>
  <si>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</si>
  <si>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</si>
  <si>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</si>
  <si>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</si>
  <si>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</si>
  <si>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</si>
  <si>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</si>
  <si>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</si>
  <si>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</si>
  <si>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</si>
  <si>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</si>
  <si>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</si>
  <si>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</si>
  <si>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</si>
  <si>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</si>
  <si>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</si>
  <si>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</si>
  <si>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</si>
  <si>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</si>
  <si>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</si>
  <si>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</si>
  <si>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</si>
  <si>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</si>
  <si>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</si>
  <si>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</si>
  <si>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</si>
  <si>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</si>
  <si>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</si>
  <si>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</si>
  <si>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</si>
  <si>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</si>
  <si>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</si>
  <si>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</si>
  <si>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</si>
  <si>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</si>
  <si>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</si>
  <si>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</si>
  <si>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</si>
  <si>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</si>
  <si>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</si>
  <si>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</si>
  <si>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</si>
  <si>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</si>
  <si>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</si>
  <si>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</si>
  <si>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</si>
  <si>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</si>
  <si>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</si>
  <si>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</si>
  <si>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</si>
  <si>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</si>
  <si>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</si>
  <si>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</si>
  <si>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</si>
  <si>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</si>
  <si>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</si>
  <si>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</si>
  <si>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</si>
  <si>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</si>
  <si>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</si>
  <si>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</si>
  <si>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</si>
  <si>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</si>
  <si>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</si>
  <si>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</si>
  <si>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</si>
  <si>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</si>
  <si>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</si>
  <si>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</si>
  <si>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</si>
  <si>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</si>
  <si>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</si>
  <si>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</si>
  <si>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</si>
  <si>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</si>
  <si>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</si>
  <si>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</si>
  <si>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</si>
  <si>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</si>
  <si>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</si>
  <si>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</si>
  <si>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</si>
  <si>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</si>
  <si>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</si>
  <si>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</si>
  <si>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</si>
  <si>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</si>
  <si>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</si>
  <si>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</si>
  <si>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</si>
  <si>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</si>
  <si>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</si>
  <si>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</si>
  <si>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</si>
  <si>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</si>
  <si>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</si>
  <si>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</si>
  <si>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</si>
  <si>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</si>
  <si>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</si>
  <si>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</si>
  <si>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</si>
  <si>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</si>
  <si>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</si>
  <si>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</si>
  <si>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</si>
  <si>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</si>
  <si>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</si>
  <si>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</si>
  <si>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</si>
  <si>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</si>
  <si>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</si>
  <si>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</si>
  <si>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</si>
  <si>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</si>
  <si>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</si>
  <si>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</si>
  <si>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</si>
  <si>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</si>
  <si>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</si>
  <si>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</si>
  <si>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</si>
  <si>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</si>
  <si>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</si>
  <si>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</si>
  <si>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</si>
  <si>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</si>
  <si>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</si>
  <si>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</si>
  <si>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</si>
  <si>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</si>
  <si>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</si>
  <si>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</si>
  <si>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</si>
  <si>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</si>
  <si>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</si>
  <si>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</si>
  <si>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</si>
  <si>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</si>
  <si>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</si>
  <si>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</si>
  <si>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</si>
  <si>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</si>
  <si>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</si>
  <si>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</si>
  <si>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</si>
  <si>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</si>
  <si>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</si>
  <si>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</si>
  <si>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</si>
  <si>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</si>
  <si>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</si>
  <si>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</si>
  <si>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</si>
  <si>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</si>
  <si>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</si>
  <si>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</si>
  <si>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</si>
  <si>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</si>
  <si>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</si>
  <si>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</si>
  <si>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</si>
  <si>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</si>
  <si>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</si>
  <si>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</si>
  <si>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</si>
  <si>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</si>
  <si>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</si>
  <si>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</si>
  <si>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</si>
  <si>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</si>
  <si>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</si>
  <si>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</si>
  <si>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</si>
  <si>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</si>
  <si>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</si>
  <si>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</si>
  <si>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</si>
  <si>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</si>
  <si>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</si>
  <si>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</si>
  <si>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</si>
  <si>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</si>
  <si>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</si>
  <si>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</si>
  <si>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</si>
  <si>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</si>
  <si>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</si>
  <si>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</si>
  <si>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</si>
  <si>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</si>
  <si>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</si>
  <si>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</si>
  <si>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</si>
  <si>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</si>
  <si>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</si>
  <si>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</si>
  <si>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</si>
  <si>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</si>
  <si>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</si>
  <si>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</si>
  <si>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</si>
  <si>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</si>
  <si>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</si>
  <si>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</si>
  <si>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</si>
  <si>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</si>
  <si>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</si>
  <si>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</si>
  <si>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</si>
  <si>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</si>
  <si>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</si>
  <si>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</si>
  <si>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</si>
  <si>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</si>
  <si>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</si>
  <si>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</si>
  <si>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</si>
  <si>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</si>
  <si>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</si>
  <si>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</si>
  <si>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</si>
  <si>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</si>
  <si>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</si>
  <si>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</si>
  <si>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</si>
  <si>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</si>
  <si>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</si>
  <si>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</si>
  <si>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</si>
  <si>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</si>
  <si>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</si>
  <si>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</si>
  <si>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</si>
  <si>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</si>
  <si>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</si>
  <si>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</si>
  <si>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</si>
  <si>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</si>
  <si>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</si>
  <si>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</si>
  <si>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</si>
  <si>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</si>
  <si>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</si>
  <si>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</si>
  <si>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</si>
  <si>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</si>
  <si>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</si>
  <si>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</si>
  <si>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</si>
  <si>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</si>
  <si>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</si>
  <si>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</si>
  <si>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</si>
  <si>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</si>
  <si>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</si>
  <si>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</si>
  <si>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</si>
  <si>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</si>
  <si>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</si>
  <si>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</si>
  <si>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</si>
  <si>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</si>
  <si>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</si>
  <si>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</si>
  <si>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</si>
  <si>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</si>
  <si>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</si>
  <si>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</si>
  <si>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</si>
  <si>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</si>
  <si>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</si>
  <si>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</si>
  <si>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</si>
  <si>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</si>
  <si>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</si>
  <si>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</si>
  <si>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</si>
  <si>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</si>
  <si>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</si>
  <si>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</si>
  <si>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</si>
  <si>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</si>
  <si>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</si>
  <si>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</si>
  <si>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</si>
  <si>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</si>
  <si>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</si>
  <si>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</si>
  <si>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</si>
  <si>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</si>
  <si>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</si>
  <si>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</si>
  <si>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</si>
  <si>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</si>
  <si>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</si>
  <si>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</si>
  <si>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</si>
  <si>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</si>
  <si>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</si>
  <si>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</si>
  <si>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</si>
  <si>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</si>
  <si>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</si>
  <si>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</si>
  <si>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</si>
  <si>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</si>
  <si>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</si>
  <si>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</si>
  <si>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</si>
  <si>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</si>
  <si>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</si>
  <si>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</si>
  <si>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</si>
  <si>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</si>
  <si>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</si>
  <si>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</si>
  <si>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</si>
  <si>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</si>
  <si>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</si>
  <si>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</si>
  <si>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</si>
  <si>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</si>
  <si>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</si>
  <si>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</si>
  <si>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</si>
  <si>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</si>
  <si>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</si>
  <si>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</si>
  <si>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</si>
  <si>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</si>
  <si>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</si>
  <si>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</si>
  <si>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</si>
  <si>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</si>
  <si>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</si>
  <si>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</si>
  <si>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</si>
  <si>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</si>
  <si>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</si>
  <si>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</si>
  <si>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</si>
  <si>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</si>
  <si>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</si>
  <si>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</si>
  <si>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</si>
  <si>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</si>
  <si>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</si>
  <si>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</si>
  <si>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</si>
  <si>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</si>
  <si>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</si>
  <si>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</si>
  <si>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</si>
  <si>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</si>
  <si>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</si>
  <si>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</si>
  <si>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</si>
  <si>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</si>
  <si>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</si>
  <si>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</si>
  <si>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</si>
  <si>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</si>
  <si>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</si>
  <si>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</si>
  <si>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</si>
  <si>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</si>
  <si>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</si>
  <si>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</si>
  <si>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</si>
  <si>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</si>
  <si>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</si>
  <si>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</si>
  <si>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</si>
  <si>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</si>
  <si>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</si>
  <si>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</si>
  <si>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</si>
  <si>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</si>
  <si>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</si>
  <si>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</si>
  <si>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</si>
  <si>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</si>
  <si>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</si>
  <si>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</si>
  <si>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</si>
  <si>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</si>
  <si>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</si>
  <si>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</si>
  <si>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</si>
  <si>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</si>
  <si>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</si>
  <si>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</si>
  <si>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</si>
  <si>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</si>
  <si>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</si>
  <si>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</si>
  <si>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</si>
  <si>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</si>
  <si>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</si>
  <si>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</si>
  <si>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</si>
  <si>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</si>
  <si>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</si>
  <si>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</si>
  <si>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</si>
  <si>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</si>
  <si>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</si>
  <si>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</si>
  <si>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</si>
  <si>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</si>
  <si>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</si>
  <si>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</si>
  <si>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</si>
  <si>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</si>
  <si>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</si>
  <si>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</si>
  <si>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</si>
  <si>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</si>
  <si>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</si>
  <si>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</si>
  <si>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</si>
  <si>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</si>
  <si>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</si>
  <si>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</si>
  <si>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</si>
  <si>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</si>
  <si>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</si>
  <si>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</si>
  <si>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</si>
  <si>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</si>
  <si>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</si>
  <si>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</si>
  <si>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</si>
  <si>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</si>
  <si>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</si>
  <si>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</si>
  <si>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</si>
  <si>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</si>
  <si>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</si>
  <si>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</si>
  <si>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</si>
  <si>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</si>
  <si>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</si>
  <si>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</si>
  <si>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</si>
  <si>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</si>
  <si>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</si>
  <si>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</si>
  <si>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</si>
  <si>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</si>
  <si>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</si>
  <si>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</si>
  <si>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</si>
  <si>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</si>
  <si>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</si>
  <si>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</si>
  <si>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</si>
  <si>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</si>
  <si>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</si>
  <si>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</si>
  <si>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</si>
  <si>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</si>
  <si>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</si>
  <si>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</si>
  <si>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</si>
  <si>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</si>
  <si>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</si>
  <si>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</si>
  <si>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</si>
  <si>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</si>
  <si>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</si>
  <si>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</si>
  <si>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</si>
  <si>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</si>
  <si>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</si>
  <si>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</si>
  <si>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</si>
  <si>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</si>
  <si>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</si>
  <si>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</si>
  <si>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</si>
  <si>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</si>
  <si>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</si>
  <si>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</si>
  <si>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</si>
  <si>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</si>
  <si>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</si>
  <si>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</si>
  <si>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</si>
  <si>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</si>
  <si>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</si>
  <si>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</si>
  <si>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</si>
  <si>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</si>
  <si>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</si>
  <si>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</si>
  <si>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</si>
  <si>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</si>
  <si>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</si>
  <si>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</si>
  <si>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</si>
  <si>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</si>
  <si>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</si>
  <si>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</si>
  <si>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</si>
  <si>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</si>
  <si>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</si>
  <si>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</si>
  <si>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</si>
  <si>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</si>
  <si>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</si>
  <si>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</si>
  <si>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</si>
  <si>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</si>
  <si>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</si>
  <si>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</si>
  <si>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</si>
  <si>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</si>
  <si>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</si>
  <si>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</si>
  <si>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</si>
  <si>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</si>
  <si>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</si>
  <si>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</si>
  <si>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</si>
  <si>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</si>
  <si>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</si>
  <si>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</si>
  <si>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</si>
  <si>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</si>
  <si>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</si>
  <si>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</si>
  <si>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</si>
  <si>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</si>
  <si>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</si>
  <si>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</si>
  <si>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</si>
  <si>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</si>
  <si>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</si>
  <si>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</si>
  <si>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</si>
  <si>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</si>
  <si>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</si>
  <si>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</si>
  <si>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</si>
  <si>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</si>
  <si>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</si>
  <si>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</si>
  <si>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</si>
  <si>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</si>
  <si>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</si>
  <si>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</si>
  <si>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</si>
  <si>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</si>
  <si>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</si>
  <si>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</si>
  <si>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</si>
  <si>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</si>
  <si>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</si>
  <si>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</si>
  <si>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</si>
  <si>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</si>
  <si>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</si>
  <si>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</si>
  <si>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</si>
  <si>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</si>
  <si>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</si>
  <si>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</si>
  <si>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</si>
  <si>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</si>
  <si>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</si>
  <si>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</si>
  <si>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</si>
  <si>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</si>
  <si>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</si>
  <si>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</si>
  <si>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</si>
  <si>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</si>
  <si>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</si>
  <si>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</si>
  <si>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</si>
  <si>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</si>
  <si>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</si>
  <si>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</si>
  <si>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</si>
  <si>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</si>
  <si>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</si>
  <si>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</si>
  <si>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</si>
  <si>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</si>
  <si>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</si>
  <si>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</si>
  <si>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</si>
  <si>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</si>
  <si>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</si>
  <si>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</si>
  <si>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</si>
  <si>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</si>
  <si>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</si>
  <si>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</si>
  <si>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</si>
  <si>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</si>
  <si>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</si>
  <si>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</si>
  <si>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</si>
  <si>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</si>
  <si>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</si>
  <si>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</si>
  <si>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</si>
  <si>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</si>
  <si>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</si>
  <si>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</si>
  <si>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</si>
  <si>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</si>
  <si>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</si>
  <si>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</si>
  <si>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</si>
  <si>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</si>
  <si>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</si>
  <si>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</si>
  <si>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</si>
  <si>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</si>
  <si>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</si>
  <si>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</si>
  <si>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</si>
  <si>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</si>
  <si>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</si>
  <si>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</si>
  <si>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</si>
  <si>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</si>
  <si>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</si>
  <si>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</si>
  <si>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</si>
  <si>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</si>
  <si>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</si>
  <si>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</si>
  <si>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</si>
  <si>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</si>
  <si>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</si>
  <si>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</si>
  <si>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</si>
  <si>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</si>
  <si>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</si>
  <si>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</si>
  <si>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</si>
  <si>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</si>
  <si>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</si>
  <si>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</si>
  <si>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</si>
  <si>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</si>
  <si>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</si>
  <si>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</si>
  <si>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</si>
  <si>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</si>
  <si>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</si>
  <si>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</si>
  <si>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</si>
  <si>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</si>
  <si>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</si>
  <si>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</si>
  <si>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</si>
  <si>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</si>
  <si>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</si>
  <si>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</si>
  <si>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</si>
  <si>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</si>
  <si>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</si>
  <si>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</si>
  <si>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</si>
  <si>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</si>
  <si>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</si>
  <si>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</si>
  <si>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</si>
  <si>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</si>
  <si>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</si>
  <si>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</si>
  <si>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</si>
  <si>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</si>
  <si>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</si>
  <si>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</si>
  <si>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</si>
  <si>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</si>
  <si>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</si>
  <si>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</si>
  <si>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</si>
  <si>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</si>
  <si>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</si>
  <si>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</si>
  <si>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</si>
  <si>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</si>
  <si>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</si>
  <si>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</si>
  <si>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</si>
  <si>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</si>
  <si>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</si>
  <si>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</si>
  <si>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</si>
  <si>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</si>
  <si>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</si>
  <si>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</si>
  <si>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</si>
  <si>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</si>
  <si>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</si>
  <si>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</si>
  <si>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</si>
  <si>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</si>
  <si>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</si>
  <si>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</si>
  <si>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</si>
  <si>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</si>
  <si>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</si>
  <si>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</si>
  <si>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</si>
  <si>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</si>
  <si>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</si>
  <si>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</si>
  <si>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</si>
  <si>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</si>
  <si>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</si>
  <si>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</si>
  <si>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</si>
  <si>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</si>
  <si>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</si>
  <si>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</si>
  <si>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</si>
  <si>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</si>
  <si>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</si>
  <si>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</si>
  <si>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</si>
  <si>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</si>
  <si>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</si>
  <si>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</si>
  <si>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</si>
  <si>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</si>
  <si>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</si>
  <si>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</si>
  <si>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</si>
  <si>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</si>
  <si>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</si>
  <si>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</si>
  <si>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</si>
  <si>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</si>
  <si>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</si>
  <si>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</si>
  <si>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</si>
  <si>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</si>
  <si>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</si>
  <si>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</si>
  <si>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</si>
  <si>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</si>
  <si>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</si>
  <si>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</si>
  <si>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</si>
  <si>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</si>
  <si>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</si>
  <si>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</si>
  <si>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</si>
  <si>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</si>
  <si>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</si>
  <si>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</si>
  <si>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</si>
  <si>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</si>
  <si>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</si>
  <si>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</si>
  <si>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</si>
  <si>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</si>
  <si>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</si>
  <si>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</si>
  <si>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</si>
  <si>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</si>
  <si>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</si>
  <si>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</si>
  <si>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</si>
  <si>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</si>
  <si>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</si>
  <si>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</si>
  <si>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</si>
  <si>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</si>
  <si>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</si>
  <si>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</si>
  <si>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</si>
  <si>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</si>
  <si>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</si>
  <si>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</si>
  <si>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</si>
  <si>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</si>
  <si>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</si>
  <si>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</si>
  <si>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</si>
  <si>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</si>
  <si>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</si>
  <si>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</si>
  <si>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</si>
  <si>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</si>
  <si>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</si>
  <si>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</si>
  <si>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</si>
  <si>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</si>
  <si>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</si>
  <si>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</si>
  <si>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</si>
  <si>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</si>
  <si>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</si>
  <si>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</si>
  <si>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</si>
  <si>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</si>
  <si>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</si>
  <si>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</si>
  <si>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</si>
  <si>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</si>
  <si>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</si>
  <si>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</si>
  <si>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</si>
  <si>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</si>
  <si>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</si>
  <si>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</si>
  <si>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</si>
  <si>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</si>
  <si>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</si>
  <si>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</si>
  <si>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</si>
  <si>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</si>
  <si>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</si>
  <si>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</si>
  <si>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</si>
  <si>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</si>
  <si>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</si>
  <si>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</si>
  <si>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</si>
  <si>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</si>
  <si>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</si>
  <si>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</si>
  <si>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</si>
  <si>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</si>
  <si>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</si>
  <si>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</si>
  <si>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</si>
  <si>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</si>
  <si>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</si>
  <si>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</si>
  <si>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</si>
  <si>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</si>
  <si>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</si>
  <si>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</si>
  <si>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</si>
  <si>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</si>
  <si>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</si>
  <si>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</si>
  <si>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</si>
  <si>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</si>
  <si>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</si>
  <si>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</si>
  <si>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</si>
  <si>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</si>
  <si>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</si>
  <si>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</si>
  <si>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</si>
  <si>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</si>
  <si>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</si>
  <si>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</si>
  <si>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</si>
  <si>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</si>
  <si>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</si>
  <si>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</si>
  <si>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</si>
  <si>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</si>
  <si>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</si>
  <si>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</si>
  <si>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</si>
  <si>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</si>
  <si>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</si>
  <si>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</si>
  <si>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</si>
  <si>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</si>
  <si>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</si>
  <si>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</si>
  <si>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</si>
  <si>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</si>
  <si>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</si>
  <si>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</si>
  <si>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</si>
  <si>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</si>
  <si>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</si>
  <si>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</si>
  <si>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</si>
  <si>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</si>
  <si>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</si>
  <si>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</si>
  <si>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</si>
  <si>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</si>
  <si>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</si>
  <si>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</si>
  <si>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</si>
  <si>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</si>
  <si>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</si>
  <si>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</si>
  <si>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</si>
  <si>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</si>
  <si>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</si>
  <si>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</si>
  <si>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</si>
  <si>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</si>
  <si>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</si>
  <si>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</si>
  <si>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</si>
  <si>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</si>
  <si>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</si>
  <si>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</si>
  <si>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</si>
  <si>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</si>
  <si>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</si>
  <si>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</si>
  <si>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</si>
  <si>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</si>
  <si>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</si>
  <si>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</si>
  <si>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</si>
  <si>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</si>
  <si>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</si>
  <si>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</si>
  <si>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</si>
  <si>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</si>
  <si>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</si>
  <si>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</si>
  <si>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</si>
  <si>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</si>
  <si>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</si>
  <si>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</si>
  <si>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</si>
  <si>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</si>
  <si>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</si>
  <si>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</si>
  <si>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</si>
  <si>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</si>
  <si>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</si>
  <si>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</si>
  <si>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</si>
  <si>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</si>
  <si>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</si>
  <si>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</si>
  <si>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</si>
  <si>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</si>
  <si>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</si>
  <si>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</si>
  <si>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</si>
  <si>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</si>
  <si>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</si>
  <si>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</si>
  <si>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</si>
  <si>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</si>
  <si>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</si>
  <si>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</si>
  <si>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</si>
  <si>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</si>
  <si>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</si>
  <si>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</si>
  <si>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</si>
  <si>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</si>
  <si>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</si>
  <si>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</si>
  <si>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</si>
  <si>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</si>
  <si>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</si>
  <si>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</si>
  <si>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</si>
  <si>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</si>
  <si>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</si>
  <si>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</si>
  <si>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</si>
  <si>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</si>
  <si>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</si>
  <si>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</si>
  <si>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</si>
  <si>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</si>
  <si>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</si>
  <si>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</si>
  <si>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</si>
  <si>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</si>
  <si>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</si>
  <si>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</si>
  <si>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</si>
  <si>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</si>
  <si>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</si>
  <si>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</si>
  <si>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</si>
  <si>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</si>
  <si>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</si>
  <si>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</si>
  <si>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</si>
  <si>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</si>
  <si>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</si>
  <si>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</si>
  <si>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</si>
  <si>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</si>
  <si>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</si>
  <si>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</si>
  <si>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</si>
  <si>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</si>
  <si>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</si>
  <si>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</si>
  <si>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</si>
  <si>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</si>
  <si>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</si>
  <si>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</si>
  <si>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</si>
  <si>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</si>
  <si>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</si>
  <si>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</si>
  <si>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</si>
  <si>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</si>
  <si>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</si>
  <si>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</si>
  <si>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</si>
  <si>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</si>
  <si>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</si>
  <si>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</si>
  <si>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</si>
  <si>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</si>
  <si>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</si>
  <si>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</si>
  <si>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</si>
  <si>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</si>
  <si>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</si>
  <si>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</si>
  <si>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</si>
  <si>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</si>
  <si>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</si>
  <si>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</si>
  <si>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</si>
  <si>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</si>
  <si>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</si>
  <si>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</si>
  <si>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</si>
  <si>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</si>
  <si>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</si>
  <si>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</si>
  <si>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</si>
  <si>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</si>
  <si>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</si>
  <si>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</si>
  <si>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</si>
  <si>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</si>
  <si>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</si>
  <si>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</si>
  <si>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</si>
  <si>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</si>
  <si>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</si>
  <si>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</si>
  <si>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</si>
  <si>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</si>
  <si>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</si>
  <si>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</si>
  <si>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</si>
  <si>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</si>
  <si>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</si>
  <si>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</si>
  <si>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</si>
  <si>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</si>
  <si>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</si>
  <si>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</si>
  <si>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</si>
  <si>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</si>
  <si>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</si>
  <si>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</si>
  <si>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</si>
  <si>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</si>
  <si>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</si>
  <si>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</si>
  <si>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</si>
  <si>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</si>
  <si>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</si>
  <si>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</si>
  <si>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</si>
  <si>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</si>
  <si>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</si>
  <si>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</si>
  <si>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</si>
  <si>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</si>
  <si>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</si>
  <si>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</si>
  <si>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</si>
  <si>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</si>
  <si>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</si>
  <si>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</si>
  <si>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</si>
  <si>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</si>
  <si>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</si>
  <si>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</si>
  <si>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</si>
  <si>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</si>
  <si>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</si>
  <si>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</si>
  <si>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</si>
  <si>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</si>
  <si>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</si>
  <si>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</si>
  <si>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</si>
  <si>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</si>
  <si>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</si>
  <si>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</si>
  <si>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</si>
  <si>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</si>
  <si>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</si>
  <si>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</si>
  <si>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</si>
  <si>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</si>
  <si>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</si>
  <si>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</si>
  <si>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</si>
  <si>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</si>
  <si>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</si>
  <si>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</si>
  <si>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</si>
  <si>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</si>
  <si>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</si>
  <si>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</si>
  <si>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</si>
  <si>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</si>
  <si>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</si>
  <si>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</si>
  <si>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</si>
  <si>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</si>
  <si>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</si>
  <si>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</si>
  <si>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</si>
  <si>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</si>
  <si>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</si>
  <si>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</si>
  <si>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</si>
  <si>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</si>
  <si>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</si>
  <si>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</si>
  <si>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</si>
  <si>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</si>
  <si>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</si>
  <si>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</si>
  <si>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</si>
  <si>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</si>
  <si>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</si>
  <si>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</si>
  <si>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</si>
  <si>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</si>
  <si>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</si>
  <si>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</si>
  <si>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</si>
  <si>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</si>
  <si>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</si>
  <si>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</si>
  <si>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</si>
  <si>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</si>
  <si>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</si>
  <si>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</si>
  <si>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</si>
  <si>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</si>
  <si>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</si>
  <si>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</si>
  <si>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</si>
  <si>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</si>
  <si>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</si>
  <si>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</si>
  <si>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</si>
  <si>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</si>
  <si>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</si>
  <si>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</si>
  <si>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</si>
  <si>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</si>
  <si>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</si>
  <si>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</si>
  <si>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</si>
  <si>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</si>
  <si>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</si>
  <si>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</si>
  <si>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</si>
  <si>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</si>
  <si>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</si>
  <si>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</si>
  <si>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</si>
  <si>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</si>
  <si>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</si>
  <si>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</si>
  <si>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</si>
  <si>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</si>
  <si>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</si>
  <si>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</si>
  <si>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</si>
  <si>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</si>
  <si>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</si>
  <si>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</si>
  <si>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</si>
  <si>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</si>
  <si>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</si>
  <si>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</si>
  <si>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</si>
  <si>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</si>
  <si>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</si>
  <si>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</si>
  <si>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</si>
  <si>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</si>
  <si>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</si>
  <si>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</si>
  <si>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</si>
  <si>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</si>
  <si>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</si>
  <si>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</si>
  <si>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</si>
  <si>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</si>
  <si>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</si>
  <si>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</si>
  <si>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</si>
  <si>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</si>
  <si>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</si>
  <si>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</si>
  <si>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</si>
  <si>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</si>
  <si>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</si>
  <si>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</si>
  <si>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</si>
  <si>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</si>
  <si>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</si>
  <si>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</si>
  <si>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</si>
  <si>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</si>
  <si>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</si>
  <si>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</si>
  <si>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</si>
  <si>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</si>
  <si>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</si>
  <si>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</si>
  <si>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</si>
  <si>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</si>
  <si>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</si>
  <si>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</si>
  <si>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</si>
  <si>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</si>
  <si>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</si>
  <si>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</si>
  <si>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</si>
  <si>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</si>
  <si>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</si>
  <si>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</si>
  <si>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</si>
  <si>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</si>
  <si>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</si>
  <si>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</si>
  <si>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</si>
  <si>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</si>
  <si>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</si>
  <si>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</si>
  <si>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</si>
  <si>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</si>
  <si>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</si>
  <si>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</si>
  <si>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</si>
  <si>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</si>
  <si>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</si>
  <si>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</si>
  <si>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</si>
  <si>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</si>
  <si>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</si>
  <si>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</si>
  <si>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</si>
  <si>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</si>
  <si>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</si>
  <si>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</si>
  <si>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</si>
  <si>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</si>
  <si>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</si>
  <si>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</si>
  <si>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</si>
  <si>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</si>
  <si>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</si>
  <si>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</si>
  <si>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</si>
  <si>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</si>
  <si>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</si>
  <si>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</si>
  <si>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</si>
  <si>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</si>
  <si>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</si>
  <si>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</si>
  <si>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</si>
  <si>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</si>
  <si>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</si>
  <si>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</si>
  <si>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</si>
  <si>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</si>
  <si>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</si>
  <si>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</si>
  <si>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</si>
  <si>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</si>
  <si>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</si>
  <si>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</si>
  <si>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</si>
  <si>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</si>
  <si>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</si>
  <si>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</si>
  <si>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</si>
  <si>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</si>
  <si>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</si>
  <si>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</si>
  <si>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</si>
  <si>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</si>
  <si>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</si>
  <si>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</si>
  <si>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</si>
  <si>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</si>
  <si>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</si>
  <si>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</si>
  <si>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</si>
  <si>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</si>
  <si>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</si>
  <si>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</si>
  <si>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</si>
  <si>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</si>
  <si>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</si>
  <si>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</si>
  <si>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</si>
  <si>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</si>
  <si>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</si>
  <si>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</si>
  <si>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</si>
  <si>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</si>
  <si>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</si>
  <si>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</si>
  <si>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</si>
  <si>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</si>
  <si>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</si>
  <si>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</si>
  <si>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</si>
  <si>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</si>
  <si>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</si>
  <si>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</si>
  <si>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</si>
  <si>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</si>
  <si>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</si>
  <si>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</si>
  <si>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</si>
  <si>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</si>
  <si>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</si>
  <si>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</si>
  <si>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</si>
  <si>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</si>
  <si>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</si>
  <si>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</si>
  <si>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</si>
  <si>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</si>
  <si>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</si>
  <si>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</si>
  <si>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</si>
  <si>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</si>
  <si>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</si>
  <si>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</si>
  <si>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</si>
  <si>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</si>
  <si>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</si>
  <si>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</si>
  <si>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</si>
  <si>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</si>
  <si>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</si>
  <si>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</si>
  <si>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</si>
  <si>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</si>
  <si>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</si>
  <si>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</si>
  <si>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</si>
  <si>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</si>
  <si>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</si>
  <si>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</si>
  <si>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</si>
  <si>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</si>
  <si>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</si>
  <si>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</si>
  <si>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</si>
  <si>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</si>
  <si>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</si>
  <si>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</si>
  <si>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</si>
  <si>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</si>
  <si>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</si>
  <si>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</si>
  <si>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</si>
  <si>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</si>
  <si>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</si>
  <si>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</si>
  <si>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</si>
  <si>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</si>
  <si>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</si>
  <si>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</si>
  <si>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</si>
  <si>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</si>
  <si>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</si>
  <si>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</si>
  <si>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</si>
  <si>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</si>
  <si>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</si>
  <si>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</si>
  <si>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</si>
  <si>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</si>
  <si>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</si>
  <si>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</si>
  <si>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</si>
  <si>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</si>
  <si>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</si>
  <si>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</si>
  <si>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</si>
  <si>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</si>
  <si>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</si>
  <si>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</si>
  <si>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</si>
  <si>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</si>
  <si>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</si>
  <si>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</si>
  <si>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</si>
  <si>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</si>
  <si>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</si>
  <si>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</si>
  <si>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</si>
  <si>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</si>
  <si>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</si>
  <si>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</si>
  <si>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</si>
  <si>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</si>
  <si>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</si>
  <si>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</si>
  <si>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</si>
  <si>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</si>
  <si>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</si>
  <si>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</si>
  <si>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</si>
  <si>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</si>
  <si>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</si>
  <si>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</si>
  <si>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</si>
  <si>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</si>
  <si>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</si>
  <si>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</si>
  <si>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</si>
  <si>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</si>
  <si>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</si>
  <si>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</si>
  <si>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</si>
  <si>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</si>
  <si>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</si>
  <si>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</si>
  <si>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</si>
  <si>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</si>
  <si>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</si>
  <si>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</si>
  <si>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</si>
  <si>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</si>
  <si>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</si>
  <si>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</si>
  <si>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</si>
  <si>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</si>
  <si>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</si>
  <si>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</si>
  <si>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</si>
  <si>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</si>
  <si>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</si>
  <si>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</si>
  <si>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</si>
  <si>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</si>
  <si>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</si>
  <si>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</si>
  <si>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</si>
  <si>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</si>
  <si>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</si>
  <si>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</si>
  <si>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</si>
  <si>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</si>
  <si>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</si>
  <si>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</si>
  <si>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</si>
  <si>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</si>
  <si>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</si>
  <si>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</si>
  <si>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</si>
  <si>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</si>
  <si>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</si>
  <si>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</si>
  <si>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</si>
  <si>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</si>
  <si>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</si>
  <si>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</si>
  <si>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</si>
  <si>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</si>
  <si>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</si>
  <si>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</si>
  <si>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</si>
  <si>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</si>
  <si>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</si>
  <si>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</si>
  <si>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</si>
  <si>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</si>
  <si>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</si>
  <si>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</si>
  <si>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</si>
  <si>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</si>
  <si>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</si>
  <si>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</si>
  <si>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</si>
  <si>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</si>
  <si>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</si>
  <si>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</si>
  <si>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</si>
  <si>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</si>
  <si>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</si>
  <si>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</si>
  <si>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</si>
  <si>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</si>
  <si>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</si>
  <si>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</si>
  <si>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</si>
  <si>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</si>
  <si>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</si>
  <si>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</si>
  <si>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</si>
  <si>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</si>
  <si>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</si>
  <si>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</si>
  <si>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</si>
  <si>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</si>
  <si>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</si>
  <si>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</si>
  <si>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</si>
  <si>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</si>
  <si>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</si>
  <si>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</si>
  <si>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</si>
  <si>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</si>
  <si>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</si>
  <si>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</si>
  <si>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</si>
  <si>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</si>
  <si>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</si>
  <si>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</si>
  <si>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</si>
  <si>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</si>
  <si>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</si>
  <si>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</si>
  <si>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</si>
  <si>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</si>
  <si>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</si>
  <si>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</si>
  <si>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</si>
  <si>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</si>
  <si>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</si>
  <si>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</si>
  <si>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</si>
  <si>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</si>
  <si>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</si>
  <si>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</si>
  <si>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</si>
  <si>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</si>
  <si>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</si>
  <si>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</si>
  <si>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</si>
  <si>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</si>
  <si>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</si>
  <si>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</si>
  <si>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</si>
  <si>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</si>
  <si>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</si>
  <si>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</si>
  <si>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</si>
  <si>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</si>
  <si>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</si>
  <si>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</si>
  <si>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</si>
  <si>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</si>
  <si>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</si>
  <si>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</si>
  <si>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</si>
  <si>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</si>
  <si>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</si>
  <si>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</si>
  <si>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</si>
  <si>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</si>
  <si>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</si>
  <si>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</si>
  <si>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</si>
  <si>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</si>
  <si>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</si>
  <si>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</si>
  <si>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</si>
  <si>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</si>
  <si>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</si>
  <si>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</si>
  <si>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</si>
  <si>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</si>
  <si>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</si>
  <si>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</si>
  <si>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</si>
  <si>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</si>
  <si>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</si>
  <si>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</si>
  <si>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</si>
  <si>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</si>
  <si>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</si>
  <si>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</si>
  <si>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</si>
  <si>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</si>
  <si>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</si>
  <si>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</si>
  <si>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</si>
  <si>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</si>
  <si>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</si>
  <si>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</si>
  <si>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</si>
  <si>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</si>
  <si>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</si>
  <si>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</si>
  <si>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</si>
  <si>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</si>
  <si>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</si>
  <si>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</si>
  <si>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</si>
  <si>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</si>
  <si>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</si>
  <si>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</si>
  <si>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</si>
  <si>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</si>
  <si>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</si>
  <si>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</si>
  <si>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</si>
  <si>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</si>
  <si>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</si>
  <si>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</si>
  <si>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</si>
  <si>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</si>
  <si>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</si>
  <si>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</si>
  <si>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</si>
  <si>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</si>
  <si>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</si>
  <si>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</si>
  <si>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</si>
  <si>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</si>
  <si>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</si>
  <si>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</si>
  <si>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</si>
  <si>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</si>
  <si>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</si>
  <si>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</si>
  <si>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</si>
  <si>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</si>
  <si>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</si>
  <si>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</si>
  <si>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</si>
  <si>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</si>
  <si>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</si>
  <si>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</si>
  <si>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</si>
  <si>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</si>
  <si>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</si>
  <si>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</si>
  <si>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</si>
  <si>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</si>
  <si>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</si>
  <si>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</si>
  <si>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</si>
  <si>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</si>
  <si>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</si>
  <si>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</si>
  <si>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</si>
  <si>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</si>
  <si>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</si>
  <si>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</si>
  <si>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</si>
  <si>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</si>
  <si>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</si>
  <si>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</si>
  <si>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</si>
  <si>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</si>
  <si>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</si>
  <si>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</si>
  <si>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</si>
  <si>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</si>
  <si>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</si>
  <si>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</si>
  <si>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</si>
  <si>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</si>
  <si>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</si>
  <si>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</si>
  <si>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</si>
  <si>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</si>
  <si>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</si>
  <si>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</si>
  <si>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</si>
  <si>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</si>
  <si>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</si>
  <si>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</si>
  <si>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</si>
  <si>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</si>
  <si>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</si>
  <si>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</si>
  <si>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</si>
  <si>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</si>
  <si>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</si>
  <si>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</si>
  <si>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</si>
  <si>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</si>
  <si>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</si>
  <si>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</si>
  <si>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</si>
  <si>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</si>
  <si>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</si>
  <si>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</si>
  <si>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</si>
  <si>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</si>
  <si>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</si>
  <si>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</si>
  <si>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</si>
  <si>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</si>
  <si>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</si>
  <si>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</si>
  <si>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</si>
  <si>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</si>
  <si>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</si>
  <si>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</si>
  <si>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</si>
  <si>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</si>
  <si>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</si>
  <si>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</si>
  <si>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</si>
  <si>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</si>
  <si>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</si>
  <si>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</si>
  <si>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</si>
  <si>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</si>
  <si>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</si>
  <si>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</si>
  <si>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</si>
  <si>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</si>
  <si>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</si>
  <si>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</si>
  <si>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</si>
  <si>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</si>
  <si>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</si>
  <si>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</si>
  <si>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</si>
  <si>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</si>
  <si>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</si>
  <si>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</si>
  <si>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</si>
  <si>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</si>
  <si>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</si>
  <si>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</si>
  <si>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</si>
  <si>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</si>
  <si>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</si>
  <si>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</si>
  <si>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</si>
  <si>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</si>
  <si>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</si>
  <si>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</si>
  <si>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</si>
  <si>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</si>
  <si>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</si>
  <si>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</si>
  <si>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</si>
  <si>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</si>
  <si>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</si>
  <si>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</si>
  <si>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</si>
  <si>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</si>
  <si>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</si>
  <si>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</si>
  <si>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</si>
  <si>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</si>
  <si>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</si>
  <si>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</si>
  <si>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</si>
  <si>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</si>
  <si>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</si>
  <si>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</si>
  <si>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</si>
  <si>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</si>
  <si>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</si>
  <si>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</si>
  <si>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</si>
  <si>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</si>
  <si>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</si>
  <si>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</si>
  <si>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</si>
  <si>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</si>
  <si>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</si>
  <si>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</si>
  <si>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</si>
  <si>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</si>
  <si>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</si>
  <si>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</si>
  <si>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</si>
  <si>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</si>
  <si>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</si>
  <si>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</si>
  <si>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</si>
  <si>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</si>
  <si>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</si>
  <si>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</si>
  <si>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</si>
  <si>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</si>
  <si>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</si>
  <si>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</si>
  <si>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</si>
  <si>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</si>
  <si>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</si>
  <si>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</si>
  <si>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</si>
  <si>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</si>
  <si>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</si>
  <si>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</si>
  <si>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</si>
  <si>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</si>
  <si>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</si>
  <si>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</si>
  <si>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</si>
  <si>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</si>
  <si>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</si>
  <si>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</si>
  <si>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</si>
  <si>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</si>
  <si>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</si>
  <si>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</si>
  <si>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</si>
  <si>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</si>
  <si>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</si>
  <si>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</si>
  <si>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</si>
  <si>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</si>
  <si>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</si>
  <si>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</si>
  <si>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</si>
  <si>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</si>
  <si>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</si>
  <si>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</si>
  <si>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</si>
  <si>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</si>
  <si>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</si>
  <si>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</si>
  <si>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</si>
  <si>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</si>
  <si>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</si>
  <si>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</si>
  <si>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</si>
  <si>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</si>
  <si>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</si>
  <si>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</si>
  <si>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</si>
  <si>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</si>
  <si>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</si>
  <si>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</si>
  <si>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</si>
  <si>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</si>
  <si>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</si>
  <si>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</si>
  <si>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</si>
  <si>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</si>
  <si>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</si>
  <si>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</si>
  <si>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</si>
  <si>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</si>
  <si>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</si>
  <si>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</si>
  <si>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</si>
  <si>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</si>
  <si>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</si>
  <si>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</si>
  <si>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</si>
  <si>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</si>
  <si>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</si>
  <si>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</si>
  <si>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</si>
  <si>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</si>
  <si>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</si>
  <si>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</si>
  <si>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</si>
  <si>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</si>
  <si>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</si>
  <si>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</si>
  <si>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</si>
  <si>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</si>
  <si>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</si>
  <si>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</si>
  <si>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</si>
  <si>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</si>
  <si>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</si>
  <si>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</si>
  <si>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</si>
  <si>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</si>
  <si>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</si>
  <si>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</si>
  <si>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</si>
  <si>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</si>
  <si>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</si>
  <si>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</si>
  <si>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</si>
  <si>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</si>
  <si>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</si>
  <si>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</si>
  <si>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</si>
  <si>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</si>
  <si>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</si>
  <si>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</si>
  <si>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</si>
  <si>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</si>
  <si>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</si>
  <si>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</si>
  <si>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</si>
  <si>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</si>
  <si>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</si>
  <si>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</si>
  <si>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</si>
  <si>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</si>
  <si>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</si>
  <si>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</si>
  <si>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</si>
  <si>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</si>
  <si>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</si>
  <si>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</si>
  <si>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</si>
  <si>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</si>
  <si>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</si>
  <si>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</si>
  <si>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</si>
  <si>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</si>
  <si>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</si>
  <si>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</si>
  <si>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</si>
  <si>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</si>
  <si>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</si>
  <si>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</si>
  <si>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</si>
  <si>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</si>
  <si>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</si>
  <si>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</si>
  <si>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</si>
  <si>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</si>
  <si>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</si>
  <si>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</si>
  <si>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</si>
  <si>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</si>
  <si>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</si>
  <si>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</si>
  <si>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</si>
  <si>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</si>
  <si>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</si>
  <si>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</si>
  <si>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</si>
  <si>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</si>
  <si>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</si>
  <si>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</si>
  <si>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</si>
  <si>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</si>
  <si>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</si>
  <si>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</si>
  <si>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</si>
  <si>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</si>
  <si>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</si>
  <si>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</si>
  <si>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</si>
  <si>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</si>
  <si>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</si>
  <si>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</si>
  <si>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</si>
  <si>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</si>
  <si>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</si>
  <si>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</si>
  <si>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</si>
  <si>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</si>
  <si>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</si>
  <si>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</si>
  <si>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</si>
  <si>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</si>
  <si>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</si>
  <si>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</si>
  <si>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</si>
  <si>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</si>
  <si>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</si>
  <si>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</si>
  <si>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</si>
  <si>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</si>
  <si>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</si>
  <si>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</si>
  <si>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</si>
  <si>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</si>
  <si>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</si>
  <si>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</si>
  <si>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</si>
  <si>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</si>
  <si>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</si>
  <si>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</si>
  <si>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</si>
  <si>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</si>
  <si>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</si>
  <si>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</si>
  <si>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</si>
  <si>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</si>
  <si>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</si>
  <si>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</si>
  <si>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</si>
  <si>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</si>
  <si>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</si>
  <si>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</si>
  <si>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</si>
  <si>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</si>
  <si>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</si>
  <si>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</si>
  <si>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</si>
  <si>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</si>
  <si>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</si>
  <si>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</si>
  <si>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</si>
  <si>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</si>
  <si>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</si>
  <si>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</si>
  <si>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</si>
  <si>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</si>
  <si>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</si>
  <si>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</si>
  <si>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</si>
  <si>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</si>
  <si>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</si>
  <si>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</si>
  <si>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</si>
  <si>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</si>
  <si>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</si>
  <si>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</si>
  <si>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</si>
  <si>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</si>
  <si>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</si>
  <si>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</si>
  <si>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</si>
  <si>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</si>
  <si>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</si>
  <si>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</si>
  <si>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</si>
  <si>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</si>
  <si>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</si>
  <si>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</si>
  <si>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</si>
  <si>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</si>
  <si>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</si>
  <si>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</si>
  <si>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Y BEBIDAS</t>
  </si>
  <si>
    <t>COMESTIBLES ALMACEN SUMINISTRO MINC</t>
  </si>
  <si>
    <t>ALMUERZO PERSONAL MINC</t>
  </si>
  <si>
    <t>SERVICIOS FOTOGRAFICOS</t>
  </si>
  <si>
    <t>FOTOGRAFIA GALERIAS DE ARTE</t>
  </si>
  <si>
    <t>COMBUSTIBLE</t>
  </si>
  <si>
    <t xml:space="preserve">TICKEST COMBUSTIBLE PARA EL USO DE LOS VEHICULOS DE LA INSTITUCION </t>
  </si>
  <si>
    <t>SERVICIO DE CATERING</t>
  </si>
  <si>
    <t>BUFETTE EMPLEADOS</t>
  </si>
  <si>
    <t>ALQUILERES MESAS Y MANTELES</t>
  </si>
  <si>
    <t>MANTELES Y MESAS ACTIVIDADES VARIAS MINC.</t>
  </si>
  <si>
    <t>REQUERIMIENTOS TECNICOS</t>
  </si>
  <si>
    <t>CATERING Y REFRIGERIOS PARA ACTIVIDADES VARIAS DEL MINC.</t>
  </si>
  <si>
    <t>REQUERIMIENTOS TECNICOS Y AUDIOVISUALES PARA LAS ACTIVIDADES VARIAS MINC.</t>
  </si>
  <si>
    <t>ARTICULOS DE LIMPIEZA</t>
  </si>
  <si>
    <t>ADQ. ART. DE LIMPIEZA PARA SUPLIR LAS NECESIDADE DEL MINISTERIO Y SUS DEPENDENCIAS</t>
  </si>
  <si>
    <t>BAÑOS PORTATILES</t>
  </si>
  <si>
    <t>BAÑOS PORTATILES EVENTOS VARIOS  MINC</t>
  </si>
  <si>
    <t>CORONAS FUNEBRES</t>
  </si>
  <si>
    <t>SERVICIOS BASICOS</t>
  </si>
  <si>
    <t>PIROTECNIA</t>
  </si>
  <si>
    <t>FUEGOS ARTIFICIALES EVENTOS DEL MINC</t>
  </si>
  <si>
    <t>CONTRATACIONES ARTISTICA</t>
  </si>
  <si>
    <t>SHOW ARTISTICO PARA EVENTOS DEL MINC</t>
  </si>
  <si>
    <t>HERRAMIENTAS</t>
  </si>
  <si>
    <t>ARTICULOS FERRETEROS</t>
  </si>
  <si>
    <t>ARTICULOS FERRETEROS EN GENERAL</t>
  </si>
  <si>
    <t>ADQ. ART. DE LIMPIEZA PARA SUPLIR LAS NECESIDADES DEL MINISTERIO Y SUS DEPENDENCIAS</t>
  </si>
  <si>
    <t>Servicio</t>
  </si>
  <si>
    <t>COMPRA POR DEBAJO DEL UMBRAL</t>
  </si>
  <si>
    <t>LICITACION PUBLICA</t>
  </si>
  <si>
    <t>Comparacion de precios</t>
  </si>
  <si>
    <t>HOSPEDAJE</t>
  </si>
  <si>
    <t>SERVICIO DE HOSPEDAJE PARA ACTIVIDADES DEL MINISTERIO</t>
  </si>
  <si>
    <t>MOBILIARIOS</t>
  </si>
  <si>
    <t>COMPRA</t>
  </si>
  <si>
    <t>UNIDAD</t>
  </si>
  <si>
    <t>TONERS Y TINTAS</t>
  </si>
  <si>
    <t>TECNOLOGIA Y EQUIPOS</t>
  </si>
  <si>
    <t>TECNOLOGIA Y EQUIPO</t>
  </si>
  <si>
    <t>REPUESTOS</t>
  </si>
  <si>
    <t>CAJA</t>
  </si>
  <si>
    <t>CONSTRUCCION</t>
  </si>
  <si>
    <t>SERVICIO</t>
  </si>
  <si>
    <t>TEXTILES</t>
  </si>
  <si>
    <t>IMPRESOS</t>
  </si>
  <si>
    <t>ARTICULOS DEL HOGAR</t>
  </si>
  <si>
    <t>SUMINISTRO DE OFICINAS</t>
  </si>
  <si>
    <t>TRANSPORTE</t>
  </si>
  <si>
    <t>INSTRUMENTOS MUSICALES</t>
  </si>
  <si>
    <t>BONOS EMPLEADOS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</si>
</sst>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thin">
        <color auto="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33">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0" borderId="0" xfId="0" applyFont="1" applyBorder="1" applyAlignment="1" applyProtection="1">
      <alignment horizontal="center" vertical="center"/>
      <protection locked="0"/>
    </xf>
    <xf numFmtId="14" fontId="17" fillId="0" borderId="1" xfId="41" applyNumberForma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0" xfId="0" applyFont="1" applyBorder="1" applyProtection="1"/>
    <xf numFmtId="0" fontId="7" fillId="5" borderId="20" xfId="45" applyBorder="1" applyProtection="1">
      <alignment horizontal="center" vertical="center"/>
      <protection locked="0"/>
    </xf>
    <xf numFmtId="170" fontId="7" fillId="5" borderId="20" xfId="46" applyBorder="1" applyProtection="1">
      <alignment horizontal="center" vertical="center"/>
      <protection locked="0"/>
    </xf>
    <xf numFmtId="170" fontId="7" fillId="4" borderId="20" xfId="46" applyFill="1" applyBorder="1">
      <alignment horizontal="center" vertical="center"/>
    </xf>
    <xf numFmtId="0" fontId="7" fillId="5" borderId="2" xfId="45" applyNumberForma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6" fillId="0" borderId="2" xfId="0" applyFont="1" applyBorder="1" applyAlignment="1" applyProtection="1">
      <alignment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6" fillId="0" borderId="0" xfId="0" applyFont="1" applyAlignment="1" applyProtection="1">
      <alignment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45">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70" formatCode="_-[$RD$-1C0A]* #,##0.00_ ;_-[$RD$-1C0A]* \-#,##0.00\ ;_-[$RD$-1C0A]* &quot; - &quot;??_ ;_-@_ "/>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44"/>
    </tableStyle>
    <tableStyle name="Table Style 2" pivot="0" count="2">
      <tableStyleElement type="wholeTable" dxfId="43"/>
      <tableStyleElement type="totalRow" dxfId="42"/>
    </tableStyle>
    <tableStyle name="Table Style 3" pivot="0" count="3">
      <tableStyleElement type="lastColumn" dxfId="41"/>
      <tableStyleElement type="firstRowStripe" dxfId="40"/>
      <tableStyleElement type="secondRowStripe" dxfId="39"/>
    </tableStyle>
    <tableStyle name="Table Style 4" pivot="0" count="2">
      <tableStyleElement type="firstRowStripe" dxfId="38"/>
      <tableStyleElement type="secondColumn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file>

<file path=xl/ctrlProps/ctrlProp2124.xml><?xml version="1.0" encoding="utf-8"?>
<formControlPr xmlns="http://schemas.microsoft.com/office/spreadsheetml/2009/9/main" objectType="Button"/>
</file>

<file path=xl/ctrlProps/ctrlProp2125.xml><?xml version="1.0" encoding="utf-8"?>
<formControlPr xmlns="http://schemas.microsoft.com/office/spreadsheetml/2009/9/main" objectType="Button"/>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file>

<file path=xl/ctrlProps/ctrlProp2177.xml><?xml version="1.0" encoding="utf-8"?>
<formControlPr xmlns="http://schemas.microsoft.com/office/spreadsheetml/2009/9/main" objectType="Button"/>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file>

<file path=xl/ctrlProps/ctrlProp2188.xml><?xml version="1.0" encoding="utf-8"?>
<formControlPr xmlns="http://schemas.microsoft.com/office/spreadsheetml/2009/9/main" objectType="Button"/>
</file>

<file path=xl/ctrlProps/ctrlProp2189.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file>

<file path=xl/ctrlProps/ctrlProp2192.xml><?xml version="1.0" encoding="utf-8"?>
<formControlPr xmlns="http://schemas.microsoft.com/office/spreadsheetml/2009/9/main" objectType="Button"/>
</file>

<file path=xl/ctrlProps/ctrlProp2193.xml><?xml version="1.0" encoding="utf-8"?>
<formControlPr xmlns="http://schemas.microsoft.com/office/spreadsheetml/2009/9/main" objectType="Button"/>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file>

<file path=xl/ctrlProps/ctrlProp2197.xml><?xml version="1.0" encoding="utf-8"?>
<formControlPr xmlns="http://schemas.microsoft.com/office/spreadsheetml/2009/9/main" objectType="Button"/>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file>

<file path=xl/ctrlProps/ctrlProp2204.xml><?xml version="1.0" encoding="utf-8"?>
<formControlPr xmlns="http://schemas.microsoft.com/office/spreadsheetml/2009/9/main" objectType="Button"/>
</file>

<file path=xl/ctrlProps/ctrlProp2205.xml><?xml version="1.0" encoding="utf-8"?>
<formControlPr xmlns="http://schemas.microsoft.com/office/spreadsheetml/2009/9/main" objectType="Button"/>
</file>

<file path=xl/ctrlProps/ctrlProp2206.xml><?xml version="1.0" encoding="utf-8"?>
<formControlPr xmlns="http://schemas.microsoft.com/office/spreadsheetml/2009/9/main" objectType="Button"/>
</file>

<file path=xl/ctrlProps/ctrlProp2207.xml><?xml version="1.0" encoding="utf-8"?>
<formControlPr xmlns="http://schemas.microsoft.com/office/spreadsheetml/2009/9/main" objectType="Button"/>
</file>

<file path=xl/ctrlProps/ctrlProp2208.xml><?xml version="1.0" encoding="utf-8"?>
<formControlPr xmlns="http://schemas.microsoft.com/office/spreadsheetml/2009/9/main" objectType="Button"/>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file>

<file path=xl/ctrlProps/ctrlProp2214.xml><?xml version="1.0" encoding="utf-8"?>
<formControlPr xmlns="http://schemas.microsoft.com/office/spreadsheetml/2009/9/main" objectType="Button"/>
</file>

<file path=xl/ctrlProps/ctrlProp2215.xml><?xml version="1.0" encoding="utf-8"?>
<formControlPr xmlns="http://schemas.microsoft.com/office/spreadsheetml/2009/9/main" objectType="Button"/>
</file>

<file path=xl/ctrlProps/ctrlProp2216.xml><?xml version="1.0" encoding="utf-8"?>
<formControlPr xmlns="http://schemas.microsoft.com/office/spreadsheetml/2009/9/main" objectType="Button"/>
</file>

<file path=xl/ctrlProps/ctrlProp2217.xml><?xml version="1.0" encoding="utf-8"?>
<formControlPr xmlns="http://schemas.microsoft.com/office/spreadsheetml/2009/9/main" objectType="Button"/>
</file>

<file path=xl/ctrlProps/ctrlProp2218.xml><?xml version="1.0" encoding="utf-8"?>
<formControlPr xmlns="http://schemas.microsoft.com/office/spreadsheetml/2009/9/main" objectType="Button"/>
</file>

<file path=xl/ctrlProps/ctrlProp2219.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file>

<file path=xl/ctrlProps/ctrlProp2223.xml><?xml version="1.0" encoding="utf-8"?>
<formControlPr xmlns="http://schemas.microsoft.com/office/spreadsheetml/2009/9/main" objectType="Button"/>
</file>

<file path=xl/ctrlProps/ctrlProp2224.xml><?xml version="1.0" encoding="utf-8"?>
<formControlPr xmlns="http://schemas.microsoft.com/office/spreadsheetml/2009/9/main" objectType="Button"/>
</file>

<file path=xl/ctrlProps/ctrlProp2225.xml><?xml version="1.0" encoding="utf-8"?>
<formControlPr xmlns="http://schemas.microsoft.com/office/spreadsheetml/2009/9/main" objectType="Button"/>
</file>

<file path=xl/ctrlProps/ctrlProp2226.xml><?xml version="1.0" encoding="utf-8"?>
<formControlPr xmlns="http://schemas.microsoft.com/office/spreadsheetml/2009/9/main" objectType="Button"/>
</file>

<file path=xl/ctrlProps/ctrlProp2227.xml><?xml version="1.0" encoding="utf-8"?>
<formControlPr xmlns="http://schemas.microsoft.com/office/spreadsheetml/2009/9/main" objectType="Button"/>
</file>

<file path=xl/ctrlProps/ctrlProp2228.xml><?xml version="1.0" encoding="utf-8"?>
<formControlPr xmlns="http://schemas.microsoft.com/office/spreadsheetml/2009/9/main" objectType="Button"/>
</file>

<file path=xl/ctrlProps/ctrlProp2229.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file>

<file path=xl/ctrlProps/ctrlProp2237.xml><?xml version="1.0" encoding="utf-8"?>
<formControlPr xmlns="http://schemas.microsoft.com/office/spreadsheetml/2009/9/main" objectType="Button"/>
</file>

<file path=xl/ctrlProps/ctrlProp2238.xml><?xml version="1.0" encoding="utf-8"?>
<formControlPr xmlns="http://schemas.microsoft.com/office/spreadsheetml/2009/9/main" objectType="Button"/>
</file>

<file path=xl/ctrlProps/ctrlProp2239.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40.xml><?xml version="1.0" encoding="utf-8"?>
<formControlPr xmlns="http://schemas.microsoft.com/office/spreadsheetml/2009/9/main" objectType="Button"/>
</file>

<file path=xl/ctrlProps/ctrlProp2241.xml><?xml version="1.0" encoding="utf-8"?>
<formControlPr xmlns="http://schemas.microsoft.com/office/spreadsheetml/2009/9/main" objectType="Button"/>
</file>

<file path=xl/ctrlProps/ctrlProp2242.xml><?xml version="1.0" encoding="utf-8"?>
<formControlPr xmlns="http://schemas.microsoft.com/office/spreadsheetml/2009/9/main" objectType="Button"/>
</file>

<file path=xl/ctrlProps/ctrlProp2243.xml><?xml version="1.0" encoding="utf-8"?>
<formControlPr xmlns="http://schemas.microsoft.com/office/spreadsheetml/2009/9/main" objectType="Button"/>
</file>

<file path=xl/ctrlProps/ctrlProp2244.xml><?xml version="1.0" encoding="utf-8"?>
<formControlPr xmlns="http://schemas.microsoft.com/office/spreadsheetml/2009/9/main" objectType="Button"/>
</file>

<file path=xl/ctrlProps/ctrlProp2245.xml><?xml version="1.0" encoding="utf-8"?>
<formControlPr xmlns="http://schemas.microsoft.com/office/spreadsheetml/2009/9/main" objectType="Button"/>
</file>

<file path=xl/ctrlProps/ctrlProp2246.xml><?xml version="1.0" encoding="utf-8"?>
<formControlPr xmlns="http://schemas.microsoft.com/office/spreadsheetml/2009/9/main" objectType="Button"/>
</file>

<file path=xl/ctrlProps/ctrlProp2247.xml><?xml version="1.0" encoding="utf-8"?>
<formControlPr xmlns="http://schemas.microsoft.com/office/spreadsheetml/2009/9/main" objectType="Button"/>
</file>

<file path=xl/ctrlProps/ctrlProp2248.xml><?xml version="1.0" encoding="utf-8"?>
<formControlPr xmlns="http://schemas.microsoft.com/office/spreadsheetml/2009/9/main" objectType="Button"/>
</file>

<file path=xl/ctrlProps/ctrlProp2249.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50.xml><?xml version="1.0" encoding="utf-8"?>
<formControlPr xmlns="http://schemas.microsoft.com/office/spreadsheetml/2009/9/main" objectType="Button"/>
</file>

<file path=xl/ctrlProps/ctrlProp2251.xml><?xml version="1.0" encoding="utf-8"?>
<formControlPr xmlns="http://schemas.microsoft.com/office/spreadsheetml/2009/9/main" objectType="Button"/>
</file>

<file path=xl/ctrlProps/ctrlProp2252.xml><?xml version="1.0" encoding="utf-8"?>
<formControlPr xmlns="http://schemas.microsoft.com/office/spreadsheetml/2009/9/main" objectType="Button"/>
</file>

<file path=xl/ctrlProps/ctrlProp2253.xml><?xml version="1.0" encoding="utf-8"?>
<formControlPr xmlns="http://schemas.microsoft.com/office/spreadsheetml/2009/9/main" objectType="Button"/>
</file>

<file path=xl/ctrlProps/ctrlProp2254.xml><?xml version="1.0" encoding="utf-8"?>
<formControlPr xmlns="http://schemas.microsoft.com/office/spreadsheetml/2009/9/main" objectType="Button"/>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file>

<file path=xl/ctrlProps/ctrlProp2259.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60.xml><?xml version="1.0" encoding="utf-8"?>
<formControlPr xmlns="http://schemas.microsoft.com/office/spreadsheetml/2009/9/main" objectType="Button"/>
</file>

<file path=xl/ctrlProps/ctrlProp2261.xml><?xml version="1.0" encoding="utf-8"?>
<formControlPr xmlns="http://schemas.microsoft.com/office/spreadsheetml/2009/9/main" objectType="Button"/>
</file>

<file path=xl/ctrlProps/ctrlProp2262.xml><?xml version="1.0" encoding="utf-8"?>
<formControlPr xmlns="http://schemas.microsoft.com/office/spreadsheetml/2009/9/main" objectType="Button"/>
</file>

<file path=xl/ctrlProps/ctrlProp2263.xml><?xml version="1.0" encoding="utf-8"?>
<formControlPr xmlns="http://schemas.microsoft.com/office/spreadsheetml/2009/9/main" objectType="Button"/>
</file>

<file path=xl/ctrlProps/ctrlProp2264.xml><?xml version="1.0" encoding="utf-8"?>
<formControlPr xmlns="http://schemas.microsoft.com/office/spreadsheetml/2009/9/main" objectType="Button"/>
</file>

<file path=xl/ctrlProps/ctrlProp2265.xml><?xml version="1.0" encoding="utf-8"?>
<formControlPr xmlns="http://schemas.microsoft.com/office/spreadsheetml/2009/9/main" objectType="Button"/>
</file>

<file path=xl/ctrlProps/ctrlProp2266.xml><?xml version="1.0" encoding="utf-8"?>
<formControlPr xmlns="http://schemas.microsoft.com/office/spreadsheetml/2009/9/main" objectType="Button"/>
</file>

<file path=xl/ctrlProps/ctrlProp2267.xml><?xml version="1.0" encoding="utf-8"?>
<formControlPr xmlns="http://schemas.microsoft.com/office/spreadsheetml/2009/9/main" objectType="Button"/>
</file>

<file path=xl/ctrlProps/ctrlProp2268.xml><?xml version="1.0" encoding="utf-8"?>
<formControlPr xmlns="http://schemas.microsoft.com/office/spreadsheetml/2009/9/main" objectType="Button"/>
</file>

<file path=xl/ctrlProps/ctrlProp2269.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70.xml><?xml version="1.0" encoding="utf-8"?>
<formControlPr xmlns="http://schemas.microsoft.com/office/spreadsheetml/2009/9/main" objectType="Button"/>
</file>

<file path=xl/ctrlProps/ctrlProp2271.xml><?xml version="1.0" encoding="utf-8"?>
<formControlPr xmlns="http://schemas.microsoft.com/office/spreadsheetml/2009/9/main" objectType="Button"/>
</file>

<file path=xl/ctrlProps/ctrlProp2272.xml><?xml version="1.0" encoding="utf-8"?>
<formControlPr xmlns="http://schemas.microsoft.com/office/spreadsheetml/2009/9/main" objectType="Button"/>
</file>

<file path=xl/ctrlProps/ctrlProp2273.xml><?xml version="1.0" encoding="utf-8"?>
<formControlPr xmlns="http://schemas.microsoft.com/office/spreadsheetml/2009/9/main" objectType="Button"/>
</file>

<file path=xl/ctrlProps/ctrlProp2274.xml><?xml version="1.0" encoding="utf-8"?>
<formControlPr xmlns="http://schemas.microsoft.com/office/spreadsheetml/2009/9/main" objectType="Button"/>
</file>

<file path=xl/ctrlProps/ctrlProp2275.xml><?xml version="1.0" encoding="utf-8"?>
<formControlPr xmlns="http://schemas.microsoft.com/office/spreadsheetml/2009/9/main" objectType="Button"/>
</file>

<file path=xl/ctrlProps/ctrlProp2276.xml><?xml version="1.0" encoding="utf-8"?>
<formControlPr xmlns="http://schemas.microsoft.com/office/spreadsheetml/2009/9/main" objectType="Button"/>
</file>

<file path=xl/ctrlProps/ctrlProp2277.xml><?xml version="1.0" encoding="utf-8"?>
<formControlPr xmlns="http://schemas.microsoft.com/office/spreadsheetml/2009/9/main" objectType="Button"/>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80.xml><?xml version="1.0" encoding="utf-8"?>
<formControlPr xmlns="http://schemas.microsoft.com/office/spreadsheetml/2009/9/main" objectType="Button"/>
</file>

<file path=xl/ctrlProps/ctrlProp2281.xml><?xml version="1.0" encoding="utf-8"?>
<formControlPr xmlns="http://schemas.microsoft.com/office/spreadsheetml/2009/9/main" objectType="Button"/>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file>

<file path=xl/ctrlProps/ctrlProp2286.xml><?xml version="1.0" encoding="utf-8"?>
<formControlPr xmlns="http://schemas.microsoft.com/office/spreadsheetml/2009/9/main" objectType="Button"/>
</file>

<file path=xl/ctrlProps/ctrlProp2287.xml><?xml version="1.0" encoding="utf-8"?>
<formControlPr xmlns="http://schemas.microsoft.com/office/spreadsheetml/2009/9/main" objectType="Button"/>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file>

<file path=xl/ctrlProps/ctrlProp2292.xml><?xml version="1.0" encoding="utf-8"?>
<formControlPr xmlns="http://schemas.microsoft.com/office/spreadsheetml/2009/9/main" objectType="Button"/>
</file>

<file path=xl/ctrlProps/ctrlProp2293.xml><?xml version="1.0" encoding="utf-8"?>
<formControlPr xmlns="http://schemas.microsoft.com/office/spreadsheetml/2009/9/main" objectType="Button"/>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file>

<file path=xl/ctrlProps/ctrlProp2298.xml><?xml version="1.0" encoding="utf-8"?>
<formControlPr xmlns="http://schemas.microsoft.com/office/spreadsheetml/2009/9/main" objectType="Button"/>
</file>

<file path=xl/ctrlProps/ctrlProp229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00.xml><?xml version="1.0" encoding="utf-8"?>
<formControlPr xmlns="http://schemas.microsoft.com/office/spreadsheetml/2009/9/main" objectType="Button"/>
</file>

<file path=xl/ctrlProps/ctrlProp2301.xml><?xml version="1.0" encoding="utf-8"?>
<formControlPr xmlns="http://schemas.microsoft.com/office/spreadsheetml/2009/9/main" objectType="Button"/>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file>

<file path=xl/ctrlProps/ctrlProp2312.xml><?xml version="1.0" encoding="utf-8"?>
<formControlPr xmlns="http://schemas.microsoft.com/office/spreadsheetml/2009/9/main" objectType="Button"/>
</file>

<file path=xl/ctrlProps/ctrlProp2313.xml><?xml version="1.0" encoding="utf-8"?>
<formControlPr xmlns="http://schemas.microsoft.com/office/spreadsheetml/2009/9/main" objectType="Button"/>
</file>

<file path=xl/ctrlProps/ctrlProp2314.xml><?xml version="1.0" encoding="utf-8"?>
<formControlPr xmlns="http://schemas.microsoft.com/office/spreadsheetml/2009/9/main" objectType="Button"/>
</file>

<file path=xl/ctrlProps/ctrlProp2315.xml><?xml version="1.0" encoding="utf-8"?>
<formControlPr xmlns="http://schemas.microsoft.com/office/spreadsheetml/2009/9/main" objectType="Button"/>
</file>

<file path=xl/ctrlProps/ctrlProp2316.xml><?xml version="1.0" encoding="utf-8"?>
<formControlPr xmlns="http://schemas.microsoft.com/office/spreadsheetml/2009/9/main" objectType="Button"/>
</file>

<file path=xl/ctrlProps/ctrlProp2317.xml><?xml version="1.0" encoding="utf-8"?>
<formControlPr xmlns="http://schemas.microsoft.com/office/spreadsheetml/2009/9/main" objectType="Button"/>
</file>

<file path=xl/ctrlProps/ctrlProp2318.xml><?xml version="1.0" encoding="utf-8"?>
<formControlPr xmlns="http://schemas.microsoft.com/office/spreadsheetml/2009/9/main" objectType="Button"/>
</file>

<file path=xl/ctrlProps/ctrlProp2319.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20.xml><?xml version="1.0" encoding="utf-8"?>
<formControlPr xmlns="http://schemas.microsoft.com/office/spreadsheetml/2009/9/main" objectType="Button"/>
</file>

<file path=xl/ctrlProps/ctrlProp2321.xml><?xml version="1.0" encoding="utf-8"?>
<formControlPr xmlns="http://schemas.microsoft.com/office/spreadsheetml/2009/9/main" objectType="Button"/>
</file>

<file path=xl/ctrlProps/ctrlProp2322.xml><?xml version="1.0" encoding="utf-8"?>
<formControlPr xmlns="http://schemas.microsoft.com/office/spreadsheetml/2009/9/main" objectType="Button"/>
</file>

<file path=xl/ctrlProps/ctrlProp2323.xml><?xml version="1.0" encoding="utf-8"?>
<formControlPr xmlns="http://schemas.microsoft.com/office/spreadsheetml/2009/9/main" objectType="Button"/>
</file>

<file path=xl/ctrlProps/ctrlProp2324.xml><?xml version="1.0" encoding="utf-8"?>
<formControlPr xmlns="http://schemas.microsoft.com/office/spreadsheetml/2009/9/main" objectType="Button"/>
</file>

<file path=xl/ctrlProps/ctrlProp2325.xml><?xml version="1.0" encoding="utf-8"?>
<formControlPr xmlns="http://schemas.microsoft.com/office/spreadsheetml/2009/9/main" objectType="Button"/>
</file>

<file path=xl/ctrlProps/ctrlProp2326.xml><?xml version="1.0" encoding="utf-8"?>
<formControlPr xmlns="http://schemas.microsoft.com/office/spreadsheetml/2009/9/main" objectType="Button"/>
</file>

<file path=xl/ctrlProps/ctrlProp2327.xml><?xml version="1.0" encoding="utf-8"?>
<formControlPr xmlns="http://schemas.microsoft.com/office/spreadsheetml/2009/9/main" objectType="Button"/>
</file>

<file path=xl/ctrlProps/ctrlProp2328.xml><?xml version="1.0" encoding="utf-8"?>
<formControlPr xmlns="http://schemas.microsoft.com/office/spreadsheetml/2009/9/main" objectType="Button"/>
</file>

<file path=xl/ctrlProps/ctrlProp2329.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30.xml><?xml version="1.0" encoding="utf-8"?>
<formControlPr xmlns="http://schemas.microsoft.com/office/spreadsheetml/2009/9/main" objectType="Button"/>
</file>

<file path=xl/ctrlProps/ctrlProp2331.xml><?xml version="1.0" encoding="utf-8"?>
<formControlPr xmlns="http://schemas.microsoft.com/office/spreadsheetml/2009/9/main" objectType="Button"/>
</file>

<file path=xl/ctrlProps/ctrlProp2332.xml><?xml version="1.0" encoding="utf-8"?>
<formControlPr xmlns="http://schemas.microsoft.com/office/spreadsheetml/2009/9/main" objectType="Button"/>
</file>

<file path=xl/ctrlProps/ctrlProp2333.xml><?xml version="1.0" encoding="utf-8"?>
<formControlPr xmlns="http://schemas.microsoft.com/office/spreadsheetml/2009/9/main" objectType="Button"/>
</file>

<file path=xl/ctrlProps/ctrlProp2334.xml><?xml version="1.0" encoding="utf-8"?>
<formControlPr xmlns="http://schemas.microsoft.com/office/spreadsheetml/2009/9/main" objectType="Button"/>
</file>

<file path=xl/ctrlProps/ctrlProp2335.xml><?xml version="1.0" encoding="utf-8"?>
<formControlPr xmlns="http://schemas.microsoft.com/office/spreadsheetml/2009/9/main" objectType="Button"/>
</file>

<file path=xl/ctrlProps/ctrlProp2336.xml><?xml version="1.0" encoding="utf-8"?>
<formControlPr xmlns="http://schemas.microsoft.com/office/spreadsheetml/2009/9/main" objectType="Button"/>
</file>

<file path=xl/ctrlProps/ctrlProp2337.xml><?xml version="1.0" encoding="utf-8"?>
<formControlPr xmlns="http://schemas.microsoft.com/office/spreadsheetml/2009/9/main" objectType="Button"/>
</file>

<file path=xl/ctrlProps/ctrlProp2338.xml><?xml version="1.0" encoding="utf-8"?>
<formControlPr xmlns="http://schemas.microsoft.com/office/spreadsheetml/2009/9/main" objectType="Button"/>
</file>

<file path=xl/ctrlProps/ctrlProp2339.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40.xml><?xml version="1.0" encoding="utf-8"?>
<formControlPr xmlns="http://schemas.microsoft.com/office/spreadsheetml/2009/9/main" objectType="Button"/>
</file>

<file path=xl/ctrlProps/ctrlProp2341.xml><?xml version="1.0" encoding="utf-8"?>
<formControlPr xmlns="http://schemas.microsoft.com/office/spreadsheetml/2009/9/main" objectType="Button"/>
</file>

<file path=xl/ctrlProps/ctrlProp2342.xml><?xml version="1.0" encoding="utf-8"?>
<formControlPr xmlns="http://schemas.microsoft.com/office/spreadsheetml/2009/9/main" objectType="Button"/>
</file>

<file path=xl/ctrlProps/ctrlProp2343.xml><?xml version="1.0" encoding="utf-8"?>
<formControlPr xmlns="http://schemas.microsoft.com/office/spreadsheetml/2009/9/main" objectType="Button"/>
</file>

<file path=xl/ctrlProps/ctrlProp2344.xml><?xml version="1.0" encoding="utf-8"?>
<formControlPr xmlns="http://schemas.microsoft.com/office/spreadsheetml/2009/9/main" objectType="Button"/>
</file>

<file path=xl/ctrlProps/ctrlProp2345.xml><?xml version="1.0" encoding="utf-8"?>
<formControlPr xmlns="http://schemas.microsoft.com/office/spreadsheetml/2009/9/main" objectType="Button"/>
</file>

<file path=xl/ctrlProps/ctrlProp2346.xml><?xml version="1.0" encoding="utf-8"?>
<formControlPr xmlns="http://schemas.microsoft.com/office/spreadsheetml/2009/9/main" objectType="Button"/>
</file>

<file path=xl/ctrlProps/ctrlProp2347.xml><?xml version="1.0" encoding="utf-8"?>
<formControlPr xmlns="http://schemas.microsoft.com/office/spreadsheetml/2009/9/main" objectType="Button"/>
</file>

<file path=xl/ctrlProps/ctrlProp2348.xml><?xml version="1.0" encoding="utf-8"?>
<formControlPr xmlns="http://schemas.microsoft.com/office/spreadsheetml/2009/9/main" objectType="Button"/>
</file>

<file path=xl/ctrlProps/ctrlProp2349.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50.xml><?xml version="1.0" encoding="utf-8"?>
<formControlPr xmlns="http://schemas.microsoft.com/office/spreadsheetml/2009/9/main" objectType="Button"/>
</file>

<file path=xl/ctrlProps/ctrlProp2351.xml><?xml version="1.0" encoding="utf-8"?>
<formControlPr xmlns="http://schemas.microsoft.com/office/spreadsheetml/2009/9/main" objectType="Button"/>
</file>

<file path=xl/ctrlProps/ctrlProp2352.xml><?xml version="1.0" encoding="utf-8"?>
<formControlPr xmlns="http://schemas.microsoft.com/office/spreadsheetml/2009/9/main" objectType="Button"/>
</file>

<file path=xl/ctrlProps/ctrlProp2353.xml><?xml version="1.0" encoding="utf-8"?>
<formControlPr xmlns="http://schemas.microsoft.com/office/spreadsheetml/2009/9/main" objectType="Button"/>
</file>

<file path=xl/ctrlProps/ctrlProp2354.xml><?xml version="1.0" encoding="utf-8"?>
<formControlPr xmlns="http://schemas.microsoft.com/office/spreadsheetml/2009/9/main" objectType="Button"/>
</file>

<file path=xl/ctrlProps/ctrlProp2355.xml><?xml version="1.0" encoding="utf-8"?>
<formControlPr xmlns="http://schemas.microsoft.com/office/spreadsheetml/2009/9/main" objectType="Button"/>
</file>

<file path=xl/ctrlProps/ctrlProp2356.xml><?xml version="1.0" encoding="utf-8"?>
<formControlPr xmlns="http://schemas.microsoft.com/office/spreadsheetml/2009/9/main" objectType="Button"/>
</file>

<file path=xl/ctrlProps/ctrlProp2357.xml><?xml version="1.0" encoding="utf-8"?>
<formControlPr xmlns="http://schemas.microsoft.com/office/spreadsheetml/2009/9/main" objectType="Button"/>
</file>

<file path=xl/ctrlProps/ctrlProp2358.xml><?xml version="1.0" encoding="utf-8"?>
<formControlPr xmlns="http://schemas.microsoft.com/office/spreadsheetml/2009/9/main" objectType="Button"/>
</file>

<file path=xl/ctrlProps/ctrlProp2359.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60.xml><?xml version="1.0" encoding="utf-8"?>
<formControlPr xmlns="http://schemas.microsoft.com/office/spreadsheetml/2009/9/main" objectType="Button"/>
</file>

<file path=xl/ctrlProps/ctrlProp2361.xml><?xml version="1.0" encoding="utf-8"?>
<formControlPr xmlns="http://schemas.microsoft.com/office/spreadsheetml/2009/9/main" objectType="Button"/>
</file>

<file path=xl/ctrlProps/ctrlProp2362.xml><?xml version="1.0" encoding="utf-8"?>
<formControlPr xmlns="http://schemas.microsoft.com/office/spreadsheetml/2009/9/main" objectType="Button"/>
</file>

<file path=xl/ctrlProps/ctrlProp2363.xml><?xml version="1.0" encoding="utf-8"?>
<formControlPr xmlns="http://schemas.microsoft.com/office/spreadsheetml/2009/9/main" objectType="Button"/>
</file>

<file path=xl/ctrlProps/ctrlProp2364.xml><?xml version="1.0" encoding="utf-8"?>
<formControlPr xmlns="http://schemas.microsoft.com/office/spreadsheetml/2009/9/main" objectType="Button"/>
</file>

<file path=xl/ctrlProps/ctrlProp2365.xml><?xml version="1.0" encoding="utf-8"?>
<formControlPr xmlns="http://schemas.microsoft.com/office/spreadsheetml/2009/9/main" objectType="Button"/>
</file>

<file path=xl/ctrlProps/ctrlProp2366.xml><?xml version="1.0" encoding="utf-8"?>
<formControlPr xmlns="http://schemas.microsoft.com/office/spreadsheetml/2009/9/main" objectType="Button"/>
</file>

<file path=xl/ctrlProps/ctrlProp2367.xml><?xml version="1.0" encoding="utf-8"?>
<formControlPr xmlns="http://schemas.microsoft.com/office/spreadsheetml/2009/9/main" objectType="Button"/>
</file>

<file path=xl/ctrlProps/ctrlProp2368.xml><?xml version="1.0" encoding="utf-8"?>
<formControlPr xmlns="http://schemas.microsoft.com/office/spreadsheetml/2009/9/main" objectType="Button"/>
</file>

<file path=xl/ctrlProps/ctrlProp2369.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70.xml><?xml version="1.0" encoding="utf-8"?>
<formControlPr xmlns="http://schemas.microsoft.com/office/spreadsheetml/2009/9/main" objectType="Button"/>
</file>

<file path=xl/ctrlProps/ctrlProp2371.xml><?xml version="1.0" encoding="utf-8"?>
<formControlPr xmlns="http://schemas.microsoft.com/office/spreadsheetml/2009/9/main" objectType="Button"/>
</file>

<file path=xl/ctrlProps/ctrlProp2372.xml><?xml version="1.0" encoding="utf-8"?>
<formControlPr xmlns="http://schemas.microsoft.com/office/spreadsheetml/2009/9/main" objectType="Button"/>
</file>

<file path=xl/ctrlProps/ctrlProp2373.xml><?xml version="1.0" encoding="utf-8"?>
<formControlPr xmlns="http://schemas.microsoft.com/office/spreadsheetml/2009/9/main" objectType="Button"/>
</file>

<file path=xl/ctrlProps/ctrlProp2374.xml><?xml version="1.0" encoding="utf-8"?>
<formControlPr xmlns="http://schemas.microsoft.com/office/spreadsheetml/2009/9/main" objectType="Button"/>
</file>

<file path=xl/ctrlProps/ctrlProp2375.xml><?xml version="1.0" encoding="utf-8"?>
<formControlPr xmlns="http://schemas.microsoft.com/office/spreadsheetml/2009/9/main" objectType="Button"/>
</file>

<file path=xl/ctrlProps/ctrlProp2376.xml><?xml version="1.0" encoding="utf-8"?>
<formControlPr xmlns="http://schemas.microsoft.com/office/spreadsheetml/2009/9/main" objectType="Button"/>
</file>

<file path=xl/ctrlProps/ctrlProp2377.xml><?xml version="1.0" encoding="utf-8"?>
<formControlPr xmlns="http://schemas.microsoft.com/office/spreadsheetml/2009/9/main" objectType="Button"/>
</file>

<file path=xl/ctrlProps/ctrlProp2378.xml><?xml version="1.0" encoding="utf-8"?>
<formControlPr xmlns="http://schemas.microsoft.com/office/spreadsheetml/2009/9/main" objectType="Button"/>
</file>

<file path=xl/ctrlProps/ctrlProp2379.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80.xml><?xml version="1.0" encoding="utf-8"?>
<formControlPr xmlns="http://schemas.microsoft.com/office/spreadsheetml/2009/9/main" objectType="Button"/>
</file>

<file path=xl/ctrlProps/ctrlProp2381.xml><?xml version="1.0" encoding="utf-8"?>
<formControlPr xmlns="http://schemas.microsoft.com/office/spreadsheetml/2009/9/main" objectType="Button"/>
</file>

<file path=xl/ctrlProps/ctrlProp2382.xml><?xml version="1.0" encoding="utf-8"?>
<formControlPr xmlns="http://schemas.microsoft.com/office/spreadsheetml/2009/9/main" objectType="Button"/>
</file>

<file path=xl/ctrlProps/ctrlProp2383.xml><?xml version="1.0" encoding="utf-8"?>
<formControlPr xmlns="http://schemas.microsoft.com/office/spreadsheetml/2009/9/main" objectType="Button"/>
</file>

<file path=xl/ctrlProps/ctrlProp2384.xml><?xml version="1.0" encoding="utf-8"?>
<formControlPr xmlns="http://schemas.microsoft.com/office/spreadsheetml/2009/9/main" objectType="Button"/>
</file>

<file path=xl/ctrlProps/ctrlProp2385.xml><?xml version="1.0" encoding="utf-8"?>
<formControlPr xmlns="http://schemas.microsoft.com/office/spreadsheetml/2009/9/main" objectType="Button"/>
</file>

<file path=xl/ctrlProps/ctrlProp2386.xml><?xml version="1.0" encoding="utf-8"?>
<formControlPr xmlns="http://schemas.microsoft.com/office/spreadsheetml/2009/9/main" objectType="Button"/>
</file>

<file path=xl/ctrlProps/ctrlProp2387.xml><?xml version="1.0" encoding="utf-8"?>
<formControlPr xmlns="http://schemas.microsoft.com/office/spreadsheetml/2009/9/main" objectType="Button"/>
</file>

<file path=xl/ctrlProps/ctrlProp2388.xml><?xml version="1.0" encoding="utf-8"?>
<formControlPr xmlns="http://schemas.microsoft.com/office/spreadsheetml/2009/9/main" objectType="Button"/>
</file>

<file path=xl/ctrlProps/ctrlProp2389.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00.xml><?xml version="1.0" encoding="utf-8"?>
<formControlPr xmlns="http://schemas.microsoft.com/office/spreadsheetml/2009/9/main" objectType="Button"/>
</file>

<file path=xl/ctrlProps/ctrlProp2401.xml><?xml version="1.0" encoding="utf-8"?>
<formControlPr xmlns="http://schemas.microsoft.com/office/spreadsheetml/2009/9/main" objectType="Button"/>
</file>

<file path=xl/ctrlProps/ctrlProp2402.xml><?xml version="1.0" encoding="utf-8"?>
<formControlPr xmlns="http://schemas.microsoft.com/office/spreadsheetml/2009/9/main" objectType="Button"/>
</file>

<file path=xl/ctrlProps/ctrlProp2403.xml><?xml version="1.0" encoding="utf-8"?>
<formControlPr xmlns="http://schemas.microsoft.com/office/spreadsheetml/2009/9/main" objectType="Button"/>
</file>

<file path=xl/ctrlProps/ctrlProp2404.xml><?xml version="1.0" encoding="utf-8"?>
<formControlPr xmlns="http://schemas.microsoft.com/office/spreadsheetml/2009/9/main" objectType="Button"/>
</file>

<file path=xl/ctrlProps/ctrlProp2405.xml><?xml version="1.0" encoding="utf-8"?>
<formControlPr xmlns="http://schemas.microsoft.com/office/spreadsheetml/2009/9/main" objectType="Button"/>
</file>

<file path=xl/ctrlProps/ctrlProp2406.xml><?xml version="1.0" encoding="utf-8"?>
<formControlPr xmlns="http://schemas.microsoft.com/office/spreadsheetml/2009/9/main" objectType="Button"/>
</file>

<file path=xl/ctrlProps/ctrlProp2407.xml><?xml version="1.0" encoding="utf-8"?>
<formControlPr xmlns="http://schemas.microsoft.com/office/spreadsheetml/2009/9/main" objectType="Button"/>
</file>

<file path=xl/ctrlProps/ctrlProp2408.xml><?xml version="1.0" encoding="utf-8"?>
<formControlPr xmlns="http://schemas.microsoft.com/office/spreadsheetml/2009/9/main" objectType="Button"/>
</file>

<file path=xl/ctrlProps/ctrlProp2409.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cstate="print"/>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3084</xdr:row>
          <xdr:rowOff>0</xdr:rowOff>
        </xdr:from>
        <xdr:to>
          <xdr:col>1</xdr:col>
          <xdr:colOff>333375</xdr:colOff>
          <xdr:row>3086</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2314" name="Button 1050" hidden="1">
              <a:extLst>
                <a:ext uri="{63B3BB69-23CF-44E3-9099-C40C66FF867C}">
                  <a14:compatExt spid="_x0000_s12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5" name="Button 1051" hidden="1">
              <a:extLst>
                <a:ext uri="{63B3BB69-23CF-44E3-9099-C40C66FF867C}">
                  <a14:compatExt spid="_x0000_s12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62" name="Button 1098" hidden="1">
              <a:extLst>
                <a:ext uri="{63B3BB69-23CF-44E3-9099-C40C66FF867C}">
                  <a14:compatExt spid="_x0000_s123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82" name="Button 1118" hidden="1">
              <a:extLst>
                <a:ext uri="{63B3BB69-23CF-44E3-9099-C40C66FF867C}">
                  <a14:compatExt spid="_x0000_s123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84" name="Button 1120" hidden="1">
              <a:extLst>
                <a:ext uri="{63B3BB69-23CF-44E3-9099-C40C66FF867C}">
                  <a14:compatExt spid="_x0000_s123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609" name="Button 1345" hidden="1">
              <a:extLst>
                <a:ext uri="{63B3BB69-23CF-44E3-9099-C40C66FF867C}">
                  <a14:compatExt spid="_x0000_s12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679" name="Button 1415" hidden="1">
              <a:extLst>
                <a:ext uri="{63B3BB69-23CF-44E3-9099-C40C66FF867C}">
                  <a14:compatExt spid="_x0000_s1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680" name="Button 1416" hidden="1">
              <a:extLst>
                <a:ext uri="{63B3BB69-23CF-44E3-9099-C40C66FF867C}">
                  <a14:compatExt spid="_x0000_s12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683" name="Button 1419" hidden="1">
              <a:extLst>
                <a:ext uri="{63B3BB69-23CF-44E3-9099-C40C66FF867C}">
                  <a14:compatExt spid="_x0000_s12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706" name="Button 1442" hidden="1">
              <a:extLst>
                <a:ext uri="{63B3BB69-23CF-44E3-9099-C40C66FF867C}">
                  <a14:compatExt spid="_x0000_s127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708" name="Button 1444" hidden="1">
              <a:extLst>
                <a:ext uri="{63B3BB69-23CF-44E3-9099-C40C66FF867C}">
                  <a14:compatExt spid="_x0000_s127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828" name="Button 1564" hidden="1">
              <a:extLst>
                <a:ext uri="{63B3BB69-23CF-44E3-9099-C40C66FF867C}">
                  <a14:compatExt spid="_x0000_s128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846" name="Button 1582" hidden="1">
              <a:extLst>
                <a:ext uri="{63B3BB69-23CF-44E3-9099-C40C66FF867C}">
                  <a14:compatExt spid="_x0000_s1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847" name="Button 1583" hidden="1">
              <a:extLst>
                <a:ext uri="{63B3BB69-23CF-44E3-9099-C40C66FF867C}">
                  <a14:compatExt spid="_x0000_s1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866" name="Button 1602" hidden="1">
              <a:extLst>
                <a:ext uri="{63B3BB69-23CF-44E3-9099-C40C66FF867C}">
                  <a14:compatExt spid="_x0000_s128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867" name="Button 1603" hidden="1">
              <a:extLst>
                <a:ext uri="{63B3BB69-23CF-44E3-9099-C40C66FF867C}">
                  <a14:compatExt spid="_x0000_s12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868" name="Button 1604" hidden="1">
              <a:extLst>
                <a:ext uri="{63B3BB69-23CF-44E3-9099-C40C66FF867C}">
                  <a14:compatExt spid="_x0000_s128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891" name="Button 1627" hidden="1">
              <a:extLst>
                <a:ext uri="{63B3BB69-23CF-44E3-9099-C40C66FF867C}">
                  <a14:compatExt spid="_x0000_s12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892" name="Button 1628" hidden="1">
              <a:extLst>
                <a:ext uri="{63B3BB69-23CF-44E3-9099-C40C66FF867C}">
                  <a14:compatExt spid="_x0000_s12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894" name="Button 1630" hidden="1">
              <a:extLst>
                <a:ext uri="{63B3BB69-23CF-44E3-9099-C40C66FF867C}">
                  <a14:compatExt spid="_x0000_s12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895" name="Button 1631" hidden="1">
              <a:extLst>
                <a:ext uri="{63B3BB69-23CF-44E3-9099-C40C66FF867C}">
                  <a14:compatExt spid="_x0000_s12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896" name="Button 1632" hidden="1">
              <a:extLst>
                <a:ext uri="{63B3BB69-23CF-44E3-9099-C40C66FF867C}">
                  <a14:compatExt spid="_x0000_s12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897" name="Button 1633" hidden="1">
              <a:extLst>
                <a:ext uri="{63B3BB69-23CF-44E3-9099-C40C66FF867C}">
                  <a14:compatExt spid="_x0000_s12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902" name="Button 1638" hidden="1">
              <a:extLst>
                <a:ext uri="{63B3BB69-23CF-44E3-9099-C40C66FF867C}">
                  <a14:compatExt spid="_x0000_s12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903" name="Button 1639" hidden="1">
              <a:extLst>
                <a:ext uri="{63B3BB69-23CF-44E3-9099-C40C66FF867C}">
                  <a14:compatExt spid="_x0000_s12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909" name="Button 1645" hidden="1">
              <a:extLst>
                <a:ext uri="{63B3BB69-23CF-44E3-9099-C40C66FF867C}">
                  <a14:compatExt spid="_x0000_s12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911" name="Button 1647" hidden="1">
              <a:extLst>
                <a:ext uri="{63B3BB69-23CF-44E3-9099-C40C66FF867C}">
                  <a14:compatExt spid="_x0000_s12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932" name="Button 1668" hidden="1">
              <a:extLst>
                <a:ext uri="{63B3BB69-23CF-44E3-9099-C40C66FF867C}">
                  <a14:compatExt spid="_x0000_s129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33" name="Button 1669" hidden="1">
              <a:extLst>
                <a:ext uri="{63B3BB69-23CF-44E3-9099-C40C66FF867C}">
                  <a14:compatExt spid="_x0000_s129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994" name="Button 1730" hidden="1">
              <a:extLst>
                <a:ext uri="{63B3BB69-23CF-44E3-9099-C40C66FF867C}">
                  <a14:compatExt spid="_x0000_s129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995" name="Button 1731" hidden="1">
              <a:extLst>
                <a:ext uri="{63B3BB69-23CF-44E3-9099-C40C66FF867C}">
                  <a14:compatExt spid="_x0000_s12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96" name="Button 1732" hidden="1">
              <a:extLst>
                <a:ext uri="{63B3BB69-23CF-44E3-9099-C40C66FF867C}">
                  <a14:compatExt spid="_x0000_s129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015" name="Button 1751" hidden="1">
              <a:extLst>
                <a:ext uri="{63B3BB69-23CF-44E3-9099-C40C66FF867C}">
                  <a14:compatExt spid="_x0000_s130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016" name="Button 1752" hidden="1">
              <a:extLst>
                <a:ext uri="{63B3BB69-23CF-44E3-9099-C40C66FF867C}">
                  <a14:compatExt spid="_x0000_s13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017" name="Button 1753" hidden="1">
              <a:extLst>
                <a:ext uri="{63B3BB69-23CF-44E3-9099-C40C66FF867C}">
                  <a14:compatExt spid="_x0000_s130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036" name="Button 1772" hidden="1">
              <a:extLst>
                <a:ext uri="{63B3BB69-23CF-44E3-9099-C40C66FF867C}">
                  <a14:compatExt spid="_x0000_s130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037" name="Button 1773" hidden="1">
              <a:extLst>
                <a:ext uri="{63B3BB69-23CF-44E3-9099-C40C66FF867C}">
                  <a14:compatExt spid="_x0000_s130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38" name="Button 1774" hidden="1">
              <a:extLst>
                <a:ext uri="{63B3BB69-23CF-44E3-9099-C40C66FF867C}">
                  <a14:compatExt spid="_x0000_s130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057" name="Button 1793" hidden="1">
              <a:extLst>
                <a:ext uri="{63B3BB69-23CF-44E3-9099-C40C66FF867C}">
                  <a14:compatExt spid="_x0000_s130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058" name="Button 1794" hidden="1">
              <a:extLst>
                <a:ext uri="{63B3BB69-23CF-44E3-9099-C40C66FF867C}">
                  <a14:compatExt spid="_x0000_s13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059" name="Button 1795" hidden="1">
              <a:extLst>
                <a:ext uri="{63B3BB69-23CF-44E3-9099-C40C66FF867C}">
                  <a14:compatExt spid="_x0000_s130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080" name="Button 1816" hidden="1">
              <a:extLst>
                <a:ext uri="{63B3BB69-23CF-44E3-9099-C40C66FF867C}">
                  <a14:compatExt spid="_x0000_s130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102" name="Button 1838" hidden="1">
              <a:extLst>
                <a:ext uri="{63B3BB69-23CF-44E3-9099-C40C66FF867C}">
                  <a14:compatExt spid="_x0000_s13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124" name="Button 1860" hidden="1">
              <a:extLst>
                <a:ext uri="{63B3BB69-23CF-44E3-9099-C40C66FF867C}">
                  <a14:compatExt spid="_x0000_s1312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125" name="Button 1861" hidden="1">
              <a:extLst>
                <a:ext uri="{63B3BB69-23CF-44E3-9099-C40C66FF867C}">
                  <a14:compatExt spid="_x0000_s13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148" name="Button 1884" hidden="1">
              <a:extLst>
                <a:ext uri="{63B3BB69-23CF-44E3-9099-C40C66FF867C}">
                  <a14:compatExt spid="_x0000_s1314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149" name="Button 1885" hidden="1">
              <a:extLst>
                <a:ext uri="{63B3BB69-23CF-44E3-9099-C40C66FF867C}">
                  <a14:compatExt spid="_x0000_s13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150" name="Button 1886" hidden="1">
              <a:extLst>
                <a:ext uri="{63B3BB69-23CF-44E3-9099-C40C66FF867C}">
                  <a14:compatExt spid="_x0000_s131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3151" name="Button 1887" hidden="1">
              <a:extLst>
                <a:ext uri="{63B3BB69-23CF-44E3-9099-C40C66FF867C}">
                  <a14:compatExt spid="_x0000_s131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3152" name="Button 1888" hidden="1">
              <a:extLst>
                <a:ext uri="{63B3BB69-23CF-44E3-9099-C40C66FF867C}">
                  <a14:compatExt spid="_x0000_s131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3156" name="Button 1892" hidden="1">
              <a:extLst>
                <a:ext uri="{63B3BB69-23CF-44E3-9099-C40C66FF867C}">
                  <a14:compatExt spid="_x0000_s13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3162" name="Button 1898" hidden="1">
              <a:extLst>
                <a:ext uri="{63B3BB69-23CF-44E3-9099-C40C66FF867C}">
                  <a14:compatExt spid="_x0000_s13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163" name="Button 1899" hidden="1">
              <a:extLst>
                <a:ext uri="{63B3BB69-23CF-44E3-9099-C40C66FF867C}">
                  <a14:compatExt spid="_x0000_s13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3164" name="Button 1900" hidden="1">
              <a:extLst>
                <a:ext uri="{63B3BB69-23CF-44E3-9099-C40C66FF867C}">
                  <a14:compatExt spid="_x0000_s13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3173" name="Button 1909" hidden="1">
              <a:extLst>
                <a:ext uri="{63B3BB69-23CF-44E3-9099-C40C66FF867C}">
                  <a14:compatExt spid="_x0000_s13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3206" name="Button 1942" hidden="1">
              <a:extLst>
                <a:ext uri="{63B3BB69-23CF-44E3-9099-C40C66FF867C}">
                  <a14:compatExt spid="_x0000_s13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207" name="Button 1943" hidden="1">
              <a:extLst>
                <a:ext uri="{63B3BB69-23CF-44E3-9099-C40C66FF867C}">
                  <a14:compatExt spid="_x0000_s13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3208" name="Button 1944" hidden="1">
              <a:extLst>
                <a:ext uri="{63B3BB69-23CF-44E3-9099-C40C66FF867C}">
                  <a14:compatExt spid="_x0000_s13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3209" name="Button 1945" hidden="1">
              <a:extLst>
                <a:ext uri="{63B3BB69-23CF-44E3-9099-C40C66FF867C}">
                  <a14:compatExt spid="_x0000_s13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210" name="Button 1946" hidden="1">
              <a:extLst>
                <a:ext uri="{63B3BB69-23CF-44E3-9099-C40C66FF867C}">
                  <a14:compatExt spid="_x0000_s13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3211" name="Button 1947" hidden="1">
              <a:extLst>
                <a:ext uri="{63B3BB69-23CF-44E3-9099-C40C66FF867C}">
                  <a14:compatExt spid="_x0000_s13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3212" name="Button 1948" hidden="1">
              <a:extLst>
                <a:ext uri="{63B3BB69-23CF-44E3-9099-C40C66FF867C}">
                  <a14:compatExt spid="_x0000_s13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3213" name="Button 1949" hidden="1">
              <a:extLst>
                <a:ext uri="{63B3BB69-23CF-44E3-9099-C40C66FF867C}">
                  <a14:compatExt spid="_x0000_s13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3214" name="Button 1950" hidden="1">
              <a:extLst>
                <a:ext uri="{63B3BB69-23CF-44E3-9099-C40C66FF867C}">
                  <a14:compatExt spid="_x0000_s13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235" name="Button 1971" hidden="1">
              <a:extLst>
                <a:ext uri="{63B3BB69-23CF-44E3-9099-C40C66FF867C}">
                  <a14:compatExt spid="_x0000_s132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236" name="Button 1972" hidden="1">
              <a:extLst>
                <a:ext uri="{63B3BB69-23CF-44E3-9099-C40C66FF867C}">
                  <a14:compatExt spid="_x0000_s13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237" name="Button 1973" hidden="1">
              <a:extLst>
                <a:ext uri="{63B3BB69-23CF-44E3-9099-C40C66FF867C}">
                  <a14:compatExt spid="_x0000_s132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256" name="Button 1992" hidden="1">
              <a:extLst>
                <a:ext uri="{63B3BB69-23CF-44E3-9099-C40C66FF867C}">
                  <a14:compatExt spid="_x0000_s132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257" name="Button 1993" hidden="1">
              <a:extLst>
                <a:ext uri="{63B3BB69-23CF-44E3-9099-C40C66FF867C}">
                  <a14:compatExt spid="_x0000_s13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258" name="Button 1994" hidden="1">
              <a:extLst>
                <a:ext uri="{63B3BB69-23CF-44E3-9099-C40C66FF867C}">
                  <a14:compatExt spid="_x0000_s132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277" name="Button 2013" hidden="1">
              <a:extLst>
                <a:ext uri="{63B3BB69-23CF-44E3-9099-C40C66FF867C}">
                  <a14:compatExt spid="_x0000_s132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278" name="Button 2014" hidden="1">
              <a:extLst>
                <a:ext uri="{63B3BB69-23CF-44E3-9099-C40C66FF867C}">
                  <a14:compatExt spid="_x0000_s1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79" name="Button 2015" hidden="1">
              <a:extLst>
                <a:ext uri="{63B3BB69-23CF-44E3-9099-C40C66FF867C}">
                  <a14:compatExt spid="_x0000_s132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298" name="Button 2034" hidden="1">
              <a:extLst>
                <a:ext uri="{63B3BB69-23CF-44E3-9099-C40C66FF867C}">
                  <a14:compatExt spid="_x0000_s132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299" name="Button 2035" hidden="1">
              <a:extLst>
                <a:ext uri="{63B3BB69-23CF-44E3-9099-C40C66FF867C}">
                  <a14:compatExt spid="_x0000_s132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300" name="Button 2036" hidden="1">
              <a:extLst>
                <a:ext uri="{63B3BB69-23CF-44E3-9099-C40C66FF867C}">
                  <a14:compatExt spid="_x0000_s133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416" name="Button 2056" hidden="1">
              <a:extLst>
                <a:ext uri="{63B3BB69-23CF-44E3-9099-C40C66FF867C}">
                  <a14:compatExt spid="_x0000_s17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417" name="Button 2057" hidden="1">
              <a:extLst>
                <a:ext uri="{63B3BB69-23CF-44E3-9099-C40C66FF867C}">
                  <a14:compatExt spid="_x0000_s174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7421" name="Button 2061" hidden="1">
              <a:extLst>
                <a:ext uri="{63B3BB69-23CF-44E3-9099-C40C66FF867C}">
                  <a14:compatExt spid="_x0000_s17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7422" name="Button 2062" hidden="1">
              <a:extLst>
                <a:ext uri="{63B3BB69-23CF-44E3-9099-C40C66FF867C}">
                  <a14:compatExt spid="_x0000_s17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7423" name="Button 2063" hidden="1">
              <a:extLst>
                <a:ext uri="{63B3BB69-23CF-44E3-9099-C40C66FF867C}">
                  <a14:compatExt spid="_x0000_s174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438" name="Button 2078" hidden="1">
              <a:extLst>
                <a:ext uri="{63B3BB69-23CF-44E3-9099-C40C66FF867C}">
                  <a14:compatExt spid="_x0000_s17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440" name="Button 2080" hidden="1">
              <a:extLst>
                <a:ext uri="{63B3BB69-23CF-44E3-9099-C40C66FF867C}">
                  <a14:compatExt spid="_x0000_s17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7442" name="Button 2082" hidden="1">
              <a:extLst>
                <a:ext uri="{63B3BB69-23CF-44E3-9099-C40C66FF867C}">
                  <a14:compatExt spid="_x0000_s17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7445" name="Button 2085" hidden="1">
              <a:extLst>
                <a:ext uri="{63B3BB69-23CF-44E3-9099-C40C66FF867C}">
                  <a14:compatExt spid="_x0000_s17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7446" name="Button 2086" hidden="1">
              <a:extLst>
                <a:ext uri="{63B3BB69-23CF-44E3-9099-C40C66FF867C}">
                  <a14:compatExt spid="_x0000_s17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7447" name="Button 2087" hidden="1">
              <a:extLst>
                <a:ext uri="{63B3BB69-23CF-44E3-9099-C40C66FF867C}">
                  <a14:compatExt spid="_x0000_s17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7469" name="Button 2109" hidden="1">
              <a:extLst>
                <a:ext uri="{63B3BB69-23CF-44E3-9099-C40C66FF867C}">
                  <a14:compatExt spid="_x0000_s1746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7470" name="Button 2110" hidden="1">
              <a:extLst>
                <a:ext uri="{63B3BB69-23CF-44E3-9099-C40C66FF867C}">
                  <a14:compatExt spid="_x0000_s17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471" name="Button 2111" hidden="1">
              <a:extLst>
                <a:ext uri="{63B3BB69-23CF-44E3-9099-C40C66FF867C}">
                  <a14:compatExt spid="_x0000_s174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490" name="Button 2130" hidden="1">
              <a:extLst>
                <a:ext uri="{63B3BB69-23CF-44E3-9099-C40C66FF867C}">
                  <a14:compatExt spid="_x0000_s174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491" name="Button 2131" hidden="1">
              <a:extLst>
                <a:ext uri="{63B3BB69-23CF-44E3-9099-C40C66FF867C}">
                  <a14:compatExt spid="_x0000_s17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492" name="Button 2132" hidden="1">
              <a:extLst>
                <a:ext uri="{63B3BB69-23CF-44E3-9099-C40C66FF867C}">
                  <a14:compatExt spid="_x0000_s174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511" name="Button 2151" hidden="1">
              <a:extLst>
                <a:ext uri="{63B3BB69-23CF-44E3-9099-C40C66FF867C}">
                  <a14:compatExt spid="_x0000_s175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512" name="Button 2152" hidden="1">
              <a:extLst>
                <a:ext uri="{63B3BB69-23CF-44E3-9099-C40C66FF867C}">
                  <a14:compatExt spid="_x0000_s17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513" name="Button 2153" hidden="1">
              <a:extLst>
                <a:ext uri="{63B3BB69-23CF-44E3-9099-C40C66FF867C}">
                  <a14:compatExt spid="_x0000_s175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532" name="Button 2172" hidden="1">
              <a:extLst>
                <a:ext uri="{63B3BB69-23CF-44E3-9099-C40C66FF867C}">
                  <a14:compatExt spid="_x0000_s175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533" name="Button 2173" hidden="1">
              <a:extLst>
                <a:ext uri="{63B3BB69-23CF-44E3-9099-C40C66FF867C}">
                  <a14:compatExt spid="_x0000_s17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534" name="Button 2174" hidden="1">
              <a:extLst>
                <a:ext uri="{63B3BB69-23CF-44E3-9099-C40C66FF867C}">
                  <a14:compatExt spid="_x0000_s175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7553" name="Button 2193" hidden="1">
              <a:extLst>
                <a:ext uri="{63B3BB69-23CF-44E3-9099-C40C66FF867C}">
                  <a14:compatExt spid="_x0000_s175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554" name="Button 2194" hidden="1">
              <a:extLst>
                <a:ext uri="{63B3BB69-23CF-44E3-9099-C40C66FF867C}">
                  <a14:compatExt spid="_x0000_s17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555" name="Button 2195" hidden="1">
              <a:extLst>
                <a:ext uri="{63B3BB69-23CF-44E3-9099-C40C66FF867C}">
                  <a14:compatExt spid="_x0000_s175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574" name="Button 2214" hidden="1">
              <a:extLst>
                <a:ext uri="{63B3BB69-23CF-44E3-9099-C40C66FF867C}">
                  <a14:compatExt spid="_x0000_s175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575" name="Button 2215" hidden="1">
              <a:extLst>
                <a:ext uri="{63B3BB69-23CF-44E3-9099-C40C66FF867C}">
                  <a14:compatExt spid="_x0000_s17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576" name="Button 2216" hidden="1">
              <a:extLst>
                <a:ext uri="{63B3BB69-23CF-44E3-9099-C40C66FF867C}">
                  <a14:compatExt spid="_x0000_s175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595" name="Button 2235" hidden="1">
              <a:extLst>
                <a:ext uri="{63B3BB69-23CF-44E3-9099-C40C66FF867C}">
                  <a14:compatExt spid="_x0000_s175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596" name="Button 2236" hidden="1">
              <a:extLst>
                <a:ext uri="{63B3BB69-23CF-44E3-9099-C40C66FF867C}">
                  <a14:compatExt spid="_x0000_s17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597" name="Button 2237" hidden="1">
              <a:extLst>
                <a:ext uri="{63B3BB69-23CF-44E3-9099-C40C66FF867C}">
                  <a14:compatExt spid="_x0000_s175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616" name="Button 2256" hidden="1">
              <a:extLst>
                <a:ext uri="{63B3BB69-23CF-44E3-9099-C40C66FF867C}">
                  <a14:compatExt spid="_x0000_s176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617" name="Button 2257" hidden="1">
              <a:extLst>
                <a:ext uri="{63B3BB69-23CF-44E3-9099-C40C66FF867C}">
                  <a14:compatExt spid="_x0000_s17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618" name="Button 2258" hidden="1">
              <a:extLst>
                <a:ext uri="{63B3BB69-23CF-44E3-9099-C40C66FF867C}">
                  <a14:compatExt spid="_x0000_s176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638" name="Button 2278" hidden="1">
              <a:extLst>
                <a:ext uri="{63B3BB69-23CF-44E3-9099-C40C66FF867C}">
                  <a14:compatExt spid="_x0000_s17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658" name="Button 2298" hidden="1">
              <a:extLst>
                <a:ext uri="{63B3BB69-23CF-44E3-9099-C40C66FF867C}">
                  <a14:compatExt spid="_x0000_s176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659" name="Button 2299" hidden="1">
              <a:extLst>
                <a:ext uri="{63B3BB69-23CF-44E3-9099-C40C66FF867C}">
                  <a14:compatExt spid="_x0000_s17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660" name="Button 2300" hidden="1">
              <a:extLst>
                <a:ext uri="{63B3BB69-23CF-44E3-9099-C40C66FF867C}">
                  <a14:compatExt spid="_x0000_s176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7679" name="Button 2319" hidden="1">
              <a:extLst>
                <a:ext uri="{63B3BB69-23CF-44E3-9099-C40C66FF867C}">
                  <a14:compatExt spid="_x0000_s176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680" name="Button 2320" hidden="1">
              <a:extLst>
                <a:ext uri="{63B3BB69-23CF-44E3-9099-C40C66FF867C}">
                  <a14:compatExt spid="_x0000_s17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681" name="Button 2321" hidden="1">
              <a:extLst>
                <a:ext uri="{63B3BB69-23CF-44E3-9099-C40C66FF867C}">
                  <a14:compatExt spid="_x0000_s176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700" name="Button 2340" hidden="1">
              <a:extLst>
                <a:ext uri="{63B3BB69-23CF-44E3-9099-C40C66FF867C}">
                  <a14:compatExt spid="_x0000_s177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701" name="Button 2341" hidden="1">
              <a:extLst>
                <a:ext uri="{63B3BB69-23CF-44E3-9099-C40C66FF867C}">
                  <a14:compatExt spid="_x0000_s17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702" name="Button 2342" hidden="1">
              <a:extLst>
                <a:ext uri="{63B3BB69-23CF-44E3-9099-C40C66FF867C}">
                  <a14:compatExt spid="_x0000_s177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7705" name="Button 2345" hidden="1">
              <a:extLst>
                <a:ext uri="{63B3BB69-23CF-44E3-9099-C40C66FF867C}">
                  <a14:compatExt spid="_x0000_s17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7706" name="Button 2346" hidden="1">
              <a:extLst>
                <a:ext uri="{63B3BB69-23CF-44E3-9099-C40C66FF867C}">
                  <a14:compatExt spid="_x0000_s17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7707" name="Button 2347" hidden="1">
              <a:extLst>
                <a:ext uri="{63B3BB69-23CF-44E3-9099-C40C66FF867C}">
                  <a14:compatExt spid="_x0000_s17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7708" name="Button 2348" hidden="1">
              <a:extLst>
                <a:ext uri="{63B3BB69-23CF-44E3-9099-C40C66FF867C}">
                  <a14:compatExt spid="_x0000_s17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7709" name="Button 2349" hidden="1">
              <a:extLst>
                <a:ext uri="{63B3BB69-23CF-44E3-9099-C40C66FF867C}">
                  <a14:compatExt spid="_x0000_s17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7710" name="Button 2350" hidden="1">
              <a:extLst>
                <a:ext uri="{63B3BB69-23CF-44E3-9099-C40C66FF867C}">
                  <a14:compatExt spid="_x0000_s17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7711" name="Button 2351" hidden="1">
              <a:extLst>
                <a:ext uri="{63B3BB69-23CF-44E3-9099-C40C66FF867C}">
                  <a14:compatExt spid="_x0000_s17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7712" name="Button 2352" hidden="1">
              <a:extLst>
                <a:ext uri="{63B3BB69-23CF-44E3-9099-C40C66FF867C}">
                  <a14:compatExt spid="_x0000_s17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7713" name="Button 2353" hidden="1">
              <a:extLst>
                <a:ext uri="{63B3BB69-23CF-44E3-9099-C40C66FF867C}">
                  <a14:compatExt spid="_x0000_s17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7714" name="Button 2354" hidden="1">
              <a:extLst>
                <a:ext uri="{63B3BB69-23CF-44E3-9099-C40C66FF867C}">
                  <a14:compatExt spid="_x0000_s17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7720" name="Button 2360" hidden="1">
              <a:extLst>
                <a:ext uri="{63B3BB69-23CF-44E3-9099-C40C66FF867C}">
                  <a14:compatExt spid="_x0000_s17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7721" name="Button 2361" hidden="1">
              <a:extLst>
                <a:ext uri="{63B3BB69-23CF-44E3-9099-C40C66FF867C}">
                  <a14:compatExt spid="_x0000_s17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7727" name="Button 2367" hidden="1">
              <a:extLst>
                <a:ext uri="{63B3BB69-23CF-44E3-9099-C40C66FF867C}">
                  <a14:compatExt spid="_x0000_s17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7728" name="Button 2368" hidden="1">
              <a:extLst>
                <a:ext uri="{63B3BB69-23CF-44E3-9099-C40C66FF867C}">
                  <a14:compatExt spid="_x0000_s17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7729" name="Button 2369" hidden="1">
              <a:extLst>
                <a:ext uri="{63B3BB69-23CF-44E3-9099-C40C66FF867C}">
                  <a14:compatExt spid="_x0000_s17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7730" name="Button 2370" hidden="1">
              <a:extLst>
                <a:ext uri="{63B3BB69-23CF-44E3-9099-C40C66FF867C}">
                  <a14:compatExt spid="_x0000_s17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7731" name="Button 2371" hidden="1">
              <a:extLst>
                <a:ext uri="{63B3BB69-23CF-44E3-9099-C40C66FF867C}">
                  <a14:compatExt spid="_x0000_s17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7732" name="Button 2372" hidden="1">
              <a:extLst>
                <a:ext uri="{63B3BB69-23CF-44E3-9099-C40C66FF867C}">
                  <a14:compatExt spid="_x0000_s17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7733" name="Button 2373" hidden="1">
              <a:extLst>
                <a:ext uri="{63B3BB69-23CF-44E3-9099-C40C66FF867C}">
                  <a14:compatExt spid="_x0000_s17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7734" name="Button 2374" hidden="1">
              <a:extLst>
                <a:ext uri="{63B3BB69-23CF-44E3-9099-C40C66FF867C}">
                  <a14:compatExt spid="_x0000_s1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7735" name="Button 2375" hidden="1">
              <a:extLst>
                <a:ext uri="{63B3BB69-23CF-44E3-9099-C40C66FF867C}">
                  <a14:compatExt spid="_x0000_s1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7736" name="Button 2376" hidden="1">
              <a:extLst>
                <a:ext uri="{63B3BB69-23CF-44E3-9099-C40C66FF867C}">
                  <a14:compatExt spid="_x0000_s1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7737" name="Button 2377" hidden="1">
              <a:extLst>
                <a:ext uri="{63B3BB69-23CF-44E3-9099-C40C66FF867C}">
                  <a14:compatExt spid="_x0000_s1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7738" name="Button 2378" hidden="1">
              <a:extLst>
                <a:ext uri="{63B3BB69-23CF-44E3-9099-C40C66FF867C}">
                  <a14:compatExt spid="_x0000_s17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7739" name="Button 2379" hidden="1">
              <a:extLst>
                <a:ext uri="{63B3BB69-23CF-44E3-9099-C40C66FF867C}">
                  <a14:compatExt spid="_x0000_s17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7740" name="Button 2380" hidden="1">
              <a:extLst>
                <a:ext uri="{63B3BB69-23CF-44E3-9099-C40C66FF867C}">
                  <a14:compatExt spid="_x0000_s17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7741" name="Button 2381" hidden="1">
              <a:extLst>
                <a:ext uri="{63B3BB69-23CF-44E3-9099-C40C66FF867C}">
                  <a14:compatExt spid="_x0000_s17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7742" name="Button 2382" hidden="1">
              <a:extLst>
                <a:ext uri="{63B3BB69-23CF-44E3-9099-C40C66FF867C}">
                  <a14:compatExt spid="_x0000_s17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7743" name="Button 2383" hidden="1">
              <a:extLst>
                <a:ext uri="{63B3BB69-23CF-44E3-9099-C40C66FF867C}">
                  <a14:compatExt spid="_x0000_s1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7744" name="Button 2384" hidden="1">
              <a:extLst>
                <a:ext uri="{63B3BB69-23CF-44E3-9099-C40C66FF867C}">
                  <a14:compatExt spid="_x0000_s17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7745" name="Button 2385" hidden="1">
              <a:extLst>
                <a:ext uri="{63B3BB69-23CF-44E3-9099-C40C66FF867C}">
                  <a14:compatExt spid="_x0000_s17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7746" name="Button 2386" hidden="1">
              <a:extLst>
                <a:ext uri="{63B3BB69-23CF-44E3-9099-C40C66FF867C}">
                  <a14:compatExt spid="_x0000_s17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7747" name="Button 2387" hidden="1">
              <a:extLst>
                <a:ext uri="{63B3BB69-23CF-44E3-9099-C40C66FF867C}">
                  <a14:compatExt spid="_x0000_s17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7748" name="Button 2388" hidden="1">
              <a:extLst>
                <a:ext uri="{63B3BB69-23CF-44E3-9099-C40C66FF867C}">
                  <a14:compatExt spid="_x0000_s17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7749" name="Button 2389" hidden="1">
              <a:extLst>
                <a:ext uri="{63B3BB69-23CF-44E3-9099-C40C66FF867C}">
                  <a14:compatExt spid="_x0000_s17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7750" name="Button 2390" hidden="1">
              <a:extLst>
                <a:ext uri="{63B3BB69-23CF-44E3-9099-C40C66FF867C}">
                  <a14:compatExt spid="_x0000_s17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7751" name="Button 2391" hidden="1">
              <a:extLst>
                <a:ext uri="{63B3BB69-23CF-44E3-9099-C40C66FF867C}">
                  <a14:compatExt spid="_x0000_s17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7752" name="Button 2392" hidden="1">
              <a:extLst>
                <a:ext uri="{63B3BB69-23CF-44E3-9099-C40C66FF867C}">
                  <a14:compatExt spid="_x0000_s17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7753" name="Button 2393" hidden="1">
              <a:extLst>
                <a:ext uri="{63B3BB69-23CF-44E3-9099-C40C66FF867C}">
                  <a14:compatExt spid="_x0000_s17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7754" name="Button 2394" hidden="1">
              <a:extLst>
                <a:ext uri="{63B3BB69-23CF-44E3-9099-C40C66FF867C}">
                  <a14:compatExt spid="_x0000_s17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7755" name="Button 2395" hidden="1">
              <a:extLst>
                <a:ext uri="{63B3BB69-23CF-44E3-9099-C40C66FF867C}">
                  <a14:compatExt spid="_x0000_s17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7756" name="Button 2396" hidden="1">
              <a:extLst>
                <a:ext uri="{63B3BB69-23CF-44E3-9099-C40C66FF867C}">
                  <a14:compatExt spid="_x0000_s17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7757" name="Button 2397" hidden="1">
              <a:extLst>
                <a:ext uri="{63B3BB69-23CF-44E3-9099-C40C66FF867C}">
                  <a14:compatExt spid="_x0000_s17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7758" name="Button 2398" hidden="1">
              <a:extLst>
                <a:ext uri="{63B3BB69-23CF-44E3-9099-C40C66FF867C}">
                  <a14:compatExt spid="_x0000_s17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7759" name="Button 2399" hidden="1">
              <a:extLst>
                <a:ext uri="{63B3BB69-23CF-44E3-9099-C40C66FF867C}">
                  <a14:compatExt spid="_x0000_s17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7760" name="Button 2400" hidden="1">
              <a:extLst>
                <a:ext uri="{63B3BB69-23CF-44E3-9099-C40C66FF867C}">
                  <a14:compatExt spid="_x0000_s17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7761" name="Button 2401" hidden="1">
              <a:extLst>
                <a:ext uri="{63B3BB69-23CF-44E3-9099-C40C66FF867C}">
                  <a14:compatExt spid="_x0000_s17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7762" name="Button 2402" hidden="1">
              <a:extLst>
                <a:ext uri="{63B3BB69-23CF-44E3-9099-C40C66FF867C}">
                  <a14:compatExt spid="_x0000_s17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7763" name="Button 2403" hidden="1">
              <a:extLst>
                <a:ext uri="{63B3BB69-23CF-44E3-9099-C40C66FF867C}">
                  <a14:compatExt spid="_x0000_s177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7764" name="Button 2404" hidden="1">
              <a:extLst>
                <a:ext uri="{63B3BB69-23CF-44E3-9099-C40C66FF867C}">
                  <a14:compatExt spid="_x0000_s17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7765" name="Button 2405" hidden="1">
              <a:extLst>
                <a:ext uri="{63B3BB69-23CF-44E3-9099-C40C66FF867C}">
                  <a14:compatExt spid="_x0000_s17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7766" name="Button 2406" hidden="1">
              <a:extLst>
                <a:ext uri="{63B3BB69-23CF-44E3-9099-C40C66FF867C}">
                  <a14:compatExt spid="_x0000_s17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7767" name="Button 2407" hidden="1">
              <a:extLst>
                <a:ext uri="{63B3BB69-23CF-44E3-9099-C40C66FF867C}">
                  <a14:compatExt spid="_x0000_s1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7768" name="Button 2408" hidden="1">
              <a:extLst>
                <a:ext uri="{63B3BB69-23CF-44E3-9099-C40C66FF867C}">
                  <a14:compatExt spid="_x0000_s17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7769" name="Button 2409" hidden="1">
              <a:extLst>
                <a:ext uri="{63B3BB69-23CF-44E3-9099-C40C66FF867C}">
                  <a14:compatExt spid="_x0000_s1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7771" name="Button 2411" hidden="1">
              <a:extLst>
                <a:ext uri="{63B3BB69-23CF-44E3-9099-C40C66FF867C}">
                  <a14:compatExt spid="_x0000_s1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7772" name="Button 2412" hidden="1">
              <a:extLst>
                <a:ext uri="{63B3BB69-23CF-44E3-9099-C40C66FF867C}">
                  <a14:compatExt spid="_x0000_s17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7773" name="Button 2413" hidden="1">
              <a:extLst>
                <a:ext uri="{63B3BB69-23CF-44E3-9099-C40C66FF867C}">
                  <a14:compatExt spid="_x0000_s17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7774" name="Button 2414" hidden="1">
              <a:extLst>
                <a:ext uri="{63B3BB69-23CF-44E3-9099-C40C66FF867C}">
                  <a14:compatExt spid="_x0000_s17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7775" name="Button 2415" hidden="1">
              <a:extLst>
                <a:ext uri="{63B3BB69-23CF-44E3-9099-C40C66FF867C}">
                  <a14:compatExt spid="_x0000_s17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7776" name="Button 2416" hidden="1">
              <a:extLst>
                <a:ext uri="{63B3BB69-23CF-44E3-9099-C40C66FF867C}">
                  <a14:compatExt spid="_x0000_s17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7777" name="Button 2417" hidden="1">
              <a:extLst>
                <a:ext uri="{63B3BB69-23CF-44E3-9099-C40C66FF867C}">
                  <a14:compatExt spid="_x0000_s17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7778" name="Button 2418" hidden="1">
              <a:extLst>
                <a:ext uri="{63B3BB69-23CF-44E3-9099-C40C66FF867C}">
                  <a14:compatExt spid="_x0000_s1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7779" name="Button 2419" hidden="1">
              <a:extLst>
                <a:ext uri="{63B3BB69-23CF-44E3-9099-C40C66FF867C}">
                  <a14:compatExt spid="_x0000_s17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7780" name="Button 2420" hidden="1">
              <a:extLst>
                <a:ext uri="{63B3BB69-23CF-44E3-9099-C40C66FF867C}">
                  <a14:compatExt spid="_x0000_s17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7781" name="Button 2421" hidden="1">
              <a:extLst>
                <a:ext uri="{63B3BB69-23CF-44E3-9099-C40C66FF867C}">
                  <a14:compatExt spid="_x0000_s17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7782" name="Button 2422" hidden="1">
              <a:extLst>
                <a:ext uri="{63B3BB69-23CF-44E3-9099-C40C66FF867C}">
                  <a14:compatExt spid="_x0000_s17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7783" name="Button 2423" hidden="1">
              <a:extLst>
                <a:ext uri="{63B3BB69-23CF-44E3-9099-C40C66FF867C}">
                  <a14:compatExt spid="_x0000_s17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7784" name="Button 2424" hidden="1">
              <a:extLst>
                <a:ext uri="{63B3BB69-23CF-44E3-9099-C40C66FF867C}">
                  <a14:compatExt spid="_x0000_s17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7785" name="Button 2425" hidden="1">
              <a:extLst>
                <a:ext uri="{63B3BB69-23CF-44E3-9099-C40C66FF867C}">
                  <a14:compatExt spid="_x0000_s17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7786" name="Button 2426" hidden="1">
              <a:extLst>
                <a:ext uri="{63B3BB69-23CF-44E3-9099-C40C66FF867C}">
                  <a14:compatExt spid="_x0000_s1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7787" name="Button 2427" hidden="1">
              <a:extLst>
                <a:ext uri="{63B3BB69-23CF-44E3-9099-C40C66FF867C}">
                  <a14:compatExt spid="_x0000_s1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7788" name="Button 2428" hidden="1">
              <a:extLst>
                <a:ext uri="{63B3BB69-23CF-44E3-9099-C40C66FF867C}">
                  <a14:compatExt spid="_x0000_s17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7789" name="Button 2429" hidden="1">
              <a:extLst>
                <a:ext uri="{63B3BB69-23CF-44E3-9099-C40C66FF867C}">
                  <a14:compatExt spid="_x0000_s17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7790" name="Button 2430" hidden="1">
              <a:extLst>
                <a:ext uri="{63B3BB69-23CF-44E3-9099-C40C66FF867C}">
                  <a14:compatExt spid="_x0000_s1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7791" name="Button 2431" hidden="1">
              <a:extLst>
                <a:ext uri="{63B3BB69-23CF-44E3-9099-C40C66FF867C}">
                  <a14:compatExt spid="_x0000_s1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7792" name="Button 2432" hidden="1">
              <a:extLst>
                <a:ext uri="{63B3BB69-23CF-44E3-9099-C40C66FF867C}">
                  <a14:compatExt spid="_x0000_s17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7793" name="Button 2433" hidden="1">
              <a:extLst>
                <a:ext uri="{63B3BB69-23CF-44E3-9099-C40C66FF867C}">
                  <a14:compatExt spid="_x0000_s17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7794" name="Button 2434" hidden="1">
              <a:extLst>
                <a:ext uri="{63B3BB69-23CF-44E3-9099-C40C66FF867C}">
                  <a14:compatExt spid="_x0000_s17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7795" name="Button 2435" hidden="1">
              <a:extLst>
                <a:ext uri="{63B3BB69-23CF-44E3-9099-C40C66FF867C}">
                  <a14:compatExt spid="_x0000_s17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7796" name="Button 2436" hidden="1">
              <a:extLst>
                <a:ext uri="{63B3BB69-23CF-44E3-9099-C40C66FF867C}">
                  <a14:compatExt spid="_x0000_s17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7797" name="Button 2437" hidden="1">
              <a:extLst>
                <a:ext uri="{63B3BB69-23CF-44E3-9099-C40C66FF867C}">
                  <a14:compatExt spid="_x0000_s17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7810" name="Button 2450" hidden="1">
              <a:extLst>
                <a:ext uri="{63B3BB69-23CF-44E3-9099-C40C66FF867C}">
                  <a14:compatExt spid="_x0000_s17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7811" name="Button 2451" hidden="1">
              <a:extLst>
                <a:ext uri="{63B3BB69-23CF-44E3-9099-C40C66FF867C}">
                  <a14:compatExt spid="_x0000_s17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7813" name="Button 2453" hidden="1">
              <a:extLst>
                <a:ext uri="{63B3BB69-23CF-44E3-9099-C40C66FF867C}">
                  <a14:compatExt spid="_x0000_s17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7814" name="Button 2454" hidden="1">
              <a:extLst>
                <a:ext uri="{63B3BB69-23CF-44E3-9099-C40C66FF867C}">
                  <a14:compatExt spid="_x0000_s17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7815" name="Button 2455" hidden="1">
              <a:extLst>
                <a:ext uri="{63B3BB69-23CF-44E3-9099-C40C66FF867C}">
                  <a14:compatExt spid="_x0000_s17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7816" name="Button 2456" hidden="1">
              <a:extLst>
                <a:ext uri="{63B3BB69-23CF-44E3-9099-C40C66FF867C}">
                  <a14:compatExt spid="_x0000_s17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7817" name="Button 2457" hidden="1">
              <a:extLst>
                <a:ext uri="{63B3BB69-23CF-44E3-9099-C40C66FF867C}">
                  <a14:compatExt spid="_x0000_s178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7818" name="Button 2458" hidden="1">
              <a:extLst>
                <a:ext uri="{63B3BB69-23CF-44E3-9099-C40C66FF867C}">
                  <a14:compatExt spid="_x0000_s17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7819" name="Button 2459" hidden="1">
              <a:extLst>
                <a:ext uri="{63B3BB69-23CF-44E3-9099-C40C66FF867C}">
                  <a14:compatExt spid="_x0000_s17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7820" name="Button 2460" hidden="1">
              <a:extLst>
                <a:ext uri="{63B3BB69-23CF-44E3-9099-C40C66FF867C}">
                  <a14:compatExt spid="_x0000_s17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7821" name="Button 2461" hidden="1">
              <a:extLst>
                <a:ext uri="{63B3BB69-23CF-44E3-9099-C40C66FF867C}">
                  <a14:compatExt spid="_x0000_s17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7822" name="Button 2462" hidden="1">
              <a:extLst>
                <a:ext uri="{63B3BB69-23CF-44E3-9099-C40C66FF867C}">
                  <a14:compatExt spid="_x0000_s17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7823" name="Button 2463" hidden="1">
              <a:extLst>
                <a:ext uri="{63B3BB69-23CF-44E3-9099-C40C66FF867C}">
                  <a14:compatExt spid="_x0000_s17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7824" name="Button 2464" hidden="1">
              <a:extLst>
                <a:ext uri="{63B3BB69-23CF-44E3-9099-C40C66FF867C}">
                  <a14:compatExt spid="_x0000_s17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7825" name="Button 2465" hidden="1">
              <a:extLst>
                <a:ext uri="{63B3BB69-23CF-44E3-9099-C40C66FF867C}">
                  <a14:compatExt spid="_x0000_s17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7826" name="Button 2466" hidden="1">
              <a:extLst>
                <a:ext uri="{63B3BB69-23CF-44E3-9099-C40C66FF867C}">
                  <a14:compatExt spid="_x0000_s17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7827" name="Button 2467" hidden="1">
              <a:extLst>
                <a:ext uri="{63B3BB69-23CF-44E3-9099-C40C66FF867C}">
                  <a14:compatExt spid="_x0000_s17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7828" name="Button 2468" hidden="1">
              <a:extLst>
                <a:ext uri="{63B3BB69-23CF-44E3-9099-C40C66FF867C}">
                  <a14:compatExt spid="_x0000_s17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7829" name="Button 2469" hidden="1">
              <a:extLst>
                <a:ext uri="{63B3BB69-23CF-44E3-9099-C40C66FF867C}">
                  <a14:compatExt spid="_x0000_s17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7830" name="Button 2470" hidden="1">
              <a:extLst>
                <a:ext uri="{63B3BB69-23CF-44E3-9099-C40C66FF867C}">
                  <a14:compatExt spid="_x0000_s17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7831" name="Button 2471" hidden="1">
              <a:extLst>
                <a:ext uri="{63B3BB69-23CF-44E3-9099-C40C66FF867C}">
                  <a14:compatExt spid="_x0000_s17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7832" name="Button 2472" hidden="1">
              <a:extLst>
                <a:ext uri="{63B3BB69-23CF-44E3-9099-C40C66FF867C}">
                  <a14:compatExt spid="_x0000_s17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7833" name="Button 2473" hidden="1">
              <a:extLst>
                <a:ext uri="{63B3BB69-23CF-44E3-9099-C40C66FF867C}">
                  <a14:compatExt spid="_x0000_s17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7834" name="Button 2474" hidden="1">
              <a:extLst>
                <a:ext uri="{63B3BB69-23CF-44E3-9099-C40C66FF867C}">
                  <a14:compatExt spid="_x0000_s17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7835" name="Button 2475" hidden="1">
              <a:extLst>
                <a:ext uri="{63B3BB69-23CF-44E3-9099-C40C66FF867C}">
                  <a14:compatExt spid="_x0000_s17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7836" name="Button 2476" hidden="1">
              <a:extLst>
                <a:ext uri="{63B3BB69-23CF-44E3-9099-C40C66FF867C}">
                  <a14:compatExt spid="_x0000_s17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7837" name="Button 2477" hidden="1">
              <a:extLst>
                <a:ext uri="{63B3BB69-23CF-44E3-9099-C40C66FF867C}">
                  <a14:compatExt spid="_x0000_s17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7838" name="Button 2478" hidden="1">
              <a:extLst>
                <a:ext uri="{63B3BB69-23CF-44E3-9099-C40C66FF867C}">
                  <a14:compatExt spid="_x0000_s17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7839" name="Button 2479" hidden="1">
              <a:extLst>
                <a:ext uri="{63B3BB69-23CF-44E3-9099-C40C66FF867C}">
                  <a14:compatExt spid="_x0000_s17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7840" name="Button 2480" hidden="1">
              <a:extLst>
                <a:ext uri="{63B3BB69-23CF-44E3-9099-C40C66FF867C}">
                  <a14:compatExt spid="_x0000_s17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7841" name="Button 2481" hidden="1">
              <a:extLst>
                <a:ext uri="{63B3BB69-23CF-44E3-9099-C40C66FF867C}">
                  <a14:compatExt spid="_x0000_s17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7842" name="Button 2482" hidden="1">
              <a:extLst>
                <a:ext uri="{63B3BB69-23CF-44E3-9099-C40C66FF867C}">
                  <a14:compatExt spid="_x0000_s17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7843" name="Button 2483" hidden="1">
              <a:extLst>
                <a:ext uri="{63B3BB69-23CF-44E3-9099-C40C66FF867C}">
                  <a14:compatExt spid="_x0000_s17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7844" name="Button 2484" hidden="1">
              <a:extLst>
                <a:ext uri="{63B3BB69-23CF-44E3-9099-C40C66FF867C}">
                  <a14:compatExt spid="_x0000_s17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7845" name="Button 2485" hidden="1">
              <a:extLst>
                <a:ext uri="{63B3BB69-23CF-44E3-9099-C40C66FF867C}">
                  <a14:compatExt spid="_x0000_s17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7846" name="Button 2486" hidden="1">
              <a:extLst>
                <a:ext uri="{63B3BB69-23CF-44E3-9099-C40C66FF867C}">
                  <a14:compatExt spid="_x0000_s17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7847" name="Button 2487" hidden="1">
              <a:extLst>
                <a:ext uri="{63B3BB69-23CF-44E3-9099-C40C66FF867C}">
                  <a14:compatExt spid="_x0000_s17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7848" name="Button 2488" hidden="1">
              <a:extLst>
                <a:ext uri="{63B3BB69-23CF-44E3-9099-C40C66FF867C}">
                  <a14:compatExt spid="_x0000_s17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7849" name="Button 2489" hidden="1">
              <a:extLst>
                <a:ext uri="{63B3BB69-23CF-44E3-9099-C40C66FF867C}">
                  <a14:compatExt spid="_x0000_s17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7850" name="Button 2490" hidden="1">
              <a:extLst>
                <a:ext uri="{63B3BB69-23CF-44E3-9099-C40C66FF867C}">
                  <a14:compatExt spid="_x0000_s17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7851" name="Button 2491" hidden="1">
              <a:extLst>
                <a:ext uri="{63B3BB69-23CF-44E3-9099-C40C66FF867C}">
                  <a14:compatExt spid="_x0000_s17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7852" name="Button 2492" hidden="1">
              <a:extLst>
                <a:ext uri="{63B3BB69-23CF-44E3-9099-C40C66FF867C}">
                  <a14:compatExt spid="_x0000_s17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7855" name="Button 2495" hidden="1">
              <a:extLst>
                <a:ext uri="{63B3BB69-23CF-44E3-9099-C40C66FF867C}">
                  <a14:compatExt spid="_x0000_s17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7856" name="Button 2496" hidden="1">
              <a:extLst>
                <a:ext uri="{63B3BB69-23CF-44E3-9099-C40C66FF867C}">
                  <a14:compatExt spid="_x0000_s17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857" name="Button 2497" hidden="1">
              <a:extLst>
                <a:ext uri="{63B3BB69-23CF-44E3-9099-C40C66FF867C}">
                  <a14:compatExt spid="_x0000_s17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7858" name="Button 2498" hidden="1">
              <a:extLst>
                <a:ext uri="{63B3BB69-23CF-44E3-9099-C40C66FF867C}">
                  <a14:compatExt spid="_x0000_s17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7859" name="Button 2499" hidden="1">
              <a:extLst>
                <a:ext uri="{63B3BB69-23CF-44E3-9099-C40C66FF867C}">
                  <a14:compatExt spid="_x0000_s17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860" name="Button 2500" hidden="1">
              <a:extLst>
                <a:ext uri="{63B3BB69-23CF-44E3-9099-C40C66FF867C}">
                  <a14:compatExt spid="_x0000_s17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861" name="Button 2501" hidden="1">
              <a:extLst>
                <a:ext uri="{63B3BB69-23CF-44E3-9099-C40C66FF867C}">
                  <a14:compatExt spid="_x0000_s17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870" name="Button 2510" hidden="1">
              <a:extLst>
                <a:ext uri="{63B3BB69-23CF-44E3-9099-C40C66FF867C}">
                  <a14:compatExt spid="_x0000_s17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7873" name="Button 2513" hidden="1">
              <a:extLst>
                <a:ext uri="{63B3BB69-23CF-44E3-9099-C40C66FF867C}">
                  <a14:compatExt spid="_x0000_s17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892" name="Button 2532" hidden="1">
              <a:extLst>
                <a:ext uri="{63B3BB69-23CF-44E3-9099-C40C66FF867C}">
                  <a14:compatExt spid="_x0000_s178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893" name="Button 2533" hidden="1">
              <a:extLst>
                <a:ext uri="{63B3BB69-23CF-44E3-9099-C40C66FF867C}">
                  <a14:compatExt spid="_x0000_s17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894" name="Button 2534" hidden="1">
              <a:extLst>
                <a:ext uri="{63B3BB69-23CF-44E3-9099-C40C66FF867C}">
                  <a14:compatExt spid="_x0000_s178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913" name="Button 2553" hidden="1">
              <a:extLst>
                <a:ext uri="{63B3BB69-23CF-44E3-9099-C40C66FF867C}">
                  <a14:compatExt spid="_x0000_s179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914" name="Button 2554" hidden="1">
              <a:extLst>
                <a:ext uri="{63B3BB69-23CF-44E3-9099-C40C66FF867C}">
                  <a14:compatExt spid="_x0000_s179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915" name="Button 2555" hidden="1">
              <a:extLst>
                <a:ext uri="{63B3BB69-23CF-44E3-9099-C40C66FF867C}">
                  <a14:compatExt spid="_x0000_s179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934" name="Button 2574" hidden="1">
              <a:extLst>
                <a:ext uri="{63B3BB69-23CF-44E3-9099-C40C66FF867C}">
                  <a14:compatExt spid="_x0000_s1793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935" name="Button 2575" hidden="1">
              <a:extLst>
                <a:ext uri="{63B3BB69-23CF-44E3-9099-C40C66FF867C}">
                  <a14:compatExt spid="_x0000_s179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936" name="Button 2576" hidden="1">
              <a:extLst>
                <a:ext uri="{63B3BB69-23CF-44E3-9099-C40C66FF867C}">
                  <a14:compatExt spid="_x0000_s1793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955" name="Button 2595" hidden="1">
              <a:extLst>
                <a:ext uri="{63B3BB69-23CF-44E3-9099-C40C66FF867C}">
                  <a14:compatExt spid="_x0000_s179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956" name="Button 2596" hidden="1">
              <a:extLst>
                <a:ext uri="{63B3BB69-23CF-44E3-9099-C40C66FF867C}">
                  <a14:compatExt spid="_x0000_s17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7957" name="Button 2597" hidden="1">
              <a:extLst>
                <a:ext uri="{63B3BB69-23CF-44E3-9099-C40C66FF867C}">
                  <a14:compatExt spid="_x0000_s179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7960" name="Button 2600" hidden="1">
              <a:extLst>
                <a:ext uri="{63B3BB69-23CF-44E3-9099-C40C66FF867C}">
                  <a14:compatExt spid="_x0000_s17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967" name="Button 2607" hidden="1">
              <a:extLst>
                <a:ext uri="{63B3BB69-23CF-44E3-9099-C40C66FF867C}">
                  <a14:compatExt spid="_x0000_s17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968" name="Button 2608" hidden="1">
              <a:extLst>
                <a:ext uri="{63B3BB69-23CF-44E3-9099-C40C66FF867C}">
                  <a14:compatExt spid="_x0000_s17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969" name="Button 2609" hidden="1">
              <a:extLst>
                <a:ext uri="{63B3BB69-23CF-44E3-9099-C40C66FF867C}">
                  <a14:compatExt spid="_x0000_s17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972" name="Button 2612" hidden="1">
              <a:extLst>
                <a:ext uri="{63B3BB69-23CF-44E3-9099-C40C66FF867C}">
                  <a14:compatExt spid="_x0000_s17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974" name="Button 2614" hidden="1">
              <a:extLst>
                <a:ext uri="{63B3BB69-23CF-44E3-9099-C40C66FF867C}">
                  <a14:compatExt spid="_x0000_s1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981" name="Button 2621" hidden="1">
              <a:extLst>
                <a:ext uri="{63B3BB69-23CF-44E3-9099-C40C66FF867C}">
                  <a14:compatExt spid="_x0000_s17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7983" name="Button 2623" hidden="1">
              <a:extLst>
                <a:ext uri="{63B3BB69-23CF-44E3-9099-C40C66FF867C}">
                  <a14:compatExt spid="_x0000_s17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7984" name="Button 2624" hidden="1">
              <a:extLst>
                <a:ext uri="{63B3BB69-23CF-44E3-9099-C40C66FF867C}">
                  <a14:compatExt spid="_x0000_s17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7985" name="Button 2625" hidden="1">
              <a:extLst>
                <a:ext uri="{63B3BB69-23CF-44E3-9099-C40C66FF867C}">
                  <a14:compatExt spid="_x0000_s17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7986" name="Button 2626" hidden="1">
              <a:extLst>
                <a:ext uri="{63B3BB69-23CF-44E3-9099-C40C66FF867C}">
                  <a14:compatExt spid="_x0000_s17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7987" name="Button 2627" hidden="1">
              <a:extLst>
                <a:ext uri="{63B3BB69-23CF-44E3-9099-C40C66FF867C}">
                  <a14:compatExt spid="_x0000_s17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991" name="Button 2631" hidden="1">
              <a:extLst>
                <a:ext uri="{63B3BB69-23CF-44E3-9099-C40C66FF867C}">
                  <a14:compatExt spid="_x0000_s17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992" name="Button 2632" hidden="1">
              <a:extLst>
                <a:ext uri="{63B3BB69-23CF-44E3-9099-C40C66FF867C}">
                  <a14:compatExt spid="_x0000_s179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7995" name="Button 2635" hidden="1">
              <a:extLst>
                <a:ext uri="{63B3BB69-23CF-44E3-9099-C40C66FF867C}">
                  <a14:compatExt spid="_x0000_s17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996" name="Button 2636" hidden="1">
              <a:extLst>
                <a:ext uri="{63B3BB69-23CF-44E3-9099-C40C66FF867C}">
                  <a14:compatExt spid="_x0000_s17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997" name="Button 2637" hidden="1">
              <a:extLst>
                <a:ext uri="{63B3BB69-23CF-44E3-9099-C40C66FF867C}">
                  <a14:compatExt spid="_x0000_s17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7998" name="Button 2638" hidden="1">
              <a:extLst>
                <a:ext uri="{63B3BB69-23CF-44E3-9099-C40C66FF867C}">
                  <a14:compatExt spid="_x0000_s17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7999" name="Button 2639" hidden="1">
              <a:extLst>
                <a:ext uri="{63B3BB69-23CF-44E3-9099-C40C66FF867C}">
                  <a14:compatExt spid="_x0000_s17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8000" name="Button 2640" hidden="1">
              <a:extLst>
                <a:ext uri="{63B3BB69-23CF-44E3-9099-C40C66FF867C}">
                  <a14:compatExt spid="_x0000_s18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8037" name="Button 2677" hidden="1">
              <a:extLst>
                <a:ext uri="{63B3BB69-23CF-44E3-9099-C40C66FF867C}">
                  <a14:compatExt spid="_x0000_s180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8038" name="Button 2678" hidden="1">
              <a:extLst>
                <a:ext uri="{63B3BB69-23CF-44E3-9099-C40C66FF867C}">
                  <a14:compatExt spid="_x0000_s180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8039" name="Button 2679" hidden="1">
              <a:extLst>
                <a:ext uri="{63B3BB69-23CF-44E3-9099-C40C66FF867C}">
                  <a14:compatExt spid="_x0000_s180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8058" name="Button 2698" hidden="1">
              <a:extLst>
                <a:ext uri="{63B3BB69-23CF-44E3-9099-C40C66FF867C}">
                  <a14:compatExt spid="_x0000_s180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8059" name="Button 2699" hidden="1">
              <a:extLst>
                <a:ext uri="{63B3BB69-23CF-44E3-9099-C40C66FF867C}">
                  <a14:compatExt spid="_x0000_s18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8060" name="Button 2700" hidden="1">
              <a:extLst>
                <a:ext uri="{63B3BB69-23CF-44E3-9099-C40C66FF867C}">
                  <a14:compatExt spid="_x0000_s180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8079" name="Button 2719" hidden="1">
              <a:extLst>
                <a:ext uri="{63B3BB69-23CF-44E3-9099-C40C66FF867C}">
                  <a14:compatExt spid="_x0000_s180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8080" name="Button 2720" hidden="1">
              <a:extLst>
                <a:ext uri="{63B3BB69-23CF-44E3-9099-C40C66FF867C}">
                  <a14:compatExt spid="_x0000_s1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8081" name="Button 2721" hidden="1">
              <a:extLst>
                <a:ext uri="{63B3BB69-23CF-44E3-9099-C40C66FF867C}">
                  <a14:compatExt spid="_x0000_s180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8100" name="Button 2740" hidden="1">
              <a:extLst>
                <a:ext uri="{63B3BB69-23CF-44E3-9099-C40C66FF867C}">
                  <a14:compatExt spid="_x0000_s181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8101" name="Button 2741" hidden="1">
              <a:extLst>
                <a:ext uri="{63B3BB69-23CF-44E3-9099-C40C66FF867C}">
                  <a14:compatExt spid="_x0000_s181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8102" name="Button 2742" hidden="1">
              <a:extLst>
                <a:ext uri="{63B3BB69-23CF-44E3-9099-C40C66FF867C}">
                  <a14:compatExt spid="_x0000_s181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8103" name="Button 2743" hidden="1">
              <a:extLst>
                <a:ext uri="{63B3BB69-23CF-44E3-9099-C40C66FF867C}">
                  <a14:compatExt spid="_x0000_s18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8104" name="Button 2744" hidden="1">
              <a:extLst>
                <a:ext uri="{63B3BB69-23CF-44E3-9099-C40C66FF867C}">
                  <a14:compatExt spid="_x0000_s18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8105" name="Button 2745" hidden="1">
              <a:extLst>
                <a:ext uri="{63B3BB69-23CF-44E3-9099-C40C66FF867C}">
                  <a14:compatExt spid="_x0000_s18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8129" name="Button 2769" hidden="1">
              <a:extLst>
                <a:ext uri="{63B3BB69-23CF-44E3-9099-C40C66FF867C}">
                  <a14:compatExt spid="_x0000_s18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8130" name="Button 2770" hidden="1">
              <a:extLst>
                <a:ext uri="{63B3BB69-23CF-44E3-9099-C40C66FF867C}">
                  <a14:compatExt spid="_x0000_s181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150" name="Button 2790" hidden="1">
              <a:extLst>
                <a:ext uri="{63B3BB69-23CF-44E3-9099-C40C66FF867C}">
                  <a14:compatExt spid="_x0000_s18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8151" name="Button 2791" hidden="1">
              <a:extLst>
                <a:ext uri="{63B3BB69-23CF-44E3-9099-C40C66FF867C}">
                  <a14:compatExt spid="_x0000_s181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170" name="Button 2810" hidden="1">
              <a:extLst>
                <a:ext uri="{63B3BB69-23CF-44E3-9099-C40C66FF867C}">
                  <a14:compatExt spid="_x0000_s181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8171" name="Button 2811" hidden="1">
              <a:extLst>
                <a:ext uri="{63B3BB69-23CF-44E3-9099-C40C66FF867C}">
                  <a14:compatExt spid="_x0000_s18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8172" name="Button 2812" hidden="1">
              <a:extLst>
                <a:ext uri="{63B3BB69-23CF-44E3-9099-C40C66FF867C}">
                  <a14:compatExt spid="_x0000_s181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8191" name="Button 2831" hidden="1">
              <a:extLst>
                <a:ext uri="{63B3BB69-23CF-44E3-9099-C40C66FF867C}">
                  <a14:compatExt spid="_x0000_s181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8192" name="Button 2832" hidden="1">
              <a:extLst>
                <a:ext uri="{63B3BB69-23CF-44E3-9099-C40C66FF867C}">
                  <a14:compatExt spid="_x0000_s18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8193" name="Button 2833" hidden="1">
              <a:extLst>
                <a:ext uri="{63B3BB69-23CF-44E3-9099-C40C66FF867C}">
                  <a14:compatExt spid="_x0000_s181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212" name="Button 2852" hidden="1">
              <a:extLst>
                <a:ext uri="{63B3BB69-23CF-44E3-9099-C40C66FF867C}">
                  <a14:compatExt spid="_x0000_s182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8213" name="Button 2853" hidden="1">
              <a:extLst>
                <a:ext uri="{63B3BB69-23CF-44E3-9099-C40C66FF867C}">
                  <a14:compatExt spid="_x0000_s18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8214" name="Button 2854" hidden="1">
              <a:extLst>
                <a:ext uri="{63B3BB69-23CF-44E3-9099-C40C66FF867C}">
                  <a14:compatExt spid="_x0000_s182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8233" name="Button 2873" hidden="1">
              <a:extLst>
                <a:ext uri="{63B3BB69-23CF-44E3-9099-C40C66FF867C}">
                  <a14:compatExt spid="_x0000_s182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8234" name="Button 2874" hidden="1">
              <a:extLst>
                <a:ext uri="{63B3BB69-23CF-44E3-9099-C40C66FF867C}">
                  <a14:compatExt spid="_x0000_s18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8235" name="Button 2875" hidden="1">
              <a:extLst>
                <a:ext uri="{63B3BB69-23CF-44E3-9099-C40C66FF867C}">
                  <a14:compatExt spid="_x0000_s182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8262" name="Button 2902" hidden="1">
              <a:extLst>
                <a:ext uri="{63B3BB69-23CF-44E3-9099-C40C66FF867C}">
                  <a14:compatExt spid="_x0000_s182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8263" name="Button 2903" hidden="1">
              <a:extLst>
                <a:ext uri="{63B3BB69-23CF-44E3-9099-C40C66FF867C}">
                  <a14:compatExt spid="_x0000_s18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264" name="Button 2904" hidden="1">
              <a:extLst>
                <a:ext uri="{63B3BB69-23CF-44E3-9099-C40C66FF867C}">
                  <a14:compatExt spid="_x0000_s182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8283" name="Button 2923" hidden="1">
              <a:extLst>
                <a:ext uri="{63B3BB69-23CF-44E3-9099-C40C66FF867C}">
                  <a14:compatExt spid="_x0000_s1828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284" name="Button 2924" hidden="1">
              <a:extLst>
                <a:ext uri="{63B3BB69-23CF-44E3-9099-C40C66FF867C}">
                  <a14:compatExt spid="_x0000_s18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8285" name="Button 2925" hidden="1">
              <a:extLst>
                <a:ext uri="{63B3BB69-23CF-44E3-9099-C40C66FF867C}">
                  <a14:compatExt spid="_x0000_s1828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8314" name="Button 2954" hidden="1">
              <a:extLst>
                <a:ext uri="{63B3BB69-23CF-44E3-9099-C40C66FF867C}">
                  <a14:compatExt spid="_x0000_s183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8315" name="Button 2955" hidden="1">
              <a:extLst>
                <a:ext uri="{63B3BB69-23CF-44E3-9099-C40C66FF867C}">
                  <a14:compatExt spid="_x0000_s18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8316" name="Button 2956" hidden="1">
              <a:extLst>
                <a:ext uri="{63B3BB69-23CF-44E3-9099-C40C66FF867C}">
                  <a14:compatExt spid="_x0000_s183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338" name="Button 2978" hidden="1">
              <a:extLst>
                <a:ext uri="{63B3BB69-23CF-44E3-9099-C40C66FF867C}">
                  <a14:compatExt spid="_x0000_s183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8339" name="Button 2979" hidden="1">
              <a:extLst>
                <a:ext uri="{63B3BB69-23CF-44E3-9099-C40C66FF867C}">
                  <a14:compatExt spid="_x0000_s18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8340" name="Button 2980" hidden="1">
              <a:extLst>
                <a:ext uri="{63B3BB69-23CF-44E3-9099-C40C66FF867C}">
                  <a14:compatExt spid="_x0000_s183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8343" name="Button 2983" hidden="1">
              <a:extLst>
                <a:ext uri="{63B3BB69-23CF-44E3-9099-C40C66FF867C}">
                  <a14:compatExt spid="_x0000_s18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8344" name="Button 2984" hidden="1">
              <a:extLst>
                <a:ext uri="{63B3BB69-23CF-44E3-9099-C40C66FF867C}">
                  <a14:compatExt spid="_x0000_s18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365" name="Button 3005" hidden="1">
              <a:extLst>
                <a:ext uri="{63B3BB69-23CF-44E3-9099-C40C66FF867C}">
                  <a14:compatExt spid="_x0000_s183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366" name="Button 3006" hidden="1">
              <a:extLst>
                <a:ext uri="{63B3BB69-23CF-44E3-9099-C40C66FF867C}">
                  <a14:compatExt spid="_x0000_s183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8367" name="Button 3007" hidden="1">
              <a:extLst>
                <a:ext uri="{63B3BB69-23CF-44E3-9099-C40C66FF867C}">
                  <a14:compatExt spid="_x0000_s183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368" name="Button 3008" hidden="1">
              <a:extLst>
                <a:ext uri="{63B3BB69-23CF-44E3-9099-C40C66FF867C}">
                  <a14:compatExt spid="_x0000_s183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8369" name="Button 3009" hidden="1">
              <a:extLst>
                <a:ext uri="{63B3BB69-23CF-44E3-9099-C40C66FF867C}">
                  <a14:compatExt spid="_x0000_s183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370" name="Button 3010" hidden="1">
              <a:extLst>
                <a:ext uri="{63B3BB69-23CF-44E3-9099-C40C66FF867C}">
                  <a14:compatExt spid="_x0000_s183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8371" name="Button 3011" hidden="1">
              <a:extLst>
                <a:ext uri="{63B3BB69-23CF-44E3-9099-C40C66FF867C}">
                  <a14:compatExt spid="_x0000_s183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8374" name="Button 3014" hidden="1">
              <a:extLst>
                <a:ext uri="{63B3BB69-23CF-44E3-9099-C40C66FF867C}">
                  <a14:compatExt spid="_x0000_s18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8383" name="Button 3023" hidden="1">
              <a:extLst>
                <a:ext uri="{63B3BB69-23CF-44E3-9099-C40C66FF867C}">
                  <a14:compatExt spid="_x0000_s18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8387" name="Button 3027" hidden="1">
              <a:extLst>
                <a:ext uri="{63B3BB69-23CF-44E3-9099-C40C66FF867C}">
                  <a14:compatExt spid="_x0000_s18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8388" name="Button 3028" hidden="1">
              <a:extLst>
                <a:ext uri="{63B3BB69-23CF-44E3-9099-C40C66FF867C}">
                  <a14:compatExt spid="_x0000_s18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8398" name="Button 3038" hidden="1">
              <a:extLst>
                <a:ext uri="{63B3BB69-23CF-44E3-9099-C40C66FF867C}">
                  <a14:compatExt spid="_x0000_s18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417" name="Button 3057" hidden="1">
              <a:extLst>
                <a:ext uri="{63B3BB69-23CF-44E3-9099-C40C66FF867C}">
                  <a14:compatExt spid="_x0000_s1841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418" name="Button 3058" hidden="1">
              <a:extLst>
                <a:ext uri="{63B3BB69-23CF-44E3-9099-C40C66FF867C}">
                  <a14:compatExt spid="_x0000_s18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8419" name="Button 3059" hidden="1">
              <a:extLst>
                <a:ext uri="{63B3BB69-23CF-44E3-9099-C40C66FF867C}">
                  <a14:compatExt spid="_x0000_s1841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420" name="Button 3060" hidden="1">
              <a:extLst>
                <a:ext uri="{63B3BB69-23CF-44E3-9099-C40C66FF867C}">
                  <a14:compatExt spid="_x0000_s18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422" name="Button 3062" hidden="1">
              <a:extLst>
                <a:ext uri="{63B3BB69-23CF-44E3-9099-C40C66FF867C}">
                  <a14:compatExt spid="_x0000_s18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8423" name="Button 3063" hidden="1">
              <a:extLst>
                <a:ext uri="{63B3BB69-23CF-44E3-9099-C40C66FF867C}">
                  <a14:compatExt spid="_x0000_s184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424" name="Button 3064" hidden="1">
              <a:extLst>
                <a:ext uri="{63B3BB69-23CF-44E3-9099-C40C66FF867C}">
                  <a14:compatExt spid="_x0000_s184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425" name="Button 3065" hidden="1">
              <a:extLst>
                <a:ext uri="{63B3BB69-23CF-44E3-9099-C40C66FF867C}">
                  <a14:compatExt spid="_x0000_s184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426" name="Button 3066" hidden="1">
              <a:extLst>
                <a:ext uri="{63B3BB69-23CF-44E3-9099-C40C66FF867C}">
                  <a14:compatExt spid="_x0000_s18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22542" name="Button 3086" hidden="1">
              <a:extLst>
                <a:ext uri="{63B3BB69-23CF-44E3-9099-C40C66FF867C}">
                  <a14:compatExt spid="_x0000_s225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22544" name="Button 3088" hidden="1">
              <a:extLst>
                <a:ext uri="{63B3BB69-23CF-44E3-9099-C40C66FF867C}">
                  <a14:compatExt spid="_x0000_s225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22550" name="Button 3094" hidden="1">
              <a:extLst>
                <a:ext uri="{63B3BB69-23CF-44E3-9099-C40C66FF867C}">
                  <a14:compatExt spid="_x0000_s22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22551" name="Button 3095" hidden="1">
              <a:extLst>
                <a:ext uri="{63B3BB69-23CF-44E3-9099-C40C66FF867C}">
                  <a14:compatExt spid="_x0000_s2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22552" name="Button 3096" hidden="1">
              <a:extLst>
                <a:ext uri="{63B3BB69-23CF-44E3-9099-C40C66FF867C}">
                  <a14:compatExt spid="_x0000_s2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22553" name="Button 3097" hidden="1">
              <a:extLst>
                <a:ext uri="{63B3BB69-23CF-44E3-9099-C40C66FF867C}">
                  <a14:compatExt spid="_x0000_s2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22554" name="Button 3098" hidden="1">
              <a:extLst>
                <a:ext uri="{63B3BB69-23CF-44E3-9099-C40C66FF867C}">
                  <a14:compatExt spid="_x0000_s2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22556" name="Button 3100" hidden="1">
              <a:extLst>
                <a:ext uri="{63B3BB69-23CF-44E3-9099-C40C66FF867C}">
                  <a14:compatExt spid="_x0000_s22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22557" name="Button 3101" hidden="1">
              <a:extLst>
                <a:ext uri="{63B3BB69-23CF-44E3-9099-C40C66FF867C}">
                  <a14:compatExt spid="_x0000_s22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22578" name="Button 3122" hidden="1">
              <a:extLst>
                <a:ext uri="{63B3BB69-23CF-44E3-9099-C40C66FF867C}">
                  <a14:compatExt spid="_x0000_s225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22579" name="Button 3123" hidden="1">
              <a:extLst>
                <a:ext uri="{63B3BB69-23CF-44E3-9099-C40C66FF867C}">
                  <a14:compatExt spid="_x0000_s22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22580" name="Button 3124" hidden="1">
              <a:extLst>
                <a:ext uri="{63B3BB69-23CF-44E3-9099-C40C66FF867C}">
                  <a14:compatExt spid="_x0000_s225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22583" name="Button 3127" hidden="1">
              <a:extLst>
                <a:ext uri="{63B3BB69-23CF-44E3-9099-C40C66FF867C}">
                  <a14:compatExt spid="_x0000_s22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22584" name="Button 3128" hidden="1">
              <a:extLst>
                <a:ext uri="{63B3BB69-23CF-44E3-9099-C40C66FF867C}">
                  <a14:compatExt spid="_x0000_s22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2585" name="Button 3129" hidden="1">
              <a:extLst>
                <a:ext uri="{63B3BB69-23CF-44E3-9099-C40C66FF867C}">
                  <a14:compatExt spid="_x0000_s22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2586" name="Button 3130" hidden="1">
              <a:extLst>
                <a:ext uri="{63B3BB69-23CF-44E3-9099-C40C66FF867C}">
                  <a14:compatExt spid="_x0000_s22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22587" name="Button 3131" hidden="1">
              <a:extLst>
                <a:ext uri="{63B3BB69-23CF-44E3-9099-C40C66FF867C}">
                  <a14:compatExt spid="_x0000_s22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22588" name="Button 3132" hidden="1">
              <a:extLst>
                <a:ext uri="{63B3BB69-23CF-44E3-9099-C40C66FF867C}">
                  <a14:compatExt spid="_x0000_s22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2609" name="Button 3153" hidden="1">
              <a:extLst>
                <a:ext uri="{63B3BB69-23CF-44E3-9099-C40C66FF867C}">
                  <a14:compatExt spid="_x0000_s226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22611" name="Button 3155" hidden="1">
              <a:extLst>
                <a:ext uri="{63B3BB69-23CF-44E3-9099-C40C66FF867C}">
                  <a14:compatExt spid="_x0000_s226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22619" name="Button 3163" hidden="1">
              <a:extLst>
                <a:ext uri="{63B3BB69-23CF-44E3-9099-C40C66FF867C}">
                  <a14:compatExt spid="_x0000_s22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2620" name="Button 3164" hidden="1">
              <a:extLst>
                <a:ext uri="{63B3BB69-23CF-44E3-9099-C40C66FF867C}">
                  <a14:compatExt spid="_x0000_s22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2621" name="Button 3165" hidden="1">
              <a:extLst>
                <a:ext uri="{63B3BB69-23CF-44E3-9099-C40C66FF867C}">
                  <a14:compatExt spid="_x0000_s22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22622" name="Button 3166" hidden="1">
              <a:extLst>
                <a:ext uri="{63B3BB69-23CF-44E3-9099-C40C66FF867C}">
                  <a14:compatExt spid="_x0000_s22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22623" name="Button 3167" hidden="1">
              <a:extLst>
                <a:ext uri="{63B3BB69-23CF-44E3-9099-C40C66FF867C}">
                  <a14:compatExt spid="_x0000_s22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22624" name="Button 3168" hidden="1">
              <a:extLst>
                <a:ext uri="{63B3BB69-23CF-44E3-9099-C40C66FF867C}">
                  <a14:compatExt spid="_x0000_s22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22625" name="Button 3169" hidden="1">
              <a:extLst>
                <a:ext uri="{63B3BB69-23CF-44E3-9099-C40C66FF867C}">
                  <a14:compatExt spid="_x0000_s22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22627" name="Button 3171" hidden="1">
              <a:extLst>
                <a:ext uri="{63B3BB69-23CF-44E3-9099-C40C66FF867C}">
                  <a14:compatExt spid="_x0000_s22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22628" name="Button 3172" hidden="1">
              <a:extLst>
                <a:ext uri="{63B3BB69-23CF-44E3-9099-C40C66FF867C}">
                  <a14:compatExt spid="_x0000_s22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2629" name="Button 3173" hidden="1">
              <a:extLst>
                <a:ext uri="{63B3BB69-23CF-44E3-9099-C40C66FF867C}">
                  <a14:compatExt spid="_x0000_s22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22631" name="Button 3175" hidden="1">
              <a:extLst>
                <a:ext uri="{63B3BB69-23CF-44E3-9099-C40C66FF867C}">
                  <a14:compatExt spid="_x0000_s2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22632" name="Button 3176" hidden="1">
              <a:extLst>
                <a:ext uri="{63B3BB69-23CF-44E3-9099-C40C66FF867C}">
                  <a14:compatExt spid="_x0000_s2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22633" name="Button 3177" hidden="1">
              <a:extLst>
                <a:ext uri="{63B3BB69-23CF-44E3-9099-C40C66FF867C}">
                  <a14:compatExt spid="_x0000_s2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2636" name="Button 3180" hidden="1">
              <a:extLst>
                <a:ext uri="{63B3BB69-23CF-44E3-9099-C40C66FF867C}">
                  <a14:compatExt spid="_x0000_s22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22637" name="Button 3181" hidden="1">
              <a:extLst>
                <a:ext uri="{63B3BB69-23CF-44E3-9099-C40C66FF867C}">
                  <a14:compatExt spid="_x0000_s2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22638" name="Button 3182" hidden="1">
              <a:extLst>
                <a:ext uri="{63B3BB69-23CF-44E3-9099-C40C66FF867C}">
                  <a14:compatExt spid="_x0000_s22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22639" name="Button 3183" hidden="1">
              <a:extLst>
                <a:ext uri="{63B3BB69-23CF-44E3-9099-C40C66FF867C}">
                  <a14:compatExt spid="_x0000_s2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2640" name="Button 3184" hidden="1">
              <a:extLst>
                <a:ext uri="{63B3BB69-23CF-44E3-9099-C40C66FF867C}">
                  <a14:compatExt spid="_x0000_s22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2641" name="Button 3185" hidden="1">
              <a:extLst>
                <a:ext uri="{63B3BB69-23CF-44E3-9099-C40C66FF867C}">
                  <a14:compatExt spid="_x0000_s2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2642" name="Button 3186" hidden="1">
              <a:extLst>
                <a:ext uri="{63B3BB69-23CF-44E3-9099-C40C66FF867C}">
                  <a14:compatExt spid="_x0000_s22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2645" name="Button 3189" hidden="1">
              <a:extLst>
                <a:ext uri="{63B3BB69-23CF-44E3-9099-C40C66FF867C}">
                  <a14:compatExt spid="_x0000_s22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2646" name="Button 3190" hidden="1">
              <a:extLst>
                <a:ext uri="{63B3BB69-23CF-44E3-9099-C40C66FF867C}">
                  <a14:compatExt spid="_x0000_s22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2672" name="Button 3216" hidden="1">
              <a:extLst>
                <a:ext uri="{63B3BB69-23CF-44E3-9099-C40C66FF867C}">
                  <a14:compatExt spid="_x0000_s226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2674" name="Button 3218" hidden="1">
              <a:extLst>
                <a:ext uri="{63B3BB69-23CF-44E3-9099-C40C66FF867C}">
                  <a14:compatExt spid="_x0000_s226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2699" name="Button 3243" hidden="1">
              <a:extLst>
                <a:ext uri="{63B3BB69-23CF-44E3-9099-C40C66FF867C}">
                  <a14:compatExt spid="_x0000_s226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2701" name="Button 3245" hidden="1">
              <a:extLst>
                <a:ext uri="{63B3BB69-23CF-44E3-9099-C40C66FF867C}">
                  <a14:compatExt spid="_x0000_s227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2716" name="Button 3260" hidden="1">
              <a:extLst>
                <a:ext uri="{63B3BB69-23CF-44E3-9099-C40C66FF867C}">
                  <a14:compatExt spid="_x0000_s22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2717" name="Button 3261" hidden="1">
              <a:extLst>
                <a:ext uri="{63B3BB69-23CF-44E3-9099-C40C66FF867C}">
                  <a14:compatExt spid="_x0000_s22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22718" name="Button 3262" hidden="1">
              <a:extLst>
                <a:ext uri="{63B3BB69-23CF-44E3-9099-C40C66FF867C}">
                  <a14:compatExt spid="_x0000_s22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22719" name="Button 3263" hidden="1">
              <a:extLst>
                <a:ext uri="{63B3BB69-23CF-44E3-9099-C40C66FF867C}">
                  <a14:compatExt spid="_x0000_s22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2720" name="Button 3264" hidden="1">
              <a:extLst>
                <a:ext uri="{63B3BB69-23CF-44E3-9099-C40C66FF867C}">
                  <a14:compatExt spid="_x0000_s22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2721" name="Button 3265" hidden="1">
              <a:extLst>
                <a:ext uri="{63B3BB69-23CF-44E3-9099-C40C66FF867C}">
                  <a14:compatExt spid="_x0000_s22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2722" name="Button 3266" hidden="1">
              <a:extLst>
                <a:ext uri="{63B3BB69-23CF-44E3-9099-C40C66FF867C}">
                  <a14:compatExt spid="_x0000_s22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2723" name="Button 3267" hidden="1">
              <a:extLst>
                <a:ext uri="{63B3BB69-23CF-44E3-9099-C40C66FF867C}">
                  <a14:compatExt spid="_x0000_s22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2724" name="Button 3268" hidden="1">
              <a:extLst>
                <a:ext uri="{63B3BB69-23CF-44E3-9099-C40C66FF867C}">
                  <a14:compatExt spid="_x0000_s22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2731" name="Button 3275" hidden="1">
              <a:extLst>
                <a:ext uri="{63B3BB69-23CF-44E3-9099-C40C66FF867C}">
                  <a14:compatExt spid="_x0000_s2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22732" name="Button 3276" hidden="1">
              <a:extLst>
                <a:ext uri="{63B3BB69-23CF-44E3-9099-C40C66FF867C}">
                  <a14:compatExt spid="_x0000_s2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22733" name="Button 3277" hidden="1">
              <a:extLst>
                <a:ext uri="{63B3BB69-23CF-44E3-9099-C40C66FF867C}">
                  <a14:compatExt spid="_x0000_s22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22734" name="Button 3278" hidden="1">
              <a:extLst>
                <a:ext uri="{63B3BB69-23CF-44E3-9099-C40C66FF867C}">
                  <a14:compatExt spid="_x0000_s22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22735" name="Button 3279" hidden="1">
              <a:extLst>
                <a:ext uri="{63B3BB69-23CF-44E3-9099-C40C66FF867C}">
                  <a14:compatExt spid="_x0000_s22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22736" name="Button 3280" hidden="1">
              <a:extLst>
                <a:ext uri="{63B3BB69-23CF-44E3-9099-C40C66FF867C}">
                  <a14:compatExt spid="_x0000_s22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2739" name="Button 3283" hidden="1">
              <a:extLst>
                <a:ext uri="{63B3BB69-23CF-44E3-9099-C40C66FF867C}">
                  <a14:compatExt spid="_x0000_s22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22740" name="Button 3284" hidden="1">
              <a:extLst>
                <a:ext uri="{63B3BB69-23CF-44E3-9099-C40C66FF867C}">
                  <a14:compatExt spid="_x0000_s22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2741" name="Button 3285" hidden="1">
              <a:extLst>
                <a:ext uri="{63B3BB69-23CF-44E3-9099-C40C66FF867C}">
                  <a14:compatExt spid="_x0000_s22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2764" name="Button 3308" hidden="1">
              <a:extLst>
                <a:ext uri="{63B3BB69-23CF-44E3-9099-C40C66FF867C}">
                  <a14:compatExt spid="_x0000_s22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22765" name="Button 3309" hidden="1">
              <a:extLst>
                <a:ext uri="{63B3BB69-23CF-44E3-9099-C40C66FF867C}">
                  <a14:compatExt spid="_x0000_s22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22766" name="Button 3310" hidden="1">
              <a:extLst>
                <a:ext uri="{63B3BB69-23CF-44E3-9099-C40C66FF867C}">
                  <a14:compatExt spid="_x0000_s22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22767" name="Button 3311" hidden="1">
              <a:extLst>
                <a:ext uri="{63B3BB69-23CF-44E3-9099-C40C66FF867C}">
                  <a14:compatExt spid="_x0000_s2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2768" name="Button 3312" hidden="1">
              <a:extLst>
                <a:ext uri="{63B3BB69-23CF-44E3-9099-C40C66FF867C}">
                  <a14:compatExt spid="_x0000_s22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22769" name="Button 3313" hidden="1">
              <a:extLst>
                <a:ext uri="{63B3BB69-23CF-44E3-9099-C40C66FF867C}">
                  <a14:compatExt spid="_x0000_s2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2770" name="Button 3314" hidden="1">
              <a:extLst>
                <a:ext uri="{63B3BB69-23CF-44E3-9099-C40C66FF867C}">
                  <a14:compatExt spid="_x0000_s2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2771" name="Button 3315" hidden="1">
              <a:extLst>
                <a:ext uri="{63B3BB69-23CF-44E3-9099-C40C66FF867C}">
                  <a14:compatExt spid="_x0000_s22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2772" name="Button 3316" hidden="1">
              <a:extLst>
                <a:ext uri="{63B3BB69-23CF-44E3-9099-C40C66FF867C}">
                  <a14:compatExt spid="_x0000_s2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22773" name="Button 3317" hidden="1">
              <a:extLst>
                <a:ext uri="{63B3BB69-23CF-44E3-9099-C40C66FF867C}">
                  <a14:compatExt spid="_x0000_s22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2774" name="Button 3318" hidden="1">
              <a:extLst>
                <a:ext uri="{63B3BB69-23CF-44E3-9099-C40C66FF867C}">
                  <a14:compatExt spid="_x0000_s22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2775" name="Button 3319" hidden="1">
              <a:extLst>
                <a:ext uri="{63B3BB69-23CF-44E3-9099-C40C66FF867C}">
                  <a14:compatExt spid="_x0000_s22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2776" name="Button 3320" hidden="1">
              <a:extLst>
                <a:ext uri="{63B3BB69-23CF-44E3-9099-C40C66FF867C}">
                  <a14:compatExt spid="_x0000_s22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2777" name="Button 3321" hidden="1">
              <a:extLst>
                <a:ext uri="{63B3BB69-23CF-44E3-9099-C40C66FF867C}">
                  <a14:compatExt spid="_x0000_s22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2783" name="Button 3327" hidden="1">
              <a:extLst>
                <a:ext uri="{63B3BB69-23CF-44E3-9099-C40C66FF867C}">
                  <a14:compatExt spid="_x0000_s2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2784" name="Button 3328" hidden="1">
              <a:extLst>
                <a:ext uri="{63B3BB69-23CF-44E3-9099-C40C66FF867C}">
                  <a14:compatExt spid="_x0000_s2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2785" name="Button 3329" hidden="1">
              <a:extLst>
                <a:ext uri="{63B3BB69-23CF-44E3-9099-C40C66FF867C}">
                  <a14:compatExt spid="_x0000_s2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2786" name="Button 3330" hidden="1">
              <a:extLst>
                <a:ext uri="{63B3BB69-23CF-44E3-9099-C40C66FF867C}">
                  <a14:compatExt spid="_x0000_s22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2787" name="Button 3331" hidden="1">
              <a:extLst>
                <a:ext uri="{63B3BB69-23CF-44E3-9099-C40C66FF867C}">
                  <a14:compatExt spid="_x0000_s22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2788" name="Button 3332" hidden="1">
              <a:extLst>
                <a:ext uri="{63B3BB69-23CF-44E3-9099-C40C66FF867C}">
                  <a14:compatExt spid="_x0000_s22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22789" name="Button 3333" hidden="1">
              <a:extLst>
                <a:ext uri="{63B3BB69-23CF-44E3-9099-C40C66FF867C}">
                  <a14:compatExt spid="_x0000_s22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22790" name="Button 3334" hidden="1">
              <a:extLst>
                <a:ext uri="{63B3BB69-23CF-44E3-9099-C40C66FF867C}">
                  <a14:compatExt spid="_x0000_s22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2791" name="Button 3335" hidden="1">
              <a:extLst>
                <a:ext uri="{63B3BB69-23CF-44E3-9099-C40C66FF867C}">
                  <a14:compatExt spid="_x0000_s22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22792" name="Button 3336" hidden="1">
              <a:extLst>
                <a:ext uri="{63B3BB69-23CF-44E3-9099-C40C66FF867C}">
                  <a14:compatExt spid="_x0000_s22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22793" name="Button 3337" hidden="1">
              <a:extLst>
                <a:ext uri="{63B3BB69-23CF-44E3-9099-C40C66FF867C}">
                  <a14:compatExt spid="_x0000_s22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22794" name="Button 3338" hidden="1">
              <a:extLst>
                <a:ext uri="{63B3BB69-23CF-44E3-9099-C40C66FF867C}">
                  <a14:compatExt spid="_x0000_s22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2795" name="Button 3339" hidden="1">
              <a:extLst>
                <a:ext uri="{63B3BB69-23CF-44E3-9099-C40C66FF867C}">
                  <a14:compatExt spid="_x0000_s22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22796" name="Button 3340" hidden="1">
              <a:extLst>
                <a:ext uri="{63B3BB69-23CF-44E3-9099-C40C66FF867C}">
                  <a14:compatExt spid="_x0000_s22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2797" name="Button 3341" hidden="1">
              <a:extLst>
                <a:ext uri="{63B3BB69-23CF-44E3-9099-C40C66FF867C}">
                  <a14:compatExt spid="_x0000_s22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2798" name="Button 3342" hidden="1">
              <a:extLst>
                <a:ext uri="{63B3BB69-23CF-44E3-9099-C40C66FF867C}">
                  <a14:compatExt spid="_x0000_s22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2802" name="Button 3346" hidden="1">
              <a:extLst>
                <a:ext uri="{63B3BB69-23CF-44E3-9099-C40C66FF867C}">
                  <a14:compatExt spid="_x0000_s228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2803" name="Button 3347" hidden="1">
              <a:extLst>
                <a:ext uri="{63B3BB69-23CF-44E3-9099-C40C66FF867C}">
                  <a14:compatExt spid="_x0000_s228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22804" name="Button 3348" hidden="1">
              <a:extLst>
                <a:ext uri="{63B3BB69-23CF-44E3-9099-C40C66FF867C}">
                  <a14:compatExt spid="_x0000_s228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2805" name="Button 3349" hidden="1">
              <a:extLst>
                <a:ext uri="{63B3BB69-23CF-44E3-9099-C40C66FF867C}">
                  <a14:compatExt spid="_x0000_s22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2806" name="Button 3350" hidden="1">
              <a:extLst>
                <a:ext uri="{63B3BB69-23CF-44E3-9099-C40C66FF867C}">
                  <a14:compatExt spid="_x0000_s22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22807" name="Button 3351" hidden="1">
              <a:extLst>
                <a:ext uri="{63B3BB69-23CF-44E3-9099-C40C66FF867C}">
                  <a14:compatExt spid="_x0000_s22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22808" name="Button 3352" hidden="1">
              <a:extLst>
                <a:ext uri="{63B3BB69-23CF-44E3-9099-C40C66FF867C}">
                  <a14:compatExt spid="_x0000_s22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22809" name="Button 3353" hidden="1">
              <a:extLst>
                <a:ext uri="{63B3BB69-23CF-44E3-9099-C40C66FF867C}">
                  <a14:compatExt spid="_x0000_s22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22810" name="Button 3354" hidden="1">
              <a:extLst>
                <a:ext uri="{63B3BB69-23CF-44E3-9099-C40C66FF867C}">
                  <a14:compatExt spid="_x0000_s22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22811" name="Button 3355" hidden="1">
              <a:extLst>
                <a:ext uri="{63B3BB69-23CF-44E3-9099-C40C66FF867C}">
                  <a14:compatExt spid="_x0000_s22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2812" name="Button 3356" hidden="1">
              <a:extLst>
                <a:ext uri="{63B3BB69-23CF-44E3-9099-C40C66FF867C}">
                  <a14:compatExt spid="_x0000_s2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2813" name="Button 3357" hidden="1">
              <a:extLst>
                <a:ext uri="{63B3BB69-23CF-44E3-9099-C40C66FF867C}">
                  <a14:compatExt spid="_x0000_s22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2814" name="Button 3358" hidden="1">
              <a:extLst>
                <a:ext uri="{63B3BB69-23CF-44E3-9099-C40C66FF867C}">
                  <a14:compatExt spid="_x0000_s22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22815" name="Button 3359" hidden="1">
              <a:extLst>
                <a:ext uri="{63B3BB69-23CF-44E3-9099-C40C66FF867C}">
                  <a14:compatExt spid="_x0000_s22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2816" name="Button 3360" hidden="1">
              <a:extLst>
                <a:ext uri="{63B3BB69-23CF-44E3-9099-C40C66FF867C}">
                  <a14:compatExt spid="_x0000_s22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22817" name="Button 3361" hidden="1">
              <a:extLst>
                <a:ext uri="{63B3BB69-23CF-44E3-9099-C40C66FF867C}">
                  <a14:compatExt spid="_x0000_s228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22818" name="Button 3362" hidden="1">
              <a:extLst>
                <a:ext uri="{63B3BB69-23CF-44E3-9099-C40C66FF867C}">
                  <a14:compatExt spid="_x0000_s22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22819" name="Button 3363" hidden="1">
              <a:extLst>
                <a:ext uri="{63B3BB69-23CF-44E3-9099-C40C66FF867C}">
                  <a14:compatExt spid="_x0000_s22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22820" name="Button 3364" hidden="1">
              <a:extLst>
                <a:ext uri="{63B3BB69-23CF-44E3-9099-C40C66FF867C}">
                  <a14:compatExt spid="_x0000_s22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22821" name="Button 3365" hidden="1">
              <a:extLst>
                <a:ext uri="{63B3BB69-23CF-44E3-9099-C40C66FF867C}">
                  <a14:compatExt spid="_x0000_s22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22822" name="Button 3366" hidden="1">
              <a:extLst>
                <a:ext uri="{63B3BB69-23CF-44E3-9099-C40C66FF867C}">
                  <a14:compatExt spid="_x0000_s22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2823" name="Button 3367" hidden="1">
              <a:extLst>
                <a:ext uri="{63B3BB69-23CF-44E3-9099-C40C66FF867C}">
                  <a14:compatExt spid="_x0000_s22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2830" name="Button 3374" hidden="1">
              <a:extLst>
                <a:ext uri="{63B3BB69-23CF-44E3-9099-C40C66FF867C}">
                  <a14:compatExt spid="_x0000_s22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22831" name="Button 3375" hidden="1">
              <a:extLst>
                <a:ext uri="{63B3BB69-23CF-44E3-9099-C40C66FF867C}">
                  <a14:compatExt spid="_x0000_s22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22832" name="Button 3376" hidden="1">
              <a:extLst>
                <a:ext uri="{63B3BB69-23CF-44E3-9099-C40C66FF867C}">
                  <a14:compatExt spid="_x0000_s2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2833" name="Button 3377" hidden="1">
              <a:extLst>
                <a:ext uri="{63B3BB69-23CF-44E3-9099-C40C66FF867C}">
                  <a14:compatExt spid="_x0000_s22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2837" name="Button 3381" hidden="1">
              <a:extLst>
                <a:ext uri="{63B3BB69-23CF-44E3-9099-C40C66FF867C}">
                  <a14:compatExt spid="_x0000_s22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2838" name="Button 3382" hidden="1">
              <a:extLst>
                <a:ext uri="{63B3BB69-23CF-44E3-9099-C40C66FF867C}">
                  <a14:compatExt spid="_x0000_s22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2839" name="Button 3383" hidden="1">
              <a:extLst>
                <a:ext uri="{63B3BB69-23CF-44E3-9099-C40C66FF867C}">
                  <a14:compatExt spid="_x0000_s22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2840" name="Button 3384" hidden="1">
              <a:extLst>
                <a:ext uri="{63B3BB69-23CF-44E3-9099-C40C66FF867C}">
                  <a14:compatExt spid="_x0000_s22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2841" name="Button 3385" hidden="1">
              <a:extLst>
                <a:ext uri="{63B3BB69-23CF-44E3-9099-C40C66FF867C}">
                  <a14:compatExt spid="_x0000_s22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22842" name="Button 3386" hidden="1">
              <a:extLst>
                <a:ext uri="{63B3BB69-23CF-44E3-9099-C40C66FF867C}">
                  <a14:compatExt spid="_x0000_s22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22843" name="Button 3387" hidden="1">
              <a:extLst>
                <a:ext uri="{63B3BB69-23CF-44E3-9099-C40C66FF867C}">
                  <a14:compatExt spid="_x0000_s22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22844" name="Button 3388" hidden="1">
              <a:extLst>
                <a:ext uri="{63B3BB69-23CF-44E3-9099-C40C66FF867C}">
                  <a14:compatExt spid="_x0000_s22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2845" name="Button 3389" hidden="1">
              <a:extLst>
                <a:ext uri="{63B3BB69-23CF-44E3-9099-C40C66FF867C}">
                  <a14:compatExt spid="_x0000_s22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2846" name="Button 3390" hidden="1">
              <a:extLst>
                <a:ext uri="{63B3BB69-23CF-44E3-9099-C40C66FF867C}">
                  <a14:compatExt spid="_x0000_s2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2847" name="Button 3391" hidden="1">
              <a:extLst>
                <a:ext uri="{63B3BB69-23CF-44E3-9099-C40C66FF867C}">
                  <a14:compatExt spid="_x0000_s2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2848" name="Button 3392" hidden="1">
              <a:extLst>
                <a:ext uri="{63B3BB69-23CF-44E3-9099-C40C66FF867C}">
                  <a14:compatExt spid="_x0000_s2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2849" name="Button 3393" hidden="1">
              <a:extLst>
                <a:ext uri="{63B3BB69-23CF-44E3-9099-C40C66FF867C}">
                  <a14:compatExt spid="_x0000_s22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22850" name="Button 3394" hidden="1">
              <a:extLst>
                <a:ext uri="{63B3BB69-23CF-44E3-9099-C40C66FF867C}">
                  <a14:compatExt spid="_x0000_s22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22851" name="Button 3395" hidden="1">
              <a:extLst>
                <a:ext uri="{63B3BB69-23CF-44E3-9099-C40C66FF867C}">
                  <a14:compatExt spid="_x0000_s22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22852" name="Button 3396" hidden="1">
              <a:extLst>
                <a:ext uri="{63B3BB69-23CF-44E3-9099-C40C66FF867C}">
                  <a14:compatExt spid="_x0000_s22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22853" name="Button 3397" hidden="1">
              <a:extLst>
                <a:ext uri="{63B3BB69-23CF-44E3-9099-C40C66FF867C}">
                  <a14:compatExt spid="_x0000_s228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22854" name="Button 3398" hidden="1">
              <a:extLst>
                <a:ext uri="{63B3BB69-23CF-44E3-9099-C40C66FF867C}">
                  <a14:compatExt spid="_x0000_s2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22855" name="Button 3399" hidden="1">
              <a:extLst>
                <a:ext uri="{63B3BB69-23CF-44E3-9099-C40C66FF867C}">
                  <a14:compatExt spid="_x0000_s2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22856" name="Button 3400" hidden="1">
              <a:extLst>
                <a:ext uri="{63B3BB69-23CF-44E3-9099-C40C66FF867C}">
                  <a14:compatExt spid="_x0000_s2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22857" name="Button 3401" hidden="1">
              <a:extLst>
                <a:ext uri="{63B3BB69-23CF-44E3-9099-C40C66FF867C}">
                  <a14:compatExt spid="_x0000_s2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22858" name="Button 3402" hidden="1">
              <a:extLst>
                <a:ext uri="{63B3BB69-23CF-44E3-9099-C40C66FF867C}">
                  <a14:compatExt spid="_x0000_s22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2859" name="Button 3403" hidden="1">
              <a:extLst>
                <a:ext uri="{63B3BB69-23CF-44E3-9099-C40C66FF867C}">
                  <a14:compatExt spid="_x0000_s2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2860" name="Button 3404" hidden="1">
              <a:extLst>
                <a:ext uri="{63B3BB69-23CF-44E3-9099-C40C66FF867C}">
                  <a14:compatExt spid="_x0000_s2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2861" name="Button 3405" hidden="1">
              <a:extLst>
                <a:ext uri="{63B3BB69-23CF-44E3-9099-C40C66FF867C}">
                  <a14:compatExt spid="_x0000_s2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2862" name="Button 3406" hidden="1">
              <a:extLst>
                <a:ext uri="{63B3BB69-23CF-44E3-9099-C40C66FF867C}">
                  <a14:compatExt spid="_x0000_s22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22863" name="Button 3407" hidden="1">
              <a:extLst>
                <a:ext uri="{63B3BB69-23CF-44E3-9099-C40C66FF867C}">
                  <a14:compatExt spid="_x0000_s22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22864" name="Button 3408" hidden="1">
              <a:extLst>
                <a:ext uri="{63B3BB69-23CF-44E3-9099-C40C66FF867C}">
                  <a14:compatExt spid="_x0000_s22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2865" name="Button 3409" hidden="1">
              <a:extLst>
                <a:ext uri="{63B3BB69-23CF-44E3-9099-C40C66FF867C}">
                  <a14:compatExt spid="_x0000_s228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22866" name="Button 3410" hidden="1">
              <a:extLst>
                <a:ext uri="{63B3BB69-23CF-44E3-9099-C40C66FF867C}">
                  <a14:compatExt spid="_x0000_s22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22867" name="Button 3411" hidden="1">
              <a:extLst>
                <a:ext uri="{63B3BB69-23CF-44E3-9099-C40C66FF867C}">
                  <a14:compatExt spid="_x0000_s22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22868" name="Button 3412" hidden="1">
              <a:extLst>
                <a:ext uri="{63B3BB69-23CF-44E3-9099-C40C66FF867C}">
                  <a14:compatExt spid="_x0000_s22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22869" name="Button 3413" hidden="1">
              <a:extLst>
                <a:ext uri="{63B3BB69-23CF-44E3-9099-C40C66FF867C}">
                  <a14:compatExt spid="_x0000_s22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22870" name="Button 3414" hidden="1">
              <a:extLst>
                <a:ext uri="{63B3BB69-23CF-44E3-9099-C40C66FF867C}">
                  <a14:compatExt spid="_x0000_s22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2871" name="Button 3415" hidden="1">
              <a:extLst>
                <a:ext uri="{63B3BB69-23CF-44E3-9099-C40C66FF867C}">
                  <a14:compatExt spid="_x0000_s22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2872" name="Button 3416" hidden="1">
              <a:extLst>
                <a:ext uri="{63B3BB69-23CF-44E3-9099-C40C66FF867C}">
                  <a14:compatExt spid="_x0000_s22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2873" name="Button 3417" hidden="1">
              <a:extLst>
                <a:ext uri="{63B3BB69-23CF-44E3-9099-C40C66FF867C}">
                  <a14:compatExt spid="_x0000_s22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2874" name="Button 3418" hidden="1">
              <a:extLst>
                <a:ext uri="{63B3BB69-23CF-44E3-9099-C40C66FF867C}">
                  <a14:compatExt spid="_x0000_s2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2875" name="Button 3419" hidden="1">
              <a:extLst>
                <a:ext uri="{63B3BB69-23CF-44E3-9099-C40C66FF867C}">
                  <a14:compatExt spid="_x0000_s2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2876" name="Button 3420" hidden="1">
              <a:extLst>
                <a:ext uri="{63B3BB69-23CF-44E3-9099-C40C66FF867C}">
                  <a14:compatExt spid="_x0000_s22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2877" name="Button 3421" hidden="1">
              <a:extLst>
                <a:ext uri="{63B3BB69-23CF-44E3-9099-C40C66FF867C}">
                  <a14:compatExt spid="_x0000_s22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2878" name="Button 3422" hidden="1">
              <a:extLst>
                <a:ext uri="{63B3BB69-23CF-44E3-9099-C40C66FF867C}">
                  <a14:compatExt spid="_x0000_s22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2879" name="Button 3423" hidden="1">
              <a:extLst>
                <a:ext uri="{63B3BB69-23CF-44E3-9099-C40C66FF867C}">
                  <a14:compatExt spid="_x0000_s22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22880" name="Button 3424" hidden="1">
              <a:extLst>
                <a:ext uri="{63B3BB69-23CF-44E3-9099-C40C66FF867C}">
                  <a14:compatExt spid="_x0000_s22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2881" name="Button 3425" hidden="1">
              <a:extLst>
                <a:ext uri="{63B3BB69-23CF-44E3-9099-C40C66FF867C}">
                  <a14:compatExt spid="_x0000_s22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2882" name="Button 3426" hidden="1">
              <a:extLst>
                <a:ext uri="{63B3BB69-23CF-44E3-9099-C40C66FF867C}">
                  <a14:compatExt spid="_x0000_s22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22883" name="Button 3427" hidden="1">
              <a:extLst>
                <a:ext uri="{63B3BB69-23CF-44E3-9099-C40C66FF867C}">
                  <a14:compatExt spid="_x0000_s22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22884" name="Button 3428" hidden="1">
              <a:extLst>
                <a:ext uri="{63B3BB69-23CF-44E3-9099-C40C66FF867C}">
                  <a14:compatExt spid="_x0000_s2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2885" name="Button 3429" hidden="1">
              <a:extLst>
                <a:ext uri="{63B3BB69-23CF-44E3-9099-C40C66FF867C}">
                  <a14:compatExt spid="_x0000_s22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2886" name="Button 3430" hidden="1">
              <a:extLst>
                <a:ext uri="{63B3BB69-23CF-44E3-9099-C40C66FF867C}">
                  <a14:compatExt spid="_x0000_s22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2887" name="Button 3431" hidden="1">
              <a:extLst>
                <a:ext uri="{63B3BB69-23CF-44E3-9099-C40C66FF867C}">
                  <a14:compatExt spid="_x0000_s22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2888" name="Button 3432" hidden="1">
              <a:extLst>
                <a:ext uri="{63B3BB69-23CF-44E3-9099-C40C66FF867C}">
                  <a14:compatExt spid="_x0000_s2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2889" name="Button 3433" hidden="1">
              <a:extLst>
                <a:ext uri="{63B3BB69-23CF-44E3-9099-C40C66FF867C}">
                  <a14:compatExt spid="_x0000_s2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2890" name="Button 3434" hidden="1">
              <a:extLst>
                <a:ext uri="{63B3BB69-23CF-44E3-9099-C40C66FF867C}">
                  <a14:compatExt spid="_x0000_s22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2891" name="Button 3435" hidden="1">
              <a:extLst>
                <a:ext uri="{63B3BB69-23CF-44E3-9099-C40C66FF867C}">
                  <a14:compatExt spid="_x0000_s22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2892" name="Button 3436" hidden="1">
              <a:extLst>
                <a:ext uri="{63B3BB69-23CF-44E3-9099-C40C66FF867C}">
                  <a14:compatExt spid="_x0000_s22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2893" name="Button 3437" hidden="1">
              <a:extLst>
                <a:ext uri="{63B3BB69-23CF-44E3-9099-C40C66FF867C}">
                  <a14:compatExt spid="_x0000_s22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2894" name="Button 3438" hidden="1">
              <a:extLst>
                <a:ext uri="{63B3BB69-23CF-44E3-9099-C40C66FF867C}">
                  <a14:compatExt spid="_x0000_s22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2895" name="Button 3439" hidden="1">
              <a:extLst>
                <a:ext uri="{63B3BB69-23CF-44E3-9099-C40C66FF867C}">
                  <a14:compatExt spid="_x0000_s22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22896" name="Button 3440" hidden="1">
              <a:extLst>
                <a:ext uri="{63B3BB69-23CF-44E3-9099-C40C66FF867C}">
                  <a14:compatExt spid="_x0000_s22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22897" name="Button 3441" hidden="1">
              <a:extLst>
                <a:ext uri="{63B3BB69-23CF-44E3-9099-C40C66FF867C}">
                  <a14:compatExt spid="_x0000_s22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22898" name="Button 3442" hidden="1">
              <a:extLst>
                <a:ext uri="{63B3BB69-23CF-44E3-9099-C40C66FF867C}">
                  <a14:compatExt spid="_x0000_s22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2899" name="Button 3443" hidden="1">
              <a:extLst>
                <a:ext uri="{63B3BB69-23CF-44E3-9099-C40C66FF867C}">
                  <a14:compatExt spid="_x0000_s22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2900" name="Button 3444" hidden="1">
              <a:extLst>
                <a:ext uri="{63B3BB69-23CF-44E3-9099-C40C66FF867C}">
                  <a14:compatExt spid="_x0000_s2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22901" name="Button 3445" hidden="1">
              <a:extLst>
                <a:ext uri="{63B3BB69-23CF-44E3-9099-C40C66FF867C}">
                  <a14:compatExt spid="_x0000_s22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22902" name="Button 3446" hidden="1">
              <a:extLst>
                <a:ext uri="{63B3BB69-23CF-44E3-9099-C40C66FF867C}">
                  <a14:compatExt spid="_x0000_s22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2903" name="Button 3447" hidden="1">
              <a:extLst>
                <a:ext uri="{63B3BB69-23CF-44E3-9099-C40C66FF867C}">
                  <a14:compatExt spid="_x0000_s22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2904" name="Button 3448" hidden="1">
              <a:extLst>
                <a:ext uri="{63B3BB69-23CF-44E3-9099-C40C66FF867C}">
                  <a14:compatExt spid="_x0000_s22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2905" name="Button 3449" hidden="1">
              <a:extLst>
                <a:ext uri="{63B3BB69-23CF-44E3-9099-C40C66FF867C}">
                  <a14:compatExt spid="_x0000_s2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2906" name="Button 3450" hidden="1">
              <a:extLst>
                <a:ext uri="{63B3BB69-23CF-44E3-9099-C40C66FF867C}">
                  <a14:compatExt spid="_x0000_s2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2907" name="Button 3451" hidden="1">
              <a:extLst>
                <a:ext uri="{63B3BB69-23CF-44E3-9099-C40C66FF867C}">
                  <a14:compatExt spid="_x0000_s229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2908" name="Button 3452" hidden="1">
              <a:extLst>
                <a:ext uri="{63B3BB69-23CF-44E3-9099-C40C66FF867C}">
                  <a14:compatExt spid="_x0000_s2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2909" name="Button 3453" hidden="1">
              <a:extLst>
                <a:ext uri="{63B3BB69-23CF-44E3-9099-C40C66FF867C}">
                  <a14:compatExt spid="_x0000_s22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2910" name="Button 3454" hidden="1">
              <a:extLst>
                <a:ext uri="{63B3BB69-23CF-44E3-9099-C40C66FF867C}">
                  <a14:compatExt spid="_x0000_s22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2911" name="Button 3455" hidden="1">
              <a:extLst>
                <a:ext uri="{63B3BB69-23CF-44E3-9099-C40C66FF867C}">
                  <a14:compatExt spid="_x0000_s22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2912" name="Button 3456" hidden="1">
              <a:extLst>
                <a:ext uri="{63B3BB69-23CF-44E3-9099-C40C66FF867C}">
                  <a14:compatExt spid="_x0000_s22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2913" name="Button 3457" hidden="1">
              <a:extLst>
                <a:ext uri="{63B3BB69-23CF-44E3-9099-C40C66FF867C}">
                  <a14:compatExt spid="_x0000_s22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2914" name="Button 3458" hidden="1">
              <a:extLst>
                <a:ext uri="{63B3BB69-23CF-44E3-9099-C40C66FF867C}">
                  <a14:compatExt spid="_x0000_s229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2915" name="Button 3459" hidden="1">
              <a:extLst>
                <a:ext uri="{63B3BB69-23CF-44E3-9099-C40C66FF867C}">
                  <a14:compatExt spid="_x0000_s229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2916" name="Button 3460" hidden="1">
              <a:extLst>
                <a:ext uri="{63B3BB69-23CF-44E3-9099-C40C66FF867C}">
                  <a14:compatExt spid="_x0000_s229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2917" name="Button 3461" hidden="1">
              <a:extLst>
                <a:ext uri="{63B3BB69-23CF-44E3-9099-C40C66FF867C}">
                  <a14:compatExt spid="_x0000_s229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2918" name="Button 3462" hidden="1">
              <a:extLst>
                <a:ext uri="{63B3BB69-23CF-44E3-9099-C40C66FF867C}">
                  <a14:compatExt spid="_x0000_s229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2919" name="Button 3463" hidden="1">
              <a:extLst>
                <a:ext uri="{63B3BB69-23CF-44E3-9099-C40C66FF867C}">
                  <a14:compatExt spid="_x0000_s22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2920" name="Button 3464" hidden="1">
              <a:extLst>
                <a:ext uri="{63B3BB69-23CF-44E3-9099-C40C66FF867C}">
                  <a14:compatExt spid="_x0000_s22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2921" name="Button 3465" hidden="1">
              <a:extLst>
                <a:ext uri="{63B3BB69-23CF-44E3-9099-C40C66FF867C}">
                  <a14:compatExt spid="_x0000_s22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2922" name="Button 3466" hidden="1">
              <a:extLst>
                <a:ext uri="{63B3BB69-23CF-44E3-9099-C40C66FF867C}">
                  <a14:compatExt spid="_x0000_s22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2923" name="Button 3467" hidden="1">
              <a:extLst>
                <a:ext uri="{63B3BB69-23CF-44E3-9099-C40C66FF867C}">
                  <a14:compatExt spid="_x0000_s22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2924" name="Button 3468" hidden="1">
              <a:extLst>
                <a:ext uri="{63B3BB69-23CF-44E3-9099-C40C66FF867C}">
                  <a14:compatExt spid="_x0000_s22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2925" name="Button 3469" hidden="1">
              <a:extLst>
                <a:ext uri="{63B3BB69-23CF-44E3-9099-C40C66FF867C}">
                  <a14:compatExt spid="_x0000_s22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2926" name="Button 3470" hidden="1">
              <a:extLst>
                <a:ext uri="{63B3BB69-23CF-44E3-9099-C40C66FF867C}">
                  <a14:compatExt spid="_x0000_s229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22937" name="Button 3481" hidden="1">
              <a:extLst>
                <a:ext uri="{63B3BB69-23CF-44E3-9099-C40C66FF867C}">
                  <a14:compatExt spid="_x0000_s229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2938" name="Button 3482" hidden="1">
              <a:extLst>
                <a:ext uri="{63B3BB69-23CF-44E3-9099-C40C66FF867C}">
                  <a14:compatExt spid="_x0000_s229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2939" name="Button 3483" hidden="1">
              <a:extLst>
                <a:ext uri="{63B3BB69-23CF-44E3-9099-C40C66FF867C}">
                  <a14:compatExt spid="_x0000_s22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2940" name="Button 3484" hidden="1">
              <a:extLst>
                <a:ext uri="{63B3BB69-23CF-44E3-9099-C40C66FF867C}">
                  <a14:compatExt spid="_x0000_s22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22941" name="Button 3485" hidden="1">
              <a:extLst>
                <a:ext uri="{63B3BB69-23CF-44E3-9099-C40C66FF867C}">
                  <a14:compatExt spid="_x0000_s22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22942" name="Button 3486" hidden="1">
              <a:extLst>
                <a:ext uri="{63B3BB69-23CF-44E3-9099-C40C66FF867C}">
                  <a14:compatExt spid="_x0000_s22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22943" name="Button 3487" hidden="1">
              <a:extLst>
                <a:ext uri="{63B3BB69-23CF-44E3-9099-C40C66FF867C}">
                  <a14:compatExt spid="_x0000_s22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22944" name="Button 3488" hidden="1">
              <a:extLst>
                <a:ext uri="{63B3BB69-23CF-44E3-9099-C40C66FF867C}">
                  <a14:compatExt spid="_x0000_s229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22945" name="Button 3489" hidden="1">
              <a:extLst>
                <a:ext uri="{63B3BB69-23CF-44E3-9099-C40C66FF867C}">
                  <a14:compatExt spid="_x0000_s2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22946" name="Button 3490" hidden="1">
              <a:extLst>
                <a:ext uri="{63B3BB69-23CF-44E3-9099-C40C66FF867C}">
                  <a14:compatExt spid="_x0000_s229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22947" name="Button 3491" hidden="1">
              <a:extLst>
                <a:ext uri="{63B3BB69-23CF-44E3-9099-C40C66FF867C}">
                  <a14:compatExt spid="_x0000_s22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22948" name="Button 3492" hidden="1">
              <a:extLst>
                <a:ext uri="{63B3BB69-23CF-44E3-9099-C40C66FF867C}">
                  <a14:compatExt spid="_x0000_s22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2949" name="Button 3493" hidden="1">
              <a:extLst>
                <a:ext uri="{63B3BB69-23CF-44E3-9099-C40C66FF867C}">
                  <a14:compatExt spid="_x0000_s22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2950" name="Button 3494" hidden="1">
              <a:extLst>
                <a:ext uri="{63B3BB69-23CF-44E3-9099-C40C66FF867C}">
                  <a14:compatExt spid="_x0000_s22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2951" name="Button 3495" hidden="1">
              <a:extLst>
                <a:ext uri="{63B3BB69-23CF-44E3-9099-C40C66FF867C}">
                  <a14:compatExt spid="_x0000_s2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2952" name="Button 3496" hidden="1">
              <a:extLst>
                <a:ext uri="{63B3BB69-23CF-44E3-9099-C40C66FF867C}">
                  <a14:compatExt spid="_x0000_s22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2953" name="Button 3497" hidden="1">
              <a:extLst>
                <a:ext uri="{63B3BB69-23CF-44E3-9099-C40C66FF867C}">
                  <a14:compatExt spid="_x0000_s22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2954" name="Button 3498" hidden="1">
              <a:extLst>
                <a:ext uri="{63B3BB69-23CF-44E3-9099-C40C66FF867C}">
                  <a14:compatExt spid="_x0000_s22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2955" name="Button 3499" hidden="1">
              <a:extLst>
                <a:ext uri="{63B3BB69-23CF-44E3-9099-C40C66FF867C}">
                  <a14:compatExt spid="_x0000_s229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2956" name="Button 3500" hidden="1">
              <a:extLst>
                <a:ext uri="{63B3BB69-23CF-44E3-9099-C40C66FF867C}">
                  <a14:compatExt spid="_x0000_s22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2957" name="Button 3501" hidden="1">
              <a:extLst>
                <a:ext uri="{63B3BB69-23CF-44E3-9099-C40C66FF867C}">
                  <a14:compatExt spid="_x0000_s22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2958" name="Button 3502" hidden="1">
              <a:extLst>
                <a:ext uri="{63B3BB69-23CF-44E3-9099-C40C66FF867C}">
                  <a14:compatExt spid="_x0000_s22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22979" name="Button 3523" hidden="1">
              <a:extLst>
                <a:ext uri="{63B3BB69-23CF-44E3-9099-C40C66FF867C}">
                  <a14:compatExt spid="_x0000_s229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22981" name="Button 3525" hidden="1">
              <a:extLst>
                <a:ext uri="{63B3BB69-23CF-44E3-9099-C40C66FF867C}">
                  <a14:compatExt spid="_x0000_s229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2982" name="Button 3526" hidden="1">
              <a:extLst>
                <a:ext uri="{63B3BB69-23CF-44E3-9099-C40C66FF867C}">
                  <a14:compatExt spid="_x0000_s2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2983" name="Button 3527" hidden="1">
              <a:extLst>
                <a:ext uri="{63B3BB69-23CF-44E3-9099-C40C66FF867C}">
                  <a14:compatExt spid="_x0000_s2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22984" name="Button 3528" hidden="1">
              <a:extLst>
                <a:ext uri="{63B3BB69-23CF-44E3-9099-C40C66FF867C}">
                  <a14:compatExt spid="_x0000_s2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2985" name="Button 3529" hidden="1">
              <a:extLst>
                <a:ext uri="{63B3BB69-23CF-44E3-9099-C40C66FF867C}">
                  <a14:compatExt spid="_x0000_s22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2986" name="Button 3530" hidden="1">
              <a:extLst>
                <a:ext uri="{63B3BB69-23CF-44E3-9099-C40C66FF867C}">
                  <a14:compatExt spid="_x0000_s22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2987" name="Button 3531" hidden="1">
              <a:extLst>
                <a:ext uri="{63B3BB69-23CF-44E3-9099-C40C66FF867C}">
                  <a14:compatExt spid="_x0000_s22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22988" name="Button 3532" hidden="1">
              <a:extLst>
                <a:ext uri="{63B3BB69-23CF-44E3-9099-C40C66FF867C}">
                  <a14:compatExt spid="_x0000_s22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22989" name="Button 3533" hidden="1">
              <a:extLst>
                <a:ext uri="{63B3BB69-23CF-44E3-9099-C40C66FF867C}">
                  <a14:compatExt spid="_x0000_s229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2990" name="Button 3534" hidden="1">
              <a:extLst>
                <a:ext uri="{63B3BB69-23CF-44E3-9099-C40C66FF867C}">
                  <a14:compatExt spid="_x0000_s22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2991" name="Button 3535" hidden="1">
              <a:extLst>
                <a:ext uri="{63B3BB69-23CF-44E3-9099-C40C66FF867C}">
                  <a14:compatExt spid="_x0000_s22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2992" name="Button 3536" hidden="1">
              <a:extLst>
                <a:ext uri="{63B3BB69-23CF-44E3-9099-C40C66FF867C}">
                  <a14:compatExt spid="_x0000_s229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22993" name="Button 3537" hidden="1">
              <a:extLst>
                <a:ext uri="{63B3BB69-23CF-44E3-9099-C40C66FF867C}">
                  <a14:compatExt spid="_x0000_s22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22994" name="Button 3538" hidden="1">
              <a:extLst>
                <a:ext uri="{63B3BB69-23CF-44E3-9099-C40C66FF867C}">
                  <a14:compatExt spid="_x0000_s22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2995" name="Button 3539" hidden="1">
              <a:extLst>
                <a:ext uri="{63B3BB69-23CF-44E3-9099-C40C66FF867C}">
                  <a14:compatExt spid="_x0000_s22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22996" name="Button 3540" hidden="1">
              <a:extLst>
                <a:ext uri="{63B3BB69-23CF-44E3-9099-C40C66FF867C}">
                  <a14:compatExt spid="_x0000_s22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22997" name="Button 3541" hidden="1">
              <a:extLst>
                <a:ext uri="{63B3BB69-23CF-44E3-9099-C40C66FF867C}">
                  <a14:compatExt spid="_x0000_s22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22998" name="Button 3542" hidden="1">
              <a:extLst>
                <a:ext uri="{63B3BB69-23CF-44E3-9099-C40C66FF867C}">
                  <a14:compatExt spid="_x0000_s22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22999" name="Button 3543" hidden="1">
              <a:extLst>
                <a:ext uri="{63B3BB69-23CF-44E3-9099-C40C66FF867C}">
                  <a14:compatExt spid="_x0000_s22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3000" name="Button 3544" hidden="1">
              <a:extLst>
                <a:ext uri="{63B3BB69-23CF-44E3-9099-C40C66FF867C}">
                  <a14:compatExt spid="_x0000_s2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3001" name="Button 3545" hidden="1">
              <a:extLst>
                <a:ext uri="{63B3BB69-23CF-44E3-9099-C40C66FF867C}">
                  <a14:compatExt spid="_x0000_s2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002" name="Button 3546" hidden="1">
              <a:extLst>
                <a:ext uri="{63B3BB69-23CF-44E3-9099-C40C66FF867C}">
                  <a14:compatExt spid="_x0000_s230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003" name="Button 3547" hidden="1">
              <a:extLst>
                <a:ext uri="{63B3BB69-23CF-44E3-9099-C40C66FF867C}">
                  <a14:compatExt spid="_x0000_s2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004" name="Button 3548" hidden="1">
              <a:extLst>
                <a:ext uri="{63B3BB69-23CF-44E3-9099-C40C66FF867C}">
                  <a14:compatExt spid="_x0000_s2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3005" name="Button 3549" hidden="1">
              <a:extLst>
                <a:ext uri="{63B3BB69-23CF-44E3-9099-C40C66FF867C}">
                  <a14:compatExt spid="_x0000_s2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23006" name="Button 3550" hidden="1">
              <a:extLst>
                <a:ext uri="{63B3BB69-23CF-44E3-9099-C40C66FF867C}">
                  <a14:compatExt spid="_x0000_s2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007" name="Button 3551" hidden="1">
              <a:extLst>
                <a:ext uri="{63B3BB69-23CF-44E3-9099-C40C66FF867C}">
                  <a14:compatExt spid="_x0000_s23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23008" name="Button 3552" hidden="1">
              <a:extLst>
                <a:ext uri="{63B3BB69-23CF-44E3-9099-C40C66FF867C}">
                  <a14:compatExt spid="_x0000_s230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23009" name="Button 3553" hidden="1">
              <a:extLst>
                <a:ext uri="{63B3BB69-23CF-44E3-9099-C40C66FF867C}">
                  <a14:compatExt spid="_x0000_s23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23010" name="Button 3554" hidden="1">
              <a:extLst>
                <a:ext uri="{63B3BB69-23CF-44E3-9099-C40C66FF867C}">
                  <a14:compatExt spid="_x0000_s230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23011" name="Button 3555" hidden="1">
              <a:extLst>
                <a:ext uri="{63B3BB69-23CF-44E3-9099-C40C66FF867C}">
                  <a14:compatExt spid="_x0000_s230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23012" name="Button 3556" hidden="1">
              <a:extLst>
                <a:ext uri="{63B3BB69-23CF-44E3-9099-C40C66FF867C}">
                  <a14:compatExt spid="_x0000_s23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23013" name="Button 3557" hidden="1">
              <a:extLst>
                <a:ext uri="{63B3BB69-23CF-44E3-9099-C40C66FF867C}">
                  <a14:compatExt spid="_x0000_s23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3014" name="Button 3558" hidden="1">
              <a:extLst>
                <a:ext uri="{63B3BB69-23CF-44E3-9099-C40C66FF867C}">
                  <a14:compatExt spid="_x0000_s230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3015" name="Button 3559" hidden="1">
              <a:extLst>
                <a:ext uri="{63B3BB69-23CF-44E3-9099-C40C66FF867C}">
                  <a14:compatExt spid="_x0000_s23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23016" name="Button 3560" hidden="1">
              <a:extLst>
                <a:ext uri="{63B3BB69-23CF-44E3-9099-C40C66FF867C}">
                  <a14:compatExt spid="_x0000_s23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23017" name="Button 3561" hidden="1">
              <a:extLst>
                <a:ext uri="{63B3BB69-23CF-44E3-9099-C40C66FF867C}">
                  <a14:compatExt spid="_x0000_s23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23018" name="Button 3562" hidden="1">
              <a:extLst>
                <a:ext uri="{63B3BB69-23CF-44E3-9099-C40C66FF867C}">
                  <a14:compatExt spid="_x0000_s230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23019" name="Button 3563" hidden="1">
              <a:extLst>
                <a:ext uri="{63B3BB69-23CF-44E3-9099-C40C66FF867C}">
                  <a14:compatExt spid="_x0000_s23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23020" name="Button 3564" hidden="1">
              <a:extLst>
                <a:ext uri="{63B3BB69-23CF-44E3-9099-C40C66FF867C}">
                  <a14:compatExt spid="_x0000_s230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23021" name="Button 3565" hidden="1">
              <a:extLst>
                <a:ext uri="{63B3BB69-23CF-44E3-9099-C40C66FF867C}">
                  <a14:compatExt spid="_x0000_s230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3022" name="Button 3566" hidden="1">
              <a:extLst>
                <a:ext uri="{63B3BB69-23CF-44E3-9099-C40C66FF867C}">
                  <a14:compatExt spid="_x0000_s230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23023" name="Button 3567" hidden="1">
              <a:extLst>
                <a:ext uri="{63B3BB69-23CF-44E3-9099-C40C66FF867C}">
                  <a14:compatExt spid="_x0000_s230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23024" name="Button 3568" hidden="1">
              <a:extLst>
                <a:ext uri="{63B3BB69-23CF-44E3-9099-C40C66FF867C}">
                  <a14:compatExt spid="_x0000_s230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3025" name="Button 3569" hidden="1">
              <a:extLst>
                <a:ext uri="{63B3BB69-23CF-44E3-9099-C40C66FF867C}">
                  <a14:compatExt spid="_x0000_s230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3026" name="Button 3570" hidden="1">
              <a:extLst>
                <a:ext uri="{63B3BB69-23CF-44E3-9099-C40C66FF867C}">
                  <a14:compatExt spid="_x0000_s230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23027" name="Button 3571" hidden="1">
              <a:extLst>
                <a:ext uri="{63B3BB69-23CF-44E3-9099-C40C66FF867C}">
                  <a14:compatExt spid="_x0000_s23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3028" name="Button 3572" hidden="1">
              <a:extLst>
                <a:ext uri="{63B3BB69-23CF-44E3-9099-C40C66FF867C}">
                  <a14:compatExt spid="_x0000_s23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3029" name="Button 3573" hidden="1">
              <a:extLst>
                <a:ext uri="{63B3BB69-23CF-44E3-9099-C40C66FF867C}">
                  <a14:compatExt spid="_x0000_s23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3030" name="Button 3574" hidden="1">
              <a:extLst>
                <a:ext uri="{63B3BB69-23CF-44E3-9099-C40C66FF867C}">
                  <a14:compatExt spid="_x0000_s23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23031" name="Button 3575" hidden="1">
              <a:extLst>
                <a:ext uri="{63B3BB69-23CF-44E3-9099-C40C66FF867C}">
                  <a14:compatExt spid="_x0000_s23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23032" name="Button 3576" hidden="1">
              <a:extLst>
                <a:ext uri="{63B3BB69-23CF-44E3-9099-C40C66FF867C}">
                  <a14:compatExt spid="_x0000_s23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3034" name="Button 3578" hidden="1">
              <a:extLst>
                <a:ext uri="{63B3BB69-23CF-44E3-9099-C40C66FF867C}">
                  <a14:compatExt spid="_x0000_s230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3035" name="Button 3579" hidden="1">
              <a:extLst>
                <a:ext uri="{63B3BB69-23CF-44E3-9099-C40C66FF867C}">
                  <a14:compatExt spid="_x0000_s230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3036" name="Button 3580" hidden="1">
              <a:extLst>
                <a:ext uri="{63B3BB69-23CF-44E3-9099-C40C66FF867C}">
                  <a14:compatExt spid="_x0000_s230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3037" name="Button 3581" hidden="1">
              <a:extLst>
                <a:ext uri="{63B3BB69-23CF-44E3-9099-C40C66FF867C}">
                  <a14:compatExt spid="_x0000_s230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3038" name="Button 3582" hidden="1">
              <a:extLst>
                <a:ext uri="{63B3BB69-23CF-44E3-9099-C40C66FF867C}">
                  <a14:compatExt spid="_x0000_s230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3039" name="Button 3583" hidden="1">
              <a:extLst>
                <a:ext uri="{63B3BB69-23CF-44E3-9099-C40C66FF867C}">
                  <a14:compatExt spid="_x0000_s23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3040" name="Button 3584" hidden="1">
              <a:extLst>
                <a:ext uri="{63B3BB69-23CF-44E3-9099-C40C66FF867C}">
                  <a14:compatExt spid="_x0000_s23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041" name="Button 3585" hidden="1">
              <a:extLst>
                <a:ext uri="{63B3BB69-23CF-44E3-9099-C40C66FF867C}">
                  <a14:compatExt spid="_x0000_s230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3042" name="Button 3586" hidden="1">
              <a:extLst>
                <a:ext uri="{63B3BB69-23CF-44E3-9099-C40C66FF867C}">
                  <a14:compatExt spid="_x0000_s23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3043" name="Button 3587" hidden="1">
              <a:extLst>
                <a:ext uri="{63B3BB69-23CF-44E3-9099-C40C66FF867C}">
                  <a14:compatExt spid="_x0000_s230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3044" name="Button 3588" hidden="1">
              <a:extLst>
                <a:ext uri="{63B3BB69-23CF-44E3-9099-C40C66FF867C}">
                  <a14:compatExt spid="_x0000_s230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3045" name="Button 3589" hidden="1">
              <a:extLst>
                <a:ext uri="{63B3BB69-23CF-44E3-9099-C40C66FF867C}">
                  <a14:compatExt spid="_x0000_s230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3046" name="Button 3590" hidden="1">
              <a:extLst>
                <a:ext uri="{63B3BB69-23CF-44E3-9099-C40C66FF867C}">
                  <a14:compatExt spid="_x0000_s23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3047" name="Button 3591" hidden="1">
              <a:extLst>
                <a:ext uri="{63B3BB69-23CF-44E3-9099-C40C66FF867C}">
                  <a14:compatExt spid="_x0000_s23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3048" name="Button 3592" hidden="1">
              <a:extLst>
                <a:ext uri="{63B3BB69-23CF-44E3-9099-C40C66FF867C}">
                  <a14:compatExt spid="_x0000_s23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3049" name="Button 3593" hidden="1">
              <a:extLst>
                <a:ext uri="{63B3BB69-23CF-44E3-9099-C40C66FF867C}">
                  <a14:compatExt spid="_x0000_s230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23050" name="Button 3594" hidden="1">
              <a:extLst>
                <a:ext uri="{63B3BB69-23CF-44E3-9099-C40C66FF867C}">
                  <a14:compatExt spid="_x0000_s230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3051" name="Button 3595" hidden="1">
              <a:extLst>
                <a:ext uri="{63B3BB69-23CF-44E3-9099-C40C66FF867C}">
                  <a14:compatExt spid="_x0000_s23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3052" name="Button 3596" hidden="1">
              <a:extLst>
                <a:ext uri="{63B3BB69-23CF-44E3-9099-C40C66FF867C}">
                  <a14:compatExt spid="_x0000_s23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23053" name="Button 3597" hidden="1">
              <a:extLst>
                <a:ext uri="{63B3BB69-23CF-44E3-9099-C40C66FF867C}">
                  <a14:compatExt spid="_x0000_s230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3054" name="Button 3598" hidden="1">
              <a:extLst>
                <a:ext uri="{63B3BB69-23CF-44E3-9099-C40C66FF867C}">
                  <a14:compatExt spid="_x0000_s23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3055" name="Button 3599" hidden="1">
              <a:extLst>
                <a:ext uri="{63B3BB69-23CF-44E3-9099-C40C66FF867C}">
                  <a14:compatExt spid="_x0000_s23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3056" name="Button 3600" hidden="1">
              <a:extLst>
                <a:ext uri="{63B3BB69-23CF-44E3-9099-C40C66FF867C}">
                  <a14:compatExt spid="_x0000_s230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3057" name="Button 3601" hidden="1">
              <a:extLst>
                <a:ext uri="{63B3BB69-23CF-44E3-9099-C40C66FF867C}">
                  <a14:compatExt spid="_x0000_s23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3058" name="Button 3602" hidden="1">
              <a:extLst>
                <a:ext uri="{63B3BB69-23CF-44E3-9099-C40C66FF867C}">
                  <a14:compatExt spid="_x0000_s23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059" name="Button 3603" hidden="1">
              <a:extLst>
                <a:ext uri="{63B3BB69-23CF-44E3-9099-C40C66FF867C}">
                  <a14:compatExt spid="_x0000_s23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062" name="Button 3606" hidden="1">
              <a:extLst>
                <a:ext uri="{63B3BB69-23CF-44E3-9099-C40C66FF867C}">
                  <a14:compatExt spid="_x0000_s23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3063" name="Button 3607" hidden="1">
              <a:extLst>
                <a:ext uri="{63B3BB69-23CF-44E3-9099-C40C66FF867C}">
                  <a14:compatExt spid="_x0000_s23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3064" name="Button 3608" hidden="1">
              <a:extLst>
                <a:ext uri="{63B3BB69-23CF-44E3-9099-C40C66FF867C}">
                  <a14:compatExt spid="_x0000_s23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065" name="Button 3609" hidden="1">
              <a:extLst>
                <a:ext uri="{63B3BB69-23CF-44E3-9099-C40C66FF867C}">
                  <a14:compatExt spid="_x0000_s23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3066" name="Button 3610" hidden="1">
              <a:extLst>
                <a:ext uri="{63B3BB69-23CF-44E3-9099-C40C66FF867C}">
                  <a14:compatExt spid="_x0000_s23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3067" name="Button 3611" hidden="1">
              <a:extLst>
                <a:ext uri="{63B3BB69-23CF-44E3-9099-C40C66FF867C}">
                  <a14:compatExt spid="_x0000_s23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3068" name="Button 3612" hidden="1">
              <a:extLst>
                <a:ext uri="{63B3BB69-23CF-44E3-9099-C40C66FF867C}">
                  <a14:compatExt spid="_x0000_s23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23069" name="Button 3613" hidden="1">
              <a:extLst>
                <a:ext uri="{63B3BB69-23CF-44E3-9099-C40C66FF867C}">
                  <a14:compatExt spid="_x0000_s23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23070" name="Button 3614" hidden="1">
              <a:extLst>
                <a:ext uri="{63B3BB69-23CF-44E3-9099-C40C66FF867C}">
                  <a14:compatExt spid="_x0000_s23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23071" name="Button 3615" hidden="1">
              <a:extLst>
                <a:ext uri="{63B3BB69-23CF-44E3-9099-C40C66FF867C}">
                  <a14:compatExt spid="_x0000_s23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23072" name="Button 3616" hidden="1">
              <a:extLst>
                <a:ext uri="{63B3BB69-23CF-44E3-9099-C40C66FF867C}">
                  <a14:compatExt spid="_x0000_s23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3073" name="Button 3617" hidden="1">
              <a:extLst>
                <a:ext uri="{63B3BB69-23CF-44E3-9099-C40C66FF867C}">
                  <a14:compatExt spid="_x0000_s23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3074" name="Button 3618" hidden="1">
              <a:extLst>
                <a:ext uri="{63B3BB69-23CF-44E3-9099-C40C66FF867C}">
                  <a14:compatExt spid="_x0000_s23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3075" name="Button 3619" hidden="1">
              <a:extLst>
                <a:ext uri="{63B3BB69-23CF-44E3-9099-C40C66FF867C}">
                  <a14:compatExt spid="_x0000_s23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3076" name="Button 3620" hidden="1">
              <a:extLst>
                <a:ext uri="{63B3BB69-23CF-44E3-9099-C40C66FF867C}">
                  <a14:compatExt spid="_x0000_s23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3077" name="Button 3621" hidden="1">
              <a:extLst>
                <a:ext uri="{63B3BB69-23CF-44E3-9099-C40C66FF867C}">
                  <a14:compatExt spid="_x0000_s23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3078" name="Button 3622" hidden="1">
              <a:extLst>
                <a:ext uri="{63B3BB69-23CF-44E3-9099-C40C66FF867C}">
                  <a14:compatExt spid="_x0000_s23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3079" name="Button 3623" hidden="1">
              <a:extLst>
                <a:ext uri="{63B3BB69-23CF-44E3-9099-C40C66FF867C}">
                  <a14:compatExt spid="_x0000_s2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23080" name="Button 3624" hidden="1">
              <a:extLst>
                <a:ext uri="{63B3BB69-23CF-44E3-9099-C40C66FF867C}">
                  <a14:compatExt spid="_x0000_s23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23081" name="Button 3625" hidden="1">
              <a:extLst>
                <a:ext uri="{63B3BB69-23CF-44E3-9099-C40C66FF867C}">
                  <a14:compatExt spid="_x0000_s23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3084" name="Button 3628" hidden="1">
              <a:extLst>
                <a:ext uri="{63B3BB69-23CF-44E3-9099-C40C66FF867C}">
                  <a14:compatExt spid="_x0000_s23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085" name="Button 3629" hidden="1">
              <a:extLst>
                <a:ext uri="{63B3BB69-23CF-44E3-9099-C40C66FF867C}">
                  <a14:compatExt spid="_x0000_s23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3086" name="Button 3630" hidden="1">
              <a:extLst>
                <a:ext uri="{63B3BB69-23CF-44E3-9099-C40C66FF867C}">
                  <a14:compatExt spid="_x0000_s23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3111" name="Button 3655" hidden="1">
              <a:extLst>
                <a:ext uri="{63B3BB69-23CF-44E3-9099-C40C66FF867C}">
                  <a14:compatExt spid="_x0000_s231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23112" name="Button 3656" hidden="1">
              <a:extLst>
                <a:ext uri="{63B3BB69-23CF-44E3-9099-C40C66FF867C}">
                  <a14:compatExt spid="_x0000_s2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3115" name="Button 3659" hidden="1">
              <a:extLst>
                <a:ext uri="{63B3BB69-23CF-44E3-9099-C40C66FF867C}">
                  <a14:compatExt spid="_x0000_s23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3116" name="Button 3660" hidden="1">
              <a:extLst>
                <a:ext uri="{63B3BB69-23CF-44E3-9099-C40C66FF867C}">
                  <a14:compatExt spid="_x0000_s23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3117" name="Button 3661" hidden="1">
              <a:extLst>
                <a:ext uri="{63B3BB69-23CF-44E3-9099-C40C66FF867C}">
                  <a14:compatExt spid="_x0000_s23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23118" name="Button 3662" hidden="1">
              <a:extLst>
                <a:ext uri="{63B3BB69-23CF-44E3-9099-C40C66FF867C}">
                  <a14:compatExt spid="_x0000_s23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23119" name="Button 3663" hidden="1">
              <a:extLst>
                <a:ext uri="{63B3BB69-23CF-44E3-9099-C40C66FF867C}">
                  <a14:compatExt spid="_x0000_s23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23120" name="Button 3664" hidden="1">
              <a:extLst>
                <a:ext uri="{63B3BB69-23CF-44E3-9099-C40C66FF867C}">
                  <a14:compatExt spid="_x0000_s23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23121" name="Button 3665" hidden="1">
              <a:extLst>
                <a:ext uri="{63B3BB69-23CF-44E3-9099-C40C66FF867C}">
                  <a14:compatExt spid="_x0000_s23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23122" name="Button 3666" hidden="1">
              <a:extLst>
                <a:ext uri="{63B3BB69-23CF-44E3-9099-C40C66FF867C}">
                  <a14:compatExt spid="_x0000_s23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23123" name="Button 3667" hidden="1">
              <a:extLst>
                <a:ext uri="{63B3BB69-23CF-44E3-9099-C40C66FF867C}">
                  <a14:compatExt spid="_x0000_s23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3124" name="Button 3668" hidden="1">
              <a:extLst>
                <a:ext uri="{63B3BB69-23CF-44E3-9099-C40C66FF867C}">
                  <a14:compatExt spid="_x0000_s23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23125" name="Button 3669" hidden="1">
              <a:extLst>
                <a:ext uri="{63B3BB69-23CF-44E3-9099-C40C66FF867C}">
                  <a14:compatExt spid="_x0000_s23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23126" name="Button 3670" hidden="1">
              <a:extLst>
                <a:ext uri="{63B3BB69-23CF-44E3-9099-C40C66FF867C}">
                  <a14:compatExt spid="_x0000_s23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3127" name="Button 3671" hidden="1">
              <a:extLst>
                <a:ext uri="{63B3BB69-23CF-44E3-9099-C40C66FF867C}">
                  <a14:compatExt spid="_x0000_s2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3128" name="Button 3672" hidden="1">
              <a:extLst>
                <a:ext uri="{63B3BB69-23CF-44E3-9099-C40C66FF867C}">
                  <a14:compatExt spid="_x0000_s23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23129" name="Button 3673" hidden="1">
              <a:extLst>
                <a:ext uri="{63B3BB69-23CF-44E3-9099-C40C66FF867C}">
                  <a14:compatExt spid="_x0000_s23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23130" name="Button 3674" hidden="1">
              <a:extLst>
                <a:ext uri="{63B3BB69-23CF-44E3-9099-C40C66FF867C}">
                  <a14:compatExt spid="_x0000_s23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3131" name="Button 3675" hidden="1">
              <a:extLst>
                <a:ext uri="{63B3BB69-23CF-44E3-9099-C40C66FF867C}">
                  <a14:compatExt spid="_x0000_s23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23132" name="Button 3676" hidden="1">
              <a:extLst>
                <a:ext uri="{63B3BB69-23CF-44E3-9099-C40C66FF867C}">
                  <a14:compatExt spid="_x0000_s23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23133" name="Button 3677" hidden="1">
              <a:extLst>
                <a:ext uri="{63B3BB69-23CF-44E3-9099-C40C66FF867C}">
                  <a14:compatExt spid="_x0000_s23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23134" name="Button 3678" hidden="1">
              <a:extLst>
                <a:ext uri="{63B3BB69-23CF-44E3-9099-C40C66FF867C}">
                  <a14:compatExt spid="_x0000_s2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23135" name="Button 3679" hidden="1">
              <a:extLst>
                <a:ext uri="{63B3BB69-23CF-44E3-9099-C40C66FF867C}">
                  <a14:compatExt spid="_x0000_s23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3136" name="Button 3680" hidden="1">
              <a:extLst>
                <a:ext uri="{63B3BB69-23CF-44E3-9099-C40C66FF867C}">
                  <a14:compatExt spid="_x0000_s2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23137" name="Button 3681" hidden="1">
              <a:extLst>
                <a:ext uri="{63B3BB69-23CF-44E3-9099-C40C66FF867C}">
                  <a14:compatExt spid="_x0000_s231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3138" name="Button 3682" hidden="1">
              <a:extLst>
                <a:ext uri="{63B3BB69-23CF-44E3-9099-C40C66FF867C}">
                  <a14:compatExt spid="_x0000_s231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3139" name="Button 3683" hidden="1">
              <a:extLst>
                <a:ext uri="{63B3BB69-23CF-44E3-9099-C40C66FF867C}">
                  <a14:compatExt spid="_x0000_s231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3140" name="Button 3684" hidden="1">
              <a:extLst>
                <a:ext uri="{63B3BB69-23CF-44E3-9099-C40C66FF867C}">
                  <a14:compatExt spid="_x0000_s231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23141" name="Button 3685" hidden="1">
              <a:extLst>
                <a:ext uri="{63B3BB69-23CF-44E3-9099-C40C66FF867C}">
                  <a14:compatExt spid="_x0000_s231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3142" name="Button 3686" hidden="1">
              <a:extLst>
                <a:ext uri="{63B3BB69-23CF-44E3-9099-C40C66FF867C}">
                  <a14:compatExt spid="_x0000_s231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23143" name="Button 3687" hidden="1">
              <a:extLst>
                <a:ext uri="{63B3BB69-23CF-44E3-9099-C40C66FF867C}">
                  <a14:compatExt spid="_x0000_s231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23144" name="Button 3688" hidden="1">
              <a:extLst>
                <a:ext uri="{63B3BB69-23CF-44E3-9099-C40C66FF867C}">
                  <a14:compatExt spid="_x0000_s231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23145" name="Button 3689" hidden="1">
              <a:extLst>
                <a:ext uri="{63B3BB69-23CF-44E3-9099-C40C66FF867C}">
                  <a14:compatExt spid="_x0000_s23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23146" name="Button 3690" hidden="1">
              <a:extLst>
                <a:ext uri="{63B3BB69-23CF-44E3-9099-C40C66FF867C}">
                  <a14:compatExt spid="_x0000_s23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23147" name="Button 3691" hidden="1">
              <a:extLst>
                <a:ext uri="{63B3BB69-23CF-44E3-9099-C40C66FF867C}">
                  <a14:compatExt spid="_x0000_s23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23148" name="Button 3692" hidden="1">
              <a:extLst>
                <a:ext uri="{63B3BB69-23CF-44E3-9099-C40C66FF867C}">
                  <a14:compatExt spid="_x0000_s231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23149" name="Button 3693" hidden="1">
              <a:extLst>
                <a:ext uri="{63B3BB69-23CF-44E3-9099-C40C66FF867C}">
                  <a14:compatExt spid="_x0000_s23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3150" name="Button 3694" hidden="1">
              <a:extLst>
                <a:ext uri="{63B3BB69-23CF-44E3-9099-C40C66FF867C}">
                  <a14:compatExt spid="_x0000_s23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23151" name="Button 3695" hidden="1">
              <a:extLst>
                <a:ext uri="{63B3BB69-23CF-44E3-9099-C40C66FF867C}">
                  <a14:compatExt spid="_x0000_s231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23152" name="Button 3696" hidden="1">
              <a:extLst>
                <a:ext uri="{63B3BB69-23CF-44E3-9099-C40C66FF867C}">
                  <a14:compatExt spid="_x0000_s231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3153" name="Button 3697" hidden="1">
              <a:extLst>
                <a:ext uri="{63B3BB69-23CF-44E3-9099-C40C66FF867C}">
                  <a14:compatExt spid="_x0000_s23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23154" name="Button 3698" hidden="1">
              <a:extLst>
                <a:ext uri="{63B3BB69-23CF-44E3-9099-C40C66FF867C}">
                  <a14:compatExt spid="_x0000_s23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23155" name="Button 3699" hidden="1">
              <a:extLst>
                <a:ext uri="{63B3BB69-23CF-44E3-9099-C40C66FF867C}">
                  <a14:compatExt spid="_x0000_s231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23156" name="Button 3700" hidden="1">
              <a:extLst>
                <a:ext uri="{63B3BB69-23CF-44E3-9099-C40C66FF867C}">
                  <a14:compatExt spid="_x0000_s23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23157" name="Button 3701" hidden="1">
              <a:extLst>
                <a:ext uri="{63B3BB69-23CF-44E3-9099-C40C66FF867C}">
                  <a14:compatExt spid="_x0000_s23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3158" name="Button 3702" hidden="1">
              <a:extLst>
                <a:ext uri="{63B3BB69-23CF-44E3-9099-C40C66FF867C}">
                  <a14:compatExt spid="_x0000_s2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23159" name="Button 3703" hidden="1">
              <a:extLst>
                <a:ext uri="{63B3BB69-23CF-44E3-9099-C40C66FF867C}">
                  <a14:compatExt spid="_x0000_s23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3160" name="Button 3704" hidden="1">
              <a:extLst>
                <a:ext uri="{63B3BB69-23CF-44E3-9099-C40C66FF867C}">
                  <a14:compatExt spid="_x0000_s23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3161" name="Button 3705" hidden="1">
              <a:extLst>
                <a:ext uri="{63B3BB69-23CF-44E3-9099-C40C66FF867C}">
                  <a14:compatExt spid="_x0000_s23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3162" name="Button 3706" hidden="1">
              <a:extLst>
                <a:ext uri="{63B3BB69-23CF-44E3-9099-C40C66FF867C}">
                  <a14:compatExt spid="_x0000_s23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3163" name="Button 3707" hidden="1">
              <a:extLst>
                <a:ext uri="{63B3BB69-23CF-44E3-9099-C40C66FF867C}">
                  <a14:compatExt spid="_x0000_s23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3164" name="Button 3708" hidden="1">
              <a:extLst>
                <a:ext uri="{63B3BB69-23CF-44E3-9099-C40C66FF867C}">
                  <a14:compatExt spid="_x0000_s23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3165" name="Button 3709" hidden="1">
              <a:extLst>
                <a:ext uri="{63B3BB69-23CF-44E3-9099-C40C66FF867C}">
                  <a14:compatExt spid="_x0000_s23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3166" name="Button 3710" hidden="1">
              <a:extLst>
                <a:ext uri="{63B3BB69-23CF-44E3-9099-C40C66FF867C}">
                  <a14:compatExt spid="_x0000_s23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23167" name="Button 3711" hidden="1">
              <a:extLst>
                <a:ext uri="{63B3BB69-23CF-44E3-9099-C40C66FF867C}">
                  <a14:compatExt spid="_x0000_s23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23168" name="Button 3712" hidden="1">
              <a:extLst>
                <a:ext uri="{63B3BB69-23CF-44E3-9099-C40C66FF867C}">
                  <a14:compatExt spid="_x0000_s23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3169" name="Button 3713" hidden="1">
              <a:extLst>
                <a:ext uri="{63B3BB69-23CF-44E3-9099-C40C66FF867C}">
                  <a14:compatExt spid="_x0000_s2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3170" name="Button 3714" hidden="1">
              <a:extLst>
                <a:ext uri="{63B3BB69-23CF-44E3-9099-C40C66FF867C}">
                  <a14:compatExt spid="_x0000_s23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3171" name="Button 3715" hidden="1">
              <a:extLst>
                <a:ext uri="{63B3BB69-23CF-44E3-9099-C40C66FF867C}">
                  <a14:compatExt spid="_x0000_s23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3172" name="Button 3716" hidden="1">
              <a:extLst>
                <a:ext uri="{63B3BB69-23CF-44E3-9099-C40C66FF867C}">
                  <a14:compatExt spid="_x0000_s23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23173" name="Button 3717" hidden="1">
              <a:extLst>
                <a:ext uri="{63B3BB69-23CF-44E3-9099-C40C66FF867C}">
                  <a14:compatExt spid="_x0000_s23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3174" name="Button 3718" hidden="1">
              <a:extLst>
                <a:ext uri="{63B3BB69-23CF-44E3-9099-C40C66FF867C}">
                  <a14:compatExt spid="_x0000_s2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3175" name="Button 3719" hidden="1">
              <a:extLst>
                <a:ext uri="{63B3BB69-23CF-44E3-9099-C40C66FF867C}">
                  <a14:compatExt spid="_x0000_s23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3176" name="Button 3720" hidden="1">
              <a:extLst>
                <a:ext uri="{63B3BB69-23CF-44E3-9099-C40C66FF867C}">
                  <a14:compatExt spid="_x0000_s23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3177" name="Button 3721" hidden="1">
              <a:extLst>
                <a:ext uri="{63B3BB69-23CF-44E3-9099-C40C66FF867C}">
                  <a14:compatExt spid="_x0000_s2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3178" name="Button 3722" hidden="1">
              <a:extLst>
                <a:ext uri="{63B3BB69-23CF-44E3-9099-C40C66FF867C}">
                  <a14:compatExt spid="_x0000_s2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3179" name="Button 3723" hidden="1">
              <a:extLst>
                <a:ext uri="{63B3BB69-23CF-44E3-9099-C40C66FF867C}">
                  <a14:compatExt spid="_x0000_s23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3180" name="Button 3724" hidden="1">
              <a:extLst>
                <a:ext uri="{63B3BB69-23CF-44E3-9099-C40C66FF867C}">
                  <a14:compatExt spid="_x0000_s2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3181" name="Button 3725" hidden="1">
              <a:extLst>
                <a:ext uri="{63B3BB69-23CF-44E3-9099-C40C66FF867C}">
                  <a14:compatExt spid="_x0000_s2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3182" name="Button 3726" hidden="1">
              <a:extLst>
                <a:ext uri="{63B3BB69-23CF-44E3-9099-C40C66FF867C}">
                  <a14:compatExt spid="_x0000_s2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3183" name="Button 3727" hidden="1">
              <a:extLst>
                <a:ext uri="{63B3BB69-23CF-44E3-9099-C40C66FF867C}">
                  <a14:compatExt spid="_x0000_s2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3184" name="Button 3728" hidden="1">
              <a:extLst>
                <a:ext uri="{63B3BB69-23CF-44E3-9099-C40C66FF867C}">
                  <a14:compatExt spid="_x0000_s2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3185" name="Button 3729" hidden="1">
              <a:extLst>
                <a:ext uri="{63B3BB69-23CF-44E3-9099-C40C66FF867C}">
                  <a14:compatExt spid="_x0000_s2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23186" name="Button 3730" hidden="1">
              <a:extLst>
                <a:ext uri="{63B3BB69-23CF-44E3-9099-C40C66FF867C}">
                  <a14:compatExt spid="_x0000_s23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23187" name="Button 3731" hidden="1">
              <a:extLst>
                <a:ext uri="{63B3BB69-23CF-44E3-9099-C40C66FF867C}">
                  <a14:compatExt spid="_x0000_s2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3188" name="Button 3732" hidden="1">
              <a:extLst>
                <a:ext uri="{63B3BB69-23CF-44E3-9099-C40C66FF867C}">
                  <a14:compatExt spid="_x0000_s23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23189" name="Button 3733" hidden="1">
              <a:extLst>
                <a:ext uri="{63B3BB69-23CF-44E3-9099-C40C66FF867C}">
                  <a14:compatExt spid="_x0000_s23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23205" name="Button 3749" hidden="1">
              <a:extLst>
                <a:ext uri="{63B3BB69-23CF-44E3-9099-C40C66FF867C}">
                  <a14:compatExt spid="_x0000_s23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23206" name="Button 3750" hidden="1">
              <a:extLst>
                <a:ext uri="{63B3BB69-23CF-44E3-9099-C40C66FF867C}">
                  <a14:compatExt spid="_x0000_s23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3207" name="Button 3751" hidden="1">
              <a:extLst>
                <a:ext uri="{63B3BB69-23CF-44E3-9099-C40C66FF867C}">
                  <a14:compatExt spid="_x0000_s23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3208" name="Button 3752" hidden="1">
              <a:extLst>
                <a:ext uri="{63B3BB69-23CF-44E3-9099-C40C66FF867C}">
                  <a14:compatExt spid="_x0000_s23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3209" name="Button 3753" hidden="1">
              <a:extLst>
                <a:ext uri="{63B3BB69-23CF-44E3-9099-C40C66FF867C}">
                  <a14:compatExt spid="_x0000_s23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3210" name="Button 3754" hidden="1">
              <a:extLst>
                <a:ext uri="{63B3BB69-23CF-44E3-9099-C40C66FF867C}">
                  <a14:compatExt spid="_x0000_s23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3211" name="Button 3755" hidden="1">
              <a:extLst>
                <a:ext uri="{63B3BB69-23CF-44E3-9099-C40C66FF867C}">
                  <a14:compatExt spid="_x0000_s23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3212" name="Button 3756" hidden="1">
              <a:extLst>
                <a:ext uri="{63B3BB69-23CF-44E3-9099-C40C66FF867C}">
                  <a14:compatExt spid="_x0000_s23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23213" name="Button 3757" hidden="1">
              <a:extLst>
                <a:ext uri="{63B3BB69-23CF-44E3-9099-C40C66FF867C}">
                  <a14:compatExt spid="_x0000_s23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23214" name="Button 3758" hidden="1">
              <a:extLst>
                <a:ext uri="{63B3BB69-23CF-44E3-9099-C40C66FF867C}">
                  <a14:compatExt spid="_x0000_s23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23215" name="Button 3759" hidden="1">
              <a:extLst>
                <a:ext uri="{63B3BB69-23CF-44E3-9099-C40C66FF867C}">
                  <a14:compatExt spid="_x0000_s23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23216" name="Button 3760" hidden="1">
              <a:extLst>
                <a:ext uri="{63B3BB69-23CF-44E3-9099-C40C66FF867C}">
                  <a14:compatExt spid="_x0000_s232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23217" name="Button 3761" hidden="1">
              <a:extLst>
                <a:ext uri="{63B3BB69-23CF-44E3-9099-C40C66FF867C}">
                  <a14:compatExt spid="_x0000_s232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23218" name="Button 3762" hidden="1">
              <a:extLst>
                <a:ext uri="{63B3BB69-23CF-44E3-9099-C40C66FF867C}">
                  <a14:compatExt spid="_x0000_s232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23219" name="Button 3763" hidden="1">
              <a:extLst>
                <a:ext uri="{63B3BB69-23CF-44E3-9099-C40C66FF867C}">
                  <a14:compatExt spid="_x0000_s232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3220" name="Button 3764" hidden="1">
              <a:extLst>
                <a:ext uri="{63B3BB69-23CF-44E3-9099-C40C66FF867C}">
                  <a14:compatExt spid="_x0000_s23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3221" name="Button 3765" hidden="1">
              <a:extLst>
                <a:ext uri="{63B3BB69-23CF-44E3-9099-C40C66FF867C}">
                  <a14:compatExt spid="_x0000_s232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3222" name="Button 3766" hidden="1">
              <a:extLst>
                <a:ext uri="{63B3BB69-23CF-44E3-9099-C40C66FF867C}">
                  <a14:compatExt spid="_x0000_s23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3223" name="Button 3767" hidden="1">
              <a:extLst>
                <a:ext uri="{63B3BB69-23CF-44E3-9099-C40C66FF867C}">
                  <a14:compatExt spid="_x0000_s23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3224" name="Button 3768" hidden="1">
              <a:extLst>
                <a:ext uri="{63B3BB69-23CF-44E3-9099-C40C66FF867C}">
                  <a14:compatExt spid="_x0000_s23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3255" name="Button 3799" hidden="1">
              <a:extLst>
                <a:ext uri="{63B3BB69-23CF-44E3-9099-C40C66FF867C}">
                  <a14:compatExt spid="_x0000_s232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3257" name="Button 3801" hidden="1">
              <a:extLst>
                <a:ext uri="{63B3BB69-23CF-44E3-9099-C40C66FF867C}">
                  <a14:compatExt spid="_x0000_s232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3269" name="Button 3813" hidden="1">
              <a:extLst>
                <a:ext uri="{63B3BB69-23CF-44E3-9099-C40C66FF867C}">
                  <a14:compatExt spid="_x0000_s23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3270" name="Button 3814" hidden="1">
              <a:extLst>
                <a:ext uri="{63B3BB69-23CF-44E3-9099-C40C66FF867C}">
                  <a14:compatExt spid="_x0000_s23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3271" name="Button 3815" hidden="1">
              <a:extLst>
                <a:ext uri="{63B3BB69-23CF-44E3-9099-C40C66FF867C}">
                  <a14:compatExt spid="_x0000_s2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3272" name="Button 3816" hidden="1">
              <a:extLst>
                <a:ext uri="{63B3BB69-23CF-44E3-9099-C40C66FF867C}">
                  <a14:compatExt spid="_x0000_s2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3273" name="Button 3817" hidden="1">
              <a:extLst>
                <a:ext uri="{63B3BB69-23CF-44E3-9099-C40C66FF867C}">
                  <a14:compatExt spid="_x0000_s2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3274" name="Button 3818" hidden="1">
              <a:extLst>
                <a:ext uri="{63B3BB69-23CF-44E3-9099-C40C66FF867C}">
                  <a14:compatExt spid="_x0000_s2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3275" name="Button 3819" hidden="1">
              <a:extLst>
                <a:ext uri="{63B3BB69-23CF-44E3-9099-C40C66FF867C}">
                  <a14:compatExt spid="_x0000_s2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3276" name="Button 3820" hidden="1">
              <a:extLst>
                <a:ext uri="{63B3BB69-23CF-44E3-9099-C40C66FF867C}">
                  <a14:compatExt spid="_x0000_s2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3277" name="Button 3821" hidden="1">
              <a:extLst>
                <a:ext uri="{63B3BB69-23CF-44E3-9099-C40C66FF867C}">
                  <a14:compatExt spid="_x0000_s2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3278" name="Button 3822" hidden="1">
              <a:extLst>
                <a:ext uri="{63B3BB69-23CF-44E3-9099-C40C66FF867C}">
                  <a14:compatExt spid="_x0000_s2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3279" name="Button 3823" hidden="1">
              <a:extLst>
                <a:ext uri="{63B3BB69-23CF-44E3-9099-C40C66FF867C}">
                  <a14:compatExt spid="_x0000_s2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3280" name="Button 3824" hidden="1">
              <a:extLst>
                <a:ext uri="{63B3BB69-23CF-44E3-9099-C40C66FF867C}">
                  <a14:compatExt spid="_x0000_s2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3281" name="Button 3825" hidden="1">
              <a:extLst>
                <a:ext uri="{63B3BB69-23CF-44E3-9099-C40C66FF867C}">
                  <a14:compatExt spid="_x0000_s2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3282" name="Button 3826" hidden="1">
              <a:extLst>
                <a:ext uri="{63B3BB69-23CF-44E3-9099-C40C66FF867C}">
                  <a14:compatExt spid="_x0000_s23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3283" name="Button 3827" hidden="1">
              <a:extLst>
                <a:ext uri="{63B3BB69-23CF-44E3-9099-C40C66FF867C}">
                  <a14:compatExt spid="_x0000_s23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3284" name="Button 3828" hidden="1">
              <a:extLst>
                <a:ext uri="{63B3BB69-23CF-44E3-9099-C40C66FF867C}">
                  <a14:compatExt spid="_x0000_s23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3285" name="Button 3829" hidden="1">
              <a:extLst>
                <a:ext uri="{63B3BB69-23CF-44E3-9099-C40C66FF867C}">
                  <a14:compatExt spid="_x0000_s232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3286" name="Button 3830" hidden="1">
              <a:extLst>
                <a:ext uri="{63B3BB69-23CF-44E3-9099-C40C66FF867C}">
                  <a14:compatExt spid="_x0000_s232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23287" name="Button 3831" hidden="1">
              <a:extLst>
                <a:ext uri="{63B3BB69-23CF-44E3-9099-C40C66FF867C}">
                  <a14:compatExt spid="_x0000_s232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3288" name="Button 3832" hidden="1">
              <a:extLst>
                <a:ext uri="{63B3BB69-23CF-44E3-9099-C40C66FF867C}">
                  <a14:compatExt spid="_x0000_s23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3289" name="Button 3833" hidden="1">
              <a:extLst>
                <a:ext uri="{63B3BB69-23CF-44E3-9099-C40C66FF867C}">
                  <a14:compatExt spid="_x0000_s23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23290" name="Button 3834" hidden="1">
              <a:extLst>
                <a:ext uri="{63B3BB69-23CF-44E3-9099-C40C66FF867C}">
                  <a14:compatExt spid="_x0000_s232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23291" name="Button 3835" hidden="1">
              <a:extLst>
                <a:ext uri="{63B3BB69-23CF-44E3-9099-C40C66FF867C}">
                  <a14:compatExt spid="_x0000_s23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23292" name="Button 3836" hidden="1">
              <a:extLst>
                <a:ext uri="{63B3BB69-23CF-44E3-9099-C40C66FF867C}">
                  <a14:compatExt spid="_x0000_s232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23293" name="Button 3837" hidden="1">
              <a:extLst>
                <a:ext uri="{63B3BB69-23CF-44E3-9099-C40C66FF867C}">
                  <a14:compatExt spid="_x0000_s232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23294" name="Button 3838" hidden="1">
              <a:extLst>
                <a:ext uri="{63B3BB69-23CF-44E3-9099-C40C66FF867C}">
                  <a14:compatExt spid="_x0000_s232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3295" name="Button 3839" hidden="1">
              <a:extLst>
                <a:ext uri="{63B3BB69-23CF-44E3-9099-C40C66FF867C}">
                  <a14:compatExt spid="_x0000_s232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3296" name="Button 3840" hidden="1">
              <a:extLst>
                <a:ext uri="{63B3BB69-23CF-44E3-9099-C40C66FF867C}">
                  <a14:compatExt spid="_x0000_s232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3297" name="Button 3841" hidden="1">
              <a:extLst>
                <a:ext uri="{63B3BB69-23CF-44E3-9099-C40C66FF867C}">
                  <a14:compatExt spid="_x0000_s23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3298" name="Button 3842" hidden="1">
              <a:extLst>
                <a:ext uri="{63B3BB69-23CF-44E3-9099-C40C66FF867C}">
                  <a14:compatExt spid="_x0000_s232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3299" name="Button 3843" hidden="1">
              <a:extLst>
                <a:ext uri="{63B3BB69-23CF-44E3-9099-C40C66FF867C}">
                  <a14:compatExt spid="_x0000_s232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3300" name="Button 3844" hidden="1">
              <a:extLst>
                <a:ext uri="{63B3BB69-23CF-44E3-9099-C40C66FF867C}">
                  <a14:compatExt spid="_x0000_s233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3301" name="Button 3845" hidden="1">
              <a:extLst>
                <a:ext uri="{63B3BB69-23CF-44E3-9099-C40C66FF867C}">
                  <a14:compatExt spid="_x0000_s233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3302" name="Button 3846" hidden="1">
              <a:extLst>
                <a:ext uri="{63B3BB69-23CF-44E3-9099-C40C66FF867C}">
                  <a14:compatExt spid="_x0000_s23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3303" name="Button 3847" hidden="1">
              <a:extLst>
                <a:ext uri="{63B3BB69-23CF-44E3-9099-C40C66FF867C}">
                  <a14:compatExt spid="_x0000_s233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3304" name="Button 3848" hidden="1">
              <a:extLst>
                <a:ext uri="{63B3BB69-23CF-44E3-9099-C40C66FF867C}">
                  <a14:compatExt spid="_x0000_s23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3305" name="Button 3849" hidden="1">
              <a:extLst>
                <a:ext uri="{63B3BB69-23CF-44E3-9099-C40C66FF867C}">
                  <a14:compatExt spid="_x0000_s23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3306" name="Button 3850" hidden="1">
              <a:extLst>
                <a:ext uri="{63B3BB69-23CF-44E3-9099-C40C66FF867C}">
                  <a14:compatExt spid="_x0000_s23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3307" name="Button 3851" hidden="1">
              <a:extLst>
                <a:ext uri="{63B3BB69-23CF-44E3-9099-C40C66FF867C}">
                  <a14:compatExt spid="_x0000_s23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3308" name="Button 3852" hidden="1">
              <a:extLst>
                <a:ext uri="{63B3BB69-23CF-44E3-9099-C40C66FF867C}">
                  <a14:compatExt spid="_x0000_s23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3309" name="Button 3853" hidden="1">
              <a:extLst>
                <a:ext uri="{63B3BB69-23CF-44E3-9099-C40C66FF867C}">
                  <a14:compatExt spid="_x0000_s23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3310" name="Button 3854" hidden="1">
              <a:extLst>
                <a:ext uri="{63B3BB69-23CF-44E3-9099-C40C66FF867C}">
                  <a14:compatExt spid="_x0000_s23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3311" name="Button 3855" hidden="1">
              <a:extLst>
                <a:ext uri="{63B3BB69-23CF-44E3-9099-C40C66FF867C}">
                  <a14:compatExt spid="_x0000_s23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3312" name="Button 3856" hidden="1">
              <a:extLst>
                <a:ext uri="{63B3BB69-23CF-44E3-9099-C40C66FF867C}">
                  <a14:compatExt spid="_x0000_s23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23313" name="Button 3857" hidden="1">
              <a:extLst>
                <a:ext uri="{63B3BB69-23CF-44E3-9099-C40C66FF867C}">
                  <a14:compatExt spid="_x0000_s23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3314" name="Button 3858" hidden="1">
              <a:extLst>
                <a:ext uri="{63B3BB69-23CF-44E3-9099-C40C66FF867C}">
                  <a14:compatExt spid="_x0000_s23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3315" name="Button 3859" hidden="1">
              <a:extLst>
                <a:ext uri="{63B3BB69-23CF-44E3-9099-C40C66FF867C}">
                  <a14:compatExt spid="_x0000_s23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3316" name="Button 3860" hidden="1">
              <a:extLst>
                <a:ext uri="{63B3BB69-23CF-44E3-9099-C40C66FF867C}">
                  <a14:compatExt spid="_x0000_s23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3317" name="Button 3861" hidden="1">
              <a:extLst>
                <a:ext uri="{63B3BB69-23CF-44E3-9099-C40C66FF867C}">
                  <a14:compatExt spid="_x0000_s23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23318" name="Button 3862" hidden="1">
              <a:extLst>
                <a:ext uri="{63B3BB69-23CF-44E3-9099-C40C66FF867C}">
                  <a14:compatExt spid="_x0000_s23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3319" name="Button 3863" hidden="1">
              <a:extLst>
                <a:ext uri="{63B3BB69-23CF-44E3-9099-C40C66FF867C}">
                  <a14:compatExt spid="_x0000_s23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3320" name="Button 3864" hidden="1">
              <a:extLst>
                <a:ext uri="{63B3BB69-23CF-44E3-9099-C40C66FF867C}">
                  <a14:compatExt spid="_x0000_s23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3321" name="Button 3865" hidden="1">
              <a:extLst>
                <a:ext uri="{63B3BB69-23CF-44E3-9099-C40C66FF867C}">
                  <a14:compatExt spid="_x0000_s23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3322" name="Button 3866" hidden="1">
              <a:extLst>
                <a:ext uri="{63B3BB69-23CF-44E3-9099-C40C66FF867C}">
                  <a14:compatExt spid="_x0000_s23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3323" name="Button 3867" hidden="1">
              <a:extLst>
                <a:ext uri="{63B3BB69-23CF-44E3-9099-C40C66FF867C}">
                  <a14:compatExt spid="_x0000_s23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3324" name="Button 3868" hidden="1">
              <a:extLst>
                <a:ext uri="{63B3BB69-23CF-44E3-9099-C40C66FF867C}">
                  <a14:compatExt spid="_x0000_s23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23325" name="Button 3869" hidden="1">
              <a:extLst>
                <a:ext uri="{63B3BB69-23CF-44E3-9099-C40C66FF867C}">
                  <a14:compatExt spid="_x0000_s23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3326" name="Button 3870" hidden="1">
              <a:extLst>
                <a:ext uri="{63B3BB69-23CF-44E3-9099-C40C66FF867C}">
                  <a14:compatExt spid="_x0000_s23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3327" name="Button 3871" hidden="1">
              <a:extLst>
                <a:ext uri="{63B3BB69-23CF-44E3-9099-C40C66FF867C}">
                  <a14:compatExt spid="_x0000_s23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23328" name="Button 3872" hidden="1">
              <a:extLst>
                <a:ext uri="{63B3BB69-23CF-44E3-9099-C40C66FF867C}">
                  <a14:compatExt spid="_x0000_s23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3329" name="Button 3873" hidden="1">
              <a:extLst>
                <a:ext uri="{63B3BB69-23CF-44E3-9099-C40C66FF867C}">
                  <a14:compatExt spid="_x0000_s23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3330" name="Button 3874" hidden="1">
              <a:extLst>
                <a:ext uri="{63B3BB69-23CF-44E3-9099-C40C66FF867C}">
                  <a14:compatExt spid="_x0000_s23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3331" name="Button 3875" hidden="1">
              <a:extLst>
                <a:ext uri="{63B3BB69-23CF-44E3-9099-C40C66FF867C}">
                  <a14:compatExt spid="_x0000_s23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23332" name="Button 3876" hidden="1">
              <a:extLst>
                <a:ext uri="{63B3BB69-23CF-44E3-9099-C40C66FF867C}">
                  <a14:compatExt spid="_x0000_s23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3333" name="Button 3877" hidden="1">
              <a:extLst>
                <a:ext uri="{63B3BB69-23CF-44E3-9099-C40C66FF867C}">
                  <a14:compatExt spid="_x0000_s23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3334" name="Button 3878" hidden="1">
              <a:extLst>
                <a:ext uri="{63B3BB69-23CF-44E3-9099-C40C66FF867C}">
                  <a14:compatExt spid="_x0000_s23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3335" name="Button 3879" hidden="1">
              <a:extLst>
                <a:ext uri="{63B3BB69-23CF-44E3-9099-C40C66FF867C}">
                  <a14:compatExt spid="_x0000_s23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3336" name="Button 3880" hidden="1">
              <a:extLst>
                <a:ext uri="{63B3BB69-23CF-44E3-9099-C40C66FF867C}">
                  <a14:compatExt spid="_x0000_s23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23337" name="Button 3881" hidden="1">
              <a:extLst>
                <a:ext uri="{63B3BB69-23CF-44E3-9099-C40C66FF867C}">
                  <a14:compatExt spid="_x0000_s23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23338" name="Button 3882" hidden="1">
              <a:extLst>
                <a:ext uri="{63B3BB69-23CF-44E3-9099-C40C66FF867C}">
                  <a14:compatExt spid="_x0000_s23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3339" name="Button 3883" hidden="1">
              <a:extLst>
                <a:ext uri="{63B3BB69-23CF-44E3-9099-C40C66FF867C}">
                  <a14:compatExt spid="_x0000_s23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3340" name="Button 3884" hidden="1">
              <a:extLst>
                <a:ext uri="{63B3BB69-23CF-44E3-9099-C40C66FF867C}">
                  <a14:compatExt spid="_x0000_s23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3341" name="Button 3885" hidden="1">
              <a:extLst>
                <a:ext uri="{63B3BB69-23CF-44E3-9099-C40C66FF867C}">
                  <a14:compatExt spid="_x0000_s23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3342" name="Button 3886" hidden="1">
              <a:extLst>
                <a:ext uri="{63B3BB69-23CF-44E3-9099-C40C66FF867C}">
                  <a14:compatExt spid="_x0000_s23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3343" name="Button 3887" hidden="1">
              <a:extLst>
                <a:ext uri="{63B3BB69-23CF-44E3-9099-C40C66FF867C}">
                  <a14:compatExt spid="_x0000_s23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3344" name="Button 3888" hidden="1">
              <a:extLst>
                <a:ext uri="{63B3BB69-23CF-44E3-9099-C40C66FF867C}">
                  <a14:compatExt spid="_x0000_s23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3345" name="Button 3889" hidden="1">
              <a:extLst>
                <a:ext uri="{63B3BB69-23CF-44E3-9099-C40C66FF867C}">
                  <a14:compatExt spid="_x0000_s23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3346" name="Button 3890" hidden="1">
              <a:extLst>
                <a:ext uri="{63B3BB69-23CF-44E3-9099-C40C66FF867C}">
                  <a14:compatExt spid="_x0000_s23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3367" name="Button 3911" hidden="1">
              <a:extLst>
                <a:ext uri="{63B3BB69-23CF-44E3-9099-C40C66FF867C}">
                  <a14:compatExt spid="_x0000_s233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3368" name="Button 3912" hidden="1">
              <a:extLst>
                <a:ext uri="{63B3BB69-23CF-44E3-9099-C40C66FF867C}">
                  <a14:compatExt spid="_x0000_s233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3369" name="Button 3913" hidden="1">
              <a:extLst>
                <a:ext uri="{63B3BB69-23CF-44E3-9099-C40C66FF867C}">
                  <a14:compatExt spid="_x0000_s2336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3370" name="Button 3914" hidden="1">
              <a:extLst>
                <a:ext uri="{63B3BB69-23CF-44E3-9099-C40C66FF867C}">
                  <a14:compatExt spid="_x0000_s233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3371" name="Button 3915" hidden="1">
              <a:extLst>
                <a:ext uri="{63B3BB69-23CF-44E3-9099-C40C66FF867C}">
                  <a14:compatExt spid="_x0000_s233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3372" name="Button 3916" hidden="1">
              <a:extLst>
                <a:ext uri="{63B3BB69-23CF-44E3-9099-C40C66FF867C}">
                  <a14:compatExt spid="_x0000_s23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3373" name="Button 3917" hidden="1">
              <a:extLst>
                <a:ext uri="{63B3BB69-23CF-44E3-9099-C40C66FF867C}">
                  <a14:compatExt spid="_x0000_s233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3374" name="Button 3918" hidden="1">
              <a:extLst>
                <a:ext uri="{63B3BB69-23CF-44E3-9099-C40C66FF867C}">
                  <a14:compatExt spid="_x0000_s23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 textlink="">
          <xdr:nvSpPr>
            <xdr:cNvPr id="23375" name="Button 3919" hidden="1">
              <a:extLst>
                <a:ext uri="{63B3BB69-23CF-44E3-9099-C40C66FF867C}">
                  <a14:compatExt spid="_x0000_s233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3376" name="Button 3920" hidden="1">
              <a:extLst>
                <a:ext uri="{63B3BB69-23CF-44E3-9099-C40C66FF867C}">
                  <a14:compatExt spid="_x0000_s233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3377" name="Button 3921" hidden="1">
              <a:extLst>
                <a:ext uri="{63B3BB69-23CF-44E3-9099-C40C66FF867C}">
                  <a14:compatExt spid="_x0000_s233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3378" name="Button 3922" hidden="1">
              <a:extLst>
                <a:ext uri="{63B3BB69-23CF-44E3-9099-C40C66FF867C}">
                  <a14:compatExt spid="_x0000_s23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3379" name="Button 3923" hidden="1">
              <a:extLst>
                <a:ext uri="{63B3BB69-23CF-44E3-9099-C40C66FF867C}">
                  <a14:compatExt spid="_x0000_s23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23380" name="Button 3924" hidden="1">
              <a:extLst>
                <a:ext uri="{63B3BB69-23CF-44E3-9099-C40C66FF867C}">
                  <a14:compatExt spid="_x0000_s23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3381" name="Button 3925" hidden="1">
              <a:extLst>
                <a:ext uri="{63B3BB69-23CF-44E3-9099-C40C66FF867C}">
                  <a14:compatExt spid="_x0000_s23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3382" name="Button 3926" hidden="1">
              <a:extLst>
                <a:ext uri="{63B3BB69-23CF-44E3-9099-C40C66FF867C}">
                  <a14:compatExt spid="_x0000_s23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3383" name="Button 3927" hidden="1">
              <a:extLst>
                <a:ext uri="{63B3BB69-23CF-44E3-9099-C40C66FF867C}">
                  <a14:compatExt spid="_x0000_s23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3384" name="Button 3928" hidden="1">
              <a:extLst>
                <a:ext uri="{63B3BB69-23CF-44E3-9099-C40C66FF867C}">
                  <a14:compatExt spid="_x0000_s233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23385" name="Button 3929" hidden="1">
              <a:extLst>
                <a:ext uri="{63B3BB69-23CF-44E3-9099-C40C66FF867C}">
                  <a14:compatExt spid="_x0000_s23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3386" name="Button 3930" hidden="1">
              <a:extLst>
                <a:ext uri="{63B3BB69-23CF-44E3-9099-C40C66FF867C}">
                  <a14:compatExt spid="_x0000_s23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3387" name="Button 3931" hidden="1">
              <a:extLst>
                <a:ext uri="{63B3BB69-23CF-44E3-9099-C40C66FF867C}">
                  <a14:compatExt spid="_x0000_s23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3388" name="Button 3932" hidden="1">
              <a:extLst>
                <a:ext uri="{63B3BB69-23CF-44E3-9099-C40C66FF867C}">
                  <a14:compatExt spid="_x0000_s23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3389" name="Button 3933" hidden="1">
              <a:extLst>
                <a:ext uri="{63B3BB69-23CF-44E3-9099-C40C66FF867C}">
                  <a14:compatExt spid="_x0000_s23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23390" name="Button 3934" hidden="1">
              <a:extLst>
                <a:ext uri="{63B3BB69-23CF-44E3-9099-C40C66FF867C}">
                  <a14:compatExt spid="_x0000_s23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3391" name="Button 3935" hidden="1">
              <a:extLst>
                <a:ext uri="{63B3BB69-23CF-44E3-9099-C40C66FF867C}">
                  <a14:compatExt spid="_x0000_s23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3392" name="Button 3936" hidden="1">
              <a:extLst>
                <a:ext uri="{63B3BB69-23CF-44E3-9099-C40C66FF867C}">
                  <a14:compatExt spid="_x0000_s23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23393" name="Button 3937" hidden="1">
              <a:extLst>
                <a:ext uri="{63B3BB69-23CF-44E3-9099-C40C66FF867C}">
                  <a14:compatExt spid="_x0000_s23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23394" name="Button 3938" hidden="1">
              <a:extLst>
                <a:ext uri="{63B3BB69-23CF-44E3-9099-C40C66FF867C}">
                  <a14:compatExt spid="_x0000_s23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3395" name="Button 3939" hidden="1">
              <a:extLst>
                <a:ext uri="{63B3BB69-23CF-44E3-9099-C40C66FF867C}">
                  <a14:compatExt spid="_x0000_s23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23396" name="Button 3940" hidden="1">
              <a:extLst>
                <a:ext uri="{63B3BB69-23CF-44E3-9099-C40C66FF867C}">
                  <a14:compatExt spid="_x0000_s23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23397" name="Button 3941" hidden="1">
              <a:extLst>
                <a:ext uri="{63B3BB69-23CF-44E3-9099-C40C66FF867C}">
                  <a14:compatExt spid="_x0000_s23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3398" name="Button 3942" hidden="1">
              <a:extLst>
                <a:ext uri="{63B3BB69-23CF-44E3-9099-C40C66FF867C}">
                  <a14:compatExt spid="_x0000_s23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3399" name="Button 3943" hidden="1">
              <a:extLst>
                <a:ext uri="{63B3BB69-23CF-44E3-9099-C40C66FF867C}">
                  <a14:compatExt spid="_x0000_s23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3400" name="Button 3944" hidden="1">
              <a:extLst>
                <a:ext uri="{63B3BB69-23CF-44E3-9099-C40C66FF867C}">
                  <a14:compatExt spid="_x0000_s23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23401" name="Button 3945" hidden="1">
              <a:extLst>
                <a:ext uri="{63B3BB69-23CF-44E3-9099-C40C66FF867C}">
                  <a14:compatExt spid="_x0000_s23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3402" name="Button 3946" hidden="1">
              <a:extLst>
                <a:ext uri="{63B3BB69-23CF-44E3-9099-C40C66FF867C}">
                  <a14:compatExt spid="_x0000_s23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3403" name="Button 3947" hidden="1">
              <a:extLst>
                <a:ext uri="{63B3BB69-23CF-44E3-9099-C40C66FF867C}">
                  <a14:compatExt spid="_x0000_s23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3404" name="Button 3948" hidden="1">
              <a:extLst>
                <a:ext uri="{63B3BB69-23CF-44E3-9099-C40C66FF867C}">
                  <a14:compatExt spid="_x0000_s23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3405" name="Button 3949" hidden="1">
              <a:extLst>
                <a:ext uri="{63B3BB69-23CF-44E3-9099-C40C66FF867C}">
                  <a14:compatExt spid="_x0000_s23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3406" name="Button 3950" hidden="1">
              <a:extLst>
                <a:ext uri="{63B3BB69-23CF-44E3-9099-C40C66FF867C}">
                  <a14:compatExt spid="_x0000_s23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23407" name="Button 3951" hidden="1">
              <a:extLst>
                <a:ext uri="{63B3BB69-23CF-44E3-9099-C40C66FF867C}">
                  <a14:compatExt spid="_x0000_s23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23408" name="Button 3952" hidden="1">
              <a:extLst>
                <a:ext uri="{63B3BB69-23CF-44E3-9099-C40C66FF867C}">
                  <a14:compatExt spid="_x0000_s234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3409" name="Button 3953" hidden="1">
              <a:extLst>
                <a:ext uri="{63B3BB69-23CF-44E3-9099-C40C66FF867C}">
                  <a14:compatExt spid="_x0000_s23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3410" name="Button 3954" hidden="1">
              <a:extLst>
                <a:ext uri="{63B3BB69-23CF-44E3-9099-C40C66FF867C}">
                  <a14:compatExt spid="_x0000_s23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3412" name="Button 3956" hidden="1">
              <a:extLst>
                <a:ext uri="{63B3BB69-23CF-44E3-9099-C40C66FF867C}">
                  <a14:compatExt spid="_x0000_s23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3413" name="Button 3957" hidden="1">
              <a:extLst>
                <a:ext uri="{63B3BB69-23CF-44E3-9099-C40C66FF867C}">
                  <a14:compatExt spid="_x0000_s23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3414" name="Button 3958" hidden="1">
              <a:extLst>
                <a:ext uri="{63B3BB69-23CF-44E3-9099-C40C66FF867C}">
                  <a14:compatExt spid="_x0000_s23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3415" name="Button 3959" hidden="1">
              <a:extLst>
                <a:ext uri="{63B3BB69-23CF-44E3-9099-C40C66FF867C}">
                  <a14:compatExt spid="_x0000_s23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23416" name="Button 3960" hidden="1">
              <a:extLst>
                <a:ext uri="{63B3BB69-23CF-44E3-9099-C40C66FF867C}">
                  <a14:compatExt spid="_x0000_s23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3417" name="Button 3961" hidden="1">
              <a:extLst>
                <a:ext uri="{63B3BB69-23CF-44E3-9099-C40C66FF867C}">
                  <a14:compatExt spid="_x0000_s23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3418" name="Button 3962" hidden="1">
              <a:extLst>
                <a:ext uri="{63B3BB69-23CF-44E3-9099-C40C66FF867C}">
                  <a14:compatExt spid="_x0000_s23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3512" name="Button 4056" hidden="1">
              <a:extLst>
                <a:ext uri="{63B3BB69-23CF-44E3-9099-C40C66FF867C}">
                  <a14:compatExt spid="_x0000_s235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23514" name="Button 4058" hidden="1">
              <a:extLst>
                <a:ext uri="{63B3BB69-23CF-44E3-9099-C40C66FF867C}">
                  <a14:compatExt spid="_x0000_s235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3527" name="Button 4071" hidden="1">
              <a:extLst>
                <a:ext uri="{63B3BB69-23CF-44E3-9099-C40C66FF867C}">
                  <a14:compatExt spid="_x0000_s23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23528" name="Button 4072" hidden="1">
              <a:extLst>
                <a:ext uri="{63B3BB69-23CF-44E3-9099-C40C66FF867C}">
                  <a14:compatExt spid="_x0000_s23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3529" name="Button 4073" hidden="1">
              <a:extLst>
                <a:ext uri="{63B3BB69-23CF-44E3-9099-C40C66FF867C}">
                  <a14:compatExt spid="_x0000_s23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3530" name="Button 4074" hidden="1">
              <a:extLst>
                <a:ext uri="{63B3BB69-23CF-44E3-9099-C40C66FF867C}">
                  <a14:compatExt spid="_x0000_s23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3531" name="Button 4075" hidden="1">
              <a:extLst>
                <a:ext uri="{63B3BB69-23CF-44E3-9099-C40C66FF867C}">
                  <a14:compatExt spid="_x0000_s23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3532" name="Button 4076" hidden="1">
              <a:extLst>
                <a:ext uri="{63B3BB69-23CF-44E3-9099-C40C66FF867C}">
                  <a14:compatExt spid="_x0000_s23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3533" name="Button 4077" hidden="1">
              <a:extLst>
                <a:ext uri="{63B3BB69-23CF-44E3-9099-C40C66FF867C}">
                  <a14:compatExt spid="_x0000_s23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3534" name="Button 4078" hidden="1">
              <a:extLst>
                <a:ext uri="{63B3BB69-23CF-44E3-9099-C40C66FF867C}">
                  <a14:compatExt spid="_x0000_s23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23535" name="Button 4079" hidden="1">
              <a:extLst>
                <a:ext uri="{63B3BB69-23CF-44E3-9099-C40C66FF867C}">
                  <a14:compatExt spid="_x0000_s23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3536" name="Button 4080" hidden="1">
              <a:extLst>
                <a:ext uri="{63B3BB69-23CF-44E3-9099-C40C66FF867C}">
                  <a14:compatExt spid="_x0000_s23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3537" name="Button 4081" hidden="1">
              <a:extLst>
                <a:ext uri="{63B3BB69-23CF-44E3-9099-C40C66FF867C}">
                  <a14:compatExt spid="_x0000_s23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23538" name="Button 4082" hidden="1">
              <a:extLst>
                <a:ext uri="{63B3BB69-23CF-44E3-9099-C40C66FF867C}">
                  <a14:compatExt spid="_x0000_s23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3539" name="Button 4083" hidden="1">
              <a:extLst>
                <a:ext uri="{63B3BB69-23CF-44E3-9099-C40C66FF867C}">
                  <a14:compatExt spid="_x0000_s23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3540" name="Button 4084" hidden="1">
              <a:extLst>
                <a:ext uri="{63B3BB69-23CF-44E3-9099-C40C66FF867C}">
                  <a14:compatExt spid="_x0000_s23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23541" name="Button 4085" hidden="1">
              <a:extLst>
                <a:ext uri="{63B3BB69-23CF-44E3-9099-C40C66FF867C}">
                  <a14:compatExt spid="_x0000_s23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23542" name="Button 4086" hidden="1">
              <a:extLst>
                <a:ext uri="{63B3BB69-23CF-44E3-9099-C40C66FF867C}">
                  <a14:compatExt spid="_x0000_s23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3543" name="Button 4087" hidden="1">
              <a:extLst>
                <a:ext uri="{63B3BB69-23CF-44E3-9099-C40C66FF867C}">
                  <a14:compatExt spid="_x0000_s23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3544" name="Button 4088" hidden="1">
              <a:extLst>
                <a:ext uri="{63B3BB69-23CF-44E3-9099-C40C66FF867C}">
                  <a14:compatExt spid="_x0000_s23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3545" name="Button 4089" hidden="1">
              <a:extLst>
                <a:ext uri="{63B3BB69-23CF-44E3-9099-C40C66FF867C}">
                  <a14:compatExt spid="_x0000_s23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3546" name="Button 4090" hidden="1">
              <a:extLst>
                <a:ext uri="{63B3BB69-23CF-44E3-9099-C40C66FF867C}">
                  <a14:compatExt spid="_x0000_s23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3547" name="Button 4091" hidden="1">
              <a:extLst>
                <a:ext uri="{63B3BB69-23CF-44E3-9099-C40C66FF867C}">
                  <a14:compatExt spid="_x0000_s23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3548" name="Button 4092" hidden="1">
              <a:extLst>
                <a:ext uri="{63B3BB69-23CF-44E3-9099-C40C66FF867C}">
                  <a14:compatExt spid="_x0000_s23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23549" name="Button 4093" hidden="1">
              <a:extLst>
                <a:ext uri="{63B3BB69-23CF-44E3-9099-C40C66FF867C}">
                  <a14:compatExt spid="_x0000_s23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3550" name="Button 4094" hidden="1">
              <a:extLst>
                <a:ext uri="{63B3BB69-23CF-44E3-9099-C40C66FF867C}">
                  <a14:compatExt spid="_x0000_s23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3551" name="Button 4095" hidden="1">
              <a:extLst>
                <a:ext uri="{63B3BB69-23CF-44E3-9099-C40C66FF867C}">
                  <a14:compatExt spid="_x0000_s23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7648" name="Button 4096" hidden="1">
              <a:extLst>
                <a:ext uri="{63B3BB69-23CF-44E3-9099-C40C66FF867C}">
                  <a14:compatExt spid="_x0000_s2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7649" name="Button 4097" hidden="1">
              <a:extLst>
                <a:ext uri="{63B3BB69-23CF-44E3-9099-C40C66FF867C}">
                  <a14:compatExt spid="_x0000_s2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27650" name="Button 4098" hidden="1">
              <a:extLst>
                <a:ext uri="{63B3BB69-23CF-44E3-9099-C40C66FF867C}">
                  <a14:compatExt spid="_x0000_s27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7651" name="Button 4099" hidden="1">
              <a:extLst>
                <a:ext uri="{63B3BB69-23CF-44E3-9099-C40C66FF867C}">
                  <a14:compatExt spid="_x0000_s27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7652" name="Button 4100" hidden="1">
              <a:extLst>
                <a:ext uri="{63B3BB69-23CF-44E3-9099-C40C66FF867C}">
                  <a14:compatExt spid="_x0000_s2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7653" name="Button 4101" hidden="1">
              <a:extLst>
                <a:ext uri="{63B3BB69-23CF-44E3-9099-C40C66FF867C}">
                  <a14:compatExt spid="_x0000_s27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7654" name="Button 4102" hidden="1">
              <a:extLst>
                <a:ext uri="{63B3BB69-23CF-44E3-9099-C40C66FF867C}">
                  <a14:compatExt spid="_x0000_s27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7655" name="Button 4103" hidden="1">
              <a:extLst>
                <a:ext uri="{63B3BB69-23CF-44E3-9099-C40C66FF867C}">
                  <a14:compatExt spid="_x0000_s27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27656" name="Button 4104" hidden="1">
              <a:extLst>
                <a:ext uri="{63B3BB69-23CF-44E3-9099-C40C66FF867C}">
                  <a14:compatExt spid="_x0000_s27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27657" name="Button 4105" hidden="1">
              <a:extLst>
                <a:ext uri="{63B3BB69-23CF-44E3-9099-C40C66FF867C}">
                  <a14:compatExt spid="_x0000_s27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27658" name="Button 4106" hidden="1">
              <a:extLst>
                <a:ext uri="{63B3BB69-23CF-44E3-9099-C40C66FF867C}">
                  <a14:compatExt spid="_x0000_s27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27659" name="Button 4107" hidden="1">
              <a:extLst>
                <a:ext uri="{63B3BB69-23CF-44E3-9099-C40C66FF867C}">
                  <a14:compatExt spid="_x0000_s27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27660" name="Button 4108" hidden="1">
              <a:extLst>
                <a:ext uri="{63B3BB69-23CF-44E3-9099-C40C66FF867C}">
                  <a14:compatExt spid="_x0000_s27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27661" name="Button 4109" hidden="1">
              <a:extLst>
                <a:ext uri="{63B3BB69-23CF-44E3-9099-C40C66FF867C}">
                  <a14:compatExt spid="_x0000_s27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7662" name="Button 4110" hidden="1">
              <a:extLst>
                <a:ext uri="{63B3BB69-23CF-44E3-9099-C40C66FF867C}">
                  <a14:compatExt spid="_x0000_s27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7663" name="Button 4111" hidden="1">
              <a:extLst>
                <a:ext uri="{63B3BB69-23CF-44E3-9099-C40C66FF867C}">
                  <a14:compatExt spid="_x0000_s27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7664" name="Button 4112" hidden="1">
              <a:extLst>
                <a:ext uri="{63B3BB69-23CF-44E3-9099-C40C66FF867C}">
                  <a14:compatExt spid="_x0000_s27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7665" name="Button 4113" hidden="1">
              <a:extLst>
                <a:ext uri="{63B3BB69-23CF-44E3-9099-C40C66FF867C}">
                  <a14:compatExt spid="_x0000_s27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7666" name="Button 4114" hidden="1">
              <a:extLst>
                <a:ext uri="{63B3BB69-23CF-44E3-9099-C40C66FF867C}">
                  <a14:compatExt spid="_x0000_s27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7667" name="Button 4115" hidden="1">
              <a:extLst>
                <a:ext uri="{63B3BB69-23CF-44E3-9099-C40C66FF867C}">
                  <a14:compatExt spid="_x0000_s27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7668" name="Button 4116" hidden="1">
              <a:extLst>
                <a:ext uri="{63B3BB69-23CF-44E3-9099-C40C66FF867C}">
                  <a14:compatExt spid="_x0000_s27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7669" name="Button 4117" hidden="1">
              <a:extLst>
                <a:ext uri="{63B3BB69-23CF-44E3-9099-C40C66FF867C}">
                  <a14:compatExt spid="_x0000_s27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7670" name="Button 4118" hidden="1">
              <a:extLst>
                <a:ext uri="{63B3BB69-23CF-44E3-9099-C40C66FF867C}">
                  <a14:compatExt spid="_x0000_s27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7671" name="Button 4119" hidden="1">
              <a:extLst>
                <a:ext uri="{63B3BB69-23CF-44E3-9099-C40C66FF867C}">
                  <a14:compatExt spid="_x0000_s27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7672" name="Button 4120" hidden="1">
              <a:extLst>
                <a:ext uri="{63B3BB69-23CF-44E3-9099-C40C66FF867C}">
                  <a14:compatExt spid="_x0000_s276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7673" name="Button 4121" hidden="1">
              <a:extLst>
                <a:ext uri="{63B3BB69-23CF-44E3-9099-C40C66FF867C}">
                  <a14:compatExt spid="_x0000_s27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7674" name="Button 4122" hidden="1">
              <a:extLst>
                <a:ext uri="{63B3BB69-23CF-44E3-9099-C40C66FF867C}">
                  <a14:compatExt spid="_x0000_s27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27675" name="Button 4123" hidden="1">
              <a:extLst>
                <a:ext uri="{63B3BB69-23CF-44E3-9099-C40C66FF867C}">
                  <a14:compatExt spid="_x0000_s276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27676" name="Button 4124" hidden="1">
              <a:extLst>
                <a:ext uri="{63B3BB69-23CF-44E3-9099-C40C66FF867C}">
                  <a14:compatExt spid="_x0000_s27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7677" name="Button 4125" hidden="1">
              <a:extLst>
                <a:ext uri="{63B3BB69-23CF-44E3-9099-C40C66FF867C}">
                  <a14:compatExt spid="_x0000_s27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27678" name="Button 4126" hidden="1">
              <a:extLst>
                <a:ext uri="{63B3BB69-23CF-44E3-9099-C40C66FF867C}">
                  <a14:compatExt spid="_x0000_s276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7679" name="Button 4127" hidden="1">
              <a:extLst>
                <a:ext uri="{63B3BB69-23CF-44E3-9099-C40C66FF867C}">
                  <a14:compatExt spid="_x0000_s27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27680" name="Button 4128" hidden="1">
              <a:extLst>
                <a:ext uri="{63B3BB69-23CF-44E3-9099-C40C66FF867C}">
                  <a14:compatExt spid="_x0000_s27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7681" name="Button 4129" hidden="1">
              <a:extLst>
                <a:ext uri="{63B3BB69-23CF-44E3-9099-C40C66FF867C}">
                  <a14:compatExt spid="_x0000_s27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27682" name="Button 4130" hidden="1">
              <a:extLst>
                <a:ext uri="{63B3BB69-23CF-44E3-9099-C40C66FF867C}">
                  <a14:compatExt spid="_x0000_s27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27683" name="Button 4131" hidden="1">
              <a:extLst>
                <a:ext uri="{63B3BB69-23CF-44E3-9099-C40C66FF867C}">
                  <a14:compatExt spid="_x0000_s27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7684" name="Button 4132" hidden="1">
              <a:extLst>
                <a:ext uri="{63B3BB69-23CF-44E3-9099-C40C66FF867C}">
                  <a14:compatExt spid="_x0000_s27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7685" name="Button 4133" hidden="1">
              <a:extLst>
                <a:ext uri="{63B3BB69-23CF-44E3-9099-C40C66FF867C}">
                  <a14:compatExt spid="_x0000_s27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7686" name="Button 4134" hidden="1">
              <a:extLst>
                <a:ext uri="{63B3BB69-23CF-44E3-9099-C40C66FF867C}">
                  <a14:compatExt spid="_x0000_s27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7687" name="Button 4135" hidden="1">
              <a:extLst>
                <a:ext uri="{63B3BB69-23CF-44E3-9099-C40C66FF867C}">
                  <a14:compatExt spid="_x0000_s27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7688" name="Button 4136" hidden="1">
              <a:extLst>
                <a:ext uri="{63B3BB69-23CF-44E3-9099-C40C66FF867C}">
                  <a14:compatExt spid="_x0000_s27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27689" name="Button 4137" hidden="1">
              <a:extLst>
                <a:ext uri="{63B3BB69-23CF-44E3-9099-C40C66FF867C}">
                  <a14:compatExt spid="_x0000_s27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7690" name="Button 4138" hidden="1">
              <a:extLst>
                <a:ext uri="{63B3BB69-23CF-44E3-9099-C40C66FF867C}">
                  <a14:compatExt spid="_x0000_s27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27691" name="Button 4139" hidden="1">
              <a:extLst>
                <a:ext uri="{63B3BB69-23CF-44E3-9099-C40C66FF867C}">
                  <a14:compatExt spid="_x0000_s27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27692" name="Button 4140" hidden="1">
              <a:extLst>
                <a:ext uri="{63B3BB69-23CF-44E3-9099-C40C66FF867C}">
                  <a14:compatExt spid="_x0000_s27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7693" name="Button 4141" hidden="1">
              <a:extLst>
                <a:ext uri="{63B3BB69-23CF-44E3-9099-C40C66FF867C}">
                  <a14:compatExt spid="_x0000_s27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27694" name="Button 4142" hidden="1">
              <a:extLst>
                <a:ext uri="{63B3BB69-23CF-44E3-9099-C40C66FF867C}">
                  <a14:compatExt spid="_x0000_s27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7695" name="Button 4143" hidden="1">
              <a:extLst>
                <a:ext uri="{63B3BB69-23CF-44E3-9099-C40C66FF867C}">
                  <a14:compatExt spid="_x0000_s27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7696" name="Button 4144" hidden="1">
              <a:extLst>
                <a:ext uri="{63B3BB69-23CF-44E3-9099-C40C66FF867C}">
                  <a14:compatExt spid="_x0000_s27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7697" name="Button 4145" hidden="1">
              <a:extLst>
                <a:ext uri="{63B3BB69-23CF-44E3-9099-C40C66FF867C}">
                  <a14:compatExt spid="_x0000_s27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27698" name="Button 4146" hidden="1">
              <a:extLst>
                <a:ext uri="{63B3BB69-23CF-44E3-9099-C40C66FF867C}">
                  <a14:compatExt spid="_x0000_s27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7719" name="Button 4167" hidden="1">
              <a:extLst>
                <a:ext uri="{63B3BB69-23CF-44E3-9099-C40C66FF867C}">
                  <a14:compatExt spid="_x0000_s277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7720" name="Button 4168" hidden="1">
              <a:extLst>
                <a:ext uri="{63B3BB69-23CF-44E3-9099-C40C66FF867C}">
                  <a14:compatExt spid="_x0000_s27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7721" name="Button 4169" hidden="1">
              <a:extLst>
                <a:ext uri="{63B3BB69-23CF-44E3-9099-C40C66FF867C}">
                  <a14:compatExt spid="_x0000_s277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7722" name="Button 4170" hidden="1">
              <a:extLst>
                <a:ext uri="{63B3BB69-23CF-44E3-9099-C40C66FF867C}">
                  <a14:compatExt spid="_x0000_s27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7723" name="Button 4171" hidden="1">
              <a:extLst>
                <a:ext uri="{63B3BB69-23CF-44E3-9099-C40C66FF867C}">
                  <a14:compatExt spid="_x0000_s27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7724" name="Button 4172" hidden="1">
              <a:extLst>
                <a:ext uri="{63B3BB69-23CF-44E3-9099-C40C66FF867C}">
                  <a14:compatExt spid="_x0000_s27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27725" name="Button 4173" hidden="1">
              <a:extLst>
                <a:ext uri="{63B3BB69-23CF-44E3-9099-C40C66FF867C}">
                  <a14:compatExt spid="_x0000_s27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7726" name="Button 4174" hidden="1">
              <a:extLst>
                <a:ext uri="{63B3BB69-23CF-44E3-9099-C40C66FF867C}">
                  <a14:compatExt spid="_x0000_s27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27727" name="Button 4175" hidden="1">
              <a:extLst>
                <a:ext uri="{63B3BB69-23CF-44E3-9099-C40C66FF867C}">
                  <a14:compatExt spid="_x0000_s27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27728" name="Button 4176" hidden="1">
              <a:extLst>
                <a:ext uri="{63B3BB69-23CF-44E3-9099-C40C66FF867C}">
                  <a14:compatExt spid="_x0000_s27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27729" name="Button 4177" hidden="1">
              <a:extLst>
                <a:ext uri="{63B3BB69-23CF-44E3-9099-C40C66FF867C}">
                  <a14:compatExt spid="_x0000_s27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 textlink="">
          <xdr:nvSpPr>
            <xdr:cNvPr id="27730" name="Button 4178" hidden="1">
              <a:extLst>
                <a:ext uri="{63B3BB69-23CF-44E3-9099-C40C66FF867C}">
                  <a14:compatExt spid="_x0000_s27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7731" name="Button 4179" hidden="1">
              <a:extLst>
                <a:ext uri="{63B3BB69-23CF-44E3-9099-C40C66FF867C}">
                  <a14:compatExt spid="_x0000_s27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7732" name="Button 4180" hidden="1">
              <a:extLst>
                <a:ext uri="{63B3BB69-23CF-44E3-9099-C40C66FF867C}">
                  <a14:compatExt spid="_x0000_s27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7733" name="Button 4181" hidden="1">
              <a:extLst>
                <a:ext uri="{63B3BB69-23CF-44E3-9099-C40C66FF867C}">
                  <a14:compatExt spid="_x0000_s27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7734" name="Button 4182" hidden="1">
              <a:extLst>
                <a:ext uri="{63B3BB69-23CF-44E3-9099-C40C66FF867C}">
                  <a14:compatExt spid="_x0000_s2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7735" name="Button 4183" hidden="1">
              <a:extLst>
                <a:ext uri="{63B3BB69-23CF-44E3-9099-C40C66FF867C}">
                  <a14:compatExt spid="_x0000_s2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27736" name="Button 4184" hidden="1">
              <a:extLst>
                <a:ext uri="{63B3BB69-23CF-44E3-9099-C40C66FF867C}">
                  <a14:compatExt spid="_x0000_s2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27737" name="Button 4185" hidden="1">
              <a:extLst>
                <a:ext uri="{63B3BB69-23CF-44E3-9099-C40C66FF867C}">
                  <a14:compatExt spid="_x0000_s2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7738" name="Button 4186" hidden="1">
              <a:extLst>
                <a:ext uri="{63B3BB69-23CF-44E3-9099-C40C66FF867C}">
                  <a14:compatExt spid="_x0000_s27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7739" name="Button 4187" hidden="1">
              <a:extLst>
                <a:ext uri="{63B3BB69-23CF-44E3-9099-C40C66FF867C}">
                  <a14:compatExt spid="_x0000_s27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27740" name="Button 4188" hidden="1">
              <a:extLst>
                <a:ext uri="{63B3BB69-23CF-44E3-9099-C40C66FF867C}">
                  <a14:compatExt spid="_x0000_s27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7741" name="Button 4189" hidden="1">
              <a:extLst>
                <a:ext uri="{63B3BB69-23CF-44E3-9099-C40C66FF867C}">
                  <a14:compatExt spid="_x0000_s27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7742" name="Button 4190" hidden="1">
              <a:extLst>
                <a:ext uri="{63B3BB69-23CF-44E3-9099-C40C66FF867C}">
                  <a14:compatExt spid="_x0000_s27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7743" name="Button 4191" hidden="1">
              <a:extLst>
                <a:ext uri="{63B3BB69-23CF-44E3-9099-C40C66FF867C}">
                  <a14:compatExt spid="_x0000_s2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7744" name="Button 4192" hidden="1">
              <a:extLst>
                <a:ext uri="{63B3BB69-23CF-44E3-9099-C40C66FF867C}">
                  <a14:compatExt spid="_x0000_s27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7745" name="Button 4193" hidden="1">
              <a:extLst>
                <a:ext uri="{63B3BB69-23CF-44E3-9099-C40C66FF867C}">
                  <a14:compatExt spid="_x0000_s27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7746" name="Button 4194" hidden="1">
              <a:extLst>
                <a:ext uri="{63B3BB69-23CF-44E3-9099-C40C66FF867C}">
                  <a14:compatExt spid="_x0000_s27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7747" name="Button 4195" hidden="1">
              <a:extLst>
                <a:ext uri="{63B3BB69-23CF-44E3-9099-C40C66FF867C}">
                  <a14:compatExt spid="_x0000_s27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7748" name="Button 4196" hidden="1">
              <a:extLst>
                <a:ext uri="{63B3BB69-23CF-44E3-9099-C40C66FF867C}">
                  <a14:compatExt spid="_x0000_s27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 textlink="">
          <xdr:nvSpPr>
            <xdr:cNvPr id="27749" name="Button 4197" hidden="1">
              <a:extLst>
                <a:ext uri="{63B3BB69-23CF-44E3-9099-C40C66FF867C}">
                  <a14:compatExt spid="_x0000_s27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27750" name="Button 4198" hidden="1">
              <a:extLst>
                <a:ext uri="{63B3BB69-23CF-44E3-9099-C40C66FF867C}">
                  <a14:compatExt spid="_x0000_s27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7751" name="Button 4199" hidden="1">
              <a:extLst>
                <a:ext uri="{63B3BB69-23CF-44E3-9099-C40C66FF867C}">
                  <a14:compatExt spid="_x0000_s27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7752" name="Button 4200" hidden="1">
              <a:extLst>
                <a:ext uri="{63B3BB69-23CF-44E3-9099-C40C66FF867C}">
                  <a14:compatExt spid="_x0000_s27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7753" name="Button 4201" hidden="1">
              <a:extLst>
                <a:ext uri="{63B3BB69-23CF-44E3-9099-C40C66FF867C}">
                  <a14:compatExt spid="_x0000_s27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7754" name="Button 4202" hidden="1">
              <a:extLst>
                <a:ext uri="{63B3BB69-23CF-44E3-9099-C40C66FF867C}">
                  <a14:compatExt spid="_x0000_s27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7755" name="Button 4203" hidden="1">
              <a:extLst>
                <a:ext uri="{63B3BB69-23CF-44E3-9099-C40C66FF867C}">
                  <a14:compatExt spid="_x0000_s27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7756" name="Button 4204" hidden="1">
              <a:extLst>
                <a:ext uri="{63B3BB69-23CF-44E3-9099-C40C66FF867C}">
                  <a14:compatExt spid="_x0000_s27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7757" name="Button 4205" hidden="1">
              <a:extLst>
                <a:ext uri="{63B3BB69-23CF-44E3-9099-C40C66FF867C}">
                  <a14:compatExt spid="_x0000_s27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7758" name="Button 4206" hidden="1">
              <a:extLst>
                <a:ext uri="{63B3BB69-23CF-44E3-9099-C40C66FF867C}">
                  <a14:compatExt spid="_x0000_s27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7759" name="Button 4207" hidden="1">
              <a:extLst>
                <a:ext uri="{63B3BB69-23CF-44E3-9099-C40C66FF867C}">
                  <a14:compatExt spid="_x0000_s27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7760" name="Button 4208" hidden="1">
              <a:extLst>
                <a:ext uri="{63B3BB69-23CF-44E3-9099-C40C66FF867C}">
                  <a14:compatExt spid="_x0000_s27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7761" name="Button 4209" hidden="1">
              <a:extLst>
                <a:ext uri="{63B3BB69-23CF-44E3-9099-C40C66FF867C}">
                  <a14:compatExt spid="_x0000_s27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7762" name="Button 4210" hidden="1">
              <a:extLst>
                <a:ext uri="{63B3BB69-23CF-44E3-9099-C40C66FF867C}">
                  <a14:compatExt spid="_x0000_s27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7763" name="Button 4211" hidden="1">
              <a:extLst>
                <a:ext uri="{63B3BB69-23CF-44E3-9099-C40C66FF867C}">
                  <a14:compatExt spid="_x0000_s277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7764" name="Button 4212" hidden="1">
              <a:extLst>
                <a:ext uri="{63B3BB69-23CF-44E3-9099-C40C66FF867C}">
                  <a14:compatExt spid="_x0000_s27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7765" name="Button 4213" hidden="1">
              <a:extLst>
                <a:ext uri="{63B3BB69-23CF-44E3-9099-C40C66FF867C}">
                  <a14:compatExt spid="_x0000_s27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7766" name="Button 4214" hidden="1">
              <a:extLst>
                <a:ext uri="{63B3BB69-23CF-44E3-9099-C40C66FF867C}">
                  <a14:compatExt spid="_x0000_s27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7767" name="Button 4215" hidden="1">
              <a:extLst>
                <a:ext uri="{63B3BB69-23CF-44E3-9099-C40C66FF867C}">
                  <a14:compatExt spid="_x0000_s2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7768" name="Button 4216" hidden="1">
              <a:extLst>
                <a:ext uri="{63B3BB69-23CF-44E3-9099-C40C66FF867C}">
                  <a14:compatExt spid="_x0000_s27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7769" name="Button 4217" hidden="1">
              <a:extLst>
                <a:ext uri="{63B3BB69-23CF-44E3-9099-C40C66FF867C}">
                  <a14:compatExt spid="_x0000_s2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27770" name="Button 4218" hidden="1">
              <a:extLst>
                <a:ext uri="{63B3BB69-23CF-44E3-9099-C40C66FF867C}">
                  <a14:compatExt spid="_x0000_s2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27771" name="Button 4219" hidden="1">
              <a:extLst>
                <a:ext uri="{63B3BB69-23CF-44E3-9099-C40C66FF867C}">
                  <a14:compatExt spid="_x0000_s2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27772" name="Button 4220" hidden="1">
              <a:extLst>
                <a:ext uri="{63B3BB69-23CF-44E3-9099-C40C66FF867C}">
                  <a14:compatExt spid="_x0000_s27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27773" name="Button 4221" hidden="1">
              <a:extLst>
                <a:ext uri="{63B3BB69-23CF-44E3-9099-C40C66FF867C}">
                  <a14:compatExt spid="_x0000_s27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7774" name="Button 4222" hidden="1">
              <a:extLst>
                <a:ext uri="{63B3BB69-23CF-44E3-9099-C40C66FF867C}">
                  <a14:compatExt spid="_x0000_s27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7775" name="Button 4223" hidden="1">
              <a:extLst>
                <a:ext uri="{63B3BB69-23CF-44E3-9099-C40C66FF867C}">
                  <a14:compatExt spid="_x0000_s27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7776" name="Button 4224" hidden="1">
              <a:extLst>
                <a:ext uri="{63B3BB69-23CF-44E3-9099-C40C66FF867C}">
                  <a14:compatExt spid="_x0000_s27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27777" name="Button 4225" hidden="1">
              <a:extLst>
                <a:ext uri="{63B3BB69-23CF-44E3-9099-C40C66FF867C}">
                  <a14:compatExt spid="_x0000_s27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27778" name="Button 4226" hidden="1">
              <a:extLst>
                <a:ext uri="{63B3BB69-23CF-44E3-9099-C40C66FF867C}">
                  <a14:compatExt spid="_x0000_s2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7779" name="Button 4227" hidden="1">
              <a:extLst>
                <a:ext uri="{63B3BB69-23CF-44E3-9099-C40C66FF867C}">
                  <a14:compatExt spid="_x0000_s27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7780" name="Button 4228" hidden="1">
              <a:extLst>
                <a:ext uri="{63B3BB69-23CF-44E3-9099-C40C66FF867C}">
                  <a14:compatExt spid="_x0000_s27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7781" name="Button 4229" hidden="1">
              <a:extLst>
                <a:ext uri="{63B3BB69-23CF-44E3-9099-C40C66FF867C}">
                  <a14:compatExt spid="_x0000_s27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7782" name="Button 4230" hidden="1">
              <a:extLst>
                <a:ext uri="{63B3BB69-23CF-44E3-9099-C40C66FF867C}">
                  <a14:compatExt spid="_x0000_s27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7783" name="Button 4231" hidden="1">
              <a:extLst>
                <a:ext uri="{63B3BB69-23CF-44E3-9099-C40C66FF867C}">
                  <a14:compatExt spid="_x0000_s27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27784" name="Button 4232" hidden="1">
              <a:extLst>
                <a:ext uri="{63B3BB69-23CF-44E3-9099-C40C66FF867C}">
                  <a14:compatExt spid="_x0000_s27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27785" name="Button 4233" hidden="1">
              <a:extLst>
                <a:ext uri="{63B3BB69-23CF-44E3-9099-C40C66FF867C}">
                  <a14:compatExt spid="_x0000_s27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7786" name="Button 4234" hidden="1">
              <a:extLst>
                <a:ext uri="{63B3BB69-23CF-44E3-9099-C40C66FF867C}">
                  <a14:compatExt spid="_x0000_s2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7787" name="Button 4235" hidden="1">
              <a:extLst>
                <a:ext uri="{63B3BB69-23CF-44E3-9099-C40C66FF867C}">
                  <a14:compatExt spid="_x0000_s2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7788" name="Button 4236" hidden="1">
              <a:extLst>
                <a:ext uri="{63B3BB69-23CF-44E3-9099-C40C66FF867C}">
                  <a14:compatExt spid="_x0000_s27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7789" name="Button 4237" hidden="1">
              <a:extLst>
                <a:ext uri="{63B3BB69-23CF-44E3-9099-C40C66FF867C}">
                  <a14:compatExt spid="_x0000_s27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7790" name="Button 4238" hidden="1">
              <a:extLst>
                <a:ext uri="{63B3BB69-23CF-44E3-9099-C40C66FF867C}">
                  <a14:compatExt spid="_x0000_s2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7791" name="Button 4239" hidden="1">
              <a:extLst>
                <a:ext uri="{63B3BB69-23CF-44E3-9099-C40C66FF867C}">
                  <a14:compatExt spid="_x0000_s2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27792" name="Button 4240" hidden="1">
              <a:extLst>
                <a:ext uri="{63B3BB69-23CF-44E3-9099-C40C66FF867C}">
                  <a14:compatExt spid="_x0000_s27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7793" name="Button 4241" hidden="1">
              <a:extLst>
                <a:ext uri="{63B3BB69-23CF-44E3-9099-C40C66FF867C}">
                  <a14:compatExt spid="_x0000_s27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7794" name="Button 4242" hidden="1">
              <a:extLst>
                <a:ext uri="{63B3BB69-23CF-44E3-9099-C40C66FF867C}">
                  <a14:compatExt spid="_x0000_s27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7795" name="Button 4243" hidden="1">
              <a:extLst>
                <a:ext uri="{63B3BB69-23CF-44E3-9099-C40C66FF867C}">
                  <a14:compatExt spid="_x0000_s27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7796" name="Button 4244" hidden="1">
              <a:extLst>
                <a:ext uri="{63B3BB69-23CF-44E3-9099-C40C66FF867C}">
                  <a14:compatExt spid="_x0000_s27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7797" name="Button 4245" hidden="1">
              <a:extLst>
                <a:ext uri="{63B3BB69-23CF-44E3-9099-C40C66FF867C}">
                  <a14:compatExt spid="_x0000_s27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27798" name="Button 4246" hidden="1">
              <a:extLst>
                <a:ext uri="{63B3BB69-23CF-44E3-9099-C40C66FF867C}">
                  <a14:compatExt spid="_x0000_s27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27799" name="Button 4247" hidden="1">
              <a:extLst>
                <a:ext uri="{63B3BB69-23CF-44E3-9099-C40C66FF867C}">
                  <a14:compatExt spid="_x0000_s27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7800" name="Button 4248" hidden="1">
              <a:extLst>
                <a:ext uri="{63B3BB69-23CF-44E3-9099-C40C66FF867C}">
                  <a14:compatExt spid="_x0000_s278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7801" name="Button 4249" hidden="1">
              <a:extLst>
                <a:ext uri="{63B3BB69-23CF-44E3-9099-C40C66FF867C}">
                  <a14:compatExt spid="_x0000_s278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7802" name="Button 4250" hidden="1">
              <a:extLst>
                <a:ext uri="{63B3BB69-23CF-44E3-9099-C40C66FF867C}">
                  <a14:compatExt spid="_x0000_s278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7803" name="Button 4251" hidden="1">
              <a:extLst>
                <a:ext uri="{63B3BB69-23CF-44E3-9099-C40C66FF867C}">
                  <a14:compatExt spid="_x0000_s278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7804" name="Button 4252" hidden="1">
              <a:extLst>
                <a:ext uri="{63B3BB69-23CF-44E3-9099-C40C66FF867C}">
                  <a14:compatExt spid="_x0000_s278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27805" name="Button 4253" hidden="1">
              <a:extLst>
                <a:ext uri="{63B3BB69-23CF-44E3-9099-C40C66FF867C}">
                  <a14:compatExt spid="_x0000_s27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7830" name="Button 4278" hidden="1">
              <a:extLst>
                <a:ext uri="{63B3BB69-23CF-44E3-9099-C40C66FF867C}">
                  <a14:compatExt spid="_x0000_s278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7832" name="Button 4280" hidden="1">
              <a:extLst>
                <a:ext uri="{63B3BB69-23CF-44E3-9099-C40C66FF867C}">
                  <a14:compatExt spid="_x0000_s278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7842" name="Button 4290" hidden="1">
              <a:extLst>
                <a:ext uri="{63B3BB69-23CF-44E3-9099-C40C66FF867C}">
                  <a14:compatExt spid="_x0000_s27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7843" name="Button 4291" hidden="1">
              <a:extLst>
                <a:ext uri="{63B3BB69-23CF-44E3-9099-C40C66FF867C}">
                  <a14:compatExt spid="_x0000_s27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7844" name="Button 4292" hidden="1">
              <a:extLst>
                <a:ext uri="{63B3BB69-23CF-44E3-9099-C40C66FF867C}">
                  <a14:compatExt spid="_x0000_s27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7845" name="Button 4293" hidden="1">
              <a:extLst>
                <a:ext uri="{63B3BB69-23CF-44E3-9099-C40C66FF867C}">
                  <a14:compatExt spid="_x0000_s27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27846" name="Button 4294" hidden="1">
              <a:extLst>
                <a:ext uri="{63B3BB69-23CF-44E3-9099-C40C66FF867C}">
                  <a14:compatExt spid="_x0000_s27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7847" name="Button 4295" hidden="1">
              <a:extLst>
                <a:ext uri="{63B3BB69-23CF-44E3-9099-C40C66FF867C}">
                  <a14:compatExt spid="_x0000_s27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27848" name="Button 4296" hidden="1">
              <a:extLst>
                <a:ext uri="{63B3BB69-23CF-44E3-9099-C40C66FF867C}">
                  <a14:compatExt spid="_x0000_s27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27849" name="Button 4297" hidden="1">
              <a:extLst>
                <a:ext uri="{63B3BB69-23CF-44E3-9099-C40C66FF867C}">
                  <a14:compatExt spid="_x0000_s27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27850" name="Button 4298" hidden="1">
              <a:extLst>
                <a:ext uri="{63B3BB69-23CF-44E3-9099-C40C66FF867C}">
                  <a14:compatExt spid="_x0000_s27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27851" name="Button 4299" hidden="1">
              <a:extLst>
                <a:ext uri="{63B3BB69-23CF-44E3-9099-C40C66FF867C}">
                  <a14:compatExt spid="_x0000_s27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7852" name="Button 4300" hidden="1">
              <a:extLst>
                <a:ext uri="{63B3BB69-23CF-44E3-9099-C40C66FF867C}">
                  <a14:compatExt spid="_x0000_s27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7853" name="Button 4301" hidden="1">
              <a:extLst>
                <a:ext uri="{63B3BB69-23CF-44E3-9099-C40C66FF867C}">
                  <a14:compatExt spid="_x0000_s278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7854" name="Button 4302" hidden="1">
              <a:extLst>
                <a:ext uri="{63B3BB69-23CF-44E3-9099-C40C66FF867C}">
                  <a14:compatExt spid="_x0000_s27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7855" name="Button 4303" hidden="1">
              <a:extLst>
                <a:ext uri="{63B3BB69-23CF-44E3-9099-C40C66FF867C}">
                  <a14:compatExt spid="_x0000_s27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7856" name="Button 4304" hidden="1">
              <a:extLst>
                <a:ext uri="{63B3BB69-23CF-44E3-9099-C40C66FF867C}">
                  <a14:compatExt spid="_x0000_s27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7857" name="Button 4305" hidden="1">
              <a:extLst>
                <a:ext uri="{63B3BB69-23CF-44E3-9099-C40C66FF867C}">
                  <a14:compatExt spid="_x0000_s27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7858" name="Button 4306" hidden="1">
              <a:extLst>
                <a:ext uri="{63B3BB69-23CF-44E3-9099-C40C66FF867C}">
                  <a14:compatExt spid="_x0000_s27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7859" name="Button 4307" hidden="1">
              <a:extLst>
                <a:ext uri="{63B3BB69-23CF-44E3-9099-C40C66FF867C}">
                  <a14:compatExt spid="_x0000_s27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7860" name="Button 4308" hidden="1">
              <a:extLst>
                <a:ext uri="{63B3BB69-23CF-44E3-9099-C40C66FF867C}">
                  <a14:compatExt spid="_x0000_s27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7861" name="Button 4309" hidden="1">
              <a:extLst>
                <a:ext uri="{63B3BB69-23CF-44E3-9099-C40C66FF867C}">
                  <a14:compatExt spid="_x0000_s27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7862" name="Button 4310" hidden="1">
              <a:extLst>
                <a:ext uri="{63B3BB69-23CF-44E3-9099-C40C66FF867C}">
                  <a14:compatExt spid="_x0000_s27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27863" name="Button 4311" hidden="1">
              <a:extLst>
                <a:ext uri="{63B3BB69-23CF-44E3-9099-C40C66FF867C}">
                  <a14:compatExt spid="_x0000_s27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7864" name="Button 4312" hidden="1">
              <a:extLst>
                <a:ext uri="{63B3BB69-23CF-44E3-9099-C40C66FF867C}">
                  <a14:compatExt spid="_x0000_s27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7865" name="Button 4313" hidden="1">
              <a:extLst>
                <a:ext uri="{63B3BB69-23CF-44E3-9099-C40C66FF867C}">
                  <a14:compatExt spid="_x0000_s278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7866" name="Button 4314" hidden="1">
              <a:extLst>
                <a:ext uri="{63B3BB69-23CF-44E3-9099-C40C66FF867C}">
                  <a14:compatExt spid="_x0000_s27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27867" name="Button 4315" hidden="1">
              <a:extLst>
                <a:ext uri="{63B3BB69-23CF-44E3-9099-C40C66FF867C}">
                  <a14:compatExt spid="_x0000_s27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7868" name="Button 4316" hidden="1">
              <a:extLst>
                <a:ext uri="{63B3BB69-23CF-44E3-9099-C40C66FF867C}">
                  <a14:compatExt spid="_x0000_s27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27869" name="Button 4317" hidden="1">
              <a:extLst>
                <a:ext uri="{63B3BB69-23CF-44E3-9099-C40C66FF867C}">
                  <a14:compatExt spid="_x0000_s27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7870" name="Button 4318" hidden="1">
              <a:extLst>
                <a:ext uri="{63B3BB69-23CF-44E3-9099-C40C66FF867C}">
                  <a14:compatExt spid="_x0000_s27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27871" name="Button 4319" hidden="1">
              <a:extLst>
                <a:ext uri="{63B3BB69-23CF-44E3-9099-C40C66FF867C}">
                  <a14:compatExt spid="_x0000_s27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27872" name="Button 4320" hidden="1">
              <a:extLst>
                <a:ext uri="{63B3BB69-23CF-44E3-9099-C40C66FF867C}">
                  <a14:compatExt spid="_x0000_s27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27873" name="Button 4321" hidden="1">
              <a:extLst>
                <a:ext uri="{63B3BB69-23CF-44E3-9099-C40C66FF867C}">
                  <a14:compatExt spid="_x0000_s27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27874" name="Button 4322" hidden="1">
              <a:extLst>
                <a:ext uri="{63B3BB69-23CF-44E3-9099-C40C66FF867C}">
                  <a14:compatExt spid="_x0000_s27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7875" name="Button 4323" hidden="1">
              <a:extLst>
                <a:ext uri="{63B3BB69-23CF-44E3-9099-C40C66FF867C}">
                  <a14:compatExt spid="_x0000_s27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7876" name="Button 4324" hidden="1">
              <a:extLst>
                <a:ext uri="{63B3BB69-23CF-44E3-9099-C40C66FF867C}">
                  <a14:compatExt spid="_x0000_s27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7877" name="Button 4325" hidden="1">
              <a:extLst>
                <a:ext uri="{63B3BB69-23CF-44E3-9099-C40C66FF867C}">
                  <a14:compatExt spid="_x0000_s27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7878" name="Button 4326" hidden="1">
              <a:extLst>
                <a:ext uri="{63B3BB69-23CF-44E3-9099-C40C66FF867C}">
                  <a14:compatExt spid="_x0000_s27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7879" name="Button 4327" hidden="1">
              <a:extLst>
                <a:ext uri="{63B3BB69-23CF-44E3-9099-C40C66FF867C}">
                  <a14:compatExt spid="_x0000_s27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7880" name="Button 4328" hidden="1">
              <a:extLst>
                <a:ext uri="{63B3BB69-23CF-44E3-9099-C40C66FF867C}">
                  <a14:compatExt spid="_x0000_s27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7881" name="Button 4329" hidden="1">
              <a:extLst>
                <a:ext uri="{63B3BB69-23CF-44E3-9099-C40C66FF867C}">
                  <a14:compatExt spid="_x0000_s27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7882" name="Button 4330" hidden="1">
              <a:extLst>
                <a:ext uri="{63B3BB69-23CF-44E3-9099-C40C66FF867C}">
                  <a14:compatExt spid="_x0000_s27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7883" name="Button 4331" hidden="1">
              <a:extLst>
                <a:ext uri="{63B3BB69-23CF-44E3-9099-C40C66FF867C}">
                  <a14:compatExt spid="_x0000_s27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7884" name="Button 4332" hidden="1">
              <a:extLst>
                <a:ext uri="{63B3BB69-23CF-44E3-9099-C40C66FF867C}">
                  <a14:compatExt spid="_x0000_s27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7885" name="Button 4333" hidden="1">
              <a:extLst>
                <a:ext uri="{63B3BB69-23CF-44E3-9099-C40C66FF867C}">
                  <a14:compatExt spid="_x0000_s27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7886" name="Button 4334" hidden="1">
              <a:extLst>
                <a:ext uri="{63B3BB69-23CF-44E3-9099-C40C66FF867C}">
                  <a14:compatExt spid="_x0000_s27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7887" name="Button 4335" hidden="1">
              <a:extLst>
                <a:ext uri="{63B3BB69-23CF-44E3-9099-C40C66FF867C}">
                  <a14:compatExt spid="_x0000_s27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7888" name="Button 4336" hidden="1">
              <a:extLst>
                <a:ext uri="{63B3BB69-23CF-44E3-9099-C40C66FF867C}">
                  <a14:compatExt spid="_x0000_s27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7889" name="Button 4337" hidden="1">
              <a:extLst>
                <a:ext uri="{63B3BB69-23CF-44E3-9099-C40C66FF867C}">
                  <a14:compatExt spid="_x0000_s27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27890" name="Button 4338" hidden="1">
              <a:extLst>
                <a:ext uri="{63B3BB69-23CF-44E3-9099-C40C66FF867C}">
                  <a14:compatExt spid="_x0000_s27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7891" name="Button 4339" hidden="1">
              <a:extLst>
                <a:ext uri="{63B3BB69-23CF-44E3-9099-C40C66FF867C}">
                  <a14:compatExt spid="_x0000_s27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27892" name="Button 4340" hidden="1">
              <a:extLst>
                <a:ext uri="{63B3BB69-23CF-44E3-9099-C40C66FF867C}">
                  <a14:compatExt spid="_x0000_s27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27893" name="Button 4341" hidden="1">
              <a:extLst>
                <a:ext uri="{63B3BB69-23CF-44E3-9099-C40C66FF867C}">
                  <a14:compatExt spid="_x0000_s27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27894" name="Button 4342" hidden="1">
              <a:extLst>
                <a:ext uri="{63B3BB69-23CF-44E3-9099-C40C66FF867C}">
                  <a14:compatExt spid="_x0000_s27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27895" name="Button 4343" hidden="1">
              <a:extLst>
                <a:ext uri="{63B3BB69-23CF-44E3-9099-C40C66FF867C}">
                  <a14:compatExt spid="_x0000_s27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27896" name="Button 4344" hidden="1">
              <a:extLst>
                <a:ext uri="{63B3BB69-23CF-44E3-9099-C40C66FF867C}">
                  <a14:compatExt spid="_x0000_s27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27897" name="Button 4345" hidden="1">
              <a:extLst>
                <a:ext uri="{63B3BB69-23CF-44E3-9099-C40C66FF867C}">
                  <a14:compatExt spid="_x0000_s27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7898" name="Button 4346" hidden="1">
              <a:extLst>
                <a:ext uri="{63B3BB69-23CF-44E3-9099-C40C66FF867C}">
                  <a14:compatExt spid="_x0000_s27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7899" name="Button 4347" hidden="1">
              <a:extLst>
                <a:ext uri="{63B3BB69-23CF-44E3-9099-C40C66FF867C}">
                  <a14:compatExt spid="_x0000_s27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27900" name="Button 4348" hidden="1">
              <a:extLst>
                <a:ext uri="{63B3BB69-23CF-44E3-9099-C40C66FF867C}">
                  <a14:compatExt spid="_x0000_s27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27901" name="Button 4349" hidden="1">
              <a:extLst>
                <a:ext uri="{63B3BB69-23CF-44E3-9099-C40C66FF867C}">
                  <a14:compatExt spid="_x0000_s27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7902" name="Button 4350" hidden="1">
              <a:extLst>
                <a:ext uri="{63B3BB69-23CF-44E3-9099-C40C66FF867C}">
                  <a14:compatExt spid="_x0000_s27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7903" name="Button 4351" hidden="1">
              <a:extLst>
                <a:ext uri="{63B3BB69-23CF-44E3-9099-C40C66FF867C}">
                  <a14:compatExt spid="_x0000_s27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7904" name="Button 4352" hidden="1">
              <a:extLst>
                <a:ext uri="{63B3BB69-23CF-44E3-9099-C40C66FF867C}">
                  <a14:compatExt spid="_x0000_s27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27927" name="Button 4375" hidden="1">
              <a:extLst>
                <a:ext uri="{63B3BB69-23CF-44E3-9099-C40C66FF867C}">
                  <a14:compatExt spid="_x0000_s279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2004</xdr:row>
          <xdr:rowOff>0</xdr:rowOff>
        </xdr:to>
        <xdr:sp macro="" textlink="">
          <xdr:nvSpPr>
            <xdr:cNvPr id="27928" name="Button 4376" hidden="1">
              <a:extLst>
                <a:ext uri="{63B3BB69-23CF-44E3-9099-C40C66FF867C}">
                  <a14:compatExt spid="_x0000_s27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7929" name="Button 4377" hidden="1">
              <a:extLst>
                <a:ext uri="{63B3BB69-23CF-44E3-9099-C40C66FF867C}">
                  <a14:compatExt spid="_x0000_s279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27935" name="Button 4383" hidden="1">
              <a:extLst>
                <a:ext uri="{63B3BB69-23CF-44E3-9099-C40C66FF867C}">
                  <a14:compatExt spid="_x0000_s279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27936" name="Button 4384" hidden="1">
              <a:extLst>
                <a:ext uri="{63B3BB69-23CF-44E3-9099-C40C66FF867C}">
                  <a14:compatExt spid="_x0000_s279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27937" name="Button 4385" hidden="1">
              <a:extLst>
                <a:ext uri="{63B3BB69-23CF-44E3-9099-C40C66FF867C}">
                  <a14:compatExt spid="_x0000_s279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27938" name="Button 4386" hidden="1">
              <a:extLst>
                <a:ext uri="{63B3BB69-23CF-44E3-9099-C40C66FF867C}">
                  <a14:compatExt spid="_x0000_s279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7939" name="Button 4387" hidden="1">
              <a:extLst>
                <a:ext uri="{63B3BB69-23CF-44E3-9099-C40C66FF867C}">
                  <a14:compatExt spid="_x0000_s27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7940" name="Button 4388" hidden="1">
              <a:extLst>
                <a:ext uri="{63B3BB69-23CF-44E3-9099-C40C66FF867C}">
                  <a14:compatExt spid="_x0000_s27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7941" name="Button 4389" hidden="1">
              <a:extLst>
                <a:ext uri="{63B3BB69-23CF-44E3-9099-C40C66FF867C}">
                  <a14:compatExt spid="_x0000_s27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27942" name="Button 4390" hidden="1">
              <a:extLst>
                <a:ext uri="{63B3BB69-23CF-44E3-9099-C40C66FF867C}">
                  <a14:compatExt spid="_x0000_s27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7943" name="Button 4391" hidden="1">
              <a:extLst>
                <a:ext uri="{63B3BB69-23CF-44E3-9099-C40C66FF867C}">
                  <a14:compatExt spid="_x0000_s27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7944" name="Button 4392" hidden="1">
              <a:extLst>
                <a:ext uri="{63B3BB69-23CF-44E3-9099-C40C66FF867C}">
                  <a14:compatExt spid="_x0000_s279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7945" name="Button 4393" hidden="1">
              <a:extLst>
                <a:ext uri="{63B3BB69-23CF-44E3-9099-C40C66FF867C}">
                  <a14:compatExt spid="_x0000_s27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27946" name="Button 4394" hidden="1">
              <a:extLst>
                <a:ext uri="{63B3BB69-23CF-44E3-9099-C40C66FF867C}">
                  <a14:compatExt spid="_x0000_s279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27947" name="Button 4395" hidden="1">
              <a:extLst>
                <a:ext uri="{63B3BB69-23CF-44E3-9099-C40C66FF867C}">
                  <a14:compatExt spid="_x0000_s27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7948" name="Button 4396" hidden="1">
              <a:extLst>
                <a:ext uri="{63B3BB69-23CF-44E3-9099-C40C66FF867C}">
                  <a14:compatExt spid="_x0000_s27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27949" name="Button 4397" hidden="1">
              <a:extLst>
                <a:ext uri="{63B3BB69-23CF-44E3-9099-C40C66FF867C}">
                  <a14:compatExt spid="_x0000_s27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27950" name="Button 4398" hidden="1">
              <a:extLst>
                <a:ext uri="{63B3BB69-23CF-44E3-9099-C40C66FF867C}">
                  <a14:compatExt spid="_x0000_s27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27951" name="Button 4399" hidden="1">
              <a:extLst>
                <a:ext uri="{63B3BB69-23CF-44E3-9099-C40C66FF867C}">
                  <a14:compatExt spid="_x0000_s27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27952" name="Button 4400" hidden="1">
              <a:extLst>
                <a:ext uri="{63B3BB69-23CF-44E3-9099-C40C66FF867C}">
                  <a14:compatExt spid="_x0000_s27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27953" name="Button 4401" hidden="1">
              <a:extLst>
                <a:ext uri="{63B3BB69-23CF-44E3-9099-C40C66FF867C}">
                  <a14:compatExt spid="_x0000_s27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27954" name="Button 4402" hidden="1">
              <a:extLst>
                <a:ext uri="{63B3BB69-23CF-44E3-9099-C40C66FF867C}">
                  <a14:compatExt spid="_x0000_s27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27955" name="Button 4403" hidden="1">
              <a:extLst>
                <a:ext uri="{63B3BB69-23CF-44E3-9099-C40C66FF867C}">
                  <a14:compatExt spid="_x0000_s279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27956" name="Button 4404" hidden="1">
              <a:extLst>
                <a:ext uri="{63B3BB69-23CF-44E3-9099-C40C66FF867C}">
                  <a14:compatExt spid="_x0000_s27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27957" name="Button 4405" hidden="1">
              <a:extLst>
                <a:ext uri="{63B3BB69-23CF-44E3-9099-C40C66FF867C}">
                  <a14:compatExt spid="_x0000_s27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27958" name="Button 4406" hidden="1">
              <a:extLst>
                <a:ext uri="{63B3BB69-23CF-44E3-9099-C40C66FF867C}">
                  <a14:compatExt spid="_x0000_s27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27959" name="Button 4407" hidden="1">
              <a:extLst>
                <a:ext uri="{63B3BB69-23CF-44E3-9099-C40C66FF867C}">
                  <a14:compatExt spid="_x0000_s279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 textlink="">
          <xdr:nvSpPr>
            <xdr:cNvPr id="27960" name="Button 4408" hidden="1">
              <a:extLst>
                <a:ext uri="{63B3BB69-23CF-44E3-9099-C40C66FF867C}">
                  <a14:compatExt spid="_x0000_s27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27961" name="Button 4409" hidden="1">
              <a:extLst>
                <a:ext uri="{63B3BB69-23CF-44E3-9099-C40C66FF867C}">
                  <a14:compatExt spid="_x0000_s279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27962" name="Button 4410" hidden="1">
              <a:extLst>
                <a:ext uri="{63B3BB69-23CF-44E3-9099-C40C66FF867C}">
                  <a14:compatExt spid="_x0000_s27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27963" name="Button 4411" hidden="1">
              <a:extLst>
                <a:ext uri="{63B3BB69-23CF-44E3-9099-C40C66FF867C}">
                  <a14:compatExt spid="_x0000_s27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27964" name="Button 4412" hidden="1">
              <a:extLst>
                <a:ext uri="{63B3BB69-23CF-44E3-9099-C40C66FF867C}">
                  <a14:compatExt spid="_x0000_s27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27965" name="Button 4413" hidden="1">
              <a:extLst>
                <a:ext uri="{63B3BB69-23CF-44E3-9099-C40C66FF867C}">
                  <a14:compatExt spid="_x0000_s27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27966" name="Button 4414" hidden="1">
              <a:extLst>
                <a:ext uri="{63B3BB69-23CF-44E3-9099-C40C66FF867C}">
                  <a14:compatExt spid="_x0000_s27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27967" name="Button 4415" hidden="1">
              <a:extLst>
                <a:ext uri="{63B3BB69-23CF-44E3-9099-C40C66FF867C}">
                  <a14:compatExt spid="_x0000_s27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27968" name="Button 4416" hidden="1">
              <a:extLst>
                <a:ext uri="{63B3BB69-23CF-44E3-9099-C40C66FF867C}">
                  <a14:compatExt spid="_x0000_s27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7969" name="Button 4417" hidden="1">
              <a:extLst>
                <a:ext uri="{63B3BB69-23CF-44E3-9099-C40C66FF867C}">
                  <a14:compatExt spid="_x0000_s27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7970" name="Button 4418" hidden="1">
              <a:extLst>
                <a:ext uri="{63B3BB69-23CF-44E3-9099-C40C66FF867C}">
                  <a14:compatExt spid="_x0000_s27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7971" name="Button 4419" hidden="1">
              <a:extLst>
                <a:ext uri="{63B3BB69-23CF-44E3-9099-C40C66FF867C}">
                  <a14:compatExt spid="_x0000_s27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7972" name="Button 4420" hidden="1">
              <a:extLst>
                <a:ext uri="{63B3BB69-23CF-44E3-9099-C40C66FF867C}">
                  <a14:compatExt spid="_x0000_s27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27973" name="Button 4421" hidden="1">
              <a:extLst>
                <a:ext uri="{63B3BB69-23CF-44E3-9099-C40C66FF867C}">
                  <a14:compatExt spid="_x0000_s27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27974" name="Button 4422" hidden="1">
              <a:extLst>
                <a:ext uri="{63B3BB69-23CF-44E3-9099-C40C66FF867C}">
                  <a14:compatExt spid="_x0000_s2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7975" name="Button 4423" hidden="1">
              <a:extLst>
                <a:ext uri="{63B3BB69-23CF-44E3-9099-C40C66FF867C}">
                  <a14:compatExt spid="_x0000_s27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27976" name="Button 4424" hidden="1">
              <a:extLst>
                <a:ext uri="{63B3BB69-23CF-44E3-9099-C40C66FF867C}">
                  <a14:compatExt spid="_x0000_s27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27977" name="Button 4425" hidden="1">
              <a:extLst>
                <a:ext uri="{63B3BB69-23CF-44E3-9099-C40C66FF867C}">
                  <a14:compatExt spid="_x0000_s27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27978" name="Button 4426" hidden="1">
              <a:extLst>
                <a:ext uri="{63B3BB69-23CF-44E3-9099-C40C66FF867C}">
                  <a14:compatExt spid="_x0000_s279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27979" name="Button 4427" hidden="1">
              <a:extLst>
                <a:ext uri="{63B3BB69-23CF-44E3-9099-C40C66FF867C}">
                  <a14:compatExt spid="_x0000_s27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27980" name="Button 4428" hidden="1">
              <a:extLst>
                <a:ext uri="{63B3BB69-23CF-44E3-9099-C40C66FF867C}">
                  <a14:compatExt spid="_x0000_s27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27981" name="Button 4429" hidden="1">
              <a:extLst>
                <a:ext uri="{63B3BB69-23CF-44E3-9099-C40C66FF867C}">
                  <a14:compatExt spid="_x0000_s27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27982" name="Button 4430" hidden="1">
              <a:extLst>
                <a:ext uri="{63B3BB69-23CF-44E3-9099-C40C66FF867C}">
                  <a14:compatExt spid="_x0000_s27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27983" name="Button 4431" hidden="1">
              <a:extLst>
                <a:ext uri="{63B3BB69-23CF-44E3-9099-C40C66FF867C}">
                  <a14:compatExt spid="_x0000_s27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27984" name="Button 4432" hidden="1">
              <a:extLst>
                <a:ext uri="{63B3BB69-23CF-44E3-9099-C40C66FF867C}">
                  <a14:compatExt spid="_x0000_s27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27985" name="Button 4433" hidden="1">
              <a:extLst>
                <a:ext uri="{63B3BB69-23CF-44E3-9099-C40C66FF867C}">
                  <a14:compatExt spid="_x0000_s27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27986" name="Button 4434" hidden="1">
              <a:extLst>
                <a:ext uri="{63B3BB69-23CF-44E3-9099-C40C66FF867C}">
                  <a14:compatExt spid="_x0000_s27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27987" name="Button 4435" hidden="1">
              <a:extLst>
                <a:ext uri="{63B3BB69-23CF-44E3-9099-C40C66FF867C}">
                  <a14:compatExt spid="_x0000_s27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27988" name="Button 4436" hidden="1">
              <a:extLst>
                <a:ext uri="{63B3BB69-23CF-44E3-9099-C40C66FF867C}">
                  <a14:compatExt spid="_x0000_s27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27989" name="Button 4437" hidden="1">
              <a:extLst>
                <a:ext uri="{63B3BB69-23CF-44E3-9099-C40C66FF867C}">
                  <a14:compatExt spid="_x0000_s279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2060</xdr:row>
          <xdr:rowOff>0</xdr:rowOff>
        </xdr:to>
        <xdr:sp macro="" textlink="">
          <xdr:nvSpPr>
            <xdr:cNvPr id="27990" name="Button 4438" hidden="1">
              <a:extLst>
                <a:ext uri="{63B3BB69-23CF-44E3-9099-C40C66FF867C}">
                  <a14:compatExt spid="_x0000_s27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27991" name="Button 4439" hidden="1">
              <a:extLst>
                <a:ext uri="{63B3BB69-23CF-44E3-9099-C40C66FF867C}">
                  <a14:compatExt spid="_x0000_s27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27992" name="Button 4440" hidden="1">
              <a:extLst>
                <a:ext uri="{63B3BB69-23CF-44E3-9099-C40C66FF867C}">
                  <a14:compatExt spid="_x0000_s279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 textlink="">
          <xdr:nvSpPr>
            <xdr:cNvPr id="27993" name="Button 4441" hidden="1">
              <a:extLst>
                <a:ext uri="{63B3BB69-23CF-44E3-9099-C40C66FF867C}">
                  <a14:compatExt spid="_x0000_s27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27994" name="Button 4442" hidden="1">
              <a:extLst>
                <a:ext uri="{63B3BB69-23CF-44E3-9099-C40C66FF867C}">
                  <a14:compatExt spid="_x0000_s27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27995" name="Button 4443" hidden="1">
              <a:extLst>
                <a:ext uri="{63B3BB69-23CF-44E3-9099-C40C66FF867C}">
                  <a14:compatExt spid="_x0000_s27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27996" name="Button 4444" hidden="1">
              <a:extLst>
                <a:ext uri="{63B3BB69-23CF-44E3-9099-C40C66FF867C}">
                  <a14:compatExt spid="_x0000_s27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 textlink="">
          <xdr:nvSpPr>
            <xdr:cNvPr id="27997" name="Button 4445" hidden="1">
              <a:extLst>
                <a:ext uri="{63B3BB69-23CF-44E3-9099-C40C66FF867C}">
                  <a14:compatExt spid="_x0000_s27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27998" name="Button 4446" hidden="1">
              <a:extLst>
                <a:ext uri="{63B3BB69-23CF-44E3-9099-C40C66FF867C}">
                  <a14:compatExt spid="_x0000_s27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27999" name="Button 4447" hidden="1">
              <a:extLst>
                <a:ext uri="{63B3BB69-23CF-44E3-9099-C40C66FF867C}">
                  <a14:compatExt spid="_x0000_s27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28000" name="Button 4448" hidden="1">
              <a:extLst>
                <a:ext uri="{63B3BB69-23CF-44E3-9099-C40C66FF867C}">
                  <a14:compatExt spid="_x0000_s28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28001" name="Button 4449" hidden="1">
              <a:extLst>
                <a:ext uri="{63B3BB69-23CF-44E3-9099-C40C66FF867C}">
                  <a14:compatExt spid="_x0000_s28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28020" name="Button 4468" hidden="1">
              <a:extLst>
                <a:ext uri="{63B3BB69-23CF-44E3-9099-C40C66FF867C}">
                  <a14:compatExt spid="_x0000_s280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28022" name="Button 4470" hidden="1">
              <a:extLst>
                <a:ext uri="{63B3BB69-23CF-44E3-9099-C40C66FF867C}">
                  <a14:compatExt spid="_x0000_s280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28025" name="Button 4473" hidden="1">
              <a:extLst>
                <a:ext uri="{63B3BB69-23CF-44E3-9099-C40C66FF867C}">
                  <a14:compatExt spid="_x0000_s280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28026" name="Button 4474" hidden="1">
              <a:extLst>
                <a:ext uri="{63B3BB69-23CF-44E3-9099-C40C66FF867C}">
                  <a14:compatExt spid="_x0000_s280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28027" name="Button 4475" hidden="1">
              <a:extLst>
                <a:ext uri="{63B3BB69-23CF-44E3-9099-C40C66FF867C}">
                  <a14:compatExt spid="_x0000_s28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 textlink="">
          <xdr:nvSpPr>
            <xdr:cNvPr id="28028" name="Button 4476" hidden="1">
              <a:extLst>
                <a:ext uri="{63B3BB69-23CF-44E3-9099-C40C66FF867C}">
                  <a14:compatExt spid="_x0000_s28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28029" name="Button 4477" hidden="1">
              <a:extLst>
                <a:ext uri="{63B3BB69-23CF-44E3-9099-C40C66FF867C}">
                  <a14:compatExt spid="_x0000_s28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28030" name="Button 4478" hidden="1">
              <a:extLst>
                <a:ext uri="{63B3BB69-23CF-44E3-9099-C40C66FF867C}">
                  <a14:compatExt spid="_x0000_s28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28031" name="Button 4479" hidden="1">
              <a:extLst>
                <a:ext uri="{63B3BB69-23CF-44E3-9099-C40C66FF867C}">
                  <a14:compatExt spid="_x0000_s28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28032" name="Button 4480" hidden="1">
              <a:extLst>
                <a:ext uri="{63B3BB69-23CF-44E3-9099-C40C66FF867C}">
                  <a14:compatExt spid="_x0000_s28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28033" name="Button 4481" hidden="1">
              <a:extLst>
                <a:ext uri="{63B3BB69-23CF-44E3-9099-C40C66FF867C}">
                  <a14:compatExt spid="_x0000_s280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28034" name="Button 4482" hidden="1">
              <a:extLst>
                <a:ext uri="{63B3BB69-23CF-44E3-9099-C40C66FF867C}">
                  <a14:compatExt spid="_x0000_s280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28035" name="Button 4483" hidden="1">
              <a:extLst>
                <a:ext uri="{63B3BB69-23CF-44E3-9099-C40C66FF867C}">
                  <a14:compatExt spid="_x0000_s280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28036" name="Button 4484" hidden="1">
              <a:extLst>
                <a:ext uri="{63B3BB69-23CF-44E3-9099-C40C66FF867C}">
                  <a14:compatExt spid="_x0000_s280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28037" name="Button 4485" hidden="1">
              <a:extLst>
                <a:ext uri="{63B3BB69-23CF-44E3-9099-C40C66FF867C}">
                  <a14:compatExt spid="_x0000_s280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28038" name="Button 4486" hidden="1">
              <a:extLst>
                <a:ext uri="{63B3BB69-23CF-44E3-9099-C40C66FF867C}">
                  <a14:compatExt spid="_x0000_s280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28039" name="Button 4487" hidden="1">
              <a:extLst>
                <a:ext uri="{63B3BB69-23CF-44E3-9099-C40C66FF867C}">
                  <a14:compatExt spid="_x0000_s28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28040" name="Button 4488" hidden="1">
              <a:extLst>
                <a:ext uri="{63B3BB69-23CF-44E3-9099-C40C66FF867C}">
                  <a14:compatExt spid="_x0000_s28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28041" name="Button 4489" hidden="1">
              <a:extLst>
                <a:ext uri="{63B3BB69-23CF-44E3-9099-C40C66FF867C}">
                  <a14:compatExt spid="_x0000_s280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28042" name="Button 4490" hidden="1">
              <a:extLst>
                <a:ext uri="{63B3BB69-23CF-44E3-9099-C40C66FF867C}">
                  <a14:compatExt spid="_x0000_s28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28043" name="Button 4491" hidden="1">
              <a:extLst>
                <a:ext uri="{63B3BB69-23CF-44E3-9099-C40C66FF867C}">
                  <a14:compatExt spid="_x0000_s280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28044" name="Button 4492" hidden="1">
              <a:extLst>
                <a:ext uri="{63B3BB69-23CF-44E3-9099-C40C66FF867C}">
                  <a14:compatExt spid="_x0000_s280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28045" name="Button 4493" hidden="1">
              <a:extLst>
                <a:ext uri="{63B3BB69-23CF-44E3-9099-C40C66FF867C}">
                  <a14:compatExt spid="_x0000_s280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28046" name="Button 4494" hidden="1">
              <a:extLst>
                <a:ext uri="{63B3BB69-23CF-44E3-9099-C40C66FF867C}">
                  <a14:compatExt spid="_x0000_s28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28047" name="Button 4495" hidden="1">
              <a:extLst>
                <a:ext uri="{63B3BB69-23CF-44E3-9099-C40C66FF867C}">
                  <a14:compatExt spid="_x0000_s28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28048" name="Button 4496" hidden="1">
              <a:extLst>
                <a:ext uri="{63B3BB69-23CF-44E3-9099-C40C66FF867C}">
                  <a14:compatExt spid="_x0000_s28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28049" name="Button 4497" hidden="1">
              <a:extLst>
                <a:ext uri="{63B3BB69-23CF-44E3-9099-C40C66FF867C}">
                  <a14:compatExt spid="_x0000_s280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28050" name="Button 4498" hidden="1">
              <a:extLst>
                <a:ext uri="{63B3BB69-23CF-44E3-9099-C40C66FF867C}">
                  <a14:compatExt spid="_x0000_s280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28051" name="Button 4499" hidden="1">
              <a:extLst>
                <a:ext uri="{63B3BB69-23CF-44E3-9099-C40C66FF867C}">
                  <a14:compatExt spid="_x0000_s28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28052" name="Button 4500" hidden="1">
              <a:extLst>
                <a:ext uri="{63B3BB69-23CF-44E3-9099-C40C66FF867C}">
                  <a14:compatExt spid="_x0000_s28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28053" name="Button 4501" hidden="1">
              <a:extLst>
                <a:ext uri="{63B3BB69-23CF-44E3-9099-C40C66FF867C}">
                  <a14:compatExt spid="_x0000_s280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28054" name="Button 4502" hidden="1">
              <a:extLst>
                <a:ext uri="{63B3BB69-23CF-44E3-9099-C40C66FF867C}">
                  <a14:compatExt spid="_x0000_s28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28055" name="Button 4503" hidden="1">
              <a:extLst>
                <a:ext uri="{63B3BB69-23CF-44E3-9099-C40C66FF867C}">
                  <a14:compatExt spid="_x0000_s28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2120</xdr:row>
          <xdr:rowOff>0</xdr:rowOff>
        </xdr:to>
        <xdr:sp macro="" textlink="">
          <xdr:nvSpPr>
            <xdr:cNvPr id="28056" name="Button 4504" hidden="1">
              <a:extLst>
                <a:ext uri="{63B3BB69-23CF-44E3-9099-C40C66FF867C}">
                  <a14:compatExt spid="_x0000_s280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28057" name="Button 4505" hidden="1">
              <a:extLst>
                <a:ext uri="{63B3BB69-23CF-44E3-9099-C40C66FF867C}">
                  <a14:compatExt spid="_x0000_s28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28058" name="Button 4506" hidden="1">
              <a:extLst>
                <a:ext uri="{63B3BB69-23CF-44E3-9099-C40C66FF867C}">
                  <a14:compatExt spid="_x0000_s28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28059" name="Button 4507" hidden="1">
              <a:extLst>
                <a:ext uri="{63B3BB69-23CF-44E3-9099-C40C66FF867C}">
                  <a14:compatExt spid="_x0000_s28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28060" name="Button 4508" hidden="1">
              <a:extLst>
                <a:ext uri="{63B3BB69-23CF-44E3-9099-C40C66FF867C}">
                  <a14:compatExt spid="_x0000_s28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28061" name="Button 4509" hidden="1">
              <a:extLst>
                <a:ext uri="{63B3BB69-23CF-44E3-9099-C40C66FF867C}">
                  <a14:compatExt spid="_x0000_s28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28062" name="Button 4510" hidden="1">
              <a:extLst>
                <a:ext uri="{63B3BB69-23CF-44E3-9099-C40C66FF867C}">
                  <a14:compatExt spid="_x0000_s2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28063" name="Button 4511" hidden="1">
              <a:extLst>
                <a:ext uri="{63B3BB69-23CF-44E3-9099-C40C66FF867C}">
                  <a14:compatExt spid="_x0000_s28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28064" name="Button 4512" hidden="1">
              <a:extLst>
                <a:ext uri="{63B3BB69-23CF-44E3-9099-C40C66FF867C}">
                  <a14:compatExt spid="_x0000_s28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28065" name="Button 4513" hidden="1">
              <a:extLst>
                <a:ext uri="{63B3BB69-23CF-44E3-9099-C40C66FF867C}">
                  <a14:compatExt spid="_x0000_s28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28066" name="Button 4514" hidden="1">
              <a:extLst>
                <a:ext uri="{63B3BB69-23CF-44E3-9099-C40C66FF867C}">
                  <a14:compatExt spid="_x0000_s28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 textlink="">
          <xdr:nvSpPr>
            <xdr:cNvPr id="28067" name="Button 4515" hidden="1">
              <a:extLst>
                <a:ext uri="{63B3BB69-23CF-44E3-9099-C40C66FF867C}">
                  <a14:compatExt spid="_x0000_s28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28068" name="Button 4516" hidden="1">
              <a:extLst>
                <a:ext uri="{63B3BB69-23CF-44E3-9099-C40C66FF867C}">
                  <a14:compatExt spid="_x0000_s28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28069" name="Button 4517" hidden="1">
              <a:extLst>
                <a:ext uri="{63B3BB69-23CF-44E3-9099-C40C66FF867C}">
                  <a14:compatExt spid="_x0000_s28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28070" name="Button 4518" hidden="1">
              <a:extLst>
                <a:ext uri="{63B3BB69-23CF-44E3-9099-C40C66FF867C}">
                  <a14:compatExt spid="_x0000_s28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28071" name="Button 4519" hidden="1">
              <a:extLst>
                <a:ext uri="{63B3BB69-23CF-44E3-9099-C40C66FF867C}">
                  <a14:compatExt spid="_x0000_s2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28072" name="Button 4520" hidden="1">
              <a:extLst>
                <a:ext uri="{63B3BB69-23CF-44E3-9099-C40C66FF867C}">
                  <a14:compatExt spid="_x0000_s28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28073" name="Button 4521" hidden="1">
              <a:extLst>
                <a:ext uri="{63B3BB69-23CF-44E3-9099-C40C66FF867C}">
                  <a14:compatExt spid="_x0000_s28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 textlink="">
          <xdr:nvSpPr>
            <xdr:cNvPr id="28074" name="Button 4522" hidden="1">
              <a:extLst>
                <a:ext uri="{63B3BB69-23CF-44E3-9099-C40C66FF867C}">
                  <a14:compatExt spid="_x0000_s2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28075" name="Button 4523" hidden="1">
              <a:extLst>
                <a:ext uri="{63B3BB69-23CF-44E3-9099-C40C66FF867C}">
                  <a14:compatExt spid="_x0000_s28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28076" name="Button 4524" hidden="1">
              <a:extLst>
                <a:ext uri="{63B3BB69-23CF-44E3-9099-C40C66FF867C}">
                  <a14:compatExt spid="_x0000_s2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28077" name="Button 4525" hidden="1">
              <a:extLst>
                <a:ext uri="{63B3BB69-23CF-44E3-9099-C40C66FF867C}">
                  <a14:compatExt spid="_x0000_s28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28078" name="Button 4526" hidden="1">
              <a:extLst>
                <a:ext uri="{63B3BB69-23CF-44E3-9099-C40C66FF867C}">
                  <a14:compatExt spid="_x0000_s28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28080" name="Button 4528" hidden="1">
              <a:extLst>
                <a:ext uri="{63B3BB69-23CF-44E3-9099-C40C66FF867C}">
                  <a14:compatExt spid="_x0000_s2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28081" name="Button 4529" hidden="1">
              <a:extLst>
                <a:ext uri="{63B3BB69-23CF-44E3-9099-C40C66FF867C}">
                  <a14:compatExt spid="_x0000_s28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28082" name="Button 4530" hidden="1">
              <a:extLst>
                <a:ext uri="{63B3BB69-23CF-44E3-9099-C40C66FF867C}">
                  <a14:compatExt spid="_x0000_s28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28083" name="Button 4531" hidden="1">
              <a:extLst>
                <a:ext uri="{63B3BB69-23CF-44E3-9099-C40C66FF867C}">
                  <a14:compatExt spid="_x0000_s28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28084" name="Button 4532" hidden="1">
              <a:extLst>
                <a:ext uri="{63B3BB69-23CF-44E3-9099-C40C66FF867C}">
                  <a14:compatExt spid="_x0000_s28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28085" name="Button 4533" hidden="1">
              <a:extLst>
                <a:ext uri="{63B3BB69-23CF-44E3-9099-C40C66FF867C}">
                  <a14:compatExt spid="_x0000_s28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28086" name="Button 4534" hidden="1">
              <a:extLst>
                <a:ext uri="{63B3BB69-23CF-44E3-9099-C40C66FF867C}">
                  <a14:compatExt spid="_x0000_s28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 textlink="">
          <xdr:nvSpPr>
            <xdr:cNvPr id="28087" name="Button 4535" hidden="1">
              <a:extLst>
                <a:ext uri="{63B3BB69-23CF-44E3-9099-C40C66FF867C}">
                  <a14:compatExt spid="_x0000_s28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28088" name="Button 4536" hidden="1">
              <a:extLst>
                <a:ext uri="{63B3BB69-23CF-44E3-9099-C40C66FF867C}">
                  <a14:compatExt spid="_x0000_s28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28089" name="Button 4537" hidden="1">
              <a:extLst>
                <a:ext uri="{63B3BB69-23CF-44E3-9099-C40C66FF867C}">
                  <a14:compatExt spid="_x0000_s28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28090" name="Button 4538" hidden="1">
              <a:extLst>
                <a:ext uri="{63B3BB69-23CF-44E3-9099-C40C66FF867C}">
                  <a14:compatExt spid="_x0000_s28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28091" name="Button 4539" hidden="1">
              <a:extLst>
                <a:ext uri="{63B3BB69-23CF-44E3-9099-C40C66FF867C}">
                  <a14:compatExt spid="_x0000_s28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28092" name="Button 4540" hidden="1">
              <a:extLst>
                <a:ext uri="{63B3BB69-23CF-44E3-9099-C40C66FF867C}">
                  <a14:compatExt spid="_x0000_s28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28093" name="Button 4541" hidden="1">
              <a:extLst>
                <a:ext uri="{63B3BB69-23CF-44E3-9099-C40C66FF867C}">
                  <a14:compatExt spid="_x0000_s28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28094" name="Button 4542" hidden="1">
              <a:extLst>
                <a:ext uri="{63B3BB69-23CF-44E3-9099-C40C66FF867C}">
                  <a14:compatExt spid="_x0000_s28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28095" name="Button 4543" hidden="1">
              <a:extLst>
                <a:ext uri="{63B3BB69-23CF-44E3-9099-C40C66FF867C}">
                  <a14:compatExt spid="_x0000_s280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28096" name="Button 4544" hidden="1">
              <a:extLst>
                <a:ext uri="{63B3BB69-23CF-44E3-9099-C40C66FF867C}">
                  <a14:compatExt spid="_x0000_s280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 textlink="">
          <xdr:nvSpPr>
            <xdr:cNvPr id="28097" name="Button 4545" hidden="1">
              <a:extLst>
                <a:ext uri="{63B3BB69-23CF-44E3-9099-C40C66FF867C}">
                  <a14:compatExt spid="_x0000_s280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 textlink="">
          <xdr:nvSpPr>
            <xdr:cNvPr id="28098" name="Button 4546" hidden="1">
              <a:extLst>
                <a:ext uri="{63B3BB69-23CF-44E3-9099-C40C66FF867C}">
                  <a14:compatExt spid="_x0000_s280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28099" name="Button 4547" hidden="1">
              <a:extLst>
                <a:ext uri="{63B3BB69-23CF-44E3-9099-C40C66FF867C}">
                  <a14:compatExt spid="_x0000_s280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28100" name="Button 4548" hidden="1">
              <a:extLst>
                <a:ext uri="{63B3BB69-23CF-44E3-9099-C40C66FF867C}">
                  <a14:compatExt spid="_x0000_s281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28101" name="Button 4549" hidden="1">
              <a:extLst>
                <a:ext uri="{63B3BB69-23CF-44E3-9099-C40C66FF867C}">
                  <a14:compatExt spid="_x0000_s281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28102" name="Button 4550" hidden="1">
              <a:extLst>
                <a:ext uri="{63B3BB69-23CF-44E3-9099-C40C66FF867C}">
                  <a14:compatExt spid="_x0000_s28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28103" name="Button 4551" hidden="1">
              <a:extLst>
                <a:ext uri="{63B3BB69-23CF-44E3-9099-C40C66FF867C}">
                  <a14:compatExt spid="_x0000_s28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28104" name="Button 4552" hidden="1">
              <a:extLst>
                <a:ext uri="{63B3BB69-23CF-44E3-9099-C40C66FF867C}">
                  <a14:compatExt spid="_x0000_s28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28105" name="Button 4553" hidden="1">
              <a:extLst>
                <a:ext uri="{63B3BB69-23CF-44E3-9099-C40C66FF867C}">
                  <a14:compatExt spid="_x0000_s28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28106" name="Button 4554" hidden="1">
              <a:extLst>
                <a:ext uri="{63B3BB69-23CF-44E3-9099-C40C66FF867C}">
                  <a14:compatExt spid="_x0000_s281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28107" name="Button 4555" hidden="1">
              <a:extLst>
                <a:ext uri="{63B3BB69-23CF-44E3-9099-C40C66FF867C}">
                  <a14:compatExt spid="_x0000_s28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 textlink="">
          <xdr:nvSpPr>
            <xdr:cNvPr id="28108" name="Button 4556" hidden="1">
              <a:extLst>
                <a:ext uri="{63B3BB69-23CF-44E3-9099-C40C66FF867C}">
                  <a14:compatExt spid="_x0000_s28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28109" name="Button 4557" hidden="1">
              <a:extLst>
                <a:ext uri="{63B3BB69-23CF-44E3-9099-C40C66FF867C}">
                  <a14:compatExt spid="_x0000_s28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28110" name="Button 4558" hidden="1">
              <a:extLst>
                <a:ext uri="{63B3BB69-23CF-44E3-9099-C40C66FF867C}">
                  <a14:compatExt spid="_x0000_s28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28111" name="Button 4559" hidden="1">
              <a:extLst>
                <a:ext uri="{63B3BB69-23CF-44E3-9099-C40C66FF867C}">
                  <a14:compatExt spid="_x0000_s28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28112" name="Button 4560" hidden="1">
              <a:extLst>
                <a:ext uri="{63B3BB69-23CF-44E3-9099-C40C66FF867C}">
                  <a14:compatExt spid="_x0000_s28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28131" name="Button 4579" hidden="1">
              <a:extLst>
                <a:ext uri="{63B3BB69-23CF-44E3-9099-C40C66FF867C}">
                  <a14:compatExt spid="_x0000_s281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28132" name="Button 4580" hidden="1">
              <a:extLst>
                <a:ext uri="{63B3BB69-23CF-44E3-9099-C40C66FF867C}">
                  <a14:compatExt spid="_x0000_s28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28133" name="Button 4581" hidden="1">
              <a:extLst>
                <a:ext uri="{63B3BB69-23CF-44E3-9099-C40C66FF867C}">
                  <a14:compatExt spid="_x0000_s281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28134" name="Button 4582" hidden="1">
              <a:extLst>
                <a:ext uri="{63B3BB69-23CF-44E3-9099-C40C66FF867C}">
                  <a14:compatExt spid="_x0000_s28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28135" name="Button 4583" hidden="1">
              <a:extLst>
                <a:ext uri="{63B3BB69-23CF-44E3-9099-C40C66FF867C}">
                  <a14:compatExt spid="_x0000_s28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28136" name="Button 4584" hidden="1">
              <a:extLst>
                <a:ext uri="{63B3BB69-23CF-44E3-9099-C40C66FF867C}">
                  <a14:compatExt spid="_x0000_s28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28137" name="Button 4585" hidden="1">
              <a:extLst>
                <a:ext uri="{63B3BB69-23CF-44E3-9099-C40C66FF867C}">
                  <a14:compatExt spid="_x0000_s281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28138" name="Button 4586" hidden="1">
              <a:extLst>
                <a:ext uri="{63B3BB69-23CF-44E3-9099-C40C66FF867C}">
                  <a14:compatExt spid="_x0000_s281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28139" name="Button 4587" hidden="1">
              <a:extLst>
                <a:ext uri="{63B3BB69-23CF-44E3-9099-C40C66FF867C}">
                  <a14:compatExt spid="_x0000_s281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28140" name="Button 4588" hidden="1">
              <a:extLst>
                <a:ext uri="{63B3BB69-23CF-44E3-9099-C40C66FF867C}">
                  <a14:compatExt spid="_x0000_s281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28141" name="Button 4589" hidden="1">
              <a:extLst>
                <a:ext uri="{63B3BB69-23CF-44E3-9099-C40C66FF867C}">
                  <a14:compatExt spid="_x0000_s281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28142" name="Button 4590" hidden="1">
              <a:extLst>
                <a:ext uri="{63B3BB69-23CF-44E3-9099-C40C66FF867C}">
                  <a14:compatExt spid="_x0000_s281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28143" name="Button 4591" hidden="1">
              <a:extLst>
                <a:ext uri="{63B3BB69-23CF-44E3-9099-C40C66FF867C}">
                  <a14:compatExt spid="_x0000_s281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28144" name="Button 4592" hidden="1">
              <a:extLst>
                <a:ext uri="{63B3BB69-23CF-44E3-9099-C40C66FF867C}">
                  <a14:compatExt spid="_x0000_s281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28145" name="Button 4593" hidden="1">
              <a:extLst>
                <a:ext uri="{63B3BB69-23CF-44E3-9099-C40C66FF867C}">
                  <a14:compatExt spid="_x0000_s28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8146" name="Button 4594" hidden="1">
              <a:extLst>
                <a:ext uri="{63B3BB69-23CF-44E3-9099-C40C66FF867C}">
                  <a14:compatExt spid="_x0000_s28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28147" name="Button 4595" hidden="1">
              <a:extLst>
                <a:ext uri="{63B3BB69-23CF-44E3-9099-C40C66FF867C}">
                  <a14:compatExt spid="_x0000_s28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28148" name="Button 4596" hidden="1">
              <a:extLst>
                <a:ext uri="{63B3BB69-23CF-44E3-9099-C40C66FF867C}">
                  <a14:compatExt spid="_x0000_s281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28149" name="Button 4597" hidden="1">
              <a:extLst>
                <a:ext uri="{63B3BB69-23CF-44E3-9099-C40C66FF867C}">
                  <a14:compatExt spid="_x0000_s28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 textlink="">
          <xdr:nvSpPr>
            <xdr:cNvPr id="28150" name="Button 4598" hidden="1">
              <a:extLst>
                <a:ext uri="{63B3BB69-23CF-44E3-9099-C40C66FF867C}">
                  <a14:compatExt spid="_x0000_s28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28151" name="Button 4599" hidden="1">
              <a:extLst>
                <a:ext uri="{63B3BB69-23CF-44E3-9099-C40C66FF867C}">
                  <a14:compatExt spid="_x0000_s281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 textlink="">
          <xdr:nvSpPr>
            <xdr:cNvPr id="28152" name="Button 4600" hidden="1">
              <a:extLst>
                <a:ext uri="{63B3BB69-23CF-44E3-9099-C40C66FF867C}">
                  <a14:compatExt spid="_x0000_s281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28153" name="Button 4601" hidden="1">
              <a:extLst>
                <a:ext uri="{63B3BB69-23CF-44E3-9099-C40C66FF867C}">
                  <a14:compatExt spid="_x0000_s28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 textlink="">
          <xdr:nvSpPr>
            <xdr:cNvPr id="28154" name="Button 4602" hidden="1">
              <a:extLst>
                <a:ext uri="{63B3BB69-23CF-44E3-9099-C40C66FF867C}">
                  <a14:compatExt spid="_x0000_s28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28155" name="Button 4603" hidden="1">
              <a:extLst>
                <a:ext uri="{63B3BB69-23CF-44E3-9099-C40C66FF867C}">
                  <a14:compatExt spid="_x0000_s281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2200</xdr:row>
          <xdr:rowOff>0</xdr:rowOff>
        </xdr:to>
        <xdr:sp macro="" textlink="">
          <xdr:nvSpPr>
            <xdr:cNvPr id="28156" name="Button 4604" hidden="1">
              <a:extLst>
                <a:ext uri="{63B3BB69-23CF-44E3-9099-C40C66FF867C}">
                  <a14:compatExt spid="_x0000_s28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28157" name="Button 4605" hidden="1">
              <a:extLst>
                <a:ext uri="{63B3BB69-23CF-44E3-9099-C40C66FF867C}">
                  <a14:compatExt spid="_x0000_s28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28158" name="Button 4606" hidden="1">
              <a:extLst>
                <a:ext uri="{63B3BB69-23CF-44E3-9099-C40C66FF867C}">
                  <a14:compatExt spid="_x0000_s28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 textlink="">
          <xdr:nvSpPr>
            <xdr:cNvPr id="28159" name="Button 4607" hidden="1">
              <a:extLst>
                <a:ext uri="{63B3BB69-23CF-44E3-9099-C40C66FF867C}">
                  <a14:compatExt spid="_x0000_s28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28160" name="Button 4608" hidden="1">
              <a:extLst>
                <a:ext uri="{63B3BB69-23CF-44E3-9099-C40C66FF867C}">
                  <a14:compatExt spid="_x0000_s28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28161" name="Button 4609" hidden="1">
              <a:extLst>
                <a:ext uri="{63B3BB69-23CF-44E3-9099-C40C66FF867C}">
                  <a14:compatExt spid="_x0000_s28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28162" name="Button 4610" hidden="1">
              <a:extLst>
                <a:ext uri="{63B3BB69-23CF-44E3-9099-C40C66FF867C}">
                  <a14:compatExt spid="_x0000_s28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28163" name="Button 4611" hidden="1">
              <a:extLst>
                <a:ext uri="{63B3BB69-23CF-44E3-9099-C40C66FF867C}">
                  <a14:compatExt spid="_x0000_s28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28164" name="Button 4612" hidden="1">
              <a:extLst>
                <a:ext uri="{63B3BB69-23CF-44E3-9099-C40C66FF867C}">
                  <a14:compatExt spid="_x0000_s28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28165" name="Button 4613" hidden="1">
              <a:extLst>
                <a:ext uri="{63B3BB69-23CF-44E3-9099-C40C66FF867C}">
                  <a14:compatExt spid="_x0000_s28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28166" name="Button 4614" hidden="1">
              <a:extLst>
                <a:ext uri="{63B3BB69-23CF-44E3-9099-C40C66FF867C}">
                  <a14:compatExt spid="_x0000_s28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 textlink="">
          <xdr:nvSpPr>
            <xdr:cNvPr id="28167" name="Button 4615" hidden="1">
              <a:extLst>
                <a:ext uri="{63B3BB69-23CF-44E3-9099-C40C66FF867C}">
                  <a14:compatExt spid="_x0000_s28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28168" name="Button 4616" hidden="1">
              <a:extLst>
                <a:ext uri="{63B3BB69-23CF-44E3-9099-C40C66FF867C}">
                  <a14:compatExt spid="_x0000_s28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28169" name="Button 4617" hidden="1">
              <a:extLst>
                <a:ext uri="{63B3BB69-23CF-44E3-9099-C40C66FF867C}">
                  <a14:compatExt spid="_x0000_s28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 textlink="">
          <xdr:nvSpPr>
            <xdr:cNvPr id="28170" name="Button 4618" hidden="1">
              <a:extLst>
                <a:ext uri="{63B3BB69-23CF-44E3-9099-C40C66FF867C}">
                  <a14:compatExt spid="_x0000_s28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28171" name="Button 4619" hidden="1">
              <a:extLst>
                <a:ext uri="{63B3BB69-23CF-44E3-9099-C40C66FF867C}">
                  <a14:compatExt spid="_x0000_s28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28172" name="Button 4620" hidden="1">
              <a:extLst>
                <a:ext uri="{63B3BB69-23CF-44E3-9099-C40C66FF867C}">
                  <a14:compatExt spid="_x0000_s28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 textlink="">
          <xdr:nvSpPr>
            <xdr:cNvPr id="28173" name="Button 4621" hidden="1">
              <a:extLst>
                <a:ext uri="{63B3BB69-23CF-44E3-9099-C40C66FF867C}">
                  <a14:compatExt spid="_x0000_s28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 textlink="">
          <xdr:nvSpPr>
            <xdr:cNvPr id="28174" name="Button 4622" hidden="1">
              <a:extLst>
                <a:ext uri="{63B3BB69-23CF-44E3-9099-C40C66FF867C}">
                  <a14:compatExt spid="_x0000_s28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28175" name="Button 4623" hidden="1">
              <a:extLst>
                <a:ext uri="{63B3BB69-23CF-44E3-9099-C40C66FF867C}">
                  <a14:compatExt spid="_x0000_s28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28176" name="Button 4624" hidden="1">
              <a:extLst>
                <a:ext uri="{63B3BB69-23CF-44E3-9099-C40C66FF867C}">
                  <a14:compatExt spid="_x0000_s28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28177" name="Button 4625" hidden="1">
              <a:extLst>
                <a:ext uri="{63B3BB69-23CF-44E3-9099-C40C66FF867C}">
                  <a14:compatExt spid="_x0000_s28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28178" name="Button 4626" hidden="1">
              <a:extLst>
                <a:ext uri="{63B3BB69-23CF-44E3-9099-C40C66FF867C}">
                  <a14:compatExt spid="_x0000_s2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28179" name="Button 4627" hidden="1">
              <a:extLst>
                <a:ext uri="{63B3BB69-23CF-44E3-9099-C40C66FF867C}">
                  <a14:compatExt spid="_x0000_s28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28180" name="Button 4628" hidden="1">
              <a:extLst>
                <a:ext uri="{63B3BB69-23CF-44E3-9099-C40C66FF867C}">
                  <a14:compatExt spid="_x0000_s28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 textlink="">
          <xdr:nvSpPr>
            <xdr:cNvPr id="28181" name="Button 4629" hidden="1">
              <a:extLst>
                <a:ext uri="{63B3BB69-23CF-44E3-9099-C40C66FF867C}">
                  <a14:compatExt spid="_x0000_s28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28182" name="Button 4630" hidden="1">
              <a:extLst>
                <a:ext uri="{63B3BB69-23CF-44E3-9099-C40C66FF867C}">
                  <a14:compatExt spid="_x0000_s28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28183" name="Button 4631" hidden="1">
              <a:extLst>
                <a:ext uri="{63B3BB69-23CF-44E3-9099-C40C66FF867C}">
                  <a14:compatExt spid="_x0000_s28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28184" name="Button 4632" hidden="1">
              <a:extLst>
                <a:ext uri="{63B3BB69-23CF-44E3-9099-C40C66FF867C}">
                  <a14:compatExt spid="_x0000_s28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28185" name="Button 4633" hidden="1">
              <a:extLst>
                <a:ext uri="{63B3BB69-23CF-44E3-9099-C40C66FF867C}">
                  <a14:compatExt spid="_x0000_s28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28186" name="Button 4634" hidden="1">
              <a:extLst>
                <a:ext uri="{63B3BB69-23CF-44E3-9099-C40C66FF867C}">
                  <a14:compatExt spid="_x0000_s28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28187" name="Button 4635" hidden="1">
              <a:extLst>
                <a:ext uri="{63B3BB69-23CF-44E3-9099-C40C66FF867C}">
                  <a14:compatExt spid="_x0000_s28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28188" name="Button 4636" hidden="1">
              <a:extLst>
                <a:ext uri="{63B3BB69-23CF-44E3-9099-C40C66FF867C}">
                  <a14:compatExt spid="_x0000_s28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28189" name="Button 4637" hidden="1">
              <a:extLst>
                <a:ext uri="{63B3BB69-23CF-44E3-9099-C40C66FF867C}">
                  <a14:compatExt spid="_x0000_s28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28190" name="Button 4638" hidden="1">
              <a:extLst>
                <a:ext uri="{63B3BB69-23CF-44E3-9099-C40C66FF867C}">
                  <a14:compatExt spid="_x0000_s28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2235</xdr:row>
          <xdr:rowOff>0</xdr:rowOff>
        </xdr:to>
        <xdr:sp macro="" textlink="">
          <xdr:nvSpPr>
            <xdr:cNvPr id="28191" name="Button 4639" hidden="1">
              <a:extLst>
                <a:ext uri="{63B3BB69-23CF-44E3-9099-C40C66FF867C}">
                  <a14:compatExt spid="_x0000_s28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28192" name="Button 4640" hidden="1">
              <a:extLst>
                <a:ext uri="{63B3BB69-23CF-44E3-9099-C40C66FF867C}">
                  <a14:compatExt spid="_x0000_s28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28193" name="Button 4641" hidden="1">
              <a:extLst>
                <a:ext uri="{63B3BB69-23CF-44E3-9099-C40C66FF867C}">
                  <a14:compatExt spid="_x0000_s28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28194" name="Button 4642" hidden="1">
              <a:extLst>
                <a:ext uri="{63B3BB69-23CF-44E3-9099-C40C66FF867C}">
                  <a14:compatExt spid="_x0000_s28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28195" name="Button 4643" hidden="1">
              <a:extLst>
                <a:ext uri="{63B3BB69-23CF-44E3-9099-C40C66FF867C}">
                  <a14:compatExt spid="_x0000_s28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 textlink="">
          <xdr:nvSpPr>
            <xdr:cNvPr id="28196" name="Button 4644" hidden="1">
              <a:extLst>
                <a:ext uri="{63B3BB69-23CF-44E3-9099-C40C66FF867C}">
                  <a14:compatExt spid="_x0000_s28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28197" name="Button 4645" hidden="1">
              <a:extLst>
                <a:ext uri="{63B3BB69-23CF-44E3-9099-C40C66FF867C}">
                  <a14:compatExt spid="_x0000_s28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28198" name="Button 4646" hidden="1">
              <a:extLst>
                <a:ext uri="{63B3BB69-23CF-44E3-9099-C40C66FF867C}">
                  <a14:compatExt spid="_x0000_s28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28199" name="Button 4647" hidden="1">
              <a:extLst>
                <a:ext uri="{63B3BB69-23CF-44E3-9099-C40C66FF867C}">
                  <a14:compatExt spid="_x0000_s28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28200" name="Button 4648" hidden="1">
              <a:extLst>
                <a:ext uri="{63B3BB69-23CF-44E3-9099-C40C66FF867C}">
                  <a14:compatExt spid="_x0000_s28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28201" name="Button 4649" hidden="1">
              <a:extLst>
                <a:ext uri="{63B3BB69-23CF-44E3-9099-C40C66FF867C}">
                  <a14:compatExt spid="_x0000_s28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2246</xdr:row>
          <xdr:rowOff>0</xdr:rowOff>
        </xdr:to>
        <xdr:sp macro="" textlink="">
          <xdr:nvSpPr>
            <xdr:cNvPr id="28202" name="Button 4650" hidden="1">
              <a:extLst>
                <a:ext uri="{63B3BB69-23CF-44E3-9099-C40C66FF867C}">
                  <a14:compatExt spid="_x0000_s28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2247</xdr:row>
          <xdr:rowOff>0</xdr:rowOff>
        </xdr:to>
        <xdr:sp macro="" textlink="">
          <xdr:nvSpPr>
            <xdr:cNvPr id="28203" name="Button 4651" hidden="1">
              <a:extLst>
                <a:ext uri="{63B3BB69-23CF-44E3-9099-C40C66FF867C}">
                  <a14:compatExt spid="_x0000_s28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28204" name="Button 4652" hidden="1">
              <a:extLst>
                <a:ext uri="{63B3BB69-23CF-44E3-9099-C40C66FF867C}">
                  <a14:compatExt spid="_x0000_s28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28205" name="Button 4653" hidden="1">
              <a:extLst>
                <a:ext uri="{63B3BB69-23CF-44E3-9099-C40C66FF867C}">
                  <a14:compatExt spid="_x0000_s28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28206" name="Button 4654" hidden="1">
              <a:extLst>
                <a:ext uri="{63B3BB69-23CF-44E3-9099-C40C66FF867C}">
                  <a14:compatExt spid="_x0000_s28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28207" name="Button 4655" hidden="1">
              <a:extLst>
                <a:ext uri="{63B3BB69-23CF-44E3-9099-C40C66FF867C}">
                  <a14:compatExt spid="_x0000_s28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28208" name="Button 4656" hidden="1">
              <a:extLst>
                <a:ext uri="{63B3BB69-23CF-44E3-9099-C40C66FF867C}">
                  <a14:compatExt spid="_x0000_s28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28209" name="Button 4657" hidden="1">
              <a:extLst>
                <a:ext uri="{63B3BB69-23CF-44E3-9099-C40C66FF867C}">
                  <a14:compatExt spid="_x0000_s28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28210" name="Button 4658" hidden="1">
              <a:extLst>
                <a:ext uri="{63B3BB69-23CF-44E3-9099-C40C66FF867C}">
                  <a14:compatExt spid="_x0000_s28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2255</xdr:row>
          <xdr:rowOff>0</xdr:rowOff>
        </xdr:to>
        <xdr:sp macro="" textlink="">
          <xdr:nvSpPr>
            <xdr:cNvPr id="28211" name="Button 4659" hidden="1">
              <a:extLst>
                <a:ext uri="{63B3BB69-23CF-44E3-9099-C40C66FF867C}">
                  <a14:compatExt spid="_x0000_s28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2265</xdr:row>
          <xdr:rowOff>0</xdr:rowOff>
        </xdr:to>
        <xdr:sp macro="" textlink="">
          <xdr:nvSpPr>
            <xdr:cNvPr id="28243" name="Button 4691" hidden="1">
              <a:extLst>
                <a:ext uri="{63B3BB69-23CF-44E3-9099-C40C66FF867C}">
                  <a14:compatExt spid="_x0000_s2824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2266</xdr:row>
          <xdr:rowOff>0</xdr:rowOff>
        </xdr:to>
        <xdr:sp macro="" textlink="">
          <xdr:nvSpPr>
            <xdr:cNvPr id="28244" name="Button 4692" hidden="1">
              <a:extLst>
                <a:ext uri="{63B3BB69-23CF-44E3-9099-C40C66FF867C}">
                  <a14:compatExt spid="_x0000_s28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28245" name="Button 4693" hidden="1">
              <a:extLst>
                <a:ext uri="{63B3BB69-23CF-44E3-9099-C40C66FF867C}">
                  <a14:compatExt spid="_x0000_s2824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2267</xdr:row>
          <xdr:rowOff>0</xdr:rowOff>
        </xdr:to>
        <xdr:sp macro="" textlink="">
          <xdr:nvSpPr>
            <xdr:cNvPr id="28250" name="Button 4698" hidden="1">
              <a:extLst>
                <a:ext uri="{63B3BB69-23CF-44E3-9099-C40C66FF867C}">
                  <a14:compatExt spid="_x0000_s28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2268</xdr:row>
          <xdr:rowOff>0</xdr:rowOff>
        </xdr:to>
        <xdr:sp macro="" textlink="">
          <xdr:nvSpPr>
            <xdr:cNvPr id="28251" name="Button 4699" hidden="1">
              <a:extLst>
                <a:ext uri="{63B3BB69-23CF-44E3-9099-C40C66FF867C}">
                  <a14:compatExt spid="_x0000_s28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28252" name="Button 4700" hidden="1">
              <a:extLst>
                <a:ext uri="{63B3BB69-23CF-44E3-9099-C40C66FF867C}">
                  <a14:compatExt spid="_x0000_s28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28271" name="Button 4719" hidden="1">
              <a:extLst>
                <a:ext uri="{63B3BB69-23CF-44E3-9099-C40C66FF867C}">
                  <a14:compatExt spid="_x0000_s2827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28272" name="Button 4720" hidden="1">
              <a:extLst>
                <a:ext uri="{63B3BB69-23CF-44E3-9099-C40C66FF867C}">
                  <a14:compatExt spid="_x0000_s28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 textlink="">
          <xdr:nvSpPr>
            <xdr:cNvPr id="28273" name="Button 4721" hidden="1">
              <a:extLst>
                <a:ext uri="{63B3BB69-23CF-44E3-9099-C40C66FF867C}">
                  <a14:compatExt spid="_x0000_s2827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28278" name="Button 4726" hidden="1">
              <a:extLst>
                <a:ext uri="{63B3BB69-23CF-44E3-9099-C40C66FF867C}">
                  <a14:compatExt spid="_x0000_s28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28279" name="Button 4727" hidden="1">
              <a:extLst>
                <a:ext uri="{63B3BB69-23CF-44E3-9099-C40C66FF867C}">
                  <a14:compatExt spid="_x0000_s2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28280" name="Button 4728" hidden="1">
              <a:extLst>
                <a:ext uri="{63B3BB69-23CF-44E3-9099-C40C66FF867C}">
                  <a14:compatExt spid="_x0000_s28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28281" name="Button 4729" hidden="1">
              <a:extLst>
                <a:ext uri="{63B3BB69-23CF-44E3-9099-C40C66FF867C}">
                  <a14:compatExt spid="_x0000_s28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28282" name="Button 4730" hidden="1">
              <a:extLst>
                <a:ext uri="{63B3BB69-23CF-44E3-9099-C40C66FF867C}">
                  <a14:compatExt spid="_x0000_s28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 textlink="">
          <xdr:nvSpPr>
            <xdr:cNvPr id="28283" name="Button 4731" hidden="1">
              <a:extLst>
                <a:ext uri="{63B3BB69-23CF-44E3-9099-C40C66FF867C}">
                  <a14:compatExt spid="_x0000_s28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28284" name="Button 4732" hidden="1">
              <a:extLst>
                <a:ext uri="{63B3BB69-23CF-44E3-9099-C40C66FF867C}">
                  <a14:compatExt spid="_x0000_s28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2297</xdr:row>
          <xdr:rowOff>0</xdr:rowOff>
        </xdr:to>
        <xdr:sp macro="" textlink="">
          <xdr:nvSpPr>
            <xdr:cNvPr id="28303" name="Button 4751" hidden="1">
              <a:extLst>
                <a:ext uri="{63B3BB69-23CF-44E3-9099-C40C66FF867C}">
                  <a14:compatExt spid="_x0000_s28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28304" name="Button 4752" hidden="1">
              <a:extLst>
                <a:ext uri="{63B3BB69-23CF-44E3-9099-C40C66FF867C}">
                  <a14:compatExt spid="_x0000_s28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 textlink="">
          <xdr:nvSpPr>
            <xdr:cNvPr id="28305" name="Button 4753" hidden="1">
              <a:extLst>
                <a:ext uri="{63B3BB69-23CF-44E3-9099-C40C66FF867C}">
                  <a14:compatExt spid="_x0000_s283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28307" name="Button 4755" hidden="1">
              <a:extLst>
                <a:ext uri="{63B3BB69-23CF-44E3-9099-C40C66FF867C}">
                  <a14:compatExt spid="_x0000_s28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 textlink="">
          <xdr:nvSpPr>
            <xdr:cNvPr id="28308" name="Button 4756" hidden="1">
              <a:extLst>
                <a:ext uri="{63B3BB69-23CF-44E3-9099-C40C66FF867C}">
                  <a14:compatExt spid="_x0000_s28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 textlink="">
          <xdr:nvSpPr>
            <xdr:cNvPr id="28309" name="Button 4757" hidden="1">
              <a:extLst>
                <a:ext uri="{63B3BB69-23CF-44E3-9099-C40C66FF867C}">
                  <a14:compatExt spid="_x0000_s28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2302</xdr:row>
          <xdr:rowOff>0</xdr:rowOff>
        </xdr:to>
        <xdr:sp macro="" textlink="">
          <xdr:nvSpPr>
            <xdr:cNvPr id="28310" name="Button 4758" hidden="1">
              <a:extLst>
                <a:ext uri="{63B3BB69-23CF-44E3-9099-C40C66FF867C}">
                  <a14:compatExt spid="_x0000_s28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28311" name="Button 4759" hidden="1">
              <a:extLst>
                <a:ext uri="{63B3BB69-23CF-44E3-9099-C40C66FF867C}">
                  <a14:compatExt spid="_x0000_s28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2304</xdr:row>
          <xdr:rowOff>0</xdr:rowOff>
        </xdr:to>
        <xdr:sp macro="" textlink="">
          <xdr:nvSpPr>
            <xdr:cNvPr id="28312" name="Button 4760" hidden="1">
              <a:extLst>
                <a:ext uri="{63B3BB69-23CF-44E3-9099-C40C66FF867C}">
                  <a14:compatExt spid="_x0000_s28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28313" name="Button 4761" hidden="1">
              <a:extLst>
                <a:ext uri="{63B3BB69-23CF-44E3-9099-C40C66FF867C}">
                  <a14:compatExt spid="_x0000_s28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28314" name="Button 4762" hidden="1">
              <a:extLst>
                <a:ext uri="{63B3BB69-23CF-44E3-9099-C40C66FF867C}">
                  <a14:compatExt spid="_x0000_s28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28315" name="Button 4763" hidden="1">
              <a:extLst>
                <a:ext uri="{63B3BB69-23CF-44E3-9099-C40C66FF867C}">
                  <a14:compatExt spid="_x0000_s28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2308</xdr:row>
          <xdr:rowOff>0</xdr:rowOff>
        </xdr:to>
        <xdr:sp macro="" textlink="">
          <xdr:nvSpPr>
            <xdr:cNvPr id="28316" name="Button 4764" hidden="1">
              <a:extLst>
                <a:ext uri="{63B3BB69-23CF-44E3-9099-C40C66FF867C}">
                  <a14:compatExt spid="_x0000_s28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28317" name="Button 4765" hidden="1">
              <a:extLst>
                <a:ext uri="{63B3BB69-23CF-44E3-9099-C40C66FF867C}">
                  <a14:compatExt spid="_x0000_s28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28318" name="Button 4766" hidden="1">
              <a:extLst>
                <a:ext uri="{63B3BB69-23CF-44E3-9099-C40C66FF867C}">
                  <a14:compatExt spid="_x0000_s28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28319" name="Button 4767" hidden="1">
              <a:extLst>
                <a:ext uri="{63B3BB69-23CF-44E3-9099-C40C66FF867C}">
                  <a14:compatExt spid="_x0000_s28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28320" name="Button 4768" hidden="1">
              <a:extLst>
                <a:ext uri="{63B3BB69-23CF-44E3-9099-C40C66FF867C}">
                  <a14:compatExt spid="_x0000_s28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 textlink="">
          <xdr:nvSpPr>
            <xdr:cNvPr id="28321" name="Button 4769" hidden="1">
              <a:extLst>
                <a:ext uri="{63B3BB69-23CF-44E3-9099-C40C66FF867C}">
                  <a14:compatExt spid="_x0000_s28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28322" name="Button 4770" hidden="1">
              <a:extLst>
                <a:ext uri="{63B3BB69-23CF-44E3-9099-C40C66FF867C}">
                  <a14:compatExt spid="_x0000_s28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 textlink="">
          <xdr:nvSpPr>
            <xdr:cNvPr id="28323" name="Button 4771" hidden="1">
              <a:extLst>
                <a:ext uri="{63B3BB69-23CF-44E3-9099-C40C66FF867C}">
                  <a14:compatExt spid="_x0000_s28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28324" name="Button 4772" hidden="1">
              <a:extLst>
                <a:ext uri="{63B3BB69-23CF-44E3-9099-C40C66FF867C}">
                  <a14:compatExt spid="_x0000_s28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28325" name="Button 4773" hidden="1">
              <a:extLst>
                <a:ext uri="{63B3BB69-23CF-44E3-9099-C40C66FF867C}">
                  <a14:compatExt spid="_x0000_s28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28326" name="Button 4774" hidden="1">
              <a:extLst>
                <a:ext uri="{63B3BB69-23CF-44E3-9099-C40C66FF867C}">
                  <a14:compatExt spid="_x0000_s28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28327" name="Button 4775" hidden="1">
              <a:extLst>
                <a:ext uri="{63B3BB69-23CF-44E3-9099-C40C66FF867C}">
                  <a14:compatExt spid="_x0000_s28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 textlink="">
          <xdr:nvSpPr>
            <xdr:cNvPr id="28328" name="Button 4776" hidden="1">
              <a:extLst>
                <a:ext uri="{63B3BB69-23CF-44E3-9099-C40C66FF867C}">
                  <a14:compatExt spid="_x0000_s28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 textlink="">
          <xdr:nvSpPr>
            <xdr:cNvPr id="28329" name="Button 4777" hidden="1">
              <a:extLst>
                <a:ext uri="{63B3BB69-23CF-44E3-9099-C40C66FF867C}">
                  <a14:compatExt spid="_x0000_s28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28330" name="Button 4778" hidden="1">
              <a:extLst>
                <a:ext uri="{63B3BB69-23CF-44E3-9099-C40C66FF867C}">
                  <a14:compatExt spid="_x0000_s28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 textlink="">
          <xdr:nvSpPr>
            <xdr:cNvPr id="28331" name="Button 4779" hidden="1">
              <a:extLst>
                <a:ext uri="{63B3BB69-23CF-44E3-9099-C40C66FF867C}">
                  <a14:compatExt spid="_x0000_s28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 textlink="">
          <xdr:nvSpPr>
            <xdr:cNvPr id="28332" name="Button 4780" hidden="1">
              <a:extLst>
                <a:ext uri="{63B3BB69-23CF-44E3-9099-C40C66FF867C}">
                  <a14:compatExt spid="_x0000_s28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28333" name="Button 4781" hidden="1">
              <a:extLst>
                <a:ext uri="{63B3BB69-23CF-44E3-9099-C40C66FF867C}">
                  <a14:compatExt spid="_x0000_s28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28334" name="Button 4782" hidden="1">
              <a:extLst>
                <a:ext uri="{63B3BB69-23CF-44E3-9099-C40C66FF867C}">
                  <a14:compatExt spid="_x0000_s28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28335" name="Button 4783" hidden="1">
              <a:extLst>
                <a:ext uri="{63B3BB69-23CF-44E3-9099-C40C66FF867C}">
                  <a14:compatExt spid="_x0000_s28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 textlink="">
          <xdr:nvSpPr>
            <xdr:cNvPr id="28336" name="Button 4784" hidden="1">
              <a:extLst>
                <a:ext uri="{63B3BB69-23CF-44E3-9099-C40C66FF867C}">
                  <a14:compatExt spid="_x0000_s28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28337" name="Button 4785" hidden="1">
              <a:extLst>
                <a:ext uri="{63B3BB69-23CF-44E3-9099-C40C66FF867C}">
                  <a14:compatExt spid="_x0000_s28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 textlink="">
          <xdr:nvSpPr>
            <xdr:cNvPr id="28338" name="Button 4786" hidden="1">
              <a:extLst>
                <a:ext uri="{63B3BB69-23CF-44E3-9099-C40C66FF867C}">
                  <a14:compatExt spid="_x0000_s28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28339" name="Button 4787" hidden="1">
              <a:extLst>
                <a:ext uri="{63B3BB69-23CF-44E3-9099-C40C66FF867C}">
                  <a14:compatExt spid="_x0000_s28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2332</xdr:row>
          <xdr:rowOff>0</xdr:rowOff>
        </xdr:to>
        <xdr:sp macro="" textlink="">
          <xdr:nvSpPr>
            <xdr:cNvPr id="28340" name="Button 4788" hidden="1">
              <a:extLst>
                <a:ext uri="{63B3BB69-23CF-44E3-9099-C40C66FF867C}">
                  <a14:compatExt spid="_x0000_s28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28341" name="Button 4789" hidden="1">
              <a:extLst>
                <a:ext uri="{63B3BB69-23CF-44E3-9099-C40C66FF867C}">
                  <a14:compatExt spid="_x0000_s28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28342" name="Button 4790" hidden="1">
              <a:extLst>
                <a:ext uri="{63B3BB69-23CF-44E3-9099-C40C66FF867C}">
                  <a14:compatExt spid="_x0000_s28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28343" name="Button 4791" hidden="1">
              <a:extLst>
                <a:ext uri="{63B3BB69-23CF-44E3-9099-C40C66FF867C}">
                  <a14:compatExt spid="_x0000_s28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28344" name="Button 4792" hidden="1">
              <a:extLst>
                <a:ext uri="{63B3BB69-23CF-44E3-9099-C40C66FF867C}">
                  <a14:compatExt spid="_x0000_s28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2337</xdr:row>
          <xdr:rowOff>0</xdr:rowOff>
        </xdr:to>
        <xdr:sp macro="" textlink="">
          <xdr:nvSpPr>
            <xdr:cNvPr id="28345" name="Button 4793" hidden="1">
              <a:extLst>
                <a:ext uri="{63B3BB69-23CF-44E3-9099-C40C66FF867C}">
                  <a14:compatExt spid="_x0000_s28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28346" name="Button 4794" hidden="1">
              <a:extLst>
                <a:ext uri="{63B3BB69-23CF-44E3-9099-C40C66FF867C}">
                  <a14:compatExt spid="_x0000_s28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2339</xdr:row>
          <xdr:rowOff>0</xdr:rowOff>
        </xdr:to>
        <xdr:sp macro="" textlink="">
          <xdr:nvSpPr>
            <xdr:cNvPr id="28347" name="Button 4795" hidden="1">
              <a:extLst>
                <a:ext uri="{63B3BB69-23CF-44E3-9099-C40C66FF867C}">
                  <a14:compatExt spid="_x0000_s28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28348" name="Button 4796" hidden="1">
              <a:extLst>
                <a:ext uri="{63B3BB69-23CF-44E3-9099-C40C66FF867C}">
                  <a14:compatExt spid="_x0000_s28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 textlink="">
          <xdr:nvSpPr>
            <xdr:cNvPr id="28349" name="Button 4797" hidden="1">
              <a:extLst>
                <a:ext uri="{63B3BB69-23CF-44E3-9099-C40C66FF867C}">
                  <a14:compatExt spid="_x0000_s28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28350" name="Button 4798" hidden="1">
              <a:extLst>
                <a:ext uri="{63B3BB69-23CF-44E3-9099-C40C66FF867C}">
                  <a14:compatExt spid="_x0000_s28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28351" name="Button 4799" hidden="1">
              <a:extLst>
                <a:ext uri="{63B3BB69-23CF-44E3-9099-C40C66FF867C}">
                  <a14:compatExt spid="_x0000_s28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28352" name="Button 4800" hidden="1">
              <a:extLst>
                <a:ext uri="{63B3BB69-23CF-44E3-9099-C40C66FF867C}">
                  <a14:compatExt spid="_x0000_s28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28353" name="Button 4801" hidden="1">
              <a:extLst>
                <a:ext uri="{63B3BB69-23CF-44E3-9099-C40C66FF867C}">
                  <a14:compatExt spid="_x0000_s283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28354" name="Button 4802" hidden="1">
              <a:extLst>
                <a:ext uri="{63B3BB69-23CF-44E3-9099-C40C66FF867C}">
                  <a14:compatExt spid="_x0000_s283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28355" name="Button 4803" hidden="1">
              <a:extLst>
                <a:ext uri="{63B3BB69-23CF-44E3-9099-C40C66FF867C}">
                  <a14:compatExt spid="_x0000_s283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 textlink="">
          <xdr:nvSpPr>
            <xdr:cNvPr id="28356" name="Button 4804" hidden="1">
              <a:extLst>
                <a:ext uri="{63B3BB69-23CF-44E3-9099-C40C66FF867C}">
                  <a14:compatExt spid="_x0000_s283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28357" name="Button 4805" hidden="1">
              <a:extLst>
                <a:ext uri="{63B3BB69-23CF-44E3-9099-C40C66FF867C}">
                  <a14:compatExt spid="_x0000_s283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 textlink="">
          <xdr:nvSpPr>
            <xdr:cNvPr id="28358" name="Button 4806" hidden="1">
              <a:extLst>
                <a:ext uri="{63B3BB69-23CF-44E3-9099-C40C66FF867C}">
                  <a14:compatExt spid="_x0000_s283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28359" name="Button 4807" hidden="1">
              <a:extLst>
                <a:ext uri="{63B3BB69-23CF-44E3-9099-C40C66FF867C}">
                  <a14:compatExt spid="_x0000_s28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28380" name="Button 4828" hidden="1">
              <a:extLst>
                <a:ext uri="{63B3BB69-23CF-44E3-9099-C40C66FF867C}">
                  <a14:compatExt spid="_x0000_s283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28381" name="Button 4829" hidden="1">
              <a:extLst>
                <a:ext uri="{63B3BB69-23CF-44E3-9099-C40C66FF867C}">
                  <a14:compatExt spid="_x0000_s28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28382" name="Button 4830" hidden="1">
              <a:extLst>
                <a:ext uri="{63B3BB69-23CF-44E3-9099-C40C66FF867C}">
                  <a14:compatExt spid="_x0000_s283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28383" name="Button 4831" hidden="1">
              <a:extLst>
                <a:ext uri="{63B3BB69-23CF-44E3-9099-C40C66FF867C}">
                  <a14:compatExt spid="_x0000_s28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28384" name="Button 4832" hidden="1">
              <a:extLst>
                <a:ext uri="{63B3BB69-23CF-44E3-9099-C40C66FF867C}">
                  <a14:compatExt spid="_x0000_s283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28385" name="Button 4833" hidden="1">
              <a:extLst>
                <a:ext uri="{63B3BB69-23CF-44E3-9099-C40C66FF867C}">
                  <a14:compatExt spid="_x0000_s28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2366</xdr:row>
          <xdr:rowOff>0</xdr:rowOff>
        </xdr:to>
        <xdr:sp macro="" textlink="">
          <xdr:nvSpPr>
            <xdr:cNvPr id="28386" name="Button 4834" hidden="1">
              <a:extLst>
                <a:ext uri="{63B3BB69-23CF-44E3-9099-C40C66FF867C}">
                  <a14:compatExt spid="_x0000_s28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28387" name="Button 4835" hidden="1">
              <a:extLst>
                <a:ext uri="{63B3BB69-23CF-44E3-9099-C40C66FF867C}">
                  <a14:compatExt spid="_x0000_s28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28388" name="Button 4836" hidden="1">
              <a:extLst>
                <a:ext uri="{63B3BB69-23CF-44E3-9099-C40C66FF867C}">
                  <a14:compatExt spid="_x0000_s28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28389" name="Button 4837" hidden="1">
              <a:extLst>
                <a:ext uri="{63B3BB69-23CF-44E3-9099-C40C66FF867C}">
                  <a14:compatExt spid="_x0000_s28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 textlink="">
          <xdr:nvSpPr>
            <xdr:cNvPr id="28390" name="Button 4838" hidden="1">
              <a:extLst>
                <a:ext uri="{63B3BB69-23CF-44E3-9099-C40C66FF867C}">
                  <a14:compatExt spid="_x0000_s28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28391" name="Button 4839" hidden="1">
              <a:extLst>
                <a:ext uri="{63B3BB69-23CF-44E3-9099-C40C66FF867C}">
                  <a14:compatExt spid="_x0000_s28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 textlink="">
          <xdr:nvSpPr>
            <xdr:cNvPr id="28392" name="Button 4840" hidden="1">
              <a:extLst>
                <a:ext uri="{63B3BB69-23CF-44E3-9099-C40C66FF867C}">
                  <a14:compatExt spid="_x0000_s28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 textlink="">
          <xdr:nvSpPr>
            <xdr:cNvPr id="28393" name="Button 4841" hidden="1">
              <a:extLst>
                <a:ext uri="{63B3BB69-23CF-44E3-9099-C40C66FF867C}">
                  <a14:compatExt spid="_x0000_s28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28394" name="Button 4842" hidden="1">
              <a:extLst>
                <a:ext uri="{63B3BB69-23CF-44E3-9099-C40C66FF867C}">
                  <a14:compatExt spid="_x0000_s28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28395" name="Button 4843" hidden="1">
              <a:extLst>
                <a:ext uri="{63B3BB69-23CF-44E3-9099-C40C66FF867C}">
                  <a14:compatExt spid="_x0000_s28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28396" name="Button 4844" hidden="1">
              <a:extLst>
                <a:ext uri="{63B3BB69-23CF-44E3-9099-C40C66FF867C}">
                  <a14:compatExt spid="_x0000_s28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 textlink="">
          <xdr:nvSpPr>
            <xdr:cNvPr id="28397" name="Button 4845" hidden="1">
              <a:extLst>
                <a:ext uri="{63B3BB69-23CF-44E3-9099-C40C66FF867C}">
                  <a14:compatExt spid="_x0000_s28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28398" name="Button 4846" hidden="1">
              <a:extLst>
                <a:ext uri="{63B3BB69-23CF-44E3-9099-C40C66FF867C}">
                  <a14:compatExt spid="_x0000_s28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 textlink="">
          <xdr:nvSpPr>
            <xdr:cNvPr id="28399" name="Button 4847" hidden="1">
              <a:extLst>
                <a:ext uri="{63B3BB69-23CF-44E3-9099-C40C66FF867C}">
                  <a14:compatExt spid="_x0000_s28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28400" name="Button 4848" hidden="1">
              <a:extLst>
                <a:ext uri="{63B3BB69-23CF-44E3-9099-C40C66FF867C}">
                  <a14:compatExt spid="_x0000_s28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 textlink="">
          <xdr:nvSpPr>
            <xdr:cNvPr id="28401" name="Button 4849" hidden="1">
              <a:extLst>
                <a:ext uri="{63B3BB69-23CF-44E3-9099-C40C66FF867C}">
                  <a14:compatExt spid="_x0000_s28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28402" name="Button 4850" hidden="1">
              <a:extLst>
                <a:ext uri="{63B3BB69-23CF-44E3-9099-C40C66FF867C}">
                  <a14:compatExt spid="_x0000_s28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 textlink="">
          <xdr:nvSpPr>
            <xdr:cNvPr id="28403" name="Button 4851" hidden="1">
              <a:extLst>
                <a:ext uri="{63B3BB69-23CF-44E3-9099-C40C66FF867C}">
                  <a14:compatExt spid="_x0000_s28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28426" name="Button 4874" hidden="1">
              <a:extLst>
                <a:ext uri="{63B3BB69-23CF-44E3-9099-C40C66FF867C}">
                  <a14:compatExt spid="_x0000_s284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2394</xdr:row>
          <xdr:rowOff>0</xdr:rowOff>
        </xdr:to>
        <xdr:sp macro="" textlink="">
          <xdr:nvSpPr>
            <xdr:cNvPr id="28427" name="Button 4875" hidden="1">
              <a:extLst>
                <a:ext uri="{63B3BB69-23CF-44E3-9099-C40C66FF867C}">
                  <a14:compatExt spid="_x0000_s28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2386</xdr:row>
          <xdr:rowOff>0</xdr:rowOff>
        </xdr:to>
        <xdr:sp macro="" textlink="">
          <xdr:nvSpPr>
            <xdr:cNvPr id="28428" name="Button 4876" hidden="1">
              <a:extLst>
                <a:ext uri="{63B3BB69-23CF-44E3-9099-C40C66FF867C}">
                  <a14:compatExt spid="_x0000_s284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28429" name="Button 4877" hidden="1">
              <a:extLst>
                <a:ext uri="{63B3BB69-23CF-44E3-9099-C40C66FF867C}">
                  <a14:compatExt spid="_x0000_s28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2396</xdr:row>
          <xdr:rowOff>0</xdr:rowOff>
        </xdr:to>
        <xdr:sp macro="" textlink="">
          <xdr:nvSpPr>
            <xdr:cNvPr id="28430" name="Button 4878" hidden="1">
              <a:extLst>
                <a:ext uri="{63B3BB69-23CF-44E3-9099-C40C66FF867C}">
                  <a14:compatExt spid="_x0000_s28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2397</xdr:row>
          <xdr:rowOff>0</xdr:rowOff>
        </xdr:to>
        <xdr:sp macro="" textlink="">
          <xdr:nvSpPr>
            <xdr:cNvPr id="28431" name="Button 4879" hidden="1">
              <a:extLst>
                <a:ext uri="{63B3BB69-23CF-44E3-9099-C40C66FF867C}">
                  <a14:compatExt spid="_x0000_s28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28432" name="Button 4880" hidden="1">
              <a:extLst>
                <a:ext uri="{63B3BB69-23CF-44E3-9099-C40C66FF867C}">
                  <a14:compatExt spid="_x0000_s28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2399</xdr:row>
          <xdr:rowOff>0</xdr:rowOff>
        </xdr:to>
        <xdr:sp macro="" textlink="">
          <xdr:nvSpPr>
            <xdr:cNvPr id="28433" name="Button 4881" hidden="1">
              <a:extLst>
                <a:ext uri="{63B3BB69-23CF-44E3-9099-C40C66FF867C}">
                  <a14:compatExt spid="_x0000_s28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2400</xdr:row>
          <xdr:rowOff>0</xdr:rowOff>
        </xdr:to>
        <xdr:sp macro="" textlink="">
          <xdr:nvSpPr>
            <xdr:cNvPr id="28434" name="Button 4882" hidden="1">
              <a:extLst>
                <a:ext uri="{63B3BB69-23CF-44E3-9099-C40C66FF867C}">
                  <a14:compatExt spid="_x0000_s28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2401</xdr:row>
          <xdr:rowOff>0</xdr:rowOff>
        </xdr:to>
        <xdr:sp macro="" textlink="">
          <xdr:nvSpPr>
            <xdr:cNvPr id="28435" name="Button 4883" hidden="1">
              <a:extLst>
                <a:ext uri="{63B3BB69-23CF-44E3-9099-C40C66FF867C}">
                  <a14:compatExt spid="_x0000_s28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28436" name="Button 4884" hidden="1">
              <a:extLst>
                <a:ext uri="{63B3BB69-23CF-44E3-9099-C40C66FF867C}">
                  <a14:compatExt spid="_x0000_s28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2403</xdr:row>
          <xdr:rowOff>0</xdr:rowOff>
        </xdr:to>
        <xdr:sp macro="" textlink="">
          <xdr:nvSpPr>
            <xdr:cNvPr id="28437" name="Button 4885" hidden="1">
              <a:extLst>
                <a:ext uri="{63B3BB69-23CF-44E3-9099-C40C66FF867C}">
                  <a14:compatExt spid="_x0000_s28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2404</xdr:row>
          <xdr:rowOff>0</xdr:rowOff>
        </xdr:to>
        <xdr:sp macro="" textlink="">
          <xdr:nvSpPr>
            <xdr:cNvPr id="28438" name="Button 4886" hidden="1">
              <a:extLst>
                <a:ext uri="{63B3BB69-23CF-44E3-9099-C40C66FF867C}">
                  <a14:compatExt spid="_x0000_s28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2405</xdr:row>
          <xdr:rowOff>0</xdr:rowOff>
        </xdr:to>
        <xdr:sp macro="" textlink="">
          <xdr:nvSpPr>
            <xdr:cNvPr id="28439" name="Button 4887" hidden="1">
              <a:extLst>
                <a:ext uri="{63B3BB69-23CF-44E3-9099-C40C66FF867C}">
                  <a14:compatExt spid="_x0000_s28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2406</xdr:row>
          <xdr:rowOff>0</xdr:rowOff>
        </xdr:to>
        <xdr:sp macro="" textlink="">
          <xdr:nvSpPr>
            <xdr:cNvPr id="28440" name="Button 4888" hidden="1">
              <a:extLst>
                <a:ext uri="{63B3BB69-23CF-44E3-9099-C40C66FF867C}">
                  <a14:compatExt spid="_x0000_s28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2407</xdr:row>
          <xdr:rowOff>0</xdr:rowOff>
        </xdr:to>
        <xdr:sp macro="" textlink="">
          <xdr:nvSpPr>
            <xdr:cNvPr id="28441" name="Button 4889" hidden="1">
              <a:extLst>
                <a:ext uri="{63B3BB69-23CF-44E3-9099-C40C66FF867C}">
                  <a14:compatExt spid="_x0000_s28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2408</xdr:row>
          <xdr:rowOff>0</xdr:rowOff>
        </xdr:to>
        <xdr:sp macro="" textlink="">
          <xdr:nvSpPr>
            <xdr:cNvPr id="28442" name="Button 4890" hidden="1">
              <a:extLst>
                <a:ext uri="{63B3BB69-23CF-44E3-9099-C40C66FF867C}">
                  <a14:compatExt spid="_x0000_s28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2409</xdr:row>
          <xdr:rowOff>0</xdr:rowOff>
        </xdr:to>
        <xdr:sp macro="" textlink="">
          <xdr:nvSpPr>
            <xdr:cNvPr id="28443" name="Button 4891" hidden="1">
              <a:extLst>
                <a:ext uri="{63B3BB69-23CF-44E3-9099-C40C66FF867C}">
                  <a14:compatExt spid="_x0000_s28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2410</xdr:row>
          <xdr:rowOff>0</xdr:rowOff>
        </xdr:to>
        <xdr:sp macro="" textlink="">
          <xdr:nvSpPr>
            <xdr:cNvPr id="28444" name="Button 4892" hidden="1">
              <a:extLst>
                <a:ext uri="{63B3BB69-23CF-44E3-9099-C40C66FF867C}">
                  <a14:compatExt spid="_x0000_s28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28445" name="Button 4893" hidden="1">
              <a:extLst>
                <a:ext uri="{63B3BB69-23CF-44E3-9099-C40C66FF867C}">
                  <a14:compatExt spid="_x0000_s28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2412</xdr:row>
          <xdr:rowOff>0</xdr:rowOff>
        </xdr:to>
        <xdr:sp macro="" textlink="">
          <xdr:nvSpPr>
            <xdr:cNvPr id="28446" name="Button 4894" hidden="1">
              <a:extLst>
                <a:ext uri="{63B3BB69-23CF-44E3-9099-C40C66FF867C}">
                  <a14:compatExt spid="_x0000_s28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28447" name="Button 4895" hidden="1">
              <a:extLst>
                <a:ext uri="{63B3BB69-23CF-44E3-9099-C40C66FF867C}">
                  <a14:compatExt spid="_x0000_s28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28448" name="Button 4896" hidden="1">
              <a:extLst>
                <a:ext uri="{63B3BB69-23CF-44E3-9099-C40C66FF867C}">
                  <a14:compatExt spid="_x0000_s28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28449" name="Button 4897" hidden="1">
              <a:extLst>
                <a:ext uri="{63B3BB69-23CF-44E3-9099-C40C66FF867C}">
                  <a14:compatExt spid="_x0000_s28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2416</xdr:row>
          <xdr:rowOff>0</xdr:rowOff>
        </xdr:to>
        <xdr:sp macro="" textlink="">
          <xdr:nvSpPr>
            <xdr:cNvPr id="28450" name="Button 4898" hidden="1">
              <a:extLst>
                <a:ext uri="{63B3BB69-23CF-44E3-9099-C40C66FF867C}">
                  <a14:compatExt spid="_x0000_s28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2417</xdr:row>
          <xdr:rowOff>0</xdr:rowOff>
        </xdr:to>
        <xdr:sp macro="" textlink="">
          <xdr:nvSpPr>
            <xdr:cNvPr id="28451" name="Button 4899" hidden="1">
              <a:extLst>
                <a:ext uri="{63B3BB69-23CF-44E3-9099-C40C66FF867C}">
                  <a14:compatExt spid="_x0000_s28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28452" name="Button 4900" hidden="1">
              <a:extLst>
                <a:ext uri="{63B3BB69-23CF-44E3-9099-C40C66FF867C}">
                  <a14:compatExt spid="_x0000_s28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28453" name="Button 4901" hidden="1">
              <a:extLst>
                <a:ext uri="{63B3BB69-23CF-44E3-9099-C40C66FF867C}">
                  <a14:compatExt spid="_x0000_s28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28454" name="Button 4902" hidden="1">
              <a:extLst>
                <a:ext uri="{63B3BB69-23CF-44E3-9099-C40C66FF867C}">
                  <a14:compatExt spid="_x0000_s28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2421</xdr:row>
          <xdr:rowOff>0</xdr:rowOff>
        </xdr:to>
        <xdr:sp macro="" textlink="">
          <xdr:nvSpPr>
            <xdr:cNvPr id="28455" name="Button 4903" hidden="1">
              <a:extLst>
                <a:ext uri="{63B3BB69-23CF-44E3-9099-C40C66FF867C}">
                  <a14:compatExt spid="_x0000_s28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28456" name="Button 4904" hidden="1">
              <a:extLst>
                <a:ext uri="{63B3BB69-23CF-44E3-9099-C40C66FF867C}">
                  <a14:compatExt spid="_x0000_s28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2432</xdr:row>
          <xdr:rowOff>0</xdr:rowOff>
        </xdr:to>
        <xdr:sp macro="" textlink="">
          <xdr:nvSpPr>
            <xdr:cNvPr id="28482" name="Button 4930" hidden="1">
              <a:extLst>
                <a:ext uri="{63B3BB69-23CF-44E3-9099-C40C66FF867C}">
                  <a14:compatExt spid="_x0000_s28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28484" name="Button 4932" hidden="1">
              <a:extLst>
                <a:ext uri="{63B3BB69-23CF-44E3-9099-C40C66FF867C}">
                  <a14:compatExt spid="_x0000_s284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2433</xdr:row>
          <xdr:rowOff>0</xdr:rowOff>
        </xdr:to>
        <xdr:sp macro="" textlink="">
          <xdr:nvSpPr>
            <xdr:cNvPr id="28485" name="Button 4933" hidden="1">
              <a:extLst>
                <a:ext uri="{63B3BB69-23CF-44E3-9099-C40C66FF867C}">
                  <a14:compatExt spid="_x0000_s28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2434</xdr:row>
          <xdr:rowOff>0</xdr:rowOff>
        </xdr:to>
        <xdr:sp macro="" textlink="">
          <xdr:nvSpPr>
            <xdr:cNvPr id="28486" name="Button 4934" hidden="1">
              <a:extLst>
                <a:ext uri="{63B3BB69-23CF-44E3-9099-C40C66FF867C}">
                  <a14:compatExt spid="_x0000_s28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28487" name="Button 4935" hidden="1">
              <a:extLst>
                <a:ext uri="{63B3BB69-23CF-44E3-9099-C40C66FF867C}">
                  <a14:compatExt spid="_x0000_s284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28488" name="Button 4936" hidden="1">
              <a:extLst>
                <a:ext uri="{63B3BB69-23CF-44E3-9099-C40C66FF867C}">
                  <a14:compatExt spid="_x0000_s28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2437</xdr:row>
          <xdr:rowOff>0</xdr:rowOff>
        </xdr:to>
        <xdr:sp macro="" textlink="">
          <xdr:nvSpPr>
            <xdr:cNvPr id="28489" name="Button 4937" hidden="1">
              <a:extLst>
                <a:ext uri="{63B3BB69-23CF-44E3-9099-C40C66FF867C}">
                  <a14:compatExt spid="_x0000_s284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2438</xdr:row>
          <xdr:rowOff>0</xdr:rowOff>
        </xdr:to>
        <xdr:sp macro="" textlink="">
          <xdr:nvSpPr>
            <xdr:cNvPr id="28490" name="Button 4938" hidden="1">
              <a:extLst>
                <a:ext uri="{63B3BB69-23CF-44E3-9099-C40C66FF867C}">
                  <a14:compatExt spid="_x0000_s28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28491" name="Button 4939" hidden="1">
              <a:extLst>
                <a:ext uri="{63B3BB69-23CF-44E3-9099-C40C66FF867C}">
                  <a14:compatExt spid="_x0000_s28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2440</xdr:row>
          <xdr:rowOff>0</xdr:rowOff>
        </xdr:to>
        <xdr:sp macro="" textlink="">
          <xdr:nvSpPr>
            <xdr:cNvPr id="28492" name="Button 4940" hidden="1">
              <a:extLst>
                <a:ext uri="{63B3BB69-23CF-44E3-9099-C40C66FF867C}">
                  <a14:compatExt spid="_x0000_s28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28493" name="Button 4941" hidden="1">
              <a:extLst>
                <a:ext uri="{63B3BB69-23CF-44E3-9099-C40C66FF867C}">
                  <a14:compatExt spid="_x0000_s28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2442</xdr:row>
          <xdr:rowOff>0</xdr:rowOff>
        </xdr:to>
        <xdr:sp macro="" textlink="">
          <xdr:nvSpPr>
            <xdr:cNvPr id="28494" name="Button 4942" hidden="1">
              <a:extLst>
                <a:ext uri="{63B3BB69-23CF-44E3-9099-C40C66FF867C}">
                  <a14:compatExt spid="_x0000_s284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28495" name="Button 4943" hidden="1">
              <a:extLst>
                <a:ext uri="{63B3BB69-23CF-44E3-9099-C40C66FF867C}">
                  <a14:compatExt spid="_x0000_s28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2444</xdr:row>
          <xdr:rowOff>0</xdr:rowOff>
        </xdr:to>
        <xdr:sp macro="" textlink="">
          <xdr:nvSpPr>
            <xdr:cNvPr id="28496" name="Button 4944" hidden="1">
              <a:extLst>
                <a:ext uri="{63B3BB69-23CF-44E3-9099-C40C66FF867C}">
                  <a14:compatExt spid="_x0000_s28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2445</xdr:row>
          <xdr:rowOff>0</xdr:rowOff>
        </xdr:to>
        <xdr:sp macro="" textlink="">
          <xdr:nvSpPr>
            <xdr:cNvPr id="28497" name="Button 4945" hidden="1">
              <a:extLst>
                <a:ext uri="{63B3BB69-23CF-44E3-9099-C40C66FF867C}">
                  <a14:compatExt spid="_x0000_s28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28498" name="Button 4946" hidden="1">
              <a:extLst>
                <a:ext uri="{63B3BB69-23CF-44E3-9099-C40C66FF867C}">
                  <a14:compatExt spid="_x0000_s28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28499" name="Button 4947" hidden="1">
              <a:extLst>
                <a:ext uri="{63B3BB69-23CF-44E3-9099-C40C66FF867C}">
                  <a14:compatExt spid="_x0000_s28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28500" name="Button 4948" hidden="1">
              <a:extLst>
                <a:ext uri="{63B3BB69-23CF-44E3-9099-C40C66FF867C}">
                  <a14:compatExt spid="_x0000_s28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2449</xdr:row>
          <xdr:rowOff>0</xdr:rowOff>
        </xdr:to>
        <xdr:sp macro="" textlink="">
          <xdr:nvSpPr>
            <xdr:cNvPr id="28501" name="Button 4949" hidden="1">
              <a:extLst>
                <a:ext uri="{63B3BB69-23CF-44E3-9099-C40C66FF867C}">
                  <a14:compatExt spid="_x0000_s28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28502" name="Button 4950" hidden="1">
              <a:extLst>
                <a:ext uri="{63B3BB69-23CF-44E3-9099-C40C66FF867C}">
                  <a14:compatExt spid="_x0000_s28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2451</xdr:row>
          <xdr:rowOff>0</xdr:rowOff>
        </xdr:to>
        <xdr:sp macro="" textlink="">
          <xdr:nvSpPr>
            <xdr:cNvPr id="28503" name="Button 4951" hidden="1">
              <a:extLst>
                <a:ext uri="{63B3BB69-23CF-44E3-9099-C40C66FF867C}">
                  <a14:compatExt spid="_x0000_s28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28504" name="Button 4952" hidden="1">
              <a:extLst>
                <a:ext uri="{63B3BB69-23CF-44E3-9099-C40C66FF867C}">
                  <a14:compatExt spid="_x0000_s28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28505" name="Button 4953" hidden="1">
              <a:extLst>
                <a:ext uri="{63B3BB69-23CF-44E3-9099-C40C66FF867C}">
                  <a14:compatExt spid="_x0000_s28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28506" name="Button 4954" hidden="1">
              <a:extLst>
                <a:ext uri="{63B3BB69-23CF-44E3-9099-C40C66FF867C}">
                  <a14:compatExt spid="_x0000_s28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2455</xdr:row>
          <xdr:rowOff>0</xdr:rowOff>
        </xdr:to>
        <xdr:sp macro="" textlink="">
          <xdr:nvSpPr>
            <xdr:cNvPr id="28507" name="Button 4955" hidden="1">
              <a:extLst>
                <a:ext uri="{63B3BB69-23CF-44E3-9099-C40C66FF867C}">
                  <a14:compatExt spid="_x0000_s28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2456</xdr:row>
          <xdr:rowOff>0</xdr:rowOff>
        </xdr:to>
        <xdr:sp macro="" textlink="">
          <xdr:nvSpPr>
            <xdr:cNvPr id="28508" name="Button 4956" hidden="1">
              <a:extLst>
                <a:ext uri="{63B3BB69-23CF-44E3-9099-C40C66FF867C}">
                  <a14:compatExt spid="_x0000_s28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28509" name="Button 4957" hidden="1">
              <a:extLst>
                <a:ext uri="{63B3BB69-23CF-44E3-9099-C40C66FF867C}">
                  <a14:compatExt spid="_x0000_s28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28510" name="Button 4958" hidden="1">
              <a:extLst>
                <a:ext uri="{63B3BB69-23CF-44E3-9099-C40C66FF867C}">
                  <a14:compatExt spid="_x0000_s28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28511" name="Button 4959" hidden="1">
              <a:extLst>
                <a:ext uri="{63B3BB69-23CF-44E3-9099-C40C66FF867C}">
                  <a14:compatExt spid="_x0000_s28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2460</xdr:row>
          <xdr:rowOff>0</xdr:rowOff>
        </xdr:to>
        <xdr:sp macro="" textlink="">
          <xdr:nvSpPr>
            <xdr:cNvPr id="28512" name="Button 4960" hidden="1">
              <a:extLst>
                <a:ext uri="{63B3BB69-23CF-44E3-9099-C40C66FF867C}">
                  <a14:compatExt spid="_x0000_s28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28513" name="Button 4961" hidden="1">
              <a:extLst>
                <a:ext uri="{63B3BB69-23CF-44E3-9099-C40C66FF867C}">
                  <a14:compatExt spid="_x0000_s28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28514" name="Button 4962" hidden="1">
              <a:extLst>
                <a:ext uri="{63B3BB69-23CF-44E3-9099-C40C66FF867C}">
                  <a14:compatExt spid="_x0000_s28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28515" name="Button 4963" hidden="1">
              <a:extLst>
                <a:ext uri="{63B3BB69-23CF-44E3-9099-C40C66FF867C}">
                  <a14:compatExt spid="_x0000_s28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28521" name="Button 4969" hidden="1">
              <a:extLst>
                <a:ext uri="{63B3BB69-23CF-44E3-9099-C40C66FF867C}">
                  <a14:compatExt spid="_x0000_s28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28522" name="Button 4970" hidden="1">
              <a:extLst>
                <a:ext uri="{63B3BB69-23CF-44E3-9099-C40C66FF867C}">
                  <a14:compatExt spid="_x0000_s285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2466</xdr:row>
          <xdr:rowOff>0</xdr:rowOff>
        </xdr:to>
        <xdr:sp macro="" textlink="">
          <xdr:nvSpPr>
            <xdr:cNvPr id="28523" name="Button 4971" hidden="1">
              <a:extLst>
                <a:ext uri="{63B3BB69-23CF-44E3-9099-C40C66FF867C}">
                  <a14:compatExt spid="_x0000_s28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2467</xdr:row>
          <xdr:rowOff>0</xdr:rowOff>
        </xdr:to>
        <xdr:sp macro="" textlink="">
          <xdr:nvSpPr>
            <xdr:cNvPr id="28524" name="Button 4972" hidden="1">
              <a:extLst>
                <a:ext uri="{63B3BB69-23CF-44E3-9099-C40C66FF867C}">
                  <a14:compatExt spid="_x0000_s28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28525" name="Button 4973" hidden="1">
              <a:extLst>
                <a:ext uri="{63B3BB69-23CF-44E3-9099-C40C66FF867C}">
                  <a14:compatExt spid="_x0000_s28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2469</xdr:row>
          <xdr:rowOff>0</xdr:rowOff>
        </xdr:to>
        <xdr:sp macro="" textlink="">
          <xdr:nvSpPr>
            <xdr:cNvPr id="28526" name="Button 4974" hidden="1">
              <a:extLst>
                <a:ext uri="{63B3BB69-23CF-44E3-9099-C40C66FF867C}">
                  <a14:compatExt spid="_x0000_s28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2470</xdr:row>
          <xdr:rowOff>0</xdr:rowOff>
        </xdr:to>
        <xdr:sp macro="" textlink="">
          <xdr:nvSpPr>
            <xdr:cNvPr id="28527" name="Button 4975" hidden="1">
              <a:extLst>
                <a:ext uri="{63B3BB69-23CF-44E3-9099-C40C66FF867C}">
                  <a14:compatExt spid="_x0000_s28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2471</xdr:row>
          <xdr:rowOff>0</xdr:rowOff>
        </xdr:to>
        <xdr:sp macro="" textlink="">
          <xdr:nvSpPr>
            <xdr:cNvPr id="28528" name="Button 4976" hidden="1">
              <a:extLst>
                <a:ext uri="{63B3BB69-23CF-44E3-9099-C40C66FF867C}">
                  <a14:compatExt spid="_x0000_s28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28529" name="Button 4977" hidden="1">
              <a:extLst>
                <a:ext uri="{63B3BB69-23CF-44E3-9099-C40C66FF867C}">
                  <a14:compatExt spid="_x0000_s28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2473</xdr:row>
          <xdr:rowOff>0</xdr:rowOff>
        </xdr:to>
        <xdr:sp macro="" textlink="">
          <xdr:nvSpPr>
            <xdr:cNvPr id="28530" name="Button 4978" hidden="1">
              <a:extLst>
                <a:ext uri="{63B3BB69-23CF-44E3-9099-C40C66FF867C}">
                  <a14:compatExt spid="_x0000_s28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28531" name="Button 4979" hidden="1">
              <a:extLst>
                <a:ext uri="{63B3BB69-23CF-44E3-9099-C40C66FF867C}">
                  <a14:compatExt spid="_x0000_s28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28532" name="Button 4980" hidden="1">
              <a:extLst>
                <a:ext uri="{63B3BB69-23CF-44E3-9099-C40C66FF867C}">
                  <a14:compatExt spid="_x0000_s28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28533" name="Button 4981" hidden="1">
              <a:extLst>
                <a:ext uri="{63B3BB69-23CF-44E3-9099-C40C66FF867C}">
                  <a14:compatExt spid="_x0000_s28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2477</xdr:row>
          <xdr:rowOff>0</xdr:rowOff>
        </xdr:to>
        <xdr:sp macro="" textlink="">
          <xdr:nvSpPr>
            <xdr:cNvPr id="28534" name="Button 4982" hidden="1">
              <a:extLst>
                <a:ext uri="{63B3BB69-23CF-44E3-9099-C40C66FF867C}">
                  <a14:compatExt spid="_x0000_s28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2478</xdr:row>
          <xdr:rowOff>0</xdr:rowOff>
        </xdr:to>
        <xdr:sp macro="" textlink="">
          <xdr:nvSpPr>
            <xdr:cNvPr id="28535" name="Button 4983" hidden="1">
              <a:extLst>
                <a:ext uri="{63B3BB69-23CF-44E3-9099-C40C66FF867C}">
                  <a14:compatExt spid="_x0000_s28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28536" name="Button 4984" hidden="1">
              <a:extLst>
                <a:ext uri="{63B3BB69-23CF-44E3-9099-C40C66FF867C}">
                  <a14:compatExt spid="_x0000_s28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2480</xdr:row>
          <xdr:rowOff>0</xdr:rowOff>
        </xdr:to>
        <xdr:sp macro="" textlink="">
          <xdr:nvSpPr>
            <xdr:cNvPr id="28537" name="Button 4985" hidden="1">
              <a:extLst>
                <a:ext uri="{63B3BB69-23CF-44E3-9099-C40C66FF867C}">
                  <a14:compatExt spid="_x0000_s28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2481</xdr:row>
          <xdr:rowOff>0</xdr:rowOff>
        </xdr:to>
        <xdr:sp macro="" textlink="">
          <xdr:nvSpPr>
            <xdr:cNvPr id="28538" name="Button 4986" hidden="1">
              <a:extLst>
                <a:ext uri="{63B3BB69-23CF-44E3-9099-C40C66FF867C}">
                  <a14:compatExt spid="_x0000_s28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2482</xdr:row>
          <xdr:rowOff>0</xdr:rowOff>
        </xdr:to>
        <xdr:sp macro="" textlink="">
          <xdr:nvSpPr>
            <xdr:cNvPr id="28539" name="Button 4987" hidden="1">
              <a:extLst>
                <a:ext uri="{63B3BB69-23CF-44E3-9099-C40C66FF867C}">
                  <a14:compatExt spid="_x0000_s28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28540" name="Button 4988" hidden="1">
              <a:extLst>
                <a:ext uri="{63B3BB69-23CF-44E3-9099-C40C66FF867C}">
                  <a14:compatExt spid="_x0000_s28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2484</xdr:row>
          <xdr:rowOff>0</xdr:rowOff>
        </xdr:to>
        <xdr:sp macro="" textlink="">
          <xdr:nvSpPr>
            <xdr:cNvPr id="28541" name="Button 4989" hidden="1">
              <a:extLst>
                <a:ext uri="{63B3BB69-23CF-44E3-9099-C40C66FF867C}">
                  <a14:compatExt spid="_x0000_s28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28542" name="Button 4990" hidden="1">
              <a:extLst>
                <a:ext uri="{63B3BB69-23CF-44E3-9099-C40C66FF867C}">
                  <a14:compatExt spid="_x0000_s28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2486</xdr:row>
          <xdr:rowOff>0</xdr:rowOff>
        </xdr:to>
        <xdr:sp macro="" textlink="">
          <xdr:nvSpPr>
            <xdr:cNvPr id="28552" name="Button 5000" hidden="1">
              <a:extLst>
                <a:ext uri="{63B3BB69-23CF-44E3-9099-C40C66FF867C}">
                  <a14:compatExt spid="_x0000_s28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28553" name="Button 5001" hidden="1">
              <a:extLst>
                <a:ext uri="{63B3BB69-23CF-44E3-9099-C40C66FF867C}">
                  <a14:compatExt spid="_x0000_s28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2488</xdr:row>
          <xdr:rowOff>0</xdr:rowOff>
        </xdr:to>
        <xdr:sp macro="" textlink="">
          <xdr:nvSpPr>
            <xdr:cNvPr id="28554" name="Button 5002" hidden="1">
              <a:extLst>
                <a:ext uri="{63B3BB69-23CF-44E3-9099-C40C66FF867C}">
                  <a14:compatExt spid="_x0000_s28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2489</xdr:row>
          <xdr:rowOff>0</xdr:rowOff>
        </xdr:to>
        <xdr:sp macro="" textlink="">
          <xdr:nvSpPr>
            <xdr:cNvPr id="28555" name="Button 5003" hidden="1">
              <a:extLst>
                <a:ext uri="{63B3BB69-23CF-44E3-9099-C40C66FF867C}">
                  <a14:compatExt spid="_x0000_s28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28556" name="Button 5004" hidden="1">
              <a:extLst>
                <a:ext uri="{63B3BB69-23CF-44E3-9099-C40C66FF867C}">
                  <a14:compatExt spid="_x0000_s28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2491</xdr:row>
          <xdr:rowOff>0</xdr:rowOff>
        </xdr:to>
        <xdr:sp macro="" textlink="">
          <xdr:nvSpPr>
            <xdr:cNvPr id="28557" name="Button 5005" hidden="1">
              <a:extLst>
                <a:ext uri="{63B3BB69-23CF-44E3-9099-C40C66FF867C}">
                  <a14:compatExt spid="_x0000_s28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2492</xdr:row>
          <xdr:rowOff>0</xdr:rowOff>
        </xdr:to>
        <xdr:sp macro="" textlink="">
          <xdr:nvSpPr>
            <xdr:cNvPr id="28558" name="Button 5006" hidden="1">
              <a:extLst>
                <a:ext uri="{63B3BB69-23CF-44E3-9099-C40C66FF867C}">
                  <a14:compatExt spid="_x0000_s28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2493</xdr:row>
          <xdr:rowOff>0</xdr:rowOff>
        </xdr:to>
        <xdr:sp macro="" textlink="">
          <xdr:nvSpPr>
            <xdr:cNvPr id="28559" name="Button 5007" hidden="1">
              <a:extLst>
                <a:ext uri="{63B3BB69-23CF-44E3-9099-C40C66FF867C}">
                  <a14:compatExt spid="_x0000_s28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2494</xdr:row>
          <xdr:rowOff>0</xdr:rowOff>
        </xdr:to>
        <xdr:sp macro="" textlink="">
          <xdr:nvSpPr>
            <xdr:cNvPr id="28560" name="Button 5008" hidden="1">
              <a:extLst>
                <a:ext uri="{63B3BB69-23CF-44E3-9099-C40C66FF867C}">
                  <a14:compatExt spid="_x0000_s28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2495</xdr:row>
          <xdr:rowOff>0</xdr:rowOff>
        </xdr:to>
        <xdr:sp macro="" textlink="">
          <xdr:nvSpPr>
            <xdr:cNvPr id="28561" name="Button 5009" hidden="1">
              <a:extLst>
                <a:ext uri="{63B3BB69-23CF-44E3-9099-C40C66FF867C}">
                  <a14:compatExt spid="_x0000_s28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2496</xdr:row>
          <xdr:rowOff>0</xdr:rowOff>
        </xdr:to>
        <xdr:sp macro="" textlink="">
          <xdr:nvSpPr>
            <xdr:cNvPr id="28562" name="Button 5010" hidden="1">
              <a:extLst>
                <a:ext uri="{63B3BB69-23CF-44E3-9099-C40C66FF867C}">
                  <a14:compatExt spid="_x0000_s28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28563" name="Button 5011" hidden="1">
              <a:extLst>
                <a:ext uri="{63B3BB69-23CF-44E3-9099-C40C66FF867C}">
                  <a14:compatExt spid="_x0000_s28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28564" name="Button 5012" hidden="1">
              <a:extLst>
                <a:ext uri="{63B3BB69-23CF-44E3-9099-C40C66FF867C}">
                  <a14:compatExt spid="_x0000_s28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28565" name="Button 5013" hidden="1">
              <a:extLst>
                <a:ext uri="{63B3BB69-23CF-44E3-9099-C40C66FF867C}">
                  <a14:compatExt spid="_x0000_s28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2500</xdr:row>
          <xdr:rowOff>0</xdr:rowOff>
        </xdr:to>
        <xdr:sp macro="" textlink="">
          <xdr:nvSpPr>
            <xdr:cNvPr id="28566" name="Button 5014" hidden="1">
              <a:extLst>
                <a:ext uri="{63B3BB69-23CF-44E3-9099-C40C66FF867C}">
                  <a14:compatExt spid="_x0000_s28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28567" name="Button 5015" hidden="1">
              <a:extLst>
                <a:ext uri="{63B3BB69-23CF-44E3-9099-C40C66FF867C}">
                  <a14:compatExt spid="_x0000_s28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2502</xdr:row>
          <xdr:rowOff>0</xdr:rowOff>
        </xdr:to>
        <xdr:sp macro="" textlink="">
          <xdr:nvSpPr>
            <xdr:cNvPr id="28568" name="Button 5016" hidden="1">
              <a:extLst>
                <a:ext uri="{63B3BB69-23CF-44E3-9099-C40C66FF867C}">
                  <a14:compatExt spid="_x0000_s28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28569" name="Button 5017" hidden="1">
              <a:extLst>
                <a:ext uri="{63B3BB69-23CF-44E3-9099-C40C66FF867C}">
                  <a14:compatExt spid="_x0000_s28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2504</xdr:row>
          <xdr:rowOff>0</xdr:rowOff>
        </xdr:to>
        <xdr:sp macro="" textlink="">
          <xdr:nvSpPr>
            <xdr:cNvPr id="28570" name="Button 5018" hidden="1">
              <a:extLst>
                <a:ext uri="{63B3BB69-23CF-44E3-9099-C40C66FF867C}">
                  <a14:compatExt spid="_x0000_s28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2505</xdr:row>
          <xdr:rowOff>0</xdr:rowOff>
        </xdr:to>
        <xdr:sp macro="" textlink="">
          <xdr:nvSpPr>
            <xdr:cNvPr id="28571" name="Button 5019" hidden="1">
              <a:extLst>
                <a:ext uri="{63B3BB69-23CF-44E3-9099-C40C66FF867C}">
                  <a14:compatExt spid="_x0000_s28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2506</xdr:row>
          <xdr:rowOff>0</xdr:rowOff>
        </xdr:to>
        <xdr:sp macro="" textlink="">
          <xdr:nvSpPr>
            <xdr:cNvPr id="28577" name="Button 5025" hidden="1">
              <a:extLst>
                <a:ext uri="{63B3BB69-23CF-44E3-9099-C40C66FF867C}">
                  <a14:compatExt spid="_x0000_s28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2507</xdr:row>
          <xdr:rowOff>0</xdr:rowOff>
        </xdr:to>
        <xdr:sp macro="" textlink="">
          <xdr:nvSpPr>
            <xdr:cNvPr id="28578" name="Button 5026" hidden="1">
              <a:extLst>
                <a:ext uri="{63B3BB69-23CF-44E3-9099-C40C66FF867C}">
                  <a14:compatExt spid="_x0000_s28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2508</xdr:row>
          <xdr:rowOff>0</xdr:rowOff>
        </xdr:to>
        <xdr:sp macro="" textlink="">
          <xdr:nvSpPr>
            <xdr:cNvPr id="28579" name="Button 5027" hidden="1">
              <a:extLst>
                <a:ext uri="{63B3BB69-23CF-44E3-9099-C40C66FF867C}">
                  <a14:compatExt spid="_x0000_s28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2509</xdr:row>
          <xdr:rowOff>0</xdr:rowOff>
        </xdr:to>
        <xdr:sp macro="" textlink="">
          <xdr:nvSpPr>
            <xdr:cNvPr id="28580" name="Button 5028" hidden="1">
              <a:extLst>
                <a:ext uri="{63B3BB69-23CF-44E3-9099-C40C66FF867C}">
                  <a14:compatExt spid="_x0000_s28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2510</xdr:row>
          <xdr:rowOff>0</xdr:rowOff>
        </xdr:to>
        <xdr:sp macro="" textlink="">
          <xdr:nvSpPr>
            <xdr:cNvPr id="28581" name="Button 5029" hidden="1">
              <a:extLst>
                <a:ext uri="{63B3BB69-23CF-44E3-9099-C40C66FF867C}">
                  <a14:compatExt spid="_x0000_s28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2511</xdr:row>
          <xdr:rowOff>0</xdr:rowOff>
        </xdr:to>
        <xdr:sp macro="" textlink="">
          <xdr:nvSpPr>
            <xdr:cNvPr id="28582" name="Button 5030" hidden="1">
              <a:extLst>
                <a:ext uri="{63B3BB69-23CF-44E3-9099-C40C66FF867C}">
                  <a14:compatExt spid="_x0000_s28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2512</xdr:row>
          <xdr:rowOff>0</xdr:rowOff>
        </xdr:to>
        <xdr:sp macro="" textlink="">
          <xdr:nvSpPr>
            <xdr:cNvPr id="28583" name="Button 5031" hidden="1">
              <a:extLst>
                <a:ext uri="{63B3BB69-23CF-44E3-9099-C40C66FF867C}">
                  <a14:compatExt spid="_x0000_s28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2513</xdr:row>
          <xdr:rowOff>0</xdr:rowOff>
        </xdr:to>
        <xdr:sp macro="" textlink="">
          <xdr:nvSpPr>
            <xdr:cNvPr id="28584" name="Button 5032" hidden="1">
              <a:extLst>
                <a:ext uri="{63B3BB69-23CF-44E3-9099-C40C66FF867C}">
                  <a14:compatExt spid="_x0000_s28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2514</xdr:row>
          <xdr:rowOff>0</xdr:rowOff>
        </xdr:to>
        <xdr:sp macro="" textlink="">
          <xdr:nvSpPr>
            <xdr:cNvPr id="28585" name="Button 5033" hidden="1">
              <a:extLst>
                <a:ext uri="{63B3BB69-23CF-44E3-9099-C40C66FF867C}">
                  <a14:compatExt spid="_x0000_s28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28586" name="Button 5034" hidden="1">
              <a:extLst>
                <a:ext uri="{63B3BB69-23CF-44E3-9099-C40C66FF867C}">
                  <a14:compatExt spid="_x0000_s28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2516</xdr:row>
          <xdr:rowOff>0</xdr:rowOff>
        </xdr:to>
        <xdr:sp macro="" textlink="">
          <xdr:nvSpPr>
            <xdr:cNvPr id="28589" name="Button 5037" hidden="1">
              <a:extLst>
                <a:ext uri="{63B3BB69-23CF-44E3-9099-C40C66FF867C}">
                  <a14:compatExt spid="_x0000_s28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2517</xdr:row>
          <xdr:rowOff>0</xdr:rowOff>
        </xdr:to>
        <xdr:sp macro="" textlink="">
          <xdr:nvSpPr>
            <xdr:cNvPr id="28590" name="Button 5038" hidden="1">
              <a:extLst>
                <a:ext uri="{63B3BB69-23CF-44E3-9099-C40C66FF867C}">
                  <a14:compatExt spid="_x0000_s28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2518</xdr:row>
          <xdr:rowOff>0</xdr:rowOff>
        </xdr:to>
        <xdr:sp macro="" textlink="">
          <xdr:nvSpPr>
            <xdr:cNvPr id="28591" name="Button 5039" hidden="1">
              <a:extLst>
                <a:ext uri="{63B3BB69-23CF-44E3-9099-C40C66FF867C}">
                  <a14:compatExt spid="_x0000_s28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2519</xdr:row>
          <xdr:rowOff>0</xdr:rowOff>
        </xdr:to>
        <xdr:sp macro="" textlink="">
          <xdr:nvSpPr>
            <xdr:cNvPr id="28592" name="Button 5040" hidden="1">
              <a:extLst>
                <a:ext uri="{63B3BB69-23CF-44E3-9099-C40C66FF867C}">
                  <a14:compatExt spid="_x0000_s28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2520</xdr:row>
          <xdr:rowOff>0</xdr:rowOff>
        </xdr:to>
        <xdr:sp macro="" textlink="">
          <xdr:nvSpPr>
            <xdr:cNvPr id="28593" name="Button 5041" hidden="1">
              <a:extLst>
                <a:ext uri="{63B3BB69-23CF-44E3-9099-C40C66FF867C}">
                  <a14:compatExt spid="_x0000_s28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28594" name="Button 5042" hidden="1">
              <a:extLst>
                <a:ext uri="{63B3BB69-23CF-44E3-9099-C40C66FF867C}">
                  <a14:compatExt spid="_x0000_s28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2522</xdr:row>
          <xdr:rowOff>0</xdr:rowOff>
        </xdr:to>
        <xdr:sp macro="" textlink="">
          <xdr:nvSpPr>
            <xdr:cNvPr id="28595" name="Button 5043" hidden="1">
              <a:extLst>
                <a:ext uri="{63B3BB69-23CF-44E3-9099-C40C66FF867C}">
                  <a14:compatExt spid="_x0000_s28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28596" name="Button 5044" hidden="1">
              <a:extLst>
                <a:ext uri="{63B3BB69-23CF-44E3-9099-C40C66FF867C}">
                  <a14:compatExt spid="_x0000_s28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2524</xdr:row>
          <xdr:rowOff>0</xdr:rowOff>
        </xdr:to>
        <xdr:sp macro="" textlink="">
          <xdr:nvSpPr>
            <xdr:cNvPr id="28597" name="Button 5045" hidden="1">
              <a:extLst>
                <a:ext uri="{63B3BB69-23CF-44E3-9099-C40C66FF867C}">
                  <a14:compatExt spid="_x0000_s2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28598" name="Button 5046" hidden="1">
              <a:extLst>
                <a:ext uri="{63B3BB69-23CF-44E3-9099-C40C66FF867C}">
                  <a14:compatExt spid="_x0000_s28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2526</xdr:row>
          <xdr:rowOff>0</xdr:rowOff>
        </xdr:to>
        <xdr:sp macro="" textlink="">
          <xdr:nvSpPr>
            <xdr:cNvPr id="28599" name="Button 5047" hidden="1">
              <a:extLst>
                <a:ext uri="{63B3BB69-23CF-44E3-9099-C40C66FF867C}">
                  <a14:compatExt spid="_x0000_s28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2527</xdr:row>
          <xdr:rowOff>0</xdr:rowOff>
        </xdr:to>
        <xdr:sp macro="" textlink="">
          <xdr:nvSpPr>
            <xdr:cNvPr id="28600" name="Button 5048" hidden="1">
              <a:extLst>
                <a:ext uri="{63B3BB69-23CF-44E3-9099-C40C66FF867C}">
                  <a14:compatExt spid="_x0000_s28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2528</xdr:row>
          <xdr:rowOff>0</xdr:rowOff>
        </xdr:to>
        <xdr:sp macro="" textlink="">
          <xdr:nvSpPr>
            <xdr:cNvPr id="28601" name="Button 5049" hidden="1">
              <a:extLst>
                <a:ext uri="{63B3BB69-23CF-44E3-9099-C40C66FF867C}">
                  <a14:compatExt spid="_x0000_s28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2529</xdr:row>
          <xdr:rowOff>0</xdr:rowOff>
        </xdr:to>
        <xdr:sp macro="" textlink="">
          <xdr:nvSpPr>
            <xdr:cNvPr id="28602" name="Button 5050" hidden="1">
              <a:extLst>
                <a:ext uri="{63B3BB69-23CF-44E3-9099-C40C66FF867C}">
                  <a14:compatExt spid="_x0000_s28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2530</xdr:row>
          <xdr:rowOff>0</xdr:rowOff>
        </xdr:to>
        <xdr:sp macro="" textlink="">
          <xdr:nvSpPr>
            <xdr:cNvPr id="28603" name="Button 5051" hidden="1">
              <a:extLst>
                <a:ext uri="{63B3BB69-23CF-44E3-9099-C40C66FF867C}">
                  <a14:compatExt spid="_x0000_s28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2531</xdr:row>
          <xdr:rowOff>0</xdr:rowOff>
        </xdr:to>
        <xdr:sp macro="" textlink="">
          <xdr:nvSpPr>
            <xdr:cNvPr id="28604" name="Button 5052" hidden="1">
              <a:extLst>
                <a:ext uri="{63B3BB69-23CF-44E3-9099-C40C66FF867C}">
                  <a14:compatExt spid="_x0000_s28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2532</xdr:row>
          <xdr:rowOff>0</xdr:rowOff>
        </xdr:to>
        <xdr:sp macro="" textlink="">
          <xdr:nvSpPr>
            <xdr:cNvPr id="28605" name="Button 5053" hidden="1">
              <a:extLst>
                <a:ext uri="{63B3BB69-23CF-44E3-9099-C40C66FF867C}">
                  <a14:compatExt spid="_x0000_s28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28606" name="Button 5054" hidden="1">
              <a:extLst>
                <a:ext uri="{63B3BB69-23CF-44E3-9099-C40C66FF867C}">
                  <a14:compatExt spid="_x0000_s28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2534</xdr:row>
          <xdr:rowOff>0</xdr:rowOff>
        </xdr:to>
        <xdr:sp macro="" textlink="">
          <xdr:nvSpPr>
            <xdr:cNvPr id="28607" name="Button 5055" hidden="1">
              <a:extLst>
                <a:ext uri="{63B3BB69-23CF-44E3-9099-C40C66FF867C}">
                  <a14:compatExt spid="_x0000_s28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2535</xdr:row>
          <xdr:rowOff>0</xdr:rowOff>
        </xdr:to>
        <xdr:sp macro="" textlink="">
          <xdr:nvSpPr>
            <xdr:cNvPr id="28608" name="Button 5056" hidden="1">
              <a:extLst>
                <a:ext uri="{63B3BB69-23CF-44E3-9099-C40C66FF867C}">
                  <a14:compatExt spid="_x0000_s28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28609" name="Button 5057" hidden="1">
              <a:extLst>
                <a:ext uri="{63B3BB69-23CF-44E3-9099-C40C66FF867C}">
                  <a14:compatExt spid="_x0000_s28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2537</xdr:row>
          <xdr:rowOff>0</xdr:rowOff>
        </xdr:to>
        <xdr:sp macro="" textlink="">
          <xdr:nvSpPr>
            <xdr:cNvPr id="28610" name="Button 5058" hidden="1">
              <a:extLst>
                <a:ext uri="{63B3BB69-23CF-44E3-9099-C40C66FF867C}">
                  <a14:compatExt spid="_x0000_s286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2538</xdr:row>
          <xdr:rowOff>0</xdr:rowOff>
        </xdr:to>
        <xdr:sp macro="" textlink="">
          <xdr:nvSpPr>
            <xdr:cNvPr id="28611" name="Button 5059" hidden="1">
              <a:extLst>
                <a:ext uri="{63B3BB69-23CF-44E3-9099-C40C66FF867C}">
                  <a14:compatExt spid="_x0000_s286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2539</xdr:row>
          <xdr:rowOff>0</xdr:rowOff>
        </xdr:to>
        <xdr:sp macro="" textlink="">
          <xdr:nvSpPr>
            <xdr:cNvPr id="28612" name="Button 5060" hidden="1">
              <a:extLst>
                <a:ext uri="{63B3BB69-23CF-44E3-9099-C40C66FF867C}">
                  <a14:compatExt spid="_x0000_s286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2540</xdr:row>
          <xdr:rowOff>0</xdr:rowOff>
        </xdr:to>
        <xdr:sp macro="" textlink="">
          <xdr:nvSpPr>
            <xdr:cNvPr id="28613" name="Button 5061" hidden="1">
              <a:extLst>
                <a:ext uri="{63B3BB69-23CF-44E3-9099-C40C66FF867C}">
                  <a14:compatExt spid="_x0000_s28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2541</xdr:row>
          <xdr:rowOff>0</xdr:rowOff>
        </xdr:to>
        <xdr:sp macro="" textlink="">
          <xdr:nvSpPr>
            <xdr:cNvPr id="28614" name="Button 5062" hidden="1">
              <a:extLst>
                <a:ext uri="{63B3BB69-23CF-44E3-9099-C40C66FF867C}">
                  <a14:compatExt spid="_x0000_s28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2542</xdr:row>
          <xdr:rowOff>0</xdr:rowOff>
        </xdr:to>
        <xdr:sp macro="" textlink="">
          <xdr:nvSpPr>
            <xdr:cNvPr id="28615" name="Button 5063" hidden="1">
              <a:extLst>
                <a:ext uri="{63B3BB69-23CF-44E3-9099-C40C66FF867C}">
                  <a14:compatExt spid="_x0000_s28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2543</xdr:row>
          <xdr:rowOff>0</xdr:rowOff>
        </xdr:to>
        <xdr:sp macro="" textlink="">
          <xdr:nvSpPr>
            <xdr:cNvPr id="28616" name="Button 5064" hidden="1">
              <a:extLst>
                <a:ext uri="{63B3BB69-23CF-44E3-9099-C40C66FF867C}">
                  <a14:compatExt spid="_x0000_s28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28617" name="Button 5065" hidden="1">
              <a:extLst>
                <a:ext uri="{63B3BB69-23CF-44E3-9099-C40C66FF867C}">
                  <a14:compatExt spid="_x0000_s28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28618" name="Button 5066" hidden="1">
              <a:extLst>
                <a:ext uri="{63B3BB69-23CF-44E3-9099-C40C66FF867C}">
                  <a14:compatExt spid="_x0000_s28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2546</xdr:row>
          <xdr:rowOff>0</xdr:rowOff>
        </xdr:to>
        <xdr:sp macro="" textlink="">
          <xdr:nvSpPr>
            <xdr:cNvPr id="28619" name="Button 5067" hidden="1">
              <a:extLst>
                <a:ext uri="{63B3BB69-23CF-44E3-9099-C40C66FF867C}">
                  <a14:compatExt spid="_x0000_s28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28620" name="Button 5068" hidden="1">
              <a:extLst>
                <a:ext uri="{63B3BB69-23CF-44E3-9099-C40C66FF867C}">
                  <a14:compatExt spid="_x0000_s28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2548</xdr:row>
          <xdr:rowOff>0</xdr:rowOff>
        </xdr:to>
        <xdr:sp macro="" textlink="">
          <xdr:nvSpPr>
            <xdr:cNvPr id="28621" name="Button 5069" hidden="1">
              <a:extLst>
                <a:ext uri="{63B3BB69-23CF-44E3-9099-C40C66FF867C}">
                  <a14:compatExt spid="_x0000_s28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28622" name="Button 5070" hidden="1">
              <a:extLst>
                <a:ext uri="{63B3BB69-23CF-44E3-9099-C40C66FF867C}">
                  <a14:compatExt spid="_x0000_s28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28623" name="Button 5071" hidden="1">
              <a:extLst>
                <a:ext uri="{63B3BB69-23CF-44E3-9099-C40C66FF867C}">
                  <a14:compatExt spid="_x0000_s28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28624" name="Button 5072" hidden="1">
              <a:extLst>
                <a:ext uri="{63B3BB69-23CF-44E3-9099-C40C66FF867C}">
                  <a14:compatExt spid="_x0000_s28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2552</xdr:row>
          <xdr:rowOff>0</xdr:rowOff>
        </xdr:to>
        <xdr:sp macro="" textlink="">
          <xdr:nvSpPr>
            <xdr:cNvPr id="28625" name="Button 5073" hidden="1">
              <a:extLst>
                <a:ext uri="{63B3BB69-23CF-44E3-9099-C40C66FF867C}">
                  <a14:compatExt spid="_x0000_s28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2553</xdr:row>
          <xdr:rowOff>0</xdr:rowOff>
        </xdr:to>
        <xdr:sp macro="" textlink="">
          <xdr:nvSpPr>
            <xdr:cNvPr id="28626" name="Button 5074" hidden="1">
              <a:extLst>
                <a:ext uri="{63B3BB69-23CF-44E3-9099-C40C66FF867C}">
                  <a14:compatExt spid="_x0000_s28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2554</xdr:row>
          <xdr:rowOff>0</xdr:rowOff>
        </xdr:to>
        <xdr:sp macro="" textlink="">
          <xdr:nvSpPr>
            <xdr:cNvPr id="28627" name="Button 5075" hidden="1">
              <a:extLst>
                <a:ext uri="{63B3BB69-23CF-44E3-9099-C40C66FF867C}">
                  <a14:compatExt spid="_x0000_s28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28628" name="Button 5076" hidden="1">
              <a:extLst>
                <a:ext uri="{63B3BB69-23CF-44E3-9099-C40C66FF867C}">
                  <a14:compatExt spid="_x0000_s28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28629" name="Button 5077" hidden="1">
              <a:extLst>
                <a:ext uri="{63B3BB69-23CF-44E3-9099-C40C66FF867C}">
                  <a14:compatExt spid="_x0000_s28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28630" name="Button 5078" hidden="1">
              <a:extLst>
                <a:ext uri="{63B3BB69-23CF-44E3-9099-C40C66FF867C}">
                  <a14:compatExt spid="_x0000_s28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28631" name="Button 5079" hidden="1">
              <a:extLst>
                <a:ext uri="{63B3BB69-23CF-44E3-9099-C40C66FF867C}">
                  <a14:compatExt spid="_x0000_s28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28632" name="Button 5080" hidden="1">
              <a:extLst>
                <a:ext uri="{63B3BB69-23CF-44E3-9099-C40C66FF867C}">
                  <a14:compatExt spid="_x0000_s28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28633" name="Button 5081" hidden="1">
              <a:extLst>
                <a:ext uri="{63B3BB69-23CF-44E3-9099-C40C66FF867C}">
                  <a14:compatExt spid="_x0000_s28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28634" name="Button 5082" hidden="1">
              <a:extLst>
                <a:ext uri="{63B3BB69-23CF-44E3-9099-C40C66FF867C}">
                  <a14:compatExt spid="_x0000_s28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2562</xdr:row>
          <xdr:rowOff>0</xdr:rowOff>
        </xdr:to>
        <xdr:sp macro="" textlink="">
          <xdr:nvSpPr>
            <xdr:cNvPr id="28635" name="Button 5083" hidden="1">
              <a:extLst>
                <a:ext uri="{63B3BB69-23CF-44E3-9099-C40C66FF867C}">
                  <a14:compatExt spid="_x0000_s28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2593</xdr:row>
          <xdr:rowOff>0</xdr:rowOff>
        </xdr:to>
        <xdr:sp macro="" textlink="">
          <xdr:nvSpPr>
            <xdr:cNvPr id="28654" name="Button 5102" hidden="1">
              <a:extLst>
                <a:ext uri="{63B3BB69-23CF-44E3-9099-C40C66FF867C}">
                  <a14:compatExt spid="_x0000_s286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28655" name="Button 5103" hidden="1">
              <a:extLst>
                <a:ext uri="{63B3BB69-23CF-44E3-9099-C40C66FF867C}">
                  <a14:compatExt spid="_x0000_s28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2586</xdr:row>
          <xdr:rowOff>0</xdr:rowOff>
        </xdr:to>
        <xdr:sp macro="" textlink="">
          <xdr:nvSpPr>
            <xdr:cNvPr id="28656" name="Button 5104" hidden="1">
              <a:extLst>
                <a:ext uri="{63B3BB69-23CF-44E3-9099-C40C66FF867C}">
                  <a14:compatExt spid="_x0000_s286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2595</xdr:row>
          <xdr:rowOff>0</xdr:rowOff>
        </xdr:to>
        <xdr:sp macro="" textlink="">
          <xdr:nvSpPr>
            <xdr:cNvPr id="28663" name="Button 5111" hidden="1">
              <a:extLst>
                <a:ext uri="{63B3BB69-23CF-44E3-9099-C40C66FF867C}">
                  <a14:compatExt spid="_x0000_s28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2596</xdr:row>
          <xdr:rowOff>0</xdr:rowOff>
        </xdr:to>
        <xdr:sp macro="" textlink="">
          <xdr:nvSpPr>
            <xdr:cNvPr id="28664" name="Button 5112" hidden="1">
              <a:extLst>
                <a:ext uri="{63B3BB69-23CF-44E3-9099-C40C66FF867C}">
                  <a14:compatExt spid="_x0000_s28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28665" name="Button 5113" hidden="1">
              <a:extLst>
                <a:ext uri="{63B3BB69-23CF-44E3-9099-C40C66FF867C}">
                  <a14:compatExt spid="_x0000_s28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28666" name="Button 5114" hidden="1">
              <a:extLst>
                <a:ext uri="{63B3BB69-23CF-44E3-9099-C40C66FF867C}">
                  <a14:compatExt spid="_x0000_s28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2599</xdr:row>
          <xdr:rowOff>0</xdr:rowOff>
        </xdr:to>
        <xdr:sp macro="" textlink="">
          <xdr:nvSpPr>
            <xdr:cNvPr id="28667" name="Button 5115" hidden="1">
              <a:extLst>
                <a:ext uri="{63B3BB69-23CF-44E3-9099-C40C66FF867C}">
                  <a14:compatExt spid="_x0000_s28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28668" name="Button 5116" hidden="1">
              <a:extLst>
                <a:ext uri="{63B3BB69-23CF-44E3-9099-C40C66FF867C}">
                  <a14:compatExt spid="_x0000_s28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2601</xdr:row>
          <xdr:rowOff>0</xdr:rowOff>
        </xdr:to>
        <xdr:sp macro="" textlink="">
          <xdr:nvSpPr>
            <xdr:cNvPr id="28669" name="Button 5117" hidden="1">
              <a:extLst>
                <a:ext uri="{63B3BB69-23CF-44E3-9099-C40C66FF867C}">
                  <a14:compatExt spid="_x0000_s28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28670" name="Button 5118" hidden="1">
              <a:extLst>
                <a:ext uri="{63B3BB69-23CF-44E3-9099-C40C66FF867C}">
                  <a14:compatExt spid="_x0000_s28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2603</xdr:row>
          <xdr:rowOff>0</xdr:rowOff>
        </xdr:to>
        <xdr:sp macro="" textlink="">
          <xdr:nvSpPr>
            <xdr:cNvPr id="28671" name="Button 5119" hidden="1">
              <a:extLst>
                <a:ext uri="{63B3BB69-23CF-44E3-9099-C40C66FF867C}">
                  <a14:compatExt spid="_x0000_s28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2604</xdr:row>
          <xdr:rowOff>0</xdr:rowOff>
        </xdr:to>
        <xdr:sp macro="" textlink="">
          <xdr:nvSpPr>
            <xdr:cNvPr id="30720" name="Button 5120" hidden="1">
              <a:extLst>
                <a:ext uri="{63B3BB69-23CF-44E3-9099-C40C66FF867C}">
                  <a14:compatExt spid="_x0000_s30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30721" name="Button 5121" hidden="1">
              <a:extLst>
                <a:ext uri="{63B3BB69-23CF-44E3-9099-C40C66FF867C}">
                  <a14:compatExt spid="_x0000_s30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2606</xdr:row>
          <xdr:rowOff>0</xdr:rowOff>
        </xdr:to>
        <xdr:sp macro="" textlink="">
          <xdr:nvSpPr>
            <xdr:cNvPr id="30722" name="Button 5122" hidden="1">
              <a:extLst>
                <a:ext uri="{63B3BB69-23CF-44E3-9099-C40C66FF867C}">
                  <a14:compatExt spid="_x0000_s30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2607</xdr:row>
          <xdr:rowOff>0</xdr:rowOff>
        </xdr:to>
        <xdr:sp macro="" textlink="">
          <xdr:nvSpPr>
            <xdr:cNvPr id="30723" name="Button 5123" hidden="1">
              <a:extLst>
                <a:ext uri="{63B3BB69-23CF-44E3-9099-C40C66FF867C}">
                  <a14:compatExt spid="_x0000_s30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30724" name="Button 5124" hidden="1">
              <a:extLst>
                <a:ext uri="{63B3BB69-23CF-44E3-9099-C40C66FF867C}">
                  <a14:compatExt spid="_x0000_s30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30725" name="Button 5125" hidden="1">
              <a:extLst>
                <a:ext uri="{63B3BB69-23CF-44E3-9099-C40C66FF867C}">
                  <a14:compatExt spid="_x0000_s30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2610</xdr:row>
          <xdr:rowOff>0</xdr:rowOff>
        </xdr:to>
        <xdr:sp macro="" textlink="">
          <xdr:nvSpPr>
            <xdr:cNvPr id="30726" name="Button 5126" hidden="1">
              <a:extLst>
                <a:ext uri="{63B3BB69-23CF-44E3-9099-C40C66FF867C}">
                  <a14:compatExt spid="_x0000_s30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2611</xdr:row>
          <xdr:rowOff>0</xdr:rowOff>
        </xdr:to>
        <xdr:sp macro="" textlink="">
          <xdr:nvSpPr>
            <xdr:cNvPr id="30727" name="Button 5127" hidden="1">
              <a:extLst>
                <a:ext uri="{63B3BB69-23CF-44E3-9099-C40C66FF867C}">
                  <a14:compatExt spid="_x0000_s30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2612</xdr:row>
          <xdr:rowOff>0</xdr:rowOff>
        </xdr:to>
        <xdr:sp macro="" textlink="">
          <xdr:nvSpPr>
            <xdr:cNvPr id="30728" name="Button 5128" hidden="1">
              <a:extLst>
                <a:ext uri="{63B3BB69-23CF-44E3-9099-C40C66FF867C}">
                  <a14:compatExt spid="_x0000_s30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2613</xdr:row>
          <xdr:rowOff>0</xdr:rowOff>
        </xdr:to>
        <xdr:sp macro="" textlink="">
          <xdr:nvSpPr>
            <xdr:cNvPr id="30729" name="Button 5129" hidden="1">
              <a:extLst>
                <a:ext uri="{63B3BB69-23CF-44E3-9099-C40C66FF867C}">
                  <a14:compatExt spid="_x0000_s30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2614</xdr:row>
          <xdr:rowOff>0</xdr:rowOff>
        </xdr:to>
        <xdr:sp macro="" textlink="">
          <xdr:nvSpPr>
            <xdr:cNvPr id="30730" name="Button 5130" hidden="1">
              <a:extLst>
                <a:ext uri="{63B3BB69-23CF-44E3-9099-C40C66FF867C}">
                  <a14:compatExt spid="_x0000_s30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2615</xdr:row>
          <xdr:rowOff>0</xdr:rowOff>
        </xdr:to>
        <xdr:sp macro="" textlink="">
          <xdr:nvSpPr>
            <xdr:cNvPr id="30731" name="Button 5131" hidden="1">
              <a:extLst>
                <a:ext uri="{63B3BB69-23CF-44E3-9099-C40C66FF867C}">
                  <a14:compatExt spid="_x0000_s30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30732" name="Button 5132" hidden="1">
              <a:extLst>
                <a:ext uri="{63B3BB69-23CF-44E3-9099-C40C66FF867C}">
                  <a14:compatExt spid="_x0000_s30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2617</xdr:row>
          <xdr:rowOff>0</xdr:rowOff>
        </xdr:to>
        <xdr:sp macro="" textlink="">
          <xdr:nvSpPr>
            <xdr:cNvPr id="30734" name="Button 5134" hidden="1">
              <a:extLst>
                <a:ext uri="{63B3BB69-23CF-44E3-9099-C40C66FF867C}">
                  <a14:compatExt spid="_x0000_s30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2618</xdr:row>
          <xdr:rowOff>0</xdr:rowOff>
        </xdr:to>
        <xdr:sp macro="" textlink="">
          <xdr:nvSpPr>
            <xdr:cNvPr id="30735" name="Button 5135" hidden="1">
              <a:extLst>
                <a:ext uri="{63B3BB69-23CF-44E3-9099-C40C66FF867C}">
                  <a14:compatExt spid="_x0000_s30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2619</xdr:row>
          <xdr:rowOff>0</xdr:rowOff>
        </xdr:to>
        <xdr:sp macro="" textlink="">
          <xdr:nvSpPr>
            <xdr:cNvPr id="30736" name="Button 5136" hidden="1">
              <a:extLst>
                <a:ext uri="{63B3BB69-23CF-44E3-9099-C40C66FF867C}">
                  <a14:compatExt spid="_x0000_s30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30737" name="Button 5137" hidden="1">
              <a:extLst>
                <a:ext uri="{63B3BB69-23CF-44E3-9099-C40C66FF867C}">
                  <a14:compatExt spid="_x0000_s30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2621</xdr:row>
          <xdr:rowOff>0</xdr:rowOff>
        </xdr:to>
        <xdr:sp macro="" textlink="">
          <xdr:nvSpPr>
            <xdr:cNvPr id="30738" name="Button 5138" hidden="1">
              <a:extLst>
                <a:ext uri="{63B3BB69-23CF-44E3-9099-C40C66FF867C}">
                  <a14:compatExt spid="_x0000_s30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2622</xdr:row>
          <xdr:rowOff>0</xdr:rowOff>
        </xdr:to>
        <xdr:sp macro="" textlink="">
          <xdr:nvSpPr>
            <xdr:cNvPr id="30739" name="Button 5139" hidden="1">
              <a:extLst>
                <a:ext uri="{63B3BB69-23CF-44E3-9099-C40C66FF867C}">
                  <a14:compatExt spid="_x0000_s30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2623</xdr:row>
          <xdr:rowOff>0</xdr:rowOff>
        </xdr:to>
        <xdr:sp macro="" textlink="">
          <xdr:nvSpPr>
            <xdr:cNvPr id="30740" name="Button 5140" hidden="1">
              <a:extLst>
                <a:ext uri="{63B3BB69-23CF-44E3-9099-C40C66FF867C}">
                  <a14:compatExt spid="_x0000_s30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2624</xdr:row>
          <xdr:rowOff>0</xdr:rowOff>
        </xdr:to>
        <xdr:sp macro="" textlink="">
          <xdr:nvSpPr>
            <xdr:cNvPr id="30741" name="Button 5141" hidden="1">
              <a:extLst>
                <a:ext uri="{63B3BB69-23CF-44E3-9099-C40C66FF867C}">
                  <a14:compatExt spid="_x0000_s30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2625</xdr:row>
          <xdr:rowOff>0</xdr:rowOff>
        </xdr:to>
        <xdr:sp macro="" textlink="">
          <xdr:nvSpPr>
            <xdr:cNvPr id="30742" name="Button 5142" hidden="1">
              <a:extLst>
                <a:ext uri="{63B3BB69-23CF-44E3-9099-C40C66FF867C}">
                  <a14:compatExt spid="_x0000_s30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30743" name="Button 5143" hidden="1">
              <a:extLst>
                <a:ext uri="{63B3BB69-23CF-44E3-9099-C40C66FF867C}">
                  <a14:compatExt spid="_x0000_s30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30744" name="Button 5144" hidden="1">
              <a:extLst>
                <a:ext uri="{63B3BB69-23CF-44E3-9099-C40C66FF867C}">
                  <a14:compatExt spid="_x0000_s30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2628</xdr:row>
          <xdr:rowOff>0</xdr:rowOff>
        </xdr:to>
        <xdr:sp macro="" textlink="">
          <xdr:nvSpPr>
            <xdr:cNvPr id="30745" name="Button 5145" hidden="1">
              <a:extLst>
                <a:ext uri="{63B3BB69-23CF-44E3-9099-C40C66FF867C}">
                  <a14:compatExt spid="_x0000_s30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2629</xdr:row>
          <xdr:rowOff>0</xdr:rowOff>
        </xdr:to>
        <xdr:sp macro="" textlink="">
          <xdr:nvSpPr>
            <xdr:cNvPr id="30746" name="Button 5146" hidden="1">
              <a:extLst>
                <a:ext uri="{63B3BB69-23CF-44E3-9099-C40C66FF867C}">
                  <a14:compatExt spid="_x0000_s30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2630</xdr:row>
          <xdr:rowOff>0</xdr:rowOff>
        </xdr:to>
        <xdr:sp macro="" textlink="">
          <xdr:nvSpPr>
            <xdr:cNvPr id="30747" name="Button 5147" hidden="1">
              <a:extLst>
                <a:ext uri="{63B3BB69-23CF-44E3-9099-C40C66FF867C}">
                  <a14:compatExt spid="_x0000_s30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2631</xdr:row>
          <xdr:rowOff>0</xdr:rowOff>
        </xdr:to>
        <xdr:sp macro="" textlink="">
          <xdr:nvSpPr>
            <xdr:cNvPr id="30748" name="Button 5148" hidden="1">
              <a:extLst>
                <a:ext uri="{63B3BB69-23CF-44E3-9099-C40C66FF867C}">
                  <a14:compatExt spid="_x0000_s30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2632</xdr:row>
          <xdr:rowOff>0</xdr:rowOff>
        </xdr:to>
        <xdr:sp macro="" textlink="">
          <xdr:nvSpPr>
            <xdr:cNvPr id="30749" name="Button 5149" hidden="1">
              <a:extLst>
                <a:ext uri="{63B3BB69-23CF-44E3-9099-C40C66FF867C}">
                  <a14:compatExt spid="_x0000_s30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30750" name="Button 5150" hidden="1">
              <a:extLst>
                <a:ext uri="{63B3BB69-23CF-44E3-9099-C40C66FF867C}">
                  <a14:compatExt spid="_x0000_s30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2634</xdr:row>
          <xdr:rowOff>0</xdr:rowOff>
        </xdr:to>
        <xdr:sp macro="" textlink="">
          <xdr:nvSpPr>
            <xdr:cNvPr id="30751" name="Button 5151" hidden="1">
              <a:extLst>
                <a:ext uri="{63B3BB69-23CF-44E3-9099-C40C66FF867C}">
                  <a14:compatExt spid="_x0000_s30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2635</xdr:row>
          <xdr:rowOff>0</xdr:rowOff>
        </xdr:to>
        <xdr:sp macro="" textlink="">
          <xdr:nvSpPr>
            <xdr:cNvPr id="30752" name="Button 5152" hidden="1">
              <a:extLst>
                <a:ext uri="{63B3BB69-23CF-44E3-9099-C40C66FF867C}">
                  <a14:compatExt spid="_x0000_s30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30753" name="Button 5153" hidden="1">
              <a:extLst>
                <a:ext uri="{63B3BB69-23CF-44E3-9099-C40C66FF867C}">
                  <a14:compatExt spid="_x0000_s30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2637</xdr:row>
          <xdr:rowOff>0</xdr:rowOff>
        </xdr:to>
        <xdr:sp macro="" textlink="">
          <xdr:nvSpPr>
            <xdr:cNvPr id="30754" name="Button 5154" hidden="1">
              <a:extLst>
                <a:ext uri="{63B3BB69-23CF-44E3-9099-C40C66FF867C}">
                  <a14:compatExt spid="_x0000_s30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2638</xdr:row>
          <xdr:rowOff>0</xdr:rowOff>
        </xdr:to>
        <xdr:sp macro="" textlink="">
          <xdr:nvSpPr>
            <xdr:cNvPr id="30755" name="Button 5155" hidden="1">
              <a:extLst>
                <a:ext uri="{63B3BB69-23CF-44E3-9099-C40C66FF867C}">
                  <a14:compatExt spid="_x0000_s30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30756" name="Button 5156" hidden="1">
              <a:extLst>
                <a:ext uri="{63B3BB69-23CF-44E3-9099-C40C66FF867C}">
                  <a14:compatExt spid="_x0000_s30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2640</xdr:row>
          <xdr:rowOff>0</xdr:rowOff>
        </xdr:to>
        <xdr:sp macro="" textlink="">
          <xdr:nvSpPr>
            <xdr:cNvPr id="30757" name="Button 5157" hidden="1">
              <a:extLst>
                <a:ext uri="{63B3BB69-23CF-44E3-9099-C40C66FF867C}">
                  <a14:compatExt spid="_x0000_s30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2641</xdr:row>
          <xdr:rowOff>0</xdr:rowOff>
        </xdr:to>
        <xdr:sp macro="" textlink="">
          <xdr:nvSpPr>
            <xdr:cNvPr id="30758" name="Button 5158" hidden="1">
              <a:extLst>
                <a:ext uri="{63B3BB69-23CF-44E3-9099-C40C66FF867C}">
                  <a14:compatExt spid="_x0000_s30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2642</xdr:row>
          <xdr:rowOff>0</xdr:rowOff>
        </xdr:to>
        <xdr:sp macro="" textlink="">
          <xdr:nvSpPr>
            <xdr:cNvPr id="30759" name="Button 5159" hidden="1">
              <a:extLst>
                <a:ext uri="{63B3BB69-23CF-44E3-9099-C40C66FF867C}">
                  <a14:compatExt spid="_x0000_s30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30760" name="Button 5160" hidden="1">
              <a:extLst>
                <a:ext uri="{63B3BB69-23CF-44E3-9099-C40C66FF867C}">
                  <a14:compatExt spid="_x0000_s30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30761" name="Button 5161" hidden="1">
              <a:extLst>
                <a:ext uri="{63B3BB69-23CF-44E3-9099-C40C66FF867C}">
                  <a14:compatExt spid="_x0000_s30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2645</xdr:row>
          <xdr:rowOff>0</xdr:rowOff>
        </xdr:to>
        <xdr:sp macro="" textlink="">
          <xdr:nvSpPr>
            <xdr:cNvPr id="30762" name="Button 5162" hidden="1">
              <a:extLst>
                <a:ext uri="{63B3BB69-23CF-44E3-9099-C40C66FF867C}">
                  <a14:compatExt spid="_x0000_s30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30764" name="Button 5164" hidden="1">
              <a:extLst>
                <a:ext uri="{63B3BB69-23CF-44E3-9099-C40C66FF867C}">
                  <a14:compatExt spid="_x0000_s30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30765" name="Button 5165" hidden="1">
              <a:extLst>
                <a:ext uri="{63B3BB69-23CF-44E3-9099-C40C66FF867C}">
                  <a14:compatExt spid="_x0000_s30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2648</xdr:row>
          <xdr:rowOff>0</xdr:rowOff>
        </xdr:to>
        <xdr:sp macro="" textlink="">
          <xdr:nvSpPr>
            <xdr:cNvPr id="30766" name="Button 5166" hidden="1">
              <a:extLst>
                <a:ext uri="{63B3BB69-23CF-44E3-9099-C40C66FF867C}">
                  <a14:compatExt spid="_x0000_s30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2649</xdr:row>
          <xdr:rowOff>0</xdr:rowOff>
        </xdr:to>
        <xdr:sp macro="" textlink="">
          <xdr:nvSpPr>
            <xdr:cNvPr id="30767" name="Button 5167" hidden="1">
              <a:extLst>
                <a:ext uri="{63B3BB69-23CF-44E3-9099-C40C66FF867C}">
                  <a14:compatExt spid="_x0000_s30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2650</xdr:row>
          <xdr:rowOff>0</xdr:rowOff>
        </xdr:to>
        <xdr:sp macro="" textlink="">
          <xdr:nvSpPr>
            <xdr:cNvPr id="30768" name="Button 5168" hidden="1">
              <a:extLst>
                <a:ext uri="{63B3BB69-23CF-44E3-9099-C40C66FF867C}">
                  <a14:compatExt spid="_x0000_s30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2651</xdr:row>
          <xdr:rowOff>0</xdr:rowOff>
        </xdr:to>
        <xdr:sp macro="" textlink="">
          <xdr:nvSpPr>
            <xdr:cNvPr id="30769" name="Button 5169" hidden="1">
              <a:extLst>
                <a:ext uri="{63B3BB69-23CF-44E3-9099-C40C66FF867C}">
                  <a14:compatExt spid="_x0000_s30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30770" name="Button 5170" hidden="1">
              <a:extLst>
                <a:ext uri="{63B3BB69-23CF-44E3-9099-C40C66FF867C}">
                  <a14:compatExt spid="_x0000_s30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2653</xdr:row>
          <xdr:rowOff>0</xdr:rowOff>
        </xdr:to>
        <xdr:sp macro="" textlink="">
          <xdr:nvSpPr>
            <xdr:cNvPr id="30771" name="Button 5171" hidden="1">
              <a:extLst>
                <a:ext uri="{63B3BB69-23CF-44E3-9099-C40C66FF867C}">
                  <a14:compatExt spid="_x0000_s30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2654</xdr:row>
          <xdr:rowOff>0</xdr:rowOff>
        </xdr:to>
        <xdr:sp macro="" textlink="">
          <xdr:nvSpPr>
            <xdr:cNvPr id="30772" name="Button 5172" hidden="1">
              <a:extLst>
                <a:ext uri="{63B3BB69-23CF-44E3-9099-C40C66FF867C}">
                  <a14:compatExt spid="_x0000_s30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30773" name="Button 5173" hidden="1">
              <a:extLst>
                <a:ext uri="{63B3BB69-23CF-44E3-9099-C40C66FF867C}">
                  <a14:compatExt spid="_x0000_s30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2656</xdr:row>
          <xdr:rowOff>0</xdr:rowOff>
        </xdr:to>
        <xdr:sp macro="" textlink="">
          <xdr:nvSpPr>
            <xdr:cNvPr id="30774" name="Button 5174" hidden="1">
              <a:extLst>
                <a:ext uri="{63B3BB69-23CF-44E3-9099-C40C66FF867C}">
                  <a14:compatExt spid="_x0000_s30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2657</xdr:row>
          <xdr:rowOff>0</xdr:rowOff>
        </xdr:to>
        <xdr:sp macro="" textlink="">
          <xdr:nvSpPr>
            <xdr:cNvPr id="30775" name="Button 5175" hidden="1">
              <a:extLst>
                <a:ext uri="{63B3BB69-23CF-44E3-9099-C40C66FF867C}">
                  <a14:compatExt spid="_x0000_s30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30776" name="Button 5176" hidden="1">
              <a:extLst>
                <a:ext uri="{63B3BB69-23CF-44E3-9099-C40C66FF867C}">
                  <a14:compatExt spid="_x0000_s30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30777" name="Button 5177" hidden="1">
              <a:extLst>
                <a:ext uri="{63B3BB69-23CF-44E3-9099-C40C66FF867C}">
                  <a14:compatExt spid="_x0000_s30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2660</xdr:row>
          <xdr:rowOff>0</xdr:rowOff>
        </xdr:to>
        <xdr:sp macro="" textlink="">
          <xdr:nvSpPr>
            <xdr:cNvPr id="30778" name="Button 5178" hidden="1">
              <a:extLst>
                <a:ext uri="{63B3BB69-23CF-44E3-9099-C40C66FF867C}">
                  <a14:compatExt spid="_x0000_s30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2661</xdr:row>
          <xdr:rowOff>0</xdr:rowOff>
        </xdr:to>
        <xdr:sp macro="" textlink="">
          <xdr:nvSpPr>
            <xdr:cNvPr id="30779" name="Button 5179" hidden="1">
              <a:extLst>
                <a:ext uri="{63B3BB69-23CF-44E3-9099-C40C66FF867C}">
                  <a14:compatExt spid="_x0000_s30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2662</xdr:row>
          <xdr:rowOff>0</xdr:rowOff>
        </xdr:to>
        <xdr:sp macro="" textlink="">
          <xdr:nvSpPr>
            <xdr:cNvPr id="30780" name="Button 5180" hidden="1">
              <a:extLst>
                <a:ext uri="{63B3BB69-23CF-44E3-9099-C40C66FF867C}">
                  <a14:compatExt spid="_x0000_s30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2663</xdr:row>
          <xdr:rowOff>0</xdr:rowOff>
        </xdr:to>
        <xdr:sp macro="" textlink="">
          <xdr:nvSpPr>
            <xdr:cNvPr id="30781" name="Button 5181" hidden="1">
              <a:extLst>
                <a:ext uri="{63B3BB69-23CF-44E3-9099-C40C66FF867C}">
                  <a14:compatExt spid="_x0000_s30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2664</xdr:row>
          <xdr:rowOff>0</xdr:rowOff>
        </xdr:to>
        <xdr:sp macro="" textlink="">
          <xdr:nvSpPr>
            <xdr:cNvPr id="30782" name="Button 5182" hidden="1">
              <a:extLst>
                <a:ext uri="{63B3BB69-23CF-44E3-9099-C40C66FF867C}">
                  <a14:compatExt spid="_x0000_s30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2665</xdr:row>
          <xdr:rowOff>0</xdr:rowOff>
        </xdr:to>
        <xdr:sp macro="" textlink="">
          <xdr:nvSpPr>
            <xdr:cNvPr id="30783" name="Button 5183" hidden="1">
              <a:extLst>
                <a:ext uri="{63B3BB69-23CF-44E3-9099-C40C66FF867C}">
                  <a14:compatExt spid="_x0000_s30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2666</xdr:row>
          <xdr:rowOff>0</xdr:rowOff>
        </xdr:to>
        <xdr:sp macro="" textlink="">
          <xdr:nvSpPr>
            <xdr:cNvPr id="30784" name="Button 5184" hidden="1">
              <a:extLst>
                <a:ext uri="{63B3BB69-23CF-44E3-9099-C40C66FF867C}">
                  <a14:compatExt spid="_x0000_s30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2667</xdr:row>
          <xdr:rowOff>0</xdr:rowOff>
        </xdr:to>
        <xdr:sp macro="" textlink="">
          <xdr:nvSpPr>
            <xdr:cNvPr id="30785" name="Button 5185" hidden="1">
              <a:extLst>
                <a:ext uri="{63B3BB69-23CF-44E3-9099-C40C66FF867C}">
                  <a14:compatExt spid="_x0000_s30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30786" name="Button 5186" hidden="1">
              <a:extLst>
                <a:ext uri="{63B3BB69-23CF-44E3-9099-C40C66FF867C}">
                  <a14:compatExt spid="_x0000_s30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30805" name="Button 5205" hidden="1">
              <a:extLst>
                <a:ext uri="{63B3BB69-23CF-44E3-9099-C40C66FF867C}">
                  <a14:compatExt spid="_x0000_s308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2697</xdr:row>
          <xdr:rowOff>0</xdr:rowOff>
        </xdr:to>
        <xdr:sp macro="" textlink="">
          <xdr:nvSpPr>
            <xdr:cNvPr id="30806" name="Button 5206" hidden="1">
              <a:extLst>
                <a:ext uri="{63B3BB69-23CF-44E3-9099-C40C66FF867C}">
                  <a14:compatExt spid="_x0000_s30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2689</xdr:row>
          <xdr:rowOff>0</xdr:rowOff>
        </xdr:to>
        <xdr:sp macro="" textlink="">
          <xdr:nvSpPr>
            <xdr:cNvPr id="30807" name="Button 5207" hidden="1">
              <a:extLst>
                <a:ext uri="{63B3BB69-23CF-44E3-9099-C40C66FF867C}">
                  <a14:compatExt spid="_x0000_s308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2698</xdr:row>
          <xdr:rowOff>0</xdr:rowOff>
        </xdr:to>
        <xdr:sp macro="" textlink="">
          <xdr:nvSpPr>
            <xdr:cNvPr id="30808" name="Button 5208" hidden="1">
              <a:extLst>
                <a:ext uri="{63B3BB69-23CF-44E3-9099-C40C66FF867C}">
                  <a14:compatExt spid="_x0000_s30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30809" name="Button 5209" hidden="1">
              <a:extLst>
                <a:ext uri="{63B3BB69-23CF-44E3-9099-C40C66FF867C}">
                  <a14:compatExt spid="_x0000_s30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2700</xdr:row>
          <xdr:rowOff>0</xdr:rowOff>
        </xdr:to>
        <xdr:sp macro="" textlink="">
          <xdr:nvSpPr>
            <xdr:cNvPr id="30810" name="Button 5210" hidden="1">
              <a:extLst>
                <a:ext uri="{63B3BB69-23CF-44E3-9099-C40C66FF867C}">
                  <a14:compatExt spid="_x0000_s30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2701</xdr:row>
          <xdr:rowOff>0</xdr:rowOff>
        </xdr:to>
        <xdr:sp macro="" textlink="">
          <xdr:nvSpPr>
            <xdr:cNvPr id="30811" name="Button 5211" hidden="1">
              <a:extLst>
                <a:ext uri="{63B3BB69-23CF-44E3-9099-C40C66FF867C}">
                  <a14:compatExt spid="_x0000_s30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2702</xdr:row>
          <xdr:rowOff>0</xdr:rowOff>
        </xdr:to>
        <xdr:sp macro="" textlink="">
          <xdr:nvSpPr>
            <xdr:cNvPr id="30812" name="Button 5212" hidden="1">
              <a:extLst>
                <a:ext uri="{63B3BB69-23CF-44E3-9099-C40C66FF867C}">
                  <a14:compatExt spid="_x0000_s30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30813" name="Button 5213" hidden="1">
              <a:extLst>
                <a:ext uri="{63B3BB69-23CF-44E3-9099-C40C66FF867C}">
                  <a14:compatExt spid="_x0000_s30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2704</xdr:row>
          <xdr:rowOff>0</xdr:rowOff>
        </xdr:to>
        <xdr:sp macro="" textlink="">
          <xdr:nvSpPr>
            <xdr:cNvPr id="30814" name="Button 5214" hidden="1">
              <a:extLst>
                <a:ext uri="{63B3BB69-23CF-44E3-9099-C40C66FF867C}">
                  <a14:compatExt spid="_x0000_s30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2705</xdr:row>
          <xdr:rowOff>0</xdr:rowOff>
        </xdr:to>
        <xdr:sp macro="" textlink="">
          <xdr:nvSpPr>
            <xdr:cNvPr id="30815" name="Button 5215" hidden="1">
              <a:extLst>
                <a:ext uri="{63B3BB69-23CF-44E3-9099-C40C66FF867C}">
                  <a14:compatExt spid="_x0000_s30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2706</xdr:row>
          <xdr:rowOff>0</xdr:rowOff>
        </xdr:to>
        <xdr:sp macro="" textlink="">
          <xdr:nvSpPr>
            <xdr:cNvPr id="30816" name="Button 5216" hidden="1">
              <a:extLst>
                <a:ext uri="{63B3BB69-23CF-44E3-9099-C40C66FF867C}">
                  <a14:compatExt spid="_x0000_s30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2707</xdr:row>
          <xdr:rowOff>0</xdr:rowOff>
        </xdr:to>
        <xdr:sp macro="" textlink="">
          <xdr:nvSpPr>
            <xdr:cNvPr id="30817" name="Button 5217" hidden="1">
              <a:extLst>
                <a:ext uri="{63B3BB69-23CF-44E3-9099-C40C66FF867C}">
                  <a14:compatExt spid="_x0000_s308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2708</xdr:row>
          <xdr:rowOff>0</xdr:rowOff>
        </xdr:to>
        <xdr:sp macro="" textlink="">
          <xdr:nvSpPr>
            <xdr:cNvPr id="30818" name="Button 5218" hidden="1">
              <a:extLst>
                <a:ext uri="{63B3BB69-23CF-44E3-9099-C40C66FF867C}">
                  <a14:compatExt spid="_x0000_s30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30819" name="Button 5219" hidden="1">
              <a:extLst>
                <a:ext uri="{63B3BB69-23CF-44E3-9099-C40C66FF867C}">
                  <a14:compatExt spid="_x0000_s30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30820" name="Button 5220" hidden="1">
              <a:extLst>
                <a:ext uri="{63B3BB69-23CF-44E3-9099-C40C66FF867C}">
                  <a14:compatExt spid="_x0000_s30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2711</xdr:row>
          <xdr:rowOff>0</xdr:rowOff>
        </xdr:to>
        <xdr:sp macro="" textlink="">
          <xdr:nvSpPr>
            <xdr:cNvPr id="30821" name="Button 5221" hidden="1">
              <a:extLst>
                <a:ext uri="{63B3BB69-23CF-44E3-9099-C40C66FF867C}">
                  <a14:compatExt spid="_x0000_s30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2712</xdr:row>
          <xdr:rowOff>0</xdr:rowOff>
        </xdr:to>
        <xdr:sp macro="" textlink="">
          <xdr:nvSpPr>
            <xdr:cNvPr id="30822" name="Button 5222" hidden="1">
              <a:extLst>
                <a:ext uri="{63B3BB69-23CF-44E3-9099-C40C66FF867C}">
                  <a14:compatExt spid="_x0000_s30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2713</xdr:row>
          <xdr:rowOff>0</xdr:rowOff>
        </xdr:to>
        <xdr:sp macro="" textlink="">
          <xdr:nvSpPr>
            <xdr:cNvPr id="30823" name="Button 5223" hidden="1">
              <a:extLst>
                <a:ext uri="{63B3BB69-23CF-44E3-9099-C40C66FF867C}">
                  <a14:compatExt spid="_x0000_s30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2714</xdr:row>
          <xdr:rowOff>0</xdr:rowOff>
        </xdr:to>
        <xdr:sp macro="" textlink="">
          <xdr:nvSpPr>
            <xdr:cNvPr id="30824" name="Button 5224" hidden="1">
              <a:extLst>
                <a:ext uri="{63B3BB69-23CF-44E3-9099-C40C66FF867C}">
                  <a14:compatExt spid="_x0000_s30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2715</xdr:row>
          <xdr:rowOff>0</xdr:rowOff>
        </xdr:to>
        <xdr:sp macro="" textlink="">
          <xdr:nvSpPr>
            <xdr:cNvPr id="30825" name="Button 5225" hidden="1">
              <a:extLst>
                <a:ext uri="{63B3BB69-23CF-44E3-9099-C40C66FF867C}">
                  <a14:compatExt spid="_x0000_s30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2716</xdr:row>
          <xdr:rowOff>0</xdr:rowOff>
        </xdr:to>
        <xdr:sp macro="" textlink="">
          <xdr:nvSpPr>
            <xdr:cNvPr id="30826" name="Button 5226" hidden="1">
              <a:extLst>
                <a:ext uri="{63B3BB69-23CF-44E3-9099-C40C66FF867C}">
                  <a14:compatExt spid="_x0000_s30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2717</xdr:row>
          <xdr:rowOff>0</xdr:rowOff>
        </xdr:to>
        <xdr:sp macro="" textlink="">
          <xdr:nvSpPr>
            <xdr:cNvPr id="30827" name="Button 5227" hidden="1">
              <a:extLst>
                <a:ext uri="{63B3BB69-23CF-44E3-9099-C40C66FF867C}">
                  <a14:compatExt spid="_x0000_s30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2718</xdr:row>
          <xdr:rowOff>0</xdr:rowOff>
        </xdr:to>
        <xdr:sp macro="" textlink="">
          <xdr:nvSpPr>
            <xdr:cNvPr id="30828" name="Button 5228" hidden="1">
              <a:extLst>
                <a:ext uri="{63B3BB69-23CF-44E3-9099-C40C66FF867C}">
                  <a14:compatExt spid="_x0000_s30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2719</xdr:row>
          <xdr:rowOff>0</xdr:rowOff>
        </xdr:to>
        <xdr:sp macro="" textlink="">
          <xdr:nvSpPr>
            <xdr:cNvPr id="30829" name="Button 5229" hidden="1">
              <a:extLst>
                <a:ext uri="{63B3BB69-23CF-44E3-9099-C40C66FF867C}">
                  <a14:compatExt spid="_x0000_s30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2720</xdr:row>
          <xdr:rowOff>0</xdr:rowOff>
        </xdr:to>
        <xdr:sp macro="" textlink="">
          <xdr:nvSpPr>
            <xdr:cNvPr id="30830" name="Button 5230" hidden="1">
              <a:extLst>
                <a:ext uri="{63B3BB69-23CF-44E3-9099-C40C66FF867C}">
                  <a14:compatExt spid="_x0000_s30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2721</xdr:row>
          <xdr:rowOff>0</xdr:rowOff>
        </xdr:to>
        <xdr:sp macro="" textlink="">
          <xdr:nvSpPr>
            <xdr:cNvPr id="30831" name="Button 5231" hidden="1">
              <a:extLst>
                <a:ext uri="{63B3BB69-23CF-44E3-9099-C40C66FF867C}">
                  <a14:compatExt spid="_x0000_s30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30832" name="Button 5232" hidden="1">
              <a:extLst>
                <a:ext uri="{63B3BB69-23CF-44E3-9099-C40C66FF867C}">
                  <a14:compatExt spid="_x0000_s30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2723</xdr:row>
          <xdr:rowOff>0</xdr:rowOff>
        </xdr:to>
        <xdr:sp macro="" textlink="">
          <xdr:nvSpPr>
            <xdr:cNvPr id="30833" name="Button 5233" hidden="1">
              <a:extLst>
                <a:ext uri="{63B3BB69-23CF-44E3-9099-C40C66FF867C}">
                  <a14:compatExt spid="_x0000_s30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2724</xdr:row>
          <xdr:rowOff>0</xdr:rowOff>
        </xdr:to>
        <xdr:sp macro="" textlink="">
          <xdr:nvSpPr>
            <xdr:cNvPr id="30834" name="Button 5234" hidden="1">
              <a:extLst>
                <a:ext uri="{63B3BB69-23CF-44E3-9099-C40C66FF867C}">
                  <a14:compatExt spid="_x0000_s30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30835" name="Button 5235" hidden="1">
              <a:extLst>
                <a:ext uri="{63B3BB69-23CF-44E3-9099-C40C66FF867C}">
                  <a14:compatExt spid="_x0000_s30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2726</xdr:row>
          <xdr:rowOff>0</xdr:rowOff>
        </xdr:to>
        <xdr:sp macro="" textlink="">
          <xdr:nvSpPr>
            <xdr:cNvPr id="30836" name="Button 5236" hidden="1">
              <a:extLst>
                <a:ext uri="{63B3BB69-23CF-44E3-9099-C40C66FF867C}">
                  <a14:compatExt spid="_x0000_s30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30837" name="Button 5237" hidden="1">
              <a:extLst>
                <a:ext uri="{63B3BB69-23CF-44E3-9099-C40C66FF867C}">
                  <a14:compatExt spid="_x0000_s30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30838" name="Button 5238" hidden="1">
              <a:extLst>
                <a:ext uri="{63B3BB69-23CF-44E3-9099-C40C66FF867C}">
                  <a14:compatExt spid="_x0000_s30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30839" name="Button 5239" hidden="1">
              <a:extLst>
                <a:ext uri="{63B3BB69-23CF-44E3-9099-C40C66FF867C}">
                  <a14:compatExt spid="_x0000_s30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2730</xdr:row>
          <xdr:rowOff>0</xdr:rowOff>
        </xdr:to>
        <xdr:sp macro="" textlink="">
          <xdr:nvSpPr>
            <xdr:cNvPr id="30840" name="Button 5240" hidden="1">
              <a:extLst>
                <a:ext uri="{63B3BB69-23CF-44E3-9099-C40C66FF867C}">
                  <a14:compatExt spid="_x0000_s30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30841" name="Button 5241" hidden="1">
              <a:extLst>
                <a:ext uri="{63B3BB69-23CF-44E3-9099-C40C66FF867C}">
                  <a14:compatExt spid="_x0000_s30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30842" name="Button 5242" hidden="1">
              <a:extLst>
                <a:ext uri="{63B3BB69-23CF-44E3-9099-C40C66FF867C}">
                  <a14:compatExt spid="_x0000_s30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2733</xdr:row>
          <xdr:rowOff>0</xdr:rowOff>
        </xdr:to>
        <xdr:sp macro="" textlink="">
          <xdr:nvSpPr>
            <xdr:cNvPr id="30843" name="Button 5243" hidden="1">
              <a:extLst>
                <a:ext uri="{63B3BB69-23CF-44E3-9099-C40C66FF867C}">
                  <a14:compatExt spid="_x0000_s30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2734</xdr:row>
          <xdr:rowOff>0</xdr:rowOff>
        </xdr:to>
        <xdr:sp macro="" textlink="">
          <xdr:nvSpPr>
            <xdr:cNvPr id="30844" name="Button 5244" hidden="1">
              <a:extLst>
                <a:ext uri="{63B3BB69-23CF-44E3-9099-C40C66FF867C}">
                  <a14:compatExt spid="_x0000_s30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2735</xdr:row>
          <xdr:rowOff>0</xdr:rowOff>
        </xdr:to>
        <xdr:sp macro="" textlink="">
          <xdr:nvSpPr>
            <xdr:cNvPr id="30845" name="Button 5245" hidden="1">
              <a:extLst>
                <a:ext uri="{63B3BB69-23CF-44E3-9099-C40C66FF867C}">
                  <a14:compatExt spid="_x0000_s30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2736</xdr:row>
          <xdr:rowOff>0</xdr:rowOff>
        </xdr:to>
        <xdr:sp macro="" textlink="">
          <xdr:nvSpPr>
            <xdr:cNvPr id="30846" name="Button 5246" hidden="1">
              <a:extLst>
                <a:ext uri="{63B3BB69-23CF-44E3-9099-C40C66FF867C}">
                  <a14:compatExt spid="_x0000_s30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2737</xdr:row>
          <xdr:rowOff>0</xdr:rowOff>
        </xdr:to>
        <xdr:sp macro="" textlink="">
          <xdr:nvSpPr>
            <xdr:cNvPr id="30847" name="Button 5247" hidden="1">
              <a:extLst>
                <a:ext uri="{63B3BB69-23CF-44E3-9099-C40C66FF867C}">
                  <a14:compatExt spid="_x0000_s30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2738</xdr:row>
          <xdr:rowOff>0</xdr:rowOff>
        </xdr:to>
        <xdr:sp macro="" textlink="">
          <xdr:nvSpPr>
            <xdr:cNvPr id="30848" name="Button 5248" hidden="1">
              <a:extLst>
                <a:ext uri="{63B3BB69-23CF-44E3-9099-C40C66FF867C}">
                  <a14:compatExt spid="_x0000_s30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30849" name="Button 5249" hidden="1">
              <a:extLst>
                <a:ext uri="{63B3BB69-23CF-44E3-9099-C40C66FF867C}">
                  <a14:compatExt spid="_x0000_s30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2740</xdr:row>
          <xdr:rowOff>0</xdr:rowOff>
        </xdr:to>
        <xdr:sp macro="" textlink="">
          <xdr:nvSpPr>
            <xdr:cNvPr id="30850" name="Button 5250" hidden="1">
              <a:extLst>
                <a:ext uri="{63B3BB69-23CF-44E3-9099-C40C66FF867C}">
                  <a14:compatExt spid="_x0000_s30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2741</xdr:row>
          <xdr:rowOff>0</xdr:rowOff>
        </xdr:to>
        <xdr:sp macro="" textlink="">
          <xdr:nvSpPr>
            <xdr:cNvPr id="30851" name="Button 5251" hidden="1">
              <a:extLst>
                <a:ext uri="{63B3BB69-23CF-44E3-9099-C40C66FF867C}">
                  <a14:compatExt spid="_x0000_s30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2742</xdr:row>
          <xdr:rowOff>0</xdr:rowOff>
        </xdr:to>
        <xdr:sp macro="" textlink="">
          <xdr:nvSpPr>
            <xdr:cNvPr id="30852" name="Button 5252" hidden="1">
              <a:extLst>
                <a:ext uri="{63B3BB69-23CF-44E3-9099-C40C66FF867C}">
                  <a14:compatExt spid="_x0000_s30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2743</xdr:row>
          <xdr:rowOff>0</xdr:rowOff>
        </xdr:to>
        <xdr:sp macro="" textlink="">
          <xdr:nvSpPr>
            <xdr:cNvPr id="30853" name="Button 5253" hidden="1">
              <a:extLst>
                <a:ext uri="{63B3BB69-23CF-44E3-9099-C40C66FF867C}">
                  <a14:compatExt spid="_x0000_s308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2744</xdr:row>
          <xdr:rowOff>0</xdr:rowOff>
        </xdr:to>
        <xdr:sp macro="" textlink="">
          <xdr:nvSpPr>
            <xdr:cNvPr id="30854" name="Button 5254" hidden="1">
              <a:extLst>
                <a:ext uri="{63B3BB69-23CF-44E3-9099-C40C66FF867C}">
                  <a14:compatExt spid="_x0000_s30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2745</xdr:row>
          <xdr:rowOff>0</xdr:rowOff>
        </xdr:to>
        <xdr:sp macro="" textlink="">
          <xdr:nvSpPr>
            <xdr:cNvPr id="30855" name="Button 5255" hidden="1">
              <a:extLst>
                <a:ext uri="{63B3BB69-23CF-44E3-9099-C40C66FF867C}">
                  <a14:compatExt spid="_x0000_s30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30856" name="Button 5256" hidden="1">
              <a:extLst>
                <a:ext uri="{63B3BB69-23CF-44E3-9099-C40C66FF867C}">
                  <a14:compatExt spid="_x0000_s30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2747</xdr:row>
          <xdr:rowOff>0</xdr:rowOff>
        </xdr:to>
        <xdr:sp macro="" textlink="">
          <xdr:nvSpPr>
            <xdr:cNvPr id="30857" name="Button 5257" hidden="1">
              <a:extLst>
                <a:ext uri="{63B3BB69-23CF-44E3-9099-C40C66FF867C}">
                  <a14:compatExt spid="_x0000_s30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30858" name="Button 5258" hidden="1">
              <a:extLst>
                <a:ext uri="{63B3BB69-23CF-44E3-9099-C40C66FF867C}">
                  <a14:compatExt spid="_x0000_s30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2749</xdr:row>
          <xdr:rowOff>0</xdr:rowOff>
        </xdr:to>
        <xdr:sp macro="" textlink="">
          <xdr:nvSpPr>
            <xdr:cNvPr id="30859" name="Button 5259" hidden="1">
              <a:extLst>
                <a:ext uri="{63B3BB69-23CF-44E3-9099-C40C66FF867C}">
                  <a14:compatExt spid="_x0000_s30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30860" name="Button 5260" hidden="1">
              <a:extLst>
                <a:ext uri="{63B3BB69-23CF-44E3-9099-C40C66FF867C}">
                  <a14:compatExt spid="_x0000_s30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2751</xdr:row>
          <xdr:rowOff>0</xdr:rowOff>
        </xdr:to>
        <xdr:sp macro="" textlink="">
          <xdr:nvSpPr>
            <xdr:cNvPr id="30861" name="Button 5261" hidden="1">
              <a:extLst>
                <a:ext uri="{63B3BB69-23CF-44E3-9099-C40C66FF867C}">
                  <a14:compatExt spid="_x0000_s30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2752</xdr:row>
          <xdr:rowOff>0</xdr:rowOff>
        </xdr:to>
        <xdr:sp macro="" textlink="">
          <xdr:nvSpPr>
            <xdr:cNvPr id="30862" name="Button 5262" hidden="1">
              <a:extLst>
                <a:ext uri="{63B3BB69-23CF-44E3-9099-C40C66FF867C}">
                  <a14:compatExt spid="_x0000_s30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2753</xdr:row>
          <xdr:rowOff>0</xdr:rowOff>
        </xdr:to>
        <xdr:sp macro="" textlink="">
          <xdr:nvSpPr>
            <xdr:cNvPr id="30863" name="Button 5263" hidden="1">
              <a:extLst>
                <a:ext uri="{63B3BB69-23CF-44E3-9099-C40C66FF867C}">
                  <a14:compatExt spid="_x0000_s30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2754</xdr:row>
          <xdr:rowOff>0</xdr:rowOff>
        </xdr:to>
        <xdr:sp macro="" textlink="">
          <xdr:nvSpPr>
            <xdr:cNvPr id="30864" name="Button 5264" hidden="1">
              <a:extLst>
                <a:ext uri="{63B3BB69-23CF-44E3-9099-C40C66FF867C}">
                  <a14:compatExt spid="_x0000_s30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2755</xdr:row>
          <xdr:rowOff>0</xdr:rowOff>
        </xdr:to>
        <xdr:sp macro="" textlink="">
          <xdr:nvSpPr>
            <xdr:cNvPr id="30865" name="Button 5265" hidden="1">
              <a:extLst>
                <a:ext uri="{63B3BB69-23CF-44E3-9099-C40C66FF867C}">
                  <a14:compatExt spid="_x0000_s308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2756</xdr:row>
          <xdr:rowOff>0</xdr:rowOff>
        </xdr:to>
        <xdr:sp macro="" textlink="">
          <xdr:nvSpPr>
            <xdr:cNvPr id="30866" name="Button 5266" hidden="1">
              <a:extLst>
                <a:ext uri="{63B3BB69-23CF-44E3-9099-C40C66FF867C}">
                  <a14:compatExt spid="_x0000_s30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2757</xdr:row>
          <xdr:rowOff>0</xdr:rowOff>
        </xdr:to>
        <xdr:sp macro="" textlink="">
          <xdr:nvSpPr>
            <xdr:cNvPr id="30867" name="Button 5267" hidden="1">
              <a:extLst>
                <a:ext uri="{63B3BB69-23CF-44E3-9099-C40C66FF867C}">
                  <a14:compatExt spid="_x0000_s30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30868" name="Button 5268" hidden="1">
              <a:extLst>
                <a:ext uri="{63B3BB69-23CF-44E3-9099-C40C66FF867C}">
                  <a14:compatExt spid="_x0000_s30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2759</xdr:row>
          <xdr:rowOff>0</xdr:rowOff>
        </xdr:to>
        <xdr:sp macro="" textlink="">
          <xdr:nvSpPr>
            <xdr:cNvPr id="30869" name="Button 5269" hidden="1">
              <a:extLst>
                <a:ext uri="{63B3BB69-23CF-44E3-9099-C40C66FF867C}">
                  <a14:compatExt spid="_x0000_s30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2760</xdr:row>
          <xdr:rowOff>0</xdr:rowOff>
        </xdr:to>
        <xdr:sp macro="" textlink="">
          <xdr:nvSpPr>
            <xdr:cNvPr id="30871" name="Button 5271" hidden="1">
              <a:extLst>
                <a:ext uri="{63B3BB69-23CF-44E3-9099-C40C66FF867C}">
                  <a14:compatExt spid="_x0000_s30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30872" name="Button 5272" hidden="1">
              <a:extLst>
                <a:ext uri="{63B3BB69-23CF-44E3-9099-C40C66FF867C}">
                  <a14:compatExt spid="_x0000_s30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2762</xdr:row>
          <xdr:rowOff>0</xdr:rowOff>
        </xdr:to>
        <xdr:sp macro="" textlink="">
          <xdr:nvSpPr>
            <xdr:cNvPr id="30879" name="Button 5279" hidden="1">
              <a:extLst>
                <a:ext uri="{63B3BB69-23CF-44E3-9099-C40C66FF867C}">
                  <a14:compatExt spid="_x0000_s30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2763</xdr:row>
          <xdr:rowOff>0</xdr:rowOff>
        </xdr:to>
        <xdr:sp macro="" textlink="">
          <xdr:nvSpPr>
            <xdr:cNvPr id="30880" name="Button 5280" hidden="1">
              <a:extLst>
                <a:ext uri="{63B3BB69-23CF-44E3-9099-C40C66FF867C}">
                  <a14:compatExt spid="_x0000_s30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2764</xdr:row>
          <xdr:rowOff>0</xdr:rowOff>
        </xdr:to>
        <xdr:sp macro="" textlink="">
          <xdr:nvSpPr>
            <xdr:cNvPr id="30881" name="Button 5281" hidden="1">
              <a:extLst>
                <a:ext uri="{63B3BB69-23CF-44E3-9099-C40C66FF867C}">
                  <a14:compatExt spid="_x0000_s30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30882" name="Button 5282" hidden="1">
              <a:extLst>
                <a:ext uri="{63B3BB69-23CF-44E3-9099-C40C66FF867C}">
                  <a14:compatExt spid="_x0000_s30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2766</xdr:row>
          <xdr:rowOff>0</xdr:rowOff>
        </xdr:to>
        <xdr:sp macro="" textlink="">
          <xdr:nvSpPr>
            <xdr:cNvPr id="30883" name="Button 5283" hidden="1">
              <a:extLst>
                <a:ext uri="{63B3BB69-23CF-44E3-9099-C40C66FF867C}">
                  <a14:compatExt spid="_x0000_s30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2767</xdr:row>
          <xdr:rowOff>0</xdr:rowOff>
        </xdr:to>
        <xdr:sp macro="" textlink="">
          <xdr:nvSpPr>
            <xdr:cNvPr id="30884" name="Button 5284" hidden="1">
              <a:extLst>
                <a:ext uri="{63B3BB69-23CF-44E3-9099-C40C66FF867C}">
                  <a14:compatExt spid="_x0000_s30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2768</xdr:row>
          <xdr:rowOff>0</xdr:rowOff>
        </xdr:to>
        <xdr:sp macro="" textlink="">
          <xdr:nvSpPr>
            <xdr:cNvPr id="30885" name="Button 5285" hidden="1">
              <a:extLst>
                <a:ext uri="{63B3BB69-23CF-44E3-9099-C40C66FF867C}">
                  <a14:compatExt spid="_x0000_s30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2769</xdr:row>
          <xdr:rowOff>0</xdr:rowOff>
        </xdr:to>
        <xdr:sp macro="" textlink="">
          <xdr:nvSpPr>
            <xdr:cNvPr id="30886" name="Button 5286" hidden="1">
              <a:extLst>
                <a:ext uri="{63B3BB69-23CF-44E3-9099-C40C66FF867C}">
                  <a14:compatExt spid="_x0000_s30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2770</xdr:row>
          <xdr:rowOff>0</xdr:rowOff>
        </xdr:to>
        <xdr:sp macro="" textlink="">
          <xdr:nvSpPr>
            <xdr:cNvPr id="30887" name="Button 5287" hidden="1">
              <a:extLst>
                <a:ext uri="{63B3BB69-23CF-44E3-9099-C40C66FF867C}">
                  <a14:compatExt spid="_x0000_s30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2771</xdr:row>
          <xdr:rowOff>0</xdr:rowOff>
        </xdr:to>
        <xdr:sp macro="" textlink="">
          <xdr:nvSpPr>
            <xdr:cNvPr id="30888" name="Button 5288" hidden="1">
              <a:extLst>
                <a:ext uri="{63B3BB69-23CF-44E3-9099-C40C66FF867C}">
                  <a14:compatExt spid="_x0000_s30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2772</xdr:row>
          <xdr:rowOff>0</xdr:rowOff>
        </xdr:to>
        <xdr:sp macro="" textlink="">
          <xdr:nvSpPr>
            <xdr:cNvPr id="30889" name="Button 5289" hidden="1">
              <a:extLst>
                <a:ext uri="{63B3BB69-23CF-44E3-9099-C40C66FF867C}">
                  <a14:compatExt spid="_x0000_s30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2773</xdr:row>
          <xdr:rowOff>0</xdr:rowOff>
        </xdr:to>
        <xdr:sp macro="" textlink="">
          <xdr:nvSpPr>
            <xdr:cNvPr id="30890" name="Button 5290" hidden="1">
              <a:extLst>
                <a:ext uri="{63B3BB69-23CF-44E3-9099-C40C66FF867C}">
                  <a14:compatExt spid="_x0000_s30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2774</xdr:row>
          <xdr:rowOff>0</xdr:rowOff>
        </xdr:to>
        <xdr:sp macro="" textlink="">
          <xdr:nvSpPr>
            <xdr:cNvPr id="30891" name="Button 5291" hidden="1">
              <a:extLst>
                <a:ext uri="{63B3BB69-23CF-44E3-9099-C40C66FF867C}">
                  <a14:compatExt spid="_x0000_s30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2775</xdr:row>
          <xdr:rowOff>0</xdr:rowOff>
        </xdr:to>
        <xdr:sp macro="" textlink="">
          <xdr:nvSpPr>
            <xdr:cNvPr id="30892" name="Button 5292" hidden="1">
              <a:extLst>
                <a:ext uri="{63B3BB69-23CF-44E3-9099-C40C66FF867C}">
                  <a14:compatExt spid="_x0000_s30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30894" name="Button 5294" hidden="1">
              <a:extLst>
                <a:ext uri="{63B3BB69-23CF-44E3-9099-C40C66FF867C}">
                  <a14:compatExt spid="_x0000_s30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2777</xdr:row>
          <xdr:rowOff>0</xdr:rowOff>
        </xdr:to>
        <xdr:sp macro="" textlink="">
          <xdr:nvSpPr>
            <xdr:cNvPr id="30895" name="Button 5295" hidden="1">
              <a:extLst>
                <a:ext uri="{63B3BB69-23CF-44E3-9099-C40C66FF867C}">
                  <a14:compatExt spid="_x0000_s30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2778</xdr:row>
          <xdr:rowOff>0</xdr:rowOff>
        </xdr:to>
        <xdr:sp macro="" textlink="">
          <xdr:nvSpPr>
            <xdr:cNvPr id="30896" name="Button 5296" hidden="1">
              <a:extLst>
                <a:ext uri="{63B3BB69-23CF-44E3-9099-C40C66FF867C}">
                  <a14:compatExt spid="_x0000_s30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2779</xdr:row>
          <xdr:rowOff>0</xdr:rowOff>
        </xdr:to>
        <xdr:sp macro="" textlink="">
          <xdr:nvSpPr>
            <xdr:cNvPr id="30897" name="Button 5297" hidden="1">
              <a:extLst>
                <a:ext uri="{63B3BB69-23CF-44E3-9099-C40C66FF867C}">
                  <a14:compatExt spid="_x0000_s30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2780</xdr:row>
          <xdr:rowOff>0</xdr:rowOff>
        </xdr:to>
        <xdr:sp macro="" textlink="">
          <xdr:nvSpPr>
            <xdr:cNvPr id="30898" name="Button 5298" hidden="1">
              <a:extLst>
                <a:ext uri="{63B3BB69-23CF-44E3-9099-C40C66FF867C}">
                  <a14:compatExt spid="_x0000_s30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2781</xdr:row>
          <xdr:rowOff>0</xdr:rowOff>
        </xdr:to>
        <xdr:sp macro="" textlink="">
          <xdr:nvSpPr>
            <xdr:cNvPr id="30899" name="Button 5299" hidden="1">
              <a:extLst>
                <a:ext uri="{63B3BB69-23CF-44E3-9099-C40C66FF867C}">
                  <a14:compatExt spid="_x0000_s30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2782</xdr:row>
          <xdr:rowOff>0</xdr:rowOff>
        </xdr:to>
        <xdr:sp macro="" textlink="">
          <xdr:nvSpPr>
            <xdr:cNvPr id="30900" name="Button 5300" hidden="1">
              <a:extLst>
                <a:ext uri="{63B3BB69-23CF-44E3-9099-C40C66FF867C}">
                  <a14:compatExt spid="_x0000_s30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2783</xdr:row>
          <xdr:rowOff>0</xdr:rowOff>
        </xdr:to>
        <xdr:sp macro="" textlink="">
          <xdr:nvSpPr>
            <xdr:cNvPr id="30901" name="Button 5301" hidden="1">
              <a:extLst>
                <a:ext uri="{63B3BB69-23CF-44E3-9099-C40C66FF867C}">
                  <a14:compatExt spid="_x0000_s30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2784</xdr:row>
          <xdr:rowOff>0</xdr:rowOff>
        </xdr:to>
        <xdr:sp macro="" textlink="">
          <xdr:nvSpPr>
            <xdr:cNvPr id="30902" name="Button 5302" hidden="1">
              <a:extLst>
                <a:ext uri="{63B3BB69-23CF-44E3-9099-C40C66FF867C}">
                  <a14:compatExt spid="_x0000_s30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2785</xdr:row>
          <xdr:rowOff>0</xdr:rowOff>
        </xdr:to>
        <xdr:sp macro="" textlink="">
          <xdr:nvSpPr>
            <xdr:cNvPr id="30903" name="Button 5303" hidden="1">
              <a:extLst>
                <a:ext uri="{63B3BB69-23CF-44E3-9099-C40C66FF867C}">
                  <a14:compatExt spid="_x0000_s30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2786</xdr:row>
          <xdr:rowOff>0</xdr:rowOff>
        </xdr:to>
        <xdr:sp macro="" textlink="">
          <xdr:nvSpPr>
            <xdr:cNvPr id="30904" name="Button 5304" hidden="1">
              <a:extLst>
                <a:ext uri="{63B3BB69-23CF-44E3-9099-C40C66FF867C}">
                  <a14:compatExt spid="_x0000_s30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30905" name="Button 5305" hidden="1">
              <a:extLst>
                <a:ext uri="{63B3BB69-23CF-44E3-9099-C40C66FF867C}">
                  <a14:compatExt spid="_x0000_s30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30906" name="Button 5306" hidden="1">
              <a:extLst>
                <a:ext uri="{63B3BB69-23CF-44E3-9099-C40C66FF867C}">
                  <a14:compatExt spid="_x0000_s30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2789</xdr:row>
          <xdr:rowOff>0</xdr:rowOff>
        </xdr:to>
        <xdr:sp macro="" textlink="">
          <xdr:nvSpPr>
            <xdr:cNvPr id="30907" name="Button 5307" hidden="1">
              <a:extLst>
                <a:ext uri="{63B3BB69-23CF-44E3-9099-C40C66FF867C}">
                  <a14:compatExt spid="_x0000_s309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2563</xdr:row>
          <xdr:rowOff>0</xdr:rowOff>
        </xdr:to>
        <xdr:sp macro="" textlink="">
          <xdr:nvSpPr>
            <xdr:cNvPr id="30910" name="Button 5310" hidden="1">
              <a:extLst>
                <a:ext uri="{63B3BB69-23CF-44E3-9099-C40C66FF867C}">
                  <a14:compatExt spid="_x0000_s30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2564</xdr:row>
          <xdr:rowOff>0</xdr:rowOff>
        </xdr:to>
        <xdr:sp macro="" textlink="">
          <xdr:nvSpPr>
            <xdr:cNvPr id="30911" name="Button 5311" hidden="1">
              <a:extLst>
                <a:ext uri="{63B3BB69-23CF-44E3-9099-C40C66FF867C}">
                  <a14:compatExt spid="_x0000_s30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2565</xdr:row>
          <xdr:rowOff>0</xdr:rowOff>
        </xdr:to>
        <xdr:sp macro="" textlink="">
          <xdr:nvSpPr>
            <xdr:cNvPr id="30912" name="Button 5312" hidden="1">
              <a:extLst>
                <a:ext uri="{63B3BB69-23CF-44E3-9099-C40C66FF867C}">
                  <a14:compatExt spid="_x0000_s30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30913" name="Button 5313" hidden="1">
              <a:extLst>
                <a:ext uri="{63B3BB69-23CF-44E3-9099-C40C66FF867C}">
                  <a14:compatExt spid="_x0000_s30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2567</xdr:row>
          <xdr:rowOff>0</xdr:rowOff>
        </xdr:to>
        <xdr:sp macro="" textlink="">
          <xdr:nvSpPr>
            <xdr:cNvPr id="30914" name="Button 5314" hidden="1">
              <a:extLst>
                <a:ext uri="{63B3BB69-23CF-44E3-9099-C40C66FF867C}">
                  <a14:compatExt spid="_x0000_s309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2568</xdr:row>
          <xdr:rowOff>0</xdr:rowOff>
        </xdr:to>
        <xdr:sp macro="" textlink="">
          <xdr:nvSpPr>
            <xdr:cNvPr id="30915" name="Button 5315" hidden="1">
              <a:extLst>
                <a:ext uri="{63B3BB69-23CF-44E3-9099-C40C66FF867C}">
                  <a14:compatExt spid="_x0000_s309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30916" name="Button 5316" hidden="1">
              <a:extLst>
                <a:ext uri="{63B3BB69-23CF-44E3-9099-C40C66FF867C}">
                  <a14:compatExt spid="_x0000_s309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2570</xdr:row>
          <xdr:rowOff>0</xdr:rowOff>
        </xdr:to>
        <xdr:sp macro="" textlink="">
          <xdr:nvSpPr>
            <xdr:cNvPr id="30917" name="Button 5317" hidden="1">
              <a:extLst>
                <a:ext uri="{63B3BB69-23CF-44E3-9099-C40C66FF867C}">
                  <a14:compatExt spid="_x0000_s309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30918" name="Button 5318" hidden="1">
              <a:extLst>
                <a:ext uri="{63B3BB69-23CF-44E3-9099-C40C66FF867C}">
                  <a14:compatExt spid="_x0000_s309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30919" name="Button 5319" hidden="1">
              <a:extLst>
                <a:ext uri="{63B3BB69-23CF-44E3-9099-C40C66FF867C}">
                  <a14:compatExt spid="_x0000_s30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30920" name="Button 5320" hidden="1">
              <a:extLst>
                <a:ext uri="{63B3BB69-23CF-44E3-9099-C40C66FF867C}">
                  <a14:compatExt spid="_x0000_s30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2574</xdr:row>
          <xdr:rowOff>0</xdr:rowOff>
        </xdr:to>
        <xdr:sp macro="" textlink="">
          <xdr:nvSpPr>
            <xdr:cNvPr id="30921" name="Button 5321" hidden="1">
              <a:extLst>
                <a:ext uri="{63B3BB69-23CF-44E3-9099-C40C66FF867C}">
                  <a14:compatExt spid="_x0000_s30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30922" name="Button 5322" hidden="1">
              <a:extLst>
                <a:ext uri="{63B3BB69-23CF-44E3-9099-C40C66FF867C}">
                  <a14:compatExt spid="_x0000_s30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2576</xdr:row>
          <xdr:rowOff>0</xdr:rowOff>
        </xdr:to>
        <xdr:sp macro="" textlink="">
          <xdr:nvSpPr>
            <xdr:cNvPr id="30923" name="Button 5323" hidden="1">
              <a:extLst>
                <a:ext uri="{63B3BB69-23CF-44E3-9099-C40C66FF867C}">
                  <a14:compatExt spid="_x0000_s30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30924" name="Button 5324" hidden="1">
              <a:extLst>
                <a:ext uri="{63B3BB69-23CF-44E3-9099-C40C66FF867C}">
                  <a14:compatExt spid="_x0000_s30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2579</xdr:row>
          <xdr:rowOff>0</xdr:rowOff>
        </xdr:to>
        <xdr:sp macro="" textlink="">
          <xdr:nvSpPr>
            <xdr:cNvPr id="30925" name="Button 5325" hidden="1">
              <a:extLst>
                <a:ext uri="{63B3BB69-23CF-44E3-9099-C40C66FF867C}">
                  <a14:compatExt spid="_x0000_s30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30926" name="Button 5326" hidden="1">
              <a:extLst>
                <a:ext uri="{63B3BB69-23CF-44E3-9099-C40C66FF867C}">
                  <a14:compatExt spid="_x0000_s309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2581</xdr:row>
          <xdr:rowOff>0</xdr:rowOff>
        </xdr:to>
        <xdr:sp macro="" textlink="">
          <xdr:nvSpPr>
            <xdr:cNvPr id="30927" name="Button 5327" hidden="1">
              <a:extLst>
                <a:ext uri="{63B3BB69-23CF-44E3-9099-C40C66FF867C}">
                  <a14:compatExt spid="_x0000_s309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2582</xdr:row>
          <xdr:rowOff>0</xdr:rowOff>
        </xdr:to>
        <xdr:sp macro="" textlink="">
          <xdr:nvSpPr>
            <xdr:cNvPr id="30928" name="Button 5328" hidden="1">
              <a:extLst>
                <a:ext uri="{63B3BB69-23CF-44E3-9099-C40C66FF867C}">
                  <a14:compatExt spid="_x0000_s30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30929" name="Button 5329" hidden="1">
              <a:extLst>
                <a:ext uri="{63B3BB69-23CF-44E3-9099-C40C66FF867C}">
                  <a14:compatExt spid="_x0000_s309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30949" name="Button 5349" hidden="1">
              <a:extLst>
                <a:ext uri="{63B3BB69-23CF-44E3-9099-C40C66FF867C}">
                  <a14:compatExt spid="_x0000_s309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2800</xdr:row>
          <xdr:rowOff>0</xdr:rowOff>
        </xdr:to>
        <xdr:sp macro="" textlink="">
          <xdr:nvSpPr>
            <xdr:cNvPr id="30950" name="Button 5350" hidden="1">
              <a:extLst>
                <a:ext uri="{63B3BB69-23CF-44E3-9099-C40C66FF867C}">
                  <a14:compatExt spid="_x0000_s30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30951" name="Button 5351" hidden="1">
              <a:extLst>
                <a:ext uri="{63B3BB69-23CF-44E3-9099-C40C66FF867C}">
                  <a14:compatExt spid="_x0000_s309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2801</xdr:row>
          <xdr:rowOff>0</xdr:rowOff>
        </xdr:to>
        <xdr:sp macro="" textlink="">
          <xdr:nvSpPr>
            <xdr:cNvPr id="30952" name="Button 5352" hidden="1">
              <a:extLst>
                <a:ext uri="{63B3BB69-23CF-44E3-9099-C40C66FF867C}">
                  <a14:compatExt spid="_x0000_s30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2802</xdr:row>
          <xdr:rowOff>0</xdr:rowOff>
        </xdr:to>
        <xdr:sp macro="" textlink="">
          <xdr:nvSpPr>
            <xdr:cNvPr id="30953" name="Button 5353" hidden="1">
              <a:extLst>
                <a:ext uri="{63B3BB69-23CF-44E3-9099-C40C66FF867C}">
                  <a14:compatExt spid="_x0000_s30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2803</xdr:row>
          <xdr:rowOff>0</xdr:rowOff>
        </xdr:to>
        <xdr:sp macro="" textlink="">
          <xdr:nvSpPr>
            <xdr:cNvPr id="30954" name="Button 5354" hidden="1">
              <a:extLst>
                <a:ext uri="{63B3BB69-23CF-44E3-9099-C40C66FF867C}">
                  <a14:compatExt spid="_x0000_s30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30955" name="Button 5355" hidden="1">
              <a:extLst>
                <a:ext uri="{63B3BB69-23CF-44E3-9099-C40C66FF867C}">
                  <a14:compatExt spid="_x0000_s309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30956" name="Button 5356" hidden="1">
              <a:extLst>
                <a:ext uri="{63B3BB69-23CF-44E3-9099-C40C66FF867C}">
                  <a14:compatExt spid="_x0000_s30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2806</xdr:row>
          <xdr:rowOff>0</xdr:rowOff>
        </xdr:to>
        <xdr:sp macro="" textlink="">
          <xdr:nvSpPr>
            <xdr:cNvPr id="30957" name="Button 5357" hidden="1">
              <a:extLst>
                <a:ext uri="{63B3BB69-23CF-44E3-9099-C40C66FF867C}">
                  <a14:compatExt spid="_x0000_s30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2807</xdr:row>
          <xdr:rowOff>0</xdr:rowOff>
        </xdr:to>
        <xdr:sp macro="" textlink="">
          <xdr:nvSpPr>
            <xdr:cNvPr id="30958" name="Button 5358" hidden="1">
              <a:extLst>
                <a:ext uri="{63B3BB69-23CF-44E3-9099-C40C66FF867C}">
                  <a14:compatExt spid="_x0000_s30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2808</xdr:row>
          <xdr:rowOff>0</xdr:rowOff>
        </xdr:to>
        <xdr:sp macro="" textlink="">
          <xdr:nvSpPr>
            <xdr:cNvPr id="30959" name="Button 5359" hidden="1">
              <a:extLst>
                <a:ext uri="{63B3BB69-23CF-44E3-9099-C40C66FF867C}">
                  <a14:compatExt spid="_x0000_s309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2809</xdr:row>
          <xdr:rowOff>0</xdr:rowOff>
        </xdr:to>
        <xdr:sp macro="" textlink="">
          <xdr:nvSpPr>
            <xdr:cNvPr id="30960" name="Button 5360" hidden="1">
              <a:extLst>
                <a:ext uri="{63B3BB69-23CF-44E3-9099-C40C66FF867C}">
                  <a14:compatExt spid="_x0000_s30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2810</xdr:row>
          <xdr:rowOff>0</xdr:rowOff>
        </xdr:to>
        <xdr:sp macro="" textlink="">
          <xdr:nvSpPr>
            <xdr:cNvPr id="30961" name="Button 5361" hidden="1">
              <a:extLst>
                <a:ext uri="{63B3BB69-23CF-44E3-9099-C40C66FF867C}">
                  <a14:compatExt spid="_x0000_s309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30962" name="Button 5362" hidden="1">
              <a:extLst>
                <a:ext uri="{63B3BB69-23CF-44E3-9099-C40C66FF867C}">
                  <a14:compatExt spid="_x0000_s30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2812</xdr:row>
          <xdr:rowOff>0</xdr:rowOff>
        </xdr:to>
        <xdr:sp macro="" textlink="">
          <xdr:nvSpPr>
            <xdr:cNvPr id="30963" name="Button 5363" hidden="1">
              <a:extLst>
                <a:ext uri="{63B3BB69-23CF-44E3-9099-C40C66FF867C}">
                  <a14:compatExt spid="_x0000_s30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2813</xdr:row>
          <xdr:rowOff>0</xdr:rowOff>
        </xdr:to>
        <xdr:sp macro="" textlink="">
          <xdr:nvSpPr>
            <xdr:cNvPr id="30964" name="Button 5364" hidden="1">
              <a:extLst>
                <a:ext uri="{63B3BB69-23CF-44E3-9099-C40C66FF867C}">
                  <a14:compatExt spid="_x0000_s30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2814</xdr:row>
          <xdr:rowOff>0</xdr:rowOff>
        </xdr:to>
        <xdr:sp macro="" textlink="">
          <xdr:nvSpPr>
            <xdr:cNvPr id="30965" name="Button 5365" hidden="1">
              <a:extLst>
                <a:ext uri="{63B3BB69-23CF-44E3-9099-C40C66FF867C}">
                  <a14:compatExt spid="_x0000_s30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2815</xdr:row>
          <xdr:rowOff>0</xdr:rowOff>
        </xdr:to>
        <xdr:sp macro="" textlink="">
          <xdr:nvSpPr>
            <xdr:cNvPr id="30966" name="Button 5366" hidden="1">
              <a:extLst>
                <a:ext uri="{63B3BB69-23CF-44E3-9099-C40C66FF867C}">
                  <a14:compatExt spid="_x0000_s30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2816</xdr:row>
          <xdr:rowOff>0</xdr:rowOff>
        </xdr:to>
        <xdr:sp macro="" textlink="">
          <xdr:nvSpPr>
            <xdr:cNvPr id="30967" name="Button 5367" hidden="1">
              <a:extLst>
                <a:ext uri="{63B3BB69-23CF-44E3-9099-C40C66FF867C}">
                  <a14:compatExt spid="_x0000_s30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2817</xdr:row>
          <xdr:rowOff>0</xdr:rowOff>
        </xdr:to>
        <xdr:sp macro="" textlink="">
          <xdr:nvSpPr>
            <xdr:cNvPr id="30968" name="Button 5368" hidden="1">
              <a:extLst>
                <a:ext uri="{63B3BB69-23CF-44E3-9099-C40C66FF867C}">
                  <a14:compatExt spid="_x0000_s30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2818</xdr:row>
          <xdr:rowOff>0</xdr:rowOff>
        </xdr:to>
        <xdr:sp macro="" textlink="">
          <xdr:nvSpPr>
            <xdr:cNvPr id="30969" name="Button 5369" hidden="1">
              <a:extLst>
                <a:ext uri="{63B3BB69-23CF-44E3-9099-C40C66FF867C}">
                  <a14:compatExt spid="_x0000_s30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2819</xdr:row>
          <xdr:rowOff>0</xdr:rowOff>
        </xdr:to>
        <xdr:sp macro="" textlink="">
          <xdr:nvSpPr>
            <xdr:cNvPr id="30970" name="Button 5370" hidden="1">
              <a:extLst>
                <a:ext uri="{63B3BB69-23CF-44E3-9099-C40C66FF867C}">
                  <a14:compatExt spid="_x0000_s30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2820</xdr:row>
          <xdr:rowOff>0</xdr:rowOff>
        </xdr:to>
        <xdr:sp macro="" textlink="">
          <xdr:nvSpPr>
            <xdr:cNvPr id="30971" name="Button 5371" hidden="1">
              <a:extLst>
                <a:ext uri="{63B3BB69-23CF-44E3-9099-C40C66FF867C}">
                  <a14:compatExt spid="_x0000_s30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2821</xdr:row>
          <xdr:rowOff>0</xdr:rowOff>
        </xdr:to>
        <xdr:sp macro="" textlink="">
          <xdr:nvSpPr>
            <xdr:cNvPr id="30972" name="Button 5372" hidden="1">
              <a:extLst>
                <a:ext uri="{63B3BB69-23CF-44E3-9099-C40C66FF867C}">
                  <a14:compatExt spid="_x0000_s30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2822</xdr:row>
          <xdr:rowOff>0</xdr:rowOff>
        </xdr:to>
        <xdr:sp macro="" textlink="">
          <xdr:nvSpPr>
            <xdr:cNvPr id="30973" name="Button 5373" hidden="1">
              <a:extLst>
                <a:ext uri="{63B3BB69-23CF-44E3-9099-C40C66FF867C}">
                  <a14:compatExt spid="_x0000_s30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2823</xdr:row>
          <xdr:rowOff>0</xdr:rowOff>
        </xdr:to>
        <xdr:sp macro="" textlink="">
          <xdr:nvSpPr>
            <xdr:cNvPr id="30974" name="Button 5374" hidden="1">
              <a:extLst>
                <a:ext uri="{63B3BB69-23CF-44E3-9099-C40C66FF867C}">
                  <a14:compatExt spid="_x0000_s30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30975" name="Button 5375" hidden="1">
              <a:extLst>
                <a:ext uri="{63B3BB69-23CF-44E3-9099-C40C66FF867C}">
                  <a14:compatExt spid="_x0000_s30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30976" name="Button 5376" hidden="1">
              <a:extLst>
                <a:ext uri="{63B3BB69-23CF-44E3-9099-C40C66FF867C}">
                  <a14:compatExt spid="_x0000_s30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2826</xdr:row>
          <xdr:rowOff>0</xdr:rowOff>
        </xdr:to>
        <xdr:sp macro="" textlink="">
          <xdr:nvSpPr>
            <xdr:cNvPr id="30977" name="Button 5377" hidden="1">
              <a:extLst>
                <a:ext uri="{63B3BB69-23CF-44E3-9099-C40C66FF867C}">
                  <a14:compatExt spid="_x0000_s30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2827</xdr:row>
          <xdr:rowOff>0</xdr:rowOff>
        </xdr:to>
        <xdr:sp macro="" textlink="">
          <xdr:nvSpPr>
            <xdr:cNvPr id="30978" name="Button 5378" hidden="1">
              <a:extLst>
                <a:ext uri="{63B3BB69-23CF-44E3-9099-C40C66FF867C}">
                  <a14:compatExt spid="_x0000_s309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30979" name="Button 5379" hidden="1">
              <a:extLst>
                <a:ext uri="{63B3BB69-23CF-44E3-9099-C40C66FF867C}">
                  <a14:compatExt spid="_x0000_s30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2829</xdr:row>
          <xdr:rowOff>0</xdr:rowOff>
        </xdr:to>
        <xdr:sp macro="" textlink="">
          <xdr:nvSpPr>
            <xdr:cNvPr id="30980" name="Button 5380" hidden="1">
              <a:extLst>
                <a:ext uri="{63B3BB69-23CF-44E3-9099-C40C66FF867C}">
                  <a14:compatExt spid="_x0000_s30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30982" name="Button 5382" hidden="1">
              <a:extLst>
                <a:ext uri="{63B3BB69-23CF-44E3-9099-C40C66FF867C}">
                  <a14:compatExt spid="_x0000_s30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30983" name="Button 5383" hidden="1">
              <a:extLst>
                <a:ext uri="{63B3BB69-23CF-44E3-9099-C40C66FF867C}">
                  <a14:compatExt spid="_x0000_s30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2832</xdr:row>
          <xdr:rowOff>0</xdr:rowOff>
        </xdr:to>
        <xdr:sp macro="" textlink="">
          <xdr:nvSpPr>
            <xdr:cNvPr id="30984" name="Button 5384" hidden="1">
              <a:extLst>
                <a:ext uri="{63B3BB69-23CF-44E3-9099-C40C66FF867C}">
                  <a14:compatExt spid="_x0000_s30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2833</xdr:row>
          <xdr:rowOff>0</xdr:rowOff>
        </xdr:to>
        <xdr:sp macro="" textlink="">
          <xdr:nvSpPr>
            <xdr:cNvPr id="30985" name="Button 5385" hidden="1">
              <a:extLst>
                <a:ext uri="{63B3BB69-23CF-44E3-9099-C40C66FF867C}">
                  <a14:compatExt spid="_x0000_s30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2834</xdr:row>
          <xdr:rowOff>0</xdr:rowOff>
        </xdr:to>
        <xdr:sp macro="" textlink="">
          <xdr:nvSpPr>
            <xdr:cNvPr id="30986" name="Button 5386" hidden="1">
              <a:extLst>
                <a:ext uri="{63B3BB69-23CF-44E3-9099-C40C66FF867C}">
                  <a14:compatExt spid="_x0000_s30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30987" name="Button 5387" hidden="1">
              <a:extLst>
                <a:ext uri="{63B3BB69-23CF-44E3-9099-C40C66FF867C}">
                  <a14:compatExt spid="_x0000_s30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30988" name="Button 5388" hidden="1">
              <a:extLst>
                <a:ext uri="{63B3BB69-23CF-44E3-9099-C40C66FF867C}">
                  <a14:compatExt spid="_x0000_s30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2837</xdr:row>
          <xdr:rowOff>0</xdr:rowOff>
        </xdr:to>
        <xdr:sp macro="" textlink="">
          <xdr:nvSpPr>
            <xdr:cNvPr id="30989" name="Button 5389" hidden="1">
              <a:extLst>
                <a:ext uri="{63B3BB69-23CF-44E3-9099-C40C66FF867C}">
                  <a14:compatExt spid="_x0000_s309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30990" name="Button 5390" hidden="1">
              <a:extLst>
                <a:ext uri="{63B3BB69-23CF-44E3-9099-C40C66FF867C}">
                  <a14:compatExt spid="_x0000_s30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2848</xdr:row>
          <xdr:rowOff>0</xdr:rowOff>
        </xdr:to>
        <xdr:sp macro="" textlink="">
          <xdr:nvSpPr>
            <xdr:cNvPr id="31011" name="Button 5411" hidden="1">
              <a:extLst>
                <a:ext uri="{63B3BB69-23CF-44E3-9099-C40C66FF867C}">
                  <a14:compatExt spid="_x0000_s310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2849</xdr:row>
          <xdr:rowOff>0</xdr:rowOff>
        </xdr:to>
        <xdr:sp macro="" textlink="">
          <xdr:nvSpPr>
            <xdr:cNvPr id="31012" name="Button 5412" hidden="1">
              <a:extLst>
                <a:ext uri="{63B3BB69-23CF-44E3-9099-C40C66FF867C}">
                  <a14:compatExt spid="_x0000_s31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2841</xdr:row>
          <xdr:rowOff>0</xdr:rowOff>
        </xdr:to>
        <xdr:sp macro="" textlink="">
          <xdr:nvSpPr>
            <xdr:cNvPr id="31013" name="Button 5413" hidden="1">
              <a:extLst>
                <a:ext uri="{63B3BB69-23CF-44E3-9099-C40C66FF867C}">
                  <a14:compatExt spid="_x0000_s310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2919</xdr:row>
          <xdr:rowOff>0</xdr:rowOff>
        </xdr:to>
        <xdr:sp macro="" textlink="">
          <xdr:nvSpPr>
            <xdr:cNvPr id="31032" name="Button 5432" hidden="1">
              <a:extLst>
                <a:ext uri="{63B3BB69-23CF-44E3-9099-C40C66FF867C}">
                  <a14:compatExt spid="_x0000_s31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2920</xdr:row>
          <xdr:rowOff>0</xdr:rowOff>
        </xdr:to>
        <xdr:sp macro="" textlink="">
          <xdr:nvSpPr>
            <xdr:cNvPr id="31033" name="Button 5433" hidden="1">
              <a:extLst>
                <a:ext uri="{63B3BB69-23CF-44E3-9099-C40C66FF867C}">
                  <a14:compatExt spid="_x0000_s310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2912</xdr:row>
          <xdr:rowOff>0</xdr:rowOff>
        </xdr:to>
        <xdr:sp macro="" textlink="">
          <xdr:nvSpPr>
            <xdr:cNvPr id="31034" name="Button 5434" hidden="1">
              <a:extLst>
                <a:ext uri="{63B3BB69-23CF-44E3-9099-C40C66FF867C}">
                  <a14:compatExt spid="_x0000_s310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31035" name="Button 5435" hidden="1">
              <a:extLst>
                <a:ext uri="{63B3BB69-23CF-44E3-9099-C40C66FF867C}">
                  <a14:compatExt spid="_x0000_s310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2851</xdr:row>
          <xdr:rowOff>0</xdr:rowOff>
        </xdr:to>
        <xdr:sp macro="" textlink="">
          <xdr:nvSpPr>
            <xdr:cNvPr id="31036" name="Button 5436" hidden="1">
              <a:extLst>
                <a:ext uri="{63B3BB69-23CF-44E3-9099-C40C66FF867C}">
                  <a14:compatExt spid="_x0000_s310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2852</xdr:row>
          <xdr:rowOff>0</xdr:rowOff>
        </xdr:to>
        <xdr:sp macro="" textlink="">
          <xdr:nvSpPr>
            <xdr:cNvPr id="31037" name="Button 5437" hidden="1">
              <a:extLst>
                <a:ext uri="{63B3BB69-23CF-44E3-9099-C40C66FF867C}">
                  <a14:compatExt spid="_x0000_s310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31038" name="Button 5438" hidden="1">
              <a:extLst>
                <a:ext uri="{63B3BB69-23CF-44E3-9099-C40C66FF867C}">
                  <a14:compatExt spid="_x0000_s310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2854</xdr:row>
          <xdr:rowOff>0</xdr:rowOff>
        </xdr:to>
        <xdr:sp macro="" textlink="">
          <xdr:nvSpPr>
            <xdr:cNvPr id="31039" name="Button 5439" hidden="1">
              <a:extLst>
                <a:ext uri="{63B3BB69-23CF-44E3-9099-C40C66FF867C}">
                  <a14:compatExt spid="_x0000_s31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2855</xdr:row>
          <xdr:rowOff>0</xdr:rowOff>
        </xdr:to>
        <xdr:sp macro="" textlink="">
          <xdr:nvSpPr>
            <xdr:cNvPr id="31040" name="Button 5440" hidden="1">
              <a:extLst>
                <a:ext uri="{63B3BB69-23CF-44E3-9099-C40C66FF867C}">
                  <a14:compatExt spid="_x0000_s31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2856</xdr:row>
          <xdr:rowOff>0</xdr:rowOff>
        </xdr:to>
        <xdr:sp macro="" textlink="">
          <xdr:nvSpPr>
            <xdr:cNvPr id="31041" name="Button 5441" hidden="1">
              <a:extLst>
                <a:ext uri="{63B3BB69-23CF-44E3-9099-C40C66FF867C}">
                  <a14:compatExt spid="_x0000_s310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2857</xdr:row>
          <xdr:rowOff>0</xdr:rowOff>
        </xdr:to>
        <xdr:sp macro="" textlink="">
          <xdr:nvSpPr>
            <xdr:cNvPr id="31042" name="Button 5442" hidden="1">
              <a:extLst>
                <a:ext uri="{63B3BB69-23CF-44E3-9099-C40C66FF867C}">
                  <a14:compatExt spid="_x0000_s31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31043" name="Button 5443" hidden="1">
              <a:extLst>
                <a:ext uri="{63B3BB69-23CF-44E3-9099-C40C66FF867C}">
                  <a14:compatExt spid="_x0000_s310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31044" name="Button 5444" hidden="1">
              <a:extLst>
                <a:ext uri="{63B3BB69-23CF-44E3-9099-C40C66FF867C}">
                  <a14:compatExt spid="_x0000_s310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31045" name="Button 5445" hidden="1">
              <a:extLst>
                <a:ext uri="{63B3BB69-23CF-44E3-9099-C40C66FF867C}">
                  <a14:compatExt spid="_x0000_s310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31046" name="Button 5446" hidden="1">
              <a:extLst>
                <a:ext uri="{63B3BB69-23CF-44E3-9099-C40C66FF867C}">
                  <a14:compatExt spid="_x0000_s31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2862</xdr:row>
          <xdr:rowOff>0</xdr:rowOff>
        </xdr:to>
        <xdr:sp macro="" textlink="">
          <xdr:nvSpPr>
            <xdr:cNvPr id="31047" name="Button 5447" hidden="1">
              <a:extLst>
                <a:ext uri="{63B3BB69-23CF-44E3-9099-C40C66FF867C}">
                  <a14:compatExt spid="_x0000_s31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2863</xdr:row>
          <xdr:rowOff>0</xdr:rowOff>
        </xdr:to>
        <xdr:sp macro="" textlink="">
          <xdr:nvSpPr>
            <xdr:cNvPr id="31048" name="Button 5448" hidden="1">
              <a:extLst>
                <a:ext uri="{63B3BB69-23CF-44E3-9099-C40C66FF867C}">
                  <a14:compatExt spid="_x0000_s31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2864</xdr:row>
          <xdr:rowOff>0</xdr:rowOff>
        </xdr:to>
        <xdr:sp macro="" textlink="">
          <xdr:nvSpPr>
            <xdr:cNvPr id="31049" name="Button 5449" hidden="1">
              <a:extLst>
                <a:ext uri="{63B3BB69-23CF-44E3-9099-C40C66FF867C}">
                  <a14:compatExt spid="_x0000_s310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31050" name="Button 5450" hidden="1">
              <a:extLst>
                <a:ext uri="{63B3BB69-23CF-44E3-9099-C40C66FF867C}">
                  <a14:compatExt spid="_x0000_s310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2866</xdr:row>
          <xdr:rowOff>0</xdr:rowOff>
        </xdr:to>
        <xdr:sp macro="" textlink="">
          <xdr:nvSpPr>
            <xdr:cNvPr id="31051" name="Button 5451" hidden="1">
              <a:extLst>
                <a:ext uri="{63B3BB69-23CF-44E3-9099-C40C66FF867C}">
                  <a14:compatExt spid="_x0000_s31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2867</xdr:row>
          <xdr:rowOff>0</xdr:rowOff>
        </xdr:to>
        <xdr:sp macro="" textlink="">
          <xdr:nvSpPr>
            <xdr:cNvPr id="31052" name="Button 5452" hidden="1">
              <a:extLst>
                <a:ext uri="{63B3BB69-23CF-44E3-9099-C40C66FF867C}">
                  <a14:compatExt spid="_x0000_s31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2868</xdr:row>
          <xdr:rowOff>0</xdr:rowOff>
        </xdr:to>
        <xdr:sp macro="" textlink="">
          <xdr:nvSpPr>
            <xdr:cNvPr id="31053" name="Button 5453" hidden="1">
              <a:extLst>
                <a:ext uri="{63B3BB69-23CF-44E3-9099-C40C66FF867C}">
                  <a14:compatExt spid="_x0000_s310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31054" name="Button 5454" hidden="1">
              <a:extLst>
                <a:ext uri="{63B3BB69-23CF-44E3-9099-C40C66FF867C}">
                  <a14:compatExt spid="_x0000_s31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2870</xdr:row>
          <xdr:rowOff>0</xdr:rowOff>
        </xdr:to>
        <xdr:sp macro="" textlink="">
          <xdr:nvSpPr>
            <xdr:cNvPr id="31055" name="Button 5455" hidden="1">
              <a:extLst>
                <a:ext uri="{63B3BB69-23CF-44E3-9099-C40C66FF867C}">
                  <a14:compatExt spid="_x0000_s31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2871</xdr:row>
          <xdr:rowOff>0</xdr:rowOff>
        </xdr:to>
        <xdr:sp macro="" textlink="">
          <xdr:nvSpPr>
            <xdr:cNvPr id="31056" name="Button 5456" hidden="1">
              <a:extLst>
                <a:ext uri="{63B3BB69-23CF-44E3-9099-C40C66FF867C}">
                  <a14:compatExt spid="_x0000_s310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31057" name="Button 5457" hidden="1">
              <a:extLst>
                <a:ext uri="{63B3BB69-23CF-44E3-9099-C40C66FF867C}">
                  <a14:compatExt spid="_x0000_s31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2873</xdr:row>
          <xdr:rowOff>0</xdr:rowOff>
        </xdr:to>
        <xdr:sp macro="" textlink="">
          <xdr:nvSpPr>
            <xdr:cNvPr id="31058" name="Button 5458" hidden="1">
              <a:extLst>
                <a:ext uri="{63B3BB69-23CF-44E3-9099-C40C66FF867C}">
                  <a14:compatExt spid="_x0000_s31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2874</xdr:row>
          <xdr:rowOff>0</xdr:rowOff>
        </xdr:to>
        <xdr:sp macro="" textlink="">
          <xdr:nvSpPr>
            <xdr:cNvPr id="31059" name="Button 5459" hidden="1">
              <a:extLst>
                <a:ext uri="{63B3BB69-23CF-44E3-9099-C40C66FF867C}">
                  <a14:compatExt spid="_x0000_s31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31060" name="Button 5460" hidden="1">
              <a:extLst>
                <a:ext uri="{63B3BB69-23CF-44E3-9099-C40C66FF867C}">
                  <a14:compatExt spid="_x0000_s31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2876</xdr:row>
          <xdr:rowOff>0</xdr:rowOff>
        </xdr:to>
        <xdr:sp macro="" textlink="">
          <xdr:nvSpPr>
            <xdr:cNvPr id="31061" name="Button 5461" hidden="1">
              <a:extLst>
                <a:ext uri="{63B3BB69-23CF-44E3-9099-C40C66FF867C}">
                  <a14:compatExt spid="_x0000_s31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2877</xdr:row>
          <xdr:rowOff>0</xdr:rowOff>
        </xdr:to>
        <xdr:sp macro="" textlink="">
          <xdr:nvSpPr>
            <xdr:cNvPr id="31062" name="Button 5462" hidden="1">
              <a:extLst>
                <a:ext uri="{63B3BB69-23CF-44E3-9099-C40C66FF867C}">
                  <a14:compatExt spid="_x0000_s31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2878</xdr:row>
          <xdr:rowOff>0</xdr:rowOff>
        </xdr:to>
        <xdr:sp macro="" textlink="">
          <xdr:nvSpPr>
            <xdr:cNvPr id="31063" name="Button 5463" hidden="1">
              <a:extLst>
                <a:ext uri="{63B3BB69-23CF-44E3-9099-C40C66FF867C}">
                  <a14:compatExt spid="_x0000_s31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2879</xdr:row>
          <xdr:rowOff>0</xdr:rowOff>
        </xdr:to>
        <xdr:sp macro="" textlink="">
          <xdr:nvSpPr>
            <xdr:cNvPr id="31064" name="Button 5464" hidden="1">
              <a:extLst>
                <a:ext uri="{63B3BB69-23CF-44E3-9099-C40C66FF867C}">
                  <a14:compatExt spid="_x0000_s31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2880</xdr:row>
          <xdr:rowOff>0</xdr:rowOff>
        </xdr:to>
        <xdr:sp macro="" textlink="">
          <xdr:nvSpPr>
            <xdr:cNvPr id="31065" name="Button 5465" hidden="1">
              <a:extLst>
                <a:ext uri="{63B3BB69-23CF-44E3-9099-C40C66FF867C}">
                  <a14:compatExt spid="_x0000_s31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2881</xdr:row>
          <xdr:rowOff>0</xdr:rowOff>
        </xdr:to>
        <xdr:sp macro="" textlink="">
          <xdr:nvSpPr>
            <xdr:cNvPr id="31066" name="Button 5466" hidden="1">
              <a:extLst>
                <a:ext uri="{63B3BB69-23CF-44E3-9099-C40C66FF867C}">
                  <a14:compatExt spid="_x0000_s31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2882</xdr:row>
          <xdr:rowOff>0</xdr:rowOff>
        </xdr:to>
        <xdr:sp macro="" textlink="">
          <xdr:nvSpPr>
            <xdr:cNvPr id="31067" name="Button 5467" hidden="1">
              <a:extLst>
                <a:ext uri="{63B3BB69-23CF-44E3-9099-C40C66FF867C}">
                  <a14:compatExt spid="_x0000_s31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2883</xdr:row>
          <xdr:rowOff>0</xdr:rowOff>
        </xdr:to>
        <xdr:sp macro="" textlink="">
          <xdr:nvSpPr>
            <xdr:cNvPr id="31068" name="Button 5468" hidden="1">
              <a:extLst>
                <a:ext uri="{63B3BB69-23CF-44E3-9099-C40C66FF867C}">
                  <a14:compatExt spid="_x0000_s31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31069" name="Button 5469" hidden="1">
              <a:extLst>
                <a:ext uri="{63B3BB69-23CF-44E3-9099-C40C66FF867C}">
                  <a14:compatExt spid="_x0000_s31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2885</xdr:row>
          <xdr:rowOff>0</xdr:rowOff>
        </xdr:to>
        <xdr:sp macro="" textlink="">
          <xdr:nvSpPr>
            <xdr:cNvPr id="31070" name="Button 5470" hidden="1">
              <a:extLst>
                <a:ext uri="{63B3BB69-23CF-44E3-9099-C40C66FF867C}">
                  <a14:compatExt spid="_x0000_s31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2886</xdr:row>
          <xdr:rowOff>0</xdr:rowOff>
        </xdr:to>
        <xdr:sp macro="" textlink="">
          <xdr:nvSpPr>
            <xdr:cNvPr id="31071" name="Button 5471" hidden="1">
              <a:extLst>
                <a:ext uri="{63B3BB69-23CF-44E3-9099-C40C66FF867C}">
                  <a14:compatExt spid="_x0000_s31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2887</xdr:row>
          <xdr:rowOff>0</xdr:rowOff>
        </xdr:to>
        <xdr:sp macro="" textlink="">
          <xdr:nvSpPr>
            <xdr:cNvPr id="31072" name="Button 5472" hidden="1">
              <a:extLst>
                <a:ext uri="{63B3BB69-23CF-44E3-9099-C40C66FF867C}">
                  <a14:compatExt spid="_x0000_s31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2888</xdr:row>
          <xdr:rowOff>0</xdr:rowOff>
        </xdr:to>
        <xdr:sp macro="" textlink="">
          <xdr:nvSpPr>
            <xdr:cNvPr id="31073" name="Button 5473" hidden="1">
              <a:extLst>
                <a:ext uri="{63B3BB69-23CF-44E3-9099-C40C66FF867C}">
                  <a14:compatExt spid="_x0000_s31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2889</xdr:row>
          <xdr:rowOff>0</xdr:rowOff>
        </xdr:to>
        <xdr:sp macro="" textlink="">
          <xdr:nvSpPr>
            <xdr:cNvPr id="31074" name="Button 5474" hidden="1">
              <a:extLst>
                <a:ext uri="{63B3BB69-23CF-44E3-9099-C40C66FF867C}">
                  <a14:compatExt spid="_x0000_s31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2890</xdr:row>
          <xdr:rowOff>0</xdr:rowOff>
        </xdr:to>
        <xdr:sp macro="" textlink="">
          <xdr:nvSpPr>
            <xdr:cNvPr id="31075" name="Button 5475" hidden="1">
              <a:extLst>
                <a:ext uri="{63B3BB69-23CF-44E3-9099-C40C66FF867C}">
                  <a14:compatExt spid="_x0000_s31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2891</xdr:row>
          <xdr:rowOff>0</xdr:rowOff>
        </xdr:to>
        <xdr:sp macro="" textlink="">
          <xdr:nvSpPr>
            <xdr:cNvPr id="31076" name="Button 5476" hidden="1">
              <a:extLst>
                <a:ext uri="{63B3BB69-23CF-44E3-9099-C40C66FF867C}">
                  <a14:compatExt spid="_x0000_s31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2892</xdr:row>
          <xdr:rowOff>0</xdr:rowOff>
        </xdr:to>
        <xdr:sp macro="" textlink="">
          <xdr:nvSpPr>
            <xdr:cNvPr id="31077" name="Button 5477" hidden="1">
              <a:extLst>
                <a:ext uri="{63B3BB69-23CF-44E3-9099-C40C66FF867C}">
                  <a14:compatExt spid="_x0000_s31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2893</xdr:row>
          <xdr:rowOff>0</xdr:rowOff>
        </xdr:to>
        <xdr:sp macro="" textlink="">
          <xdr:nvSpPr>
            <xdr:cNvPr id="31078" name="Button 5478" hidden="1">
              <a:extLst>
                <a:ext uri="{63B3BB69-23CF-44E3-9099-C40C66FF867C}">
                  <a14:compatExt spid="_x0000_s31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2894</xdr:row>
          <xdr:rowOff>0</xdr:rowOff>
        </xdr:to>
        <xdr:sp macro="" textlink="">
          <xdr:nvSpPr>
            <xdr:cNvPr id="31079" name="Button 5479" hidden="1">
              <a:extLst>
                <a:ext uri="{63B3BB69-23CF-44E3-9099-C40C66FF867C}">
                  <a14:compatExt spid="_x0000_s31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31080" name="Button 5480" hidden="1">
              <a:extLst>
                <a:ext uri="{63B3BB69-23CF-44E3-9099-C40C66FF867C}">
                  <a14:compatExt spid="_x0000_s31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2896</xdr:row>
          <xdr:rowOff>0</xdr:rowOff>
        </xdr:to>
        <xdr:sp macro="" textlink="">
          <xdr:nvSpPr>
            <xdr:cNvPr id="31081" name="Button 5481" hidden="1">
              <a:extLst>
                <a:ext uri="{63B3BB69-23CF-44E3-9099-C40C66FF867C}">
                  <a14:compatExt spid="_x0000_s31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2897</xdr:row>
          <xdr:rowOff>0</xdr:rowOff>
        </xdr:to>
        <xdr:sp macro="" textlink="">
          <xdr:nvSpPr>
            <xdr:cNvPr id="31082" name="Button 5482" hidden="1">
              <a:extLst>
                <a:ext uri="{63B3BB69-23CF-44E3-9099-C40C66FF867C}">
                  <a14:compatExt spid="_x0000_s31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2898</xdr:row>
          <xdr:rowOff>0</xdr:rowOff>
        </xdr:to>
        <xdr:sp macro="" textlink="">
          <xdr:nvSpPr>
            <xdr:cNvPr id="31083" name="Button 5483" hidden="1">
              <a:extLst>
                <a:ext uri="{63B3BB69-23CF-44E3-9099-C40C66FF867C}">
                  <a14:compatExt spid="_x0000_s31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2899</xdr:row>
          <xdr:rowOff>0</xdr:rowOff>
        </xdr:to>
        <xdr:sp macro="" textlink="">
          <xdr:nvSpPr>
            <xdr:cNvPr id="31084" name="Button 5484" hidden="1">
              <a:extLst>
                <a:ext uri="{63B3BB69-23CF-44E3-9099-C40C66FF867C}">
                  <a14:compatExt spid="_x0000_s31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2900</xdr:row>
          <xdr:rowOff>0</xdr:rowOff>
        </xdr:to>
        <xdr:sp macro="" textlink="">
          <xdr:nvSpPr>
            <xdr:cNvPr id="31085" name="Button 5485" hidden="1">
              <a:extLst>
                <a:ext uri="{63B3BB69-23CF-44E3-9099-C40C66FF867C}">
                  <a14:compatExt spid="_x0000_s31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2901</xdr:row>
          <xdr:rowOff>0</xdr:rowOff>
        </xdr:to>
        <xdr:sp macro="" textlink="">
          <xdr:nvSpPr>
            <xdr:cNvPr id="31086" name="Button 5486" hidden="1">
              <a:extLst>
                <a:ext uri="{63B3BB69-23CF-44E3-9099-C40C66FF867C}">
                  <a14:compatExt spid="_x0000_s31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2902</xdr:row>
          <xdr:rowOff>0</xdr:rowOff>
        </xdr:to>
        <xdr:sp macro="" textlink="">
          <xdr:nvSpPr>
            <xdr:cNvPr id="31087" name="Button 5487" hidden="1">
              <a:extLst>
                <a:ext uri="{63B3BB69-23CF-44E3-9099-C40C66FF867C}">
                  <a14:compatExt spid="_x0000_s31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2903</xdr:row>
          <xdr:rowOff>0</xdr:rowOff>
        </xdr:to>
        <xdr:sp macro="" textlink="">
          <xdr:nvSpPr>
            <xdr:cNvPr id="31088" name="Button 5488" hidden="1">
              <a:extLst>
                <a:ext uri="{63B3BB69-23CF-44E3-9099-C40C66FF867C}">
                  <a14:compatExt spid="_x0000_s31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2904</xdr:row>
          <xdr:rowOff>0</xdr:rowOff>
        </xdr:to>
        <xdr:sp macro="" textlink="">
          <xdr:nvSpPr>
            <xdr:cNvPr id="31089" name="Button 5489" hidden="1">
              <a:extLst>
                <a:ext uri="{63B3BB69-23CF-44E3-9099-C40C66FF867C}">
                  <a14:compatExt spid="_x0000_s31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2905</xdr:row>
          <xdr:rowOff>0</xdr:rowOff>
        </xdr:to>
        <xdr:sp macro="" textlink="">
          <xdr:nvSpPr>
            <xdr:cNvPr id="31090" name="Button 5490" hidden="1">
              <a:extLst>
                <a:ext uri="{63B3BB69-23CF-44E3-9099-C40C66FF867C}">
                  <a14:compatExt spid="_x0000_s31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2906</xdr:row>
          <xdr:rowOff>0</xdr:rowOff>
        </xdr:to>
        <xdr:sp macro="" textlink="">
          <xdr:nvSpPr>
            <xdr:cNvPr id="31091" name="Button 5491" hidden="1">
              <a:extLst>
                <a:ext uri="{63B3BB69-23CF-44E3-9099-C40C66FF867C}">
                  <a14:compatExt spid="_x0000_s31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2907</xdr:row>
          <xdr:rowOff>0</xdr:rowOff>
        </xdr:to>
        <xdr:sp macro="" textlink="">
          <xdr:nvSpPr>
            <xdr:cNvPr id="31092" name="Button 5492" hidden="1">
              <a:extLst>
                <a:ext uri="{63B3BB69-23CF-44E3-9099-C40C66FF867C}">
                  <a14:compatExt spid="_x0000_s31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2908</xdr:row>
          <xdr:rowOff>0</xdr:rowOff>
        </xdr:to>
        <xdr:sp macro="" textlink="">
          <xdr:nvSpPr>
            <xdr:cNvPr id="31093" name="Button 5493" hidden="1">
              <a:extLst>
                <a:ext uri="{63B3BB69-23CF-44E3-9099-C40C66FF867C}">
                  <a14:compatExt spid="_x0000_s31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2909</xdr:row>
          <xdr:rowOff>0</xdr:rowOff>
        </xdr:to>
        <xdr:sp macro="" textlink="">
          <xdr:nvSpPr>
            <xdr:cNvPr id="31094" name="Button 5494" hidden="1">
              <a:extLst>
                <a:ext uri="{63B3BB69-23CF-44E3-9099-C40C66FF867C}">
                  <a14:compatExt spid="_x0000_s31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2921</xdr:row>
          <xdr:rowOff>0</xdr:rowOff>
        </xdr:to>
        <xdr:sp macro="" textlink="">
          <xdr:nvSpPr>
            <xdr:cNvPr id="31095" name="Button 5495" hidden="1">
              <a:extLst>
                <a:ext uri="{63B3BB69-23CF-44E3-9099-C40C66FF867C}">
                  <a14:compatExt spid="_x0000_s310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2922</xdr:row>
          <xdr:rowOff>0</xdr:rowOff>
        </xdr:to>
        <xdr:sp macro="" textlink="">
          <xdr:nvSpPr>
            <xdr:cNvPr id="31096" name="Button 5496" hidden="1">
              <a:extLst>
                <a:ext uri="{63B3BB69-23CF-44E3-9099-C40C66FF867C}">
                  <a14:compatExt spid="_x0000_s310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2923</xdr:row>
          <xdr:rowOff>0</xdr:rowOff>
        </xdr:to>
        <xdr:sp macro="" textlink="">
          <xdr:nvSpPr>
            <xdr:cNvPr id="31097" name="Button 5497" hidden="1">
              <a:extLst>
                <a:ext uri="{63B3BB69-23CF-44E3-9099-C40C66FF867C}">
                  <a14:compatExt spid="_x0000_s310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2924</xdr:row>
          <xdr:rowOff>0</xdr:rowOff>
        </xdr:to>
        <xdr:sp macro="" textlink="">
          <xdr:nvSpPr>
            <xdr:cNvPr id="31098" name="Button 5498" hidden="1">
              <a:extLst>
                <a:ext uri="{63B3BB69-23CF-44E3-9099-C40C66FF867C}">
                  <a14:compatExt spid="_x0000_s310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2925</xdr:row>
          <xdr:rowOff>0</xdr:rowOff>
        </xdr:to>
        <xdr:sp macro="" textlink="">
          <xdr:nvSpPr>
            <xdr:cNvPr id="31099" name="Button 5499" hidden="1">
              <a:extLst>
                <a:ext uri="{63B3BB69-23CF-44E3-9099-C40C66FF867C}">
                  <a14:compatExt spid="_x0000_s310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2926</xdr:row>
          <xdr:rowOff>0</xdr:rowOff>
        </xdr:to>
        <xdr:sp macro="" textlink="">
          <xdr:nvSpPr>
            <xdr:cNvPr id="31100" name="Button 5500" hidden="1">
              <a:extLst>
                <a:ext uri="{63B3BB69-23CF-44E3-9099-C40C66FF867C}">
                  <a14:compatExt spid="_x0000_s311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2927</xdr:row>
          <xdr:rowOff>0</xdr:rowOff>
        </xdr:to>
        <xdr:sp macro="" textlink="">
          <xdr:nvSpPr>
            <xdr:cNvPr id="31101" name="Button 5501" hidden="1">
              <a:extLst>
                <a:ext uri="{63B3BB69-23CF-44E3-9099-C40C66FF867C}">
                  <a14:compatExt spid="_x0000_s311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2928</xdr:row>
          <xdr:rowOff>0</xdr:rowOff>
        </xdr:to>
        <xdr:sp macro="" textlink="">
          <xdr:nvSpPr>
            <xdr:cNvPr id="31102" name="Button 5502" hidden="1">
              <a:extLst>
                <a:ext uri="{63B3BB69-23CF-44E3-9099-C40C66FF867C}">
                  <a14:compatExt spid="_x0000_s31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2929</xdr:row>
          <xdr:rowOff>0</xdr:rowOff>
        </xdr:to>
        <xdr:sp macro="" textlink="">
          <xdr:nvSpPr>
            <xdr:cNvPr id="31103" name="Button 5503" hidden="1">
              <a:extLst>
                <a:ext uri="{63B3BB69-23CF-44E3-9099-C40C66FF867C}">
                  <a14:compatExt spid="_x0000_s31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2930</xdr:row>
          <xdr:rowOff>0</xdr:rowOff>
        </xdr:to>
        <xdr:sp macro="" textlink="">
          <xdr:nvSpPr>
            <xdr:cNvPr id="31104" name="Button 5504" hidden="1">
              <a:extLst>
                <a:ext uri="{63B3BB69-23CF-44E3-9099-C40C66FF867C}">
                  <a14:compatExt spid="_x0000_s31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2931</xdr:row>
          <xdr:rowOff>0</xdr:rowOff>
        </xdr:to>
        <xdr:sp macro="" textlink="">
          <xdr:nvSpPr>
            <xdr:cNvPr id="31105" name="Button 5505" hidden="1">
              <a:extLst>
                <a:ext uri="{63B3BB69-23CF-44E3-9099-C40C66FF867C}">
                  <a14:compatExt spid="_x0000_s31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2932</xdr:row>
          <xdr:rowOff>0</xdr:rowOff>
        </xdr:to>
        <xdr:sp macro="" textlink="">
          <xdr:nvSpPr>
            <xdr:cNvPr id="31106" name="Button 5506" hidden="1">
              <a:extLst>
                <a:ext uri="{63B3BB69-23CF-44E3-9099-C40C66FF867C}">
                  <a14:compatExt spid="_x0000_s311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31107" name="Button 5507" hidden="1">
              <a:extLst>
                <a:ext uri="{63B3BB69-23CF-44E3-9099-C40C66FF867C}">
                  <a14:compatExt spid="_x0000_s31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2934</xdr:row>
          <xdr:rowOff>0</xdr:rowOff>
        </xdr:to>
        <xdr:sp macro="" textlink="">
          <xdr:nvSpPr>
            <xdr:cNvPr id="31108" name="Button 5508" hidden="1">
              <a:extLst>
                <a:ext uri="{63B3BB69-23CF-44E3-9099-C40C66FF867C}">
                  <a14:compatExt spid="_x0000_s31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2935</xdr:row>
          <xdr:rowOff>0</xdr:rowOff>
        </xdr:to>
        <xdr:sp macro="" textlink="">
          <xdr:nvSpPr>
            <xdr:cNvPr id="31109" name="Button 5509" hidden="1">
              <a:extLst>
                <a:ext uri="{63B3BB69-23CF-44E3-9099-C40C66FF867C}">
                  <a14:compatExt spid="_x0000_s31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2936</xdr:row>
          <xdr:rowOff>0</xdr:rowOff>
        </xdr:to>
        <xdr:sp macro="" textlink="">
          <xdr:nvSpPr>
            <xdr:cNvPr id="31110" name="Button 5510" hidden="1">
              <a:extLst>
                <a:ext uri="{63B3BB69-23CF-44E3-9099-C40C66FF867C}">
                  <a14:compatExt spid="_x0000_s31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2937</xdr:row>
          <xdr:rowOff>0</xdr:rowOff>
        </xdr:to>
        <xdr:sp macro="" textlink="">
          <xdr:nvSpPr>
            <xdr:cNvPr id="31111" name="Button 5511" hidden="1">
              <a:extLst>
                <a:ext uri="{63B3BB69-23CF-44E3-9099-C40C66FF867C}">
                  <a14:compatExt spid="_x0000_s31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2938</xdr:row>
          <xdr:rowOff>0</xdr:rowOff>
        </xdr:to>
        <xdr:sp macro="" textlink="">
          <xdr:nvSpPr>
            <xdr:cNvPr id="31112" name="Button 5512" hidden="1">
              <a:extLst>
                <a:ext uri="{63B3BB69-23CF-44E3-9099-C40C66FF867C}">
                  <a14:compatExt spid="_x0000_s31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7</xdr:col>
          <xdr:colOff>0</xdr:colOff>
          <xdr:row>2939</xdr:row>
          <xdr:rowOff>0</xdr:rowOff>
        </xdr:to>
        <xdr:sp macro="" textlink="">
          <xdr:nvSpPr>
            <xdr:cNvPr id="31113" name="Button 5513" hidden="1">
              <a:extLst>
                <a:ext uri="{63B3BB69-23CF-44E3-9099-C40C66FF867C}">
                  <a14:compatExt spid="_x0000_s31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2940</xdr:row>
          <xdr:rowOff>0</xdr:rowOff>
        </xdr:to>
        <xdr:sp macro="" textlink="">
          <xdr:nvSpPr>
            <xdr:cNvPr id="31114" name="Button 5514" hidden="1">
              <a:extLst>
                <a:ext uri="{63B3BB69-23CF-44E3-9099-C40C66FF867C}">
                  <a14:compatExt spid="_x0000_s31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2941</xdr:row>
          <xdr:rowOff>0</xdr:rowOff>
        </xdr:to>
        <xdr:sp macro="" textlink="">
          <xdr:nvSpPr>
            <xdr:cNvPr id="31115" name="Button 5515" hidden="1">
              <a:extLst>
                <a:ext uri="{63B3BB69-23CF-44E3-9099-C40C66FF867C}">
                  <a14:compatExt spid="_x0000_s31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2942</xdr:row>
          <xdr:rowOff>0</xdr:rowOff>
        </xdr:to>
        <xdr:sp macro="" textlink="">
          <xdr:nvSpPr>
            <xdr:cNvPr id="31116" name="Button 5516" hidden="1">
              <a:extLst>
                <a:ext uri="{63B3BB69-23CF-44E3-9099-C40C66FF867C}">
                  <a14:compatExt spid="_x0000_s31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2943</xdr:row>
          <xdr:rowOff>0</xdr:rowOff>
        </xdr:to>
        <xdr:sp macro="" textlink="">
          <xdr:nvSpPr>
            <xdr:cNvPr id="31117" name="Button 5517" hidden="1">
              <a:extLst>
                <a:ext uri="{63B3BB69-23CF-44E3-9099-C40C66FF867C}">
                  <a14:compatExt spid="_x0000_s31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2944</xdr:row>
          <xdr:rowOff>0</xdr:rowOff>
        </xdr:to>
        <xdr:sp macro="" textlink="">
          <xdr:nvSpPr>
            <xdr:cNvPr id="31118" name="Button 5518" hidden="1">
              <a:extLst>
                <a:ext uri="{63B3BB69-23CF-44E3-9099-C40C66FF867C}">
                  <a14:compatExt spid="_x0000_s31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31137" name="Button 5537" hidden="1">
              <a:extLst>
                <a:ext uri="{63B3BB69-23CF-44E3-9099-C40C66FF867C}">
                  <a14:compatExt spid="_x0000_s311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2946</xdr:row>
          <xdr:rowOff>0</xdr:rowOff>
        </xdr:to>
        <xdr:sp macro="" textlink="">
          <xdr:nvSpPr>
            <xdr:cNvPr id="31138" name="Button 5538" hidden="1">
              <a:extLst>
                <a:ext uri="{63B3BB69-23CF-44E3-9099-C40C66FF867C}">
                  <a14:compatExt spid="_x0000_s311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2947</xdr:row>
          <xdr:rowOff>0</xdr:rowOff>
        </xdr:to>
        <xdr:sp macro="" textlink="">
          <xdr:nvSpPr>
            <xdr:cNvPr id="31139" name="Button 5539" hidden="1">
              <a:extLst>
                <a:ext uri="{63B3BB69-23CF-44E3-9099-C40C66FF867C}">
                  <a14:compatExt spid="_x0000_s311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2948</xdr:row>
          <xdr:rowOff>0</xdr:rowOff>
        </xdr:to>
        <xdr:sp macro="" textlink="">
          <xdr:nvSpPr>
            <xdr:cNvPr id="31140" name="Button 5540" hidden="1">
              <a:extLst>
                <a:ext uri="{63B3BB69-23CF-44E3-9099-C40C66FF867C}">
                  <a14:compatExt spid="_x0000_s311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2949</xdr:row>
          <xdr:rowOff>0</xdr:rowOff>
        </xdr:to>
        <xdr:sp macro="" textlink="">
          <xdr:nvSpPr>
            <xdr:cNvPr id="31141" name="Button 5541" hidden="1">
              <a:extLst>
                <a:ext uri="{63B3BB69-23CF-44E3-9099-C40C66FF867C}">
                  <a14:compatExt spid="_x0000_s311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2950</xdr:row>
          <xdr:rowOff>0</xdr:rowOff>
        </xdr:to>
        <xdr:sp macro="" textlink="">
          <xdr:nvSpPr>
            <xdr:cNvPr id="31142" name="Button 5542" hidden="1">
              <a:extLst>
                <a:ext uri="{63B3BB69-23CF-44E3-9099-C40C66FF867C}">
                  <a14:compatExt spid="_x0000_s311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2951</xdr:row>
          <xdr:rowOff>0</xdr:rowOff>
        </xdr:to>
        <xdr:sp macro="" textlink="">
          <xdr:nvSpPr>
            <xdr:cNvPr id="31143" name="Button 5543" hidden="1">
              <a:extLst>
                <a:ext uri="{63B3BB69-23CF-44E3-9099-C40C66FF867C}">
                  <a14:compatExt spid="_x0000_s311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2952</xdr:row>
          <xdr:rowOff>0</xdr:rowOff>
        </xdr:to>
        <xdr:sp macro="" textlink="">
          <xdr:nvSpPr>
            <xdr:cNvPr id="31144" name="Button 5544" hidden="1">
              <a:extLst>
                <a:ext uri="{63B3BB69-23CF-44E3-9099-C40C66FF867C}">
                  <a14:compatExt spid="_x0000_s311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2953</xdr:row>
          <xdr:rowOff>0</xdr:rowOff>
        </xdr:to>
        <xdr:sp macro="" textlink="">
          <xdr:nvSpPr>
            <xdr:cNvPr id="31145" name="Button 5545" hidden="1">
              <a:extLst>
                <a:ext uri="{63B3BB69-23CF-44E3-9099-C40C66FF867C}">
                  <a14:compatExt spid="_x0000_s31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2954</xdr:row>
          <xdr:rowOff>0</xdr:rowOff>
        </xdr:to>
        <xdr:sp macro="" textlink="">
          <xdr:nvSpPr>
            <xdr:cNvPr id="31179" name="Button 5579" hidden="1">
              <a:extLst>
                <a:ext uri="{63B3BB69-23CF-44E3-9099-C40C66FF867C}">
                  <a14:compatExt spid="_x0000_s31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2955</xdr:row>
          <xdr:rowOff>0</xdr:rowOff>
        </xdr:to>
        <xdr:sp macro="" textlink="">
          <xdr:nvSpPr>
            <xdr:cNvPr id="31180" name="Button 5580" hidden="1">
              <a:extLst>
                <a:ext uri="{63B3BB69-23CF-44E3-9099-C40C66FF867C}">
                  <a14:compatExt spid="_x0000_s31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2956</xdr:row>
          <xdr:rowOff>0</xdr:rowOff>
        </xdr:to>
        <xdr:sp macro="" textlink="">
          <xdr:nvSpPr>
            <xdr:cNvPr id="31181" name="Button 5581" hidden="1">
              <a:extLst>
                <a:ext uri="{63B3BB69-23CF-44E3-9099-C40C66FF867C}">
                  <a14:compatExt spid="_x0000_s31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2957</xdr:row>
          <xdr:rowOff>0</xdr:rowOff>
        </xdr:to>
        <xdr:sp macro="" textlink="">
          <xdr:nvSpPr>
            <xdr:cNvPr id="31182" name="Button 5582" hidden="1">
              <a:extLst>
                <a:ext uri="{63B3BB69-23CF-44E3-9099-C40C66FF867C}">
                  <a14:compatExt spid="_x0000_s31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2958</xdr:row>
          <xdr:rowOff>0</xdr:rowOff>
        </xdr:to>
        <xdr:sp macro="" textlink="">
          <xdr:nvSpPr>
            <xdr:cNvPr id="31183" name="Button 5583" hidden="1">
              <a:extLst>
                <a:ext uri="{63B3BB69-23CF-44E3-9099-C40C66FF867C}">
                  <a14:compatExt spid="_x0000_s31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2959</xdr:row>
          <xdr:rowOff>0</xdr:rowOff>
        </xdr:to>
        <xdr:sp macro="" textlink="">
          <xdr:nvSpPr>
            <xdr:cNvPr id="31184" name="Button 5584" hidden="1">
              <a:extLst>
                <a:ext uri="{63B3BB69-23CF-44E3-9099-C40C66FF867C}">
                  <a14:compatExt spid="_x0000_s31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2960</xdr:row>
          <xdr:rowOff>0</xdr:rowOff>
        </xdr:to>
        <xdr:sp macro="" textlink="">
          <xdr:nvSpPr>
            <xdr:cNvPr id="31185" name="Button 5585" hidden="1">
              <a:extLst>
                <a:ext uri="{63B3BB69-23CF-44E3-9099-C40C66FF867C}">
                  <a14:compatExt spid="_x0000_s31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2961</xdr:row>
          <xdr:rowOff>0</xdr:rowOff>
        </xdr:to>
        <xdr:sp macro="" textlink="">
          <xdr:nvSpPr>
            <xdr:cNvPr id="31186" name="Button 5586" hidden="1">
              <a:extLst>
                <a:ext uri="{63B3BB69-23CF-44E3-9099-C40C66FF867C}">
                  <a14:compatExt spid="_x0000_s31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2962</xdr:row>
          <xdr:rowOff>0</xdr:rowOff>
        </xdr:to>
        <xdr:sp macro="" textlink="">
          <xdr:nvSpPr>
            <xdr:cNvPr id="31187" name="Button 5587" hidden="1">
              <a:extLst>
                <a:ext uri="{63B3BB69-23CF-44E3-9099-C40C66FF867C}">
                  <a14:compatExt spid="_x0000_s31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2963</xdr:row>
          <xdr:rowOff>0</xdr:rowOff>
        </xdr:to>
        <xdr:sp macro="" textlink="">
          <xdr:nvSpPr>
            <xdr:cNvPr id="31188" name="Button 5588" hidden="1">
              <a:extLst>
                <a:ext uri="{63B3BB69-23CF-44E3-9099-C40C66FF867C}">
                  <a14:compatExt spid="_x0000_s31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2964</xdr:row>
          <xdr:rowOff>0</xdr:rowOff>
        </xdr:to>
        <xdr:sp macro="" textlink="">
          <xdr:nvSpPr>
            <xdr:cNvPr id="31189" name="Button 5589" hidden="1">
              <a:extLst>
                <a:ext uri="{63B3BB69-23CF-44E3-9099-C40C66FF867C}">
                  <a14:compatExt spid="_x0000_s31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2965</xdr:row>
          <xdr:rowOff>0</xdr:rowOff>
        </xdr:to>
        <xdr:sp macro="" textlink="">
          <xdr:nvSpPr>
            <xdr:cNvPr id="31190" name="Button 5590" hidden="1">
              <a:extLst>
                <a:ext uri="{63B3BB69-23CF-44E3-9099-C40C66FF867C}">
                  <a14:compatExt spid="_x0000_s31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2966</xdr:row>
          <xdr:rowOff>0</xdr:rowOff>
        </xdr:to>
        <xdr:sp macro="" textlink="">
          <xdr:nvSpPr>
            <xdr:cNvPr id="31191" name="Button 5591" hidden="1">
              <a:extLst>
                <a:ext uri="{63B3BB69-23CF-44E3-9099-C40C66FF867C}">
                  <a14:compatExt spid="_x0000_s31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2967</xdr:row>
          <xdr:rowOff>0</xdr:rowOff>
        </xdr:to>
        <xdr:sp macro="" textlink="">
          <xdr:nvSpPr>
            <xdr:cNvPr id="31192" name="Button 5592" hidden="1">
              <a:extLst>
                <a:ext uri="{63B3BB69-23CF-44E3-9099-C40C66FF867C}">
                  <a14:compatExt spid="_x0000_s31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2968</xdr:row>
          <xdr:rowOff>0</xdr:rowOff>
        </xdr:to>
        <xdr:sp macro="" textlink="">
          <xdr:nvSpPr>
            <xdr:cNvPr id="31193" name="Button 5593" hidden="1">
              <a:extLst>
                <a:ext uri="{63B3BB69-23CF-44E3-9099-C40C66FF867C}">
                  <a14:compatExt spid="_x0000_s31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2969</xdr:row>
          <xdr:rowOff>0</xdr:rowOff>
        </xdr:to>
        <xdr:sp macro="" textlink="">
          <xdr:nvSpPr>
            <xdr:cNvPr id="31194" name="Button 5594" hidden="1">
              <a:extLst>
                <a:ext uri="{63B3BB69-23CF-44E3-9099-C40C66FF867C}">
                  <a14:compatExt spid="_x0000_s31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2970</xdr:row>
          <xdr:rowOff>0</xdr:rowOff>
        </xdr:to>
        <xdr:sp macro="" textlink="">
          <xdr:nvSpPr>
            <xdr:cNvPr id="31195" name="Button 5595" hidden="1">
              <a:extLst>
                <a:ext uri="{63B3BB69-23CF-44E3-9099-C40C66FF867C}">
                  <a14:compatExt spid="_x0000_s31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2971</xdr:row>
          <xdr:rowOff>0</xdr:rowOff>
        </xdr:to>
        <xdr:sp macro="" textlink="">
          <xdr:nvSpPr>
            <xdr:cNvPr id="31196" name="Button 5596" hidden="1">
              <a:extLst>
                <a:ext uri="{63B3BB69-23CF-44E3-9099-C40C66FF867C}">
                  <a14:compatExt spid="_x0000_s31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2972</xdr:row>
          <xdr:rowOff>0</xdr:rowOff>
        </xdr:to>
        <xdr:sp macro="" textlink="">
          <xdr:nvSpPr>
            <xdr:cNvPr id="31197" name="Button 5597" hidden="1">
              <a:extLst>
                <a:ext uri="{63B3BB69-23CF-44E3-9099-C40C66FF867C}">
                  <a14:compatExt spid="_x0000_s31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2973</xdr:row>
          <xdr:rowOff>0</xdr:rowOff>
        </xdr:to>
        <xdr:sp macro="" textlink="">
          <xdr:nvSpPr>
            <xdr:cNvPr id="31198" name="Button 5598" hidden="1">
              <a:extLst>
                <a:ext uri="{63B3BB69-23CF-44E3-9099-C40C66FF867C}">
                  <a14:compatExt spid="_x0000_s31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2974</xdr:row>
          <xdr:rowOff>0</xdr:rowOff>
        </xdr:to>
        <xdr:sp macro="" textlink="">
          <xdr:nvSpPr>
            <xdr:cNvPr id="31199" name="Button 5599" hidden="1">
              <a:extLst>
                <a:ext uri="{63B3BB69-23CF-44E3-9099-C40C66FF867C}">
                  <a14:compatExt spid="_x0000_s31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2975</xdr:row>
          <xdr:rowOff>0</xdr:rowOff>
        </xdr:to>
        <xdr:sp macro="" textlink="">
          <xdr:nvSpPr>
            <xdr:cNvPr id="31200" name="Button 5600" hidden="1">
              <a:extLst>
                <a:ext uri="{63B3BB69-23CF-44E3-9099-C40C66FF867C}">
                  <a14:compatExt spid="_x0000_s31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2976</xdr:row>
          <xdr:rowOff>0</xdr:rowOff>
        </xdr:to>
        <xdr:sp macro="" textlink="">
          <xdr:nvSpPr>
            <xdr:cNvPr id="31201" name="Button 5601" hidden="1">
              <a:extLst>
                <a:ext uri="{63B3BB69-23CF-44E3-9099-C40C66FF867C}">
                  <a14:compatExt spid="_x0000_s31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2986</xdr:row>
          <xdr:rowOff>0</xdr:rowOff>
        </xdr:to>
        <xdr:sp macro="" textlink="">
          <xdr:nvSpPr>
            <xdr:cNvPr id="31221" name="Button 5621" hidden="1">
              <a:extLst>
                <a:ext uri="{63B3BB69-23CF-44E3-9099-C40C66FF867C}">
                  <a14:compatExt spid="_x0000_s312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2987</xdr:row>
          <xdr:rowOff>0</xdr:rowOff>
        </xdr:to>
        <xdr:sp macro="" textlink="">
          <xdr:nvSpPr>
            <xdr:cNvPr id="31222" name="Button 5622" hidden="1">
              <a:extLst>
                <a:ext uri="{63B3BB69-23CF-44E3-9099-C40C66FF867C}">
                  <a14:compatExt spid="_x0000_s31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2979</xdr:row>
          <xdr:rowOff>0</xdr:rowOff>
        </xdr:to>
        <xdr:sp macro="" textlink="">
          <xdr:nvSpPr>
            <xdr:cNvPr id="31223" name="Button 5623" hidden="1">
              <a:extLst>
                <a:ext uri="{63B3BB69-23CF-44E3-9099-C40C66FF867C}">
                  <a14:compatExt spid="_x0000_s312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2988</xdr:row>
          <xdr:rowOff>0</xdr:rowOff>
        </xdr:to>
        <xdr:sp macro="" textlink="">
          <xdr:nvSpPr>
            <xdr:cNvPr id="31224" name="Button 5624" hidden="1">
              <a:extLst>
                <a:ext uri="{63B3BB69-23CF-44E3-9099-C40C66FF867C}">
                  <a14:compatExt spid="_x0000_s31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31225" name="Button 5625" hidden="1">
              <a:extLst>
                <a:ext uri="{63B3BB69-23CF-44E3-9099-C40C66FF867C}">
                  <a14:compatExt spid="_x0000_s31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2990</xdr:row>
          <xdr:rowOff>0</xdr:rowOff>
        </xdr:to>
        <xdr:sp macro="" textlink="">
          <xdr:nvSpPr>
            <xdr:cNvPr id="31226" name="Button 5626" hidden="1">
              <a:extLst>
                <a:ext uri="{63B3BB69-23CF-44E3-9099-C40C66FF867C}">
                  <a14:compatExt spid="_x0000_s31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2991</xdr:row>
          <xdr:rowOff>0</xdr:rowOff>
        </xdr:to>
        <xdr:sp macro="" textlink="">
          <xdr:nvSpPr>
            <xdr:cNvPr id="31227" name="Button 5627" hidden="1">
              <a:extLst>
                <a:ext uri="{63B3BB69-23CF-44E3-9099-C40C66FF867C}">
                  <a14:compatExt spid="_x0000_s31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2992</xdr:row>
          <xdr:rowOff>0</xdr:rowOff>
        </xdr:to>
        <xdr:sp macro="" textlink="">
          <xdr:nvSpPr>
            <xdr:cNvPr id="31228" name="Button 5628" hidden="1">
              <a:extLst>
                <a:ext uri="{63B3BB69-23CF-44E3-9099-C40C66FF867C}">
                  <a14:compatExt spid="_x0000_s31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2993</xdr:row>
          <xdr:rowOff>0</xdr:rowOff>
        </xdr:to>
        <xdr:sp macro="" textlink="">
          <xdr:nvSpPr>
            <xdr:cNvPr id="31229" name="Button 5629" hidden="1">
              <a:extLst>
                <a:ext uri="{63B3BB69-23CF-44E3-9099-C40C66FF867C}">
                  <a14:compatExt spid="_x0000_s31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2994</xdr:row>
          <xdr:rowOff>0</xdr:rowOff>
        </xdr:to>
        <xdr:sp macro="" textlink="">
          <xdr:nvSpPr>
            <xdr:cNvPr id="31230" name="Button 5630" hidden="1">
              <a:extLst>
                <a:ext uri="{63B3BB69-23CF-44E3-9099-C40C66FF867C}">
                  <a14:compatExt spid="_x0000_s31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2995</xdr:row>
          <xdr:rowOff>0</xdr:rowOff>
        </xdr:to>
        <xdr:sp macro="" textlink="">
          <xdr:nvSpPr>
            <xdr:cNvPr id="31231" name="Button 5631" hidden="1">
              <a:extLst>
                <a:ext uri="{63B3BB69-23CF-44E3-9099-C40C66FF867C}">
                  <a14:compatExt spid="_x0000_s31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2996</xdr:row>
          <xdr:rowOff>0</xdr:rowOff>
        </xdr:to>
        <xdr:sp macro="" textlink="">
          <xdr:nvSpPr>
            <xdr:cNvPr id="31232" name="Button 5632" hidden="1">
              <a:extLst>
                <a:ext uri="{63B3BB69-23CF-44E3-9099-C40C66FF867C}">
                  <a14:compatExt spid="_x0000_s31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2997</xdr:row>
          <xdr:rowOff>0</xdr:rowOff>
        </xdr:to>
        <xdr:sp macro="" textlink="">
          <xdr:nvSpPr>
            <xdr:cNvPr id="31233" name="Button 5633" hidden="1">
              <a:extLst>
                <a:ext uri="{63B3BB69-23CF-44E3-9099-C40C66FF867C}">
                  <a14:compatExt spid="_x0000_s31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2998</xdr:row>
          <xdr:rowOff>0</xdr:rowOff>
        </xdr:to>
        <xdr:sp macro="" textlink="">
          <xdr:nvSpPr>
            <xdr:cNvPr id="31234" name="Button 5634" hidden="1">
              <a:extLst>
                <a:ext uri="{63B3BB69-23CF-44E3-9099-C40C66FF867C}">
                  <a14:compatExt spid="_x0000_s31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2999</xdr:row>
          <xdr:rowOff>0</xdr:rowOff>
        </xdr:to>
        <xdr:sp macro="" textlink="">
          <xdr:nvSpPr>
            <xdr:cNvPr id="31235" name="Button 5635" hidden="1">
              <a:extLst>
                <a:ext uri="{63B3BB69-23CF-44E3-9099-C40C66FF867C}">
                  <a14:compatExt spid="_x0000_s31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3000</xdr:row>
          <xdr:rowOff>0</xdr:rowOff>
        </xdr:to>
        <xdr:sp macro="" textlink="">
          <xdr:nvSpPr>
            <xdr:cNvPr id="31236" name="Button 5636" hidden="1">
              <a:extLst>
                <a:ext uri="{63B3BB69-23CF-44E3-9099-C40C66FF867C}">
                  <a14:compatExt spid="_x0000_s31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3001</xdr:row>
          <xdr:rowOff>0</xdr:rowOff>
        </xdr:to>
        <xdr:sp macro="" textlink="">
          <xdr:nvSpPr>
            <xdr:cNvPr id="31237" name="Button 5637" hidden="1">
              <a:extLst>
                <a:ext uri="{63B3BB69-23CF-44E3-9099-C40C66FF867C}">
                  <a14:compatExt spid="_x0000_s31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3002</xdr:row>
          <xdr:rowOff>0</xdr:rowOff>
        </xdr:to>
        <xdr:sp macro="" textlink="">
          <xdr:nvSpPr>
            <xdr:cNvPr id="31238" name="Button 5638" hidden="1">
              <a:extLst>
                <a:ext uri="{63B3BB69-23CF-44E3-9099-C40C66FF867C}">
                  <a14:compatExt spid="_x0000_s31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31239" name="Button 5639" hidden="1">
              <a:extLst>
                <a:ext uri="{63B3BB69-23CF-44E3-9099-C40C66FF867C}">
                  <a14:compatExt spid="_x0000_s31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3004</xdr:row>
          <xdr:rowOff>0</xdr:rowOff>
        </xdr:to>
        <xdr:sp macro="" textlink="">
          <xdr:nvSpPr>
            <xdr:cNvPr id="31240" name="Button 5640" hidden="1">
              <a:extLst>
                <a:ext uri="{63B3BB69-23CF-44E3-9099-C40C66FF867C}">
                  <a14:compatExt spid="_x0000_s31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3005</xdr:row>
          <xdr:rowOff>0</xdr:rowOff>
        </xdr:to>
        <xdr:sp macro="" textlink="">
          <xdr:nvSpPr>
            <xdr:cNvPr id="31241" name="Button 5641" hidden="1">
              <a:extLst>
                <a:ext uri="{63B3BB69-23CF-44E3-9099-C40C66FF867C}">
                  <a14:compatExt spid="_x0000_s31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31242" name="Button 5642" hidden="1">
              <a:extLst>
                <a:ext uri="{63B3BB69-23CF-44E3-9099-C40C66FF867C}">
                  <a14:compatExt spid="_x0000_s31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31243" name="Button 5643" hidden="1">
              <a:extLst>
                <a:ext uri="{63B3BB69-23CF-44E3-9099-C40C66FF867C}">
                  <a14:compatExt spid="_x0000_s31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3008</xdr:row>
          <xdr:rowOff>0</xdr:rowOff>
        </xdr:to>
        <xdr:sp macro="" textlink="">
          <xdr:nvSpPr>
            <xdr:cNvPr id="31244" name="Button 5644" hidden="1">
              <a:extLst>
                <a:ext uri="{63B3BB69-23CF-44E3-9099-C40C66FF867C}">
                  <a14:compatExt spid="_x0000_s31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3009</xdr:row>
          <xdr:rowOff>0</xdr:rowOff>
        </xdr:to>
        <xdr:sp macro="" textlink="">
          <xdr:nvSpPr>
            <xdr:cNvPr id="31245" name="Button 5645" hidden="1">
              <a:extLst>
                <a:ext uri="{63B3BB69-23CF-44E3-9099-C40C66FF867C}">
                  <a14:compatExt spid="_x0000_s31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3010</xdr:row>
          <xdr:rowOff>0</xdr:rowOff>
        </xdr:to>
        <xdr:sp macro="" textlink="">
          <xdr:nvSpPr>
            <xdr:cNvPr id="31246" name="Button 5646" hidden="1">
              <a:extLst>
                <a:ext uri="{63B3BB69-23CF-44E3-9099-C40C66FF867C}">
                  <a14:compatExt spid="_x0000_s31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3011</xdr:row>
          <xdr:rowOff>0</xdr:rowOff>
        </xdr:to>
        <xdr:sp macro="" textlink="">
          <xdr:nvSpPr>
            <xdr:cNvPr id="31247" name="Button 5647" hidden="1">
              <a:extLst>
                <a:ext uri="{63B3BB69-23CF-44E3-9099-C40C66FF867C}">
                  <a14:compatExt spid="_x0000_s31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3012</xdr:row>
          <xdr:rowOff>0</xdr:rowOff>
        </xdr:to>
        <xdr:sp macro="" textlink="">
          <xdr:nvSpPr>
            <xdr:cNvPr id="31248" name="Button 5648" hidden="1">
              <a:extLst>
                <a:ext uri="{63B3BB69-23CF-44E3-9099-C40C66FF867C}">
                  <a14:compatExt spid="_x0000_s31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3013</xdr:row>
          <xdr:rowOff>0</xdr:rowOff>
        </xdr:to>
        <xdr:sp macro="" textlink="">
          <xdr:nvSpPr>
            <xdr:cNvPr id="31249" name="Button 5649" hidden="1">
              <a:extLst>
                <a:ext uri="{63B3BB69-23CF-44E3-9099-C40C66FF867C}">
                  <a14:compatExt spid="_x0000_s31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31250" name="Button 5650" hidden="1">
              <a:extLst>
                <a:ext uri="{63B3BB69-23CF-44E3-9099-C40C66FF867C}">
                  <a14:compatExt spid="_x0000_s31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3015</xdr:row>
          <xdr:rowOff>0</xdr:rowOff>
        </xdr:to>
        <xdr:sp macro="" textlink="">
          <xdr:nvSpPr>
            <xdr:cNvPr id="31251" name="Button 5651" hidden="1">
              <a:extLst>
                <a:ext uri="{63B3BB69-23CF-44E3-9099-C40C66FF867C}">
                  <a14:compatExt spid="_x0000_s31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7</xdr:col>
          <xdr:colOff>0</xdr:colOff>
          <xdr:row>3016</xdr:row>
          <xdr:rowOff>0</xdr:rowOff>
        </xdr:to>
        <xdr:sp macro="" textlink="">
          <xdr:nvSpPr>
            <xdr:cNvPr id="31252" name="Button 5652" hidden="1">
              <a:extLst>
                <a:ext uri="{63B3BB69-23CF-44E3-9099-C40C66FF867C}">
                  <a14:compatExt spid="_x0000_s31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31253" name="Button 5653" hidden="1">
              <a:extLst>
                <a:ext uri="{63B3BB69-23CF-44E3-9099-C40C66FF867C}">
                  <a14:compatExt spid="_x0000_s31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3018</xdr:row>
          <xdr:rowOff>0</xdr:rowOff>
        </xdr:to>
        <xdr:sp macro="" textlink="">
          <xdr:nvSpPr>
            <xdr:cNvPr id="31254" name="Button 5654" hidden="1">
              <a:extLst>
                <a:ext uri="{63B3BB69-23CF-44E3-9099-C40C66FF867C}">
                  <a14:compatExt spid="_x0000_s31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3019</xdr:row>
          <xdr:rowOff>0</xdr:rowOff>
        </xdr:to>
        <xdr:sp macro="" textlink="">
          <xdr:nvSpPr>
            <xdr:cNvPr id="31255" name="Button 5655" hidden="1">
              <a:extLst>
                <a:ext uri="{63B3BB69-23CF-44E3-9099-C40C66FF867C}">
                  <a14:compatExt spid="_x0000_s31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3020</xdr:row>
          <xdr:rowOff>0</xdr:rowOff>
        </xdr:to>
        <xdr:sp macro="" textlink="">
          <xdr:nvSpPr>
            <xdr:cNvPr id="31256" name="Button 5656" hidden="1">
              <a:extLst>
                <a:ext uri="{63B3BB69-23CF-44E3-9099-C40C66FF867C}">
                  <a14:compatExt spid="_x0000_s31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3021</xdr:row>
          <xdr:rowOff>0</xdr:rowOff>
        </xdr:to>
        <xdr:sp macro="" textlink="">
          <xdr:nvSpPr>
            <xdr:cNvPr id="31257" name="Button 5657" hidden="1">
              <a:extLst>
                <a:ext uri="{63B3BB69-23CF-44E3-9099-C40C66FF867C}">
                  <a14:compatExt spid="_x0000_s31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3022</xdr:row>
          <xdr:rowOff>0</xdr:rowOff>
        </xdr:to>
        <xdr:sp macro="" textlink="">
          <xdr:nvSpPr>
            <xdr:cNvPr id="31258" name="Button 5658" hidden="1">
              <a:extLst>
                <a:ext uri="{63B3BB69-23CF-44E3-9099-C40C66FF867C}">
                  <a14:compatExt spid="_x0000_s312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3023</xdr:row>
          <xdr:rowOff>0</xdr:rowOff>
        </xdr:to>
        <xdr:sp macro="" textlink="">
          <xdr:nvSpPr>
            <xdr:cNvPr id="31259" name="Button 5659" hidden="1">
              <a:extLst>
                <a:ext uri="{63B3BB69-23CF-44E3-9099-C40C66FF867C}">
                  <a14:compatExt spid="_x0000_s31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3024</xdr:row>
          <xdr:rowOff>0</xdr:rowOff>
        </xdr:to>
        <xdr:sp macro="" textlink="">
          <xdr:nvSpPr>
            <xdr:cNvPr id="31260" name="Button 5660" hidden="1">
              <a:extLst>
                <a:ext uri="{63B3BB69-23CF-44E3-9099-C40C66FF867C}">
                  <a14:compatExt spid="_x0000_s31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3025</xdr:row>
          <xdr:rowOff>0</xdr:rowOff>
        </xdr:to>
        <xdr:sp macro="" textlink="">
          <xdr:nvSpPr>
            <xdr:cNvPr id="31261" name="Button 5661" hidden="1">
              <a:extLst>
                <a:ext uri="{63B3BB69-23CF-44E3-9099-C40C66FF867C}">
                  <a14:compatExt spid="_x0000_s31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3026</xdr:row>
          <xdr:rowOff>0</xdr:rowOff>
        </xdr:to>
        <xdr:sp macro="" textlink="">
          <xdr:nvSpPr>
            <xdr:cNvPr id="31262" name="Button 5662" hidden="1">
              <a:extLst>
                <a:ext uri="{63B3BB69-23CF-44E3-9099-C40C66FF867C}">
                  <a14:compatExt spid="_x0000_s31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3027</xdr:row>
          <xdr:rowOff>0</xdr:rowOff>
        </xdr:to>
        <xdr:sp macro="" textlink="">
          <xdr:nvSpPr>
            <xdr:cNvPr id="31263" name="Button 5663" hidden="1">
              <a:extLst>
                <a:ext uri="{63B3BB69-23CF-44E3-9099-C40C66FF867C}">
                  <a14:compatExt spid="_x0000_s31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3028</xdr:row>
          <xdr:rowOff>0</xdr:rowOff>
        </xdr:to>
        <xdr:sp macro="" textlink="">
          <xdr:nvSpPr>
            <xdr:cNvPr id="31264" name="Button 5664" hidden="1">
              <a:extLst>
                <a:ext uri="{63B3BB69-23CF-44E3-9099-C40C66FF867C}">
                  <a14:compatExt spid="_x0000_s31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3029</xdr:row>
          <xdr:rowOff>0</xdr:rowOff>
        </xdr:to>
        <xdr:sp macro="" textlink="">
          <xdr:nvSpPr>
            <xdr:cNvPr id="31265" name="Button 5665" hidden="1">
              <a:extLst>
                <a:ext uri="{63B3BB69-23CF-44E3-9099-C40C66FF867C}">
                  <a14:compatExt spid="_x0000_s31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3030</xdr:row>
          <xdr:rowOff>0</xdr:rowOff>
        </xdr:to>
        <xdr:sp macro="" textlink="">
          <xdr:nvSpPr>
            <xdr:cNvPr id="31266" name="Button 5666" hidden="1">
              <a:extLst>
                <a:ext uri="{63B3BB69-23CF-44E3-9099-C40C66FF867C}">
                  <a14:compatExt spid="_x0000_s31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3031</xdr:row>
          <xdr:rowOff>0</xdr:rowOff>
        </xdr:to>
        <xdr:sp macro="" textlink="">
          <xdr:nvSpPr>
            <xdr:cNvPr id="31267" name="Button 5667" hidden="1">
              <a:extLst>
                <a:ext uri="{63B3BB69-23CF-44E3-9099-C40C66FF867C}">
                  <a14:compatExt spid="_x0000_s31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3032</xdr:row>
          <xdr:rowOff>0</xdr:rowOff>
        </xdr:to>
        <xdr:sp macro="" textlink="">
          <xdr:nvSpPr>
            <xdr:cNvPr id="31268" name="Button 5668" hidden="1">
              <a:extLst>
                <a:ext uri="{63B3BB69-23CF-44E3-9099-C40C66FF867C}">
                  <a14:compatExt spid="_x0000_s31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3033</xdr:row>
          <xdr:rowOff>0</xdr:rowOff>
        </xdr:to>
        <xdr:sp macro="" textlink="">
          <xdr:nvSpPr>
            <xdr:cNvPr id="31269" name="Button 5669" hidden="1">
              <a:extLst>
                <a:ext uri="{63B3BB69-23CF-44E3-9099-C40C66FF867C}">
                  <a14:compatExt spid="_x0000_s31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3034</xdr:row>
          <xdr:rowOff>0</xdr:rowOff>
        </xdr:to>
        <xdr:sp macro="" textlink="">
          <xdr:nvSpPr>
            <xdr:cNvPr id="31270" name="Button 5670" hidden="1">
              <a:extLst>
                <a:ext uri="{63B3BB69-23CF-44E3-9099-C40C66FF867C}">
                  <a14:compatExt spid="_x0000_s31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31271" name="Button 5671" hidden="1">
              <a:extLst>
                <a:ext uri="{63B3BB69-23CF-44E3-9099-C40C66FF867C}">
                  <a14:compatExt spid="_x0000_s31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3036</xdr:row>
          <xdr:rowOff>0</xdr:rowOff>
        </xdr:to>
        <xdr:sp macro="" textlink="">
          <xdr:nvSpPr>
            <xdr:cNvPr id="31272" name="Button 5672" hidden="1">
              <a:extLst>
                <a:ext uri="{63B3BB69-23CF-44E3-9099-C40C66FF867C}">
                  <a14:compatExt spid="_x0000_s31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31273" name="Button 5673" hidden="1">
              <a:extLst>
                <a:ext uri="{63B3BB69-23CF-44E3-9099-C40C66FF867C}">
                  <a14:compatExt spid="_x0000_s31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3038</xdr:row>
          <xdr:rowOff>0</xdr:rowOff>
        </xdr:to>
        <xdr:sp macro="" textlink="">
          <xdr:nvSpPr>
            <xdr:cNvPr id="31274" name="Button 5674" hidden="1">
              <a:extLst>
                <a:ext uri="{63B3BB69-23CF-44E3-9099-C40C66FF867C}">
                  <a14:compatExt spid="_x0000_s31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3039</xdr:row>
          <xdr:rowOff>0</xdr:rowOff>
        </xdr:to>
        <xdr:sp macro="" textlink="">
          <xdr:nvSpPr>
            <xdr:cNvPr id="31275" name="Button 5675" hidden="1">
              <a:extLst>
                <a:ext uri="{63B3BB69-23CF-44E3-9099-C40C66FF867C}">
                  <a14:compatExt spid="_x0000_s31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3040</xdr:row>
          <xdr:rowOff>0</xdr:rowOff>
        </xdr:to>
        <xdr:sp macro="" textlink="">
          <xdr:nvSpPr>
            <xdr:cNvPr id="31276" name="Button 5676" hidden="1">
              <a:extLst>
                <a:ext uri="{63B3BB69-23CF-44E3-9099-C40C66FF867C}">
                  <a14:compatExt spid="_x0000_s31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3041</xdr:row>
          <xdr:rowOff>0</xdr:rowOff>
        </xdr:to>
        <xdr:sp macro="" textlink="">
          <xdr:nvSpPr>
            <xdr:cNvPr id="31277" name="Button 5677" hidden="1">
              <a:extLst>
                <a:ext uri="{63B3BB69-23CF-44E3-9099-C40C66FF867C}">
                  <a14:compatExt spid="_x0000_s31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3042</xdr:row>
          <xdr:rowOff>0</xdr:rowOff>
        </xdr:to>
        <xdr:sp macro="" textlink="">
          <xdr:nvSpPr>
            <xdr:cNvPr id="31278" name="Button 5678" hidden="1">
              <a:extLst>
                <a:ext uri="{63B3BB69-23CF-44E3-9099-C40C66FF867C}">
                  <a14:compatExt spid="_x0000_s31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3043</xdr:row>
          <xdr:rowOff>0</xdr:rowOff>
        </xdr:to>
        <xdr:sp macro="" textlink="">
          <xdr:nvSpPr>
            <xdr:cNvPr id="31279" name="Button 5679" hidden="1">
              <a:extLst>
                <a:ext uri="{63B3BB69-23CF-44E3-9099-C40C66FF867C}">
                  <a14:compatExt spid="_x0000_s31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3044</xdr:row>
          <xdr:rowOff>0</xdr:rowOff>
        </xdr:to>
        <xdr:sp macro="" textlink="">
          <xdr:nvSpPr>
            <xdr:cNvPr id="31280" name="Button 5680" hidden="1">
              <a:extLst>
                <a:ext uri="{63B3BB69-23CF-44E3-9099-C40C66FF867C}">
                  <a14:compatExt spid="_x0000_s31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3045</xdr:row>
          <xdr:rowOff>0</xdr:rowOff>
        </xdr:to>
        <xdr:sp macro="" textlink="">
          <xdr:nvSpPr>
            <xdr:cNvPr id="31281" name="Button 5681" hidden="1">
              <a:extLst>
                <a:ext uri="{63B3BB69-23CF-44E3-9099-C40C66FF867C}">
                  <a14:compatExt spid="_x0000_s31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3046</xdr:row>
          <xdr:rowOff>0</xdr:rowOff>
        </xdr:to>
        <xdr:sp macro="" textlink="">
          <xdr:nvSpPr>
            <xdr:cNvPr id="31282" name="Button 5682" hidden="1">
              <a:extLst>
                <a:ext uri="{63B3BB69-23CF-44E3-9099-C40C66FF867C}">
                  <a14:compatExt spid="_x0000_s31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3047</xdr:row>
          <xdr:rowOff>0</xdr:rowOff>
        </xdr:to>
        <xdr:sp macro="" textlink="">
          <xdr:nvSpPr>
            <xdr:cNvPr id="31283" name="Button 5683" hidden="1">
              <a:extLst>
                <a:ext uri="{63B3BB69-23CF-44E3-9099-C40C66FF867C}">
                  <a14:compatExt spid="_x0000_s31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3048</xdr:row>
          <xdr:rowOff>0</xdr:rowOff>
        </xdr:to>
        <xdr:sp macro="" textlink="">
          <xdr:nvSpPr>
            <xdr:cNvPr id="31284" name="Button 5684" hidden="1">
              <a:extLst>
                <a:ext uri="{63B3BB69-23CF-44E3-9099-C40C66FF867C}">
                  <a14:compatExt spid="_x0000_s31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3049</xdr:row>
          <xdr:rowOff>0</xdr:rowOff>
        </xdr:to>
        <xdr:sp macro="" textlink="">
          <xdr:nvSpPr>
            <xdr:cNvPr id="31434" name="Button 5834" hidden="1">
              <a:extLst>
                <a:ext uri="{63B3BB69-23CF-44E3-9099-C40C66FF867C}">
                  <a14:compatExt spid="_x0000_s31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3050</xdr:row>
          <xdr:rowOff>0</xdr:rowOff>
        </xdr:to>
        <xdr:sp macro="" textlink="">
          <xdr:nvSpPr>
            <xdr:cNvPr id="31435" name="Button 5835" hidden="1">
              <a:extLst>
                <a:ext uri="{63B3BB69-23CF-44E3-9099-C40C66FF867C}">
                  <a14:compatExt spid="_x0000_s31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3051</xdr:row>
          <xdr:rowOff>0</xdr:rowOff>
        </xdr:to>
        <xdr:sp macro="" textlink="">
          <xdr:nvSpPr>
            <xdr:cNvPr id="31436" name="Button 5836" hidden="1">
              <a:extLst>
                <a:ext uri="{63B3BB69-23CF-44E3-9099-C40C66FF867C}">
                  <a14:compatExt spid="_x0000_s31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3052</xdr:row>
          <xdr:rowOff>0</xdr:rowOff>
        </xdr:to>
        <xdr:sp macro="" textlink="">
          <xdr:nvSpPr>
            <xdr:cNvPr id="31437" name="Button 5837" hidden="1">
              <a:extLst>
                <a:ext uri="{63B3BB69-23CF-44E3-9099-C40C66FF867C}">
                  <a14:compatExt spid="_x0000_s31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3053</xdr:row>
          <xdr:rowOff>0</xdr:rowOff>
        </xdr:to>
        <xdr:sp macro="" textlink="">
          <xdr:nvSpPr>
            <xdr:cNvPr id="31438" name="Button 5838" hidden="1">
              <a:extLst>
                <a:ext uri="{63B3BB69-23CF-44E3-9099-C40C66FF867C}">
                  <a14:compatExt spid="_x0000_s31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3054</xdr:row>
          <xdr:rowOff>0</xdr:rowOff>
        </xdr:to>
        <xdr:sp macro="" textlink="">
          <xdr:nvSpPr>
            <xdr:cNvPr id="31439" name="Button 5839" hidden="1">
              <a:extLst>
                <a:ext uri="{63B3BB69-23CF-44E3-9099-C40C66FF867C}">
                  <a14:compatExt spid="_x0000_s31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3055</xdr:row>
          <xdr:rowOff>0</xdr:rowOff>
        </xdr:to>
        <xdr:sp macro="" textlink="">
          <xdr:nvSpPr>
            <xdr:cNvPr id="31442" name="Button 5842" hidden="1">
              <a:extLst>
                <a:ext uri="{63B3BB69-23CF-44E3-9099-C40C66FF867C}">
                  <a14:compatExt spid="_x0000_s31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3065</xdr:row>
          <xdr:rowOff>0</xdr:rowOff>
        </xdr:to>
        <xdr:sp macro="" textlink="">
          <xdr:nvSpPr>
            <xdr:cNvPr id="31519" name="Button 5919" hidden="1">
              <a:extLst>
                <a:ext uri="{63B3BB69-23CF-44E3-9099-C40C66FF867C}">
                  <a14:compatExt spid="_x0000_s315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7</xdr:col>
          <xdr:colOff>0</xdr:colOff>
          <xdr:row>3066</xdr:row>
          <xdr:rowOff>0</xdr:rowOff>
        </xdr:to>
        <xdr:sp macro="" textlink="">
          <xdr:nvSpPr>
            <xdr:cNvPr id="31520" name="Button 5920" hidden="1">
              <a:extLst>
                <a:ext uri="{63B3BB69-23CF-44E3-9099-C40C66FF867C}">
                  <a14:compatExt spid="_x0000_s31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3058</xdr:row>
          <xdr:rowOff>0</xdr:rowOff>
        </xdr:to>
        <xdr:sp macro="" textlink="">
          <xdr:nvSpPr>
            <xdr:cNvPr id="31521" name="Button 5921" hidden="1">
              <a:extLst>
                <a:ext uri="{63B3BB69-23CF-44E3-9099-C40C66FF867C}">
                  <a14:compatExt spid="_x0000_s315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3067</xdr:row>
          <xdr:rowOff>0</xdr:rowOff>
        </xdr:to>
        <xdr:sp macro="" textlink="">
          <xdr:nvSpPr>
            <xdr:cNvPr id="31522" name="Button 5922" hidden="1">
              <a:extLst>
                <a:ext uri="{63B3BB69-23CF-44E3-9099-C40C66FF867C}">
                  <a14:compatExt spid="_x0000_s315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3068</xdr:row>
          <xdr:rowOff>0</xdr:rowOff>
        </xdr:to>
        <xdr:sp macro="" textlink="">
          <xdr:nvSpPr>
            <xdr:cNvPr id="31523" name="Button 5923" hidden="1">
              <a:extLst>
                <a:ext uri="{63B3BB69-23CF-44E3-9099-C40C66FF867C}">
                  <a14:compatExt spid="_x0000_s31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3069</xdr:row>
          <xdr:rowOff>0</xdr:rowOff>
        </xdr:to>
        <xdr:sp macro="" textlink="">
          <xdr:nvSpPr>
            <xdr:cNvPr id="31524" name="Button 5924" hidden="1">
              <a:extLst>
                <a:ext uri="{63B3BB69-23CF-44E3-9099-C40C66FF867C}">
                  <a14:compatExt spid="_x0000_s31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3070</xdr:row>
          <xdr:rowOff>0</xdr:rowOff>
        </xdr:to>
        <xdr:sp macro="" textlink="">
          <xdr:nvSpPr>
            <xdr:cNvPr id="31525" name="Button 5925" hidden="1">
              <a:extLst>
                <a:ext uri="{63B3BB69-23CF-44E3-9099-C40C66FF867C}">
                  <a14:compatExt spid="_x0000_s31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3071</xdr:row>
          <xdr:rowOff>0</xdr:rowOff>
        </xdr:to>
        <xdr:sp macro="" textlink="">
          <xdr:nvSpPr>
            <xdr:cNvPr id="31526" name="Button 5926" hidden="1">
              <a:extLst>
                <a:ext uri="{63B3BB69-23CF-44E3-9099-C40C66FF867C}">
                  <a14:compatExt spid="_x0000_s31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3072</xdr:row>
          <xdr:rowOff>0</xdr:rowOff>
        </xdr:to>
        <xdr:sp macro="" textlink="">
          <xdr:nvSpPr>
            <xdr:cNvPr id="31527" name="Button 5927" hidden="1">
              <a:extLst>
                <a:ext uri="{63B3BB69-23CF-44E3-9099-C40C66FF867C}">
                  <a14:compatExt spid="_x0000_s31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3073</xdr:row>
          <xdr:rowOff>0</xdr:rowOff>
        </xdr:to>
        <xdr:sp macro="" textlink="">
          <xdr:nvSpPr>
            <xdr:cNvPr id="31528" name="Button 5928" hidden="1">
              <a:extLst>
                <a:ext uri="{63B3BB69-23CF-44E3-9099-C40C66FF867C}">
                  <a14:compatExt spid="_x0000_s31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3074</xdr:row>
          <xdr:rowOff>0</xdr:rowOff>
        </xdr:to>
        <xdr:sp macro="" textlink="">
          <xdr:nvSpPr>
            <xdr:cNvPr id="31529" name="Button 5929" hidden="1">
              <a:extLst>
                <a:ext uri="{63B3BB69-23CF-44E3-9099-C40C66FF867C}">
                  <a14:compatExt spid="_x0000_s31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3075</xdr:row>
          <xdr:rowOff>0</xdr:rowOff>
        </xdr:to>
        <xdr:sp macro="" textlink="">
          <xdr:nvSpPr>
            <xdr:cNvPr id="31530" name="Button 5930" hidden="1">
              <a:extLst>
                <a:ext uri="{63B3BB69-23CF-44E3-9099-C40C66FF867C}">
                  <a14:compatExt spid="_x0000_s31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3076</xdr:row>
          <xdr:rowOff>0</xdr:rowOff>
        </xdr:to>
        <xdr:sp macro="" textlink="">
          <xdr:nvSpPr>
            <xdr:cNvPr id="31531" name="Button 5931" hidden="1">
              <a:extLst>
                <a:ext uri="{63B3BB69-23CF-44E3-9099-C40C66FF867C}">
                  <a14:compatExt spid="_x0000_s31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3077</xdr:row>
          <xdr:rowOff>0</xdr:rowOff>
        </xdr:to>
        <xdr:sp macro="" textlink="">
          <xdr:nvSpPr>
            <xdr:cNvPr id="31532" name="Button 5932" hidden="1">
              <a:extLst>
                <a:ext uri="{63B3BB69-23CF-44E3-9099-C40C66FF867C}">
                  <a14:compatExt spid="_x0000_s31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3078</xdr:row>
          <xdr:rowOff>0</xdr:rowOff>
        </xdr:to>
        <xdr:sp macro="" textlink="">
          <xdr:nvSpPr>
            <xdr:cNvPr id="31533" name="Button 5933" hidden="1">
              <a:extLst>
                <a:ext uri="{63B3BB69-23CF-44E3-9099-C40C66FF867C}">
                  <a14:compatExt spid="_x0000_s31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3079</xdr:row>
          <xdr:rowOff>0</xdr:rowOff>
        </xdr:to>
        <xdr:sp macro="" textlink="">
          <xdr:nvSpPr>
            <xdr:cNvPr id="31534" name="Button 5934" hidden="1">
              <a:extLst>
                <a:ext uri="{63B3BB69-23CF-44E3-9099-C40C66FF867C}">
                  <a14:compatExt spid="_x0000_s31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3080</xdr:row>
          <xdr:rowOff>0</xdr:rowOff>
        </xdr:to>
        <xdr:sp macro="" textlink="">
          <xdr:nvSpPr>
            <xdr:cNvPr id="31535" name="Button 5935" hidden="1">
              <a:extLst>
                <a:ext uri="{63B3BB69-23CF-44E3-9099-C40C66FF867C}">
                  <a14:compatExt spid="_x0000_s31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3081</xdr:row>
          <xdr:rowOff>0</xdr:rowOff>
        </xdr:to>
        <xdr:sp macro="" textlink="">
          <xdr:nvSpPr>
            <xdr:cNvPr id="31536" name="Button 5936" hidden="1">
              <a:extLst>
                <a:ext uri="{63B3BB69-23CF-44E3-9099-C40C66FF867C}">
                  <a14:compatExt spid="_x0000_s31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3082</xdr:row>
          <xdr:rowOff>0</xdr:rowOff>
        </xdr:to>
        <xdr:sp macro="" textlink="">
          <xdr:nvSpPr>
            <xdr:cNvPr id="31537" name="Button 5937" hidden="1">
              <a:extLst>
                <a:ext uri="{63B3BB69-23CF-44E3-9099-C40C66FF867C}">
                  <a14:compatExt spid="_x0000_s31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3083</xdr:row>
          <xdr:rowOff>0</xdr:rowOff>
        </xdr:to>
        <xdr:sp macro="" textlink="">
          <xdr:nvSpPr>
            <xdr:cNvPr id="31538" name="Button 5938" hidden="1">
              <a:extLst>
                <a:ext uri="{63B3BB69-23CF-44E3-9099-C40C66FF867C}">
                  <a14:compatExt spid="_x0000_s31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3084</xdr:row>
          <xdr:rowOff>0</xdr:rowOff>
        </xdr:to>
        <xdr:sp macro="" textlink="">
          <xdr:nvSpPr>
            <xdr:cNvPr id="31539" name="Button 5939" hidden="1">
              <a:extLst>
                <a:ext uri="{63B3BB69-23CF-44E3-9099-C40C66FF867C}">
                  <a14:compatExt spid="_x0000_s31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3085</xdr:row>
          <xdr:rowOff>0</xdr:rowOff>
        </xdr:to>
        <xdr:sp macro="" textlink="">
          <xdr:nvSpPr>
            <xdr:cNvPr id="31540" name="Button 5940" hidden="1">
              <a:extLst>
                <a:ext uri="{63B3BB69-23CF-44E3-9099-C40C66FF867C}">
                  <a14:compatExt spid="_x0000_s31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31541" name="Button 5941" hidden="1">
              <a:extLst>
                <a:ext uri="{63B3BB69-23CF-44E3-9099-C40C66FF867C}">
                  <a14:compatExt spid="_x0000_s31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3087</xdr:row>
          <xdr:rowOff>0</xdr:rowOff>
        </xdr:to>
        <xdr:sp macro="" textlink="">
          <xdr:nvSpPr>
            <xdr:cNvPr id="31542" name="Button 5942" hidden="1">
              <a:extLst>
                <a:ext uri="{63B3BB69-23CF-44E3-9099-C40C66FF867C}">
                  <a14:compatExt spid="_x0000_s31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3088</xdr:row>
          <xdr:rowOff>0</xdr:rowOff>
        </xdr:to>
        <xdr:sp macro="" textlink="">
          <xdr:nvSpPr>
            <xdr:cNvPr id="31543" name="Button 5943" hidden="1">
              <a:extLst>
                <a:ext uri="{63B3BB69-23CF-44E3-9099-C40C66FF867C}">
                  <a14:compatExt spid="_x0000_s31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3089</xdr:row>
          <xdr:rowOff>0</xdr:rowOff>
        </xdr:to>
        <xdr:sp macro="" textlink="">
          <xdr:nvSpPr>
            <xdr:cNvPr id="31544" name="Button 5944" hidden="1">
              <a:extLst>
                <a:ext uri="{63B3BB69-23CF-44E3-9099-C40C66FF867C}">
                  <a14:compatExt spid="_x0000_s31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3090</xdr:row>
          <xdr:rowOff>0</xdr:rowOff>
        </xdr:to>
        <xdr:sp macro="" textlink="">
          <xdr:nvSpPr>
            <xdr:cNvPr id="31545" name="Button 5945" hidden="1">
              <a:extLst>
                <a:ext uri="{63B3BB69-23CF-44E3-9099-C40C66FF867C}">
                  <a14:compatExt spid="_x0000_s31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3091</xdr:row>
          <xdr:rowOff>0</xdr:rowOff>
        </xdr:to>
        <xdr:sp macro="" textlink="">
          <xdr:nvSpPr>
            <xdr:cNvPr id="31546" name="Button 5946" hidden="1">
              <a:extLst>
                <a:ext uri="{63B3BB69-23CF-44E3-9099-C40C66FF867C}">
                  <a14:compatExt spid="_x0000_s31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3092</xdr:row>
          <xdr:rowOff>0</xdr:rowOff>
        </xdr:to>
        <xdr:sp macro="" textlink="">
          <xdr:nvSpPr>
            <xdr:cNvPr id="31547" name="Button 5947" hidden="1">
              <a:extLst>
                <a:ext uri="{63B3BB69-23CF-44E3-9099-C40C66FF867C}">
                  <a14:compatExt spid="_x0000_s31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3093</xdr:row>
          <xdr:rowOff>0</xdr:rowOff>
        </xdr:to>
        <xdr:sp macro="" textlink="">
          <xdr:nvSpPr>
            <xdr:cNvPr id="31548" name="Button 5948" hidden="1">
              <a:extLst>
                <a:ext uri="{63B3BB69-23CF-44E3-9099-C40C66FF867C}">
                  <a14:compatExt spid="_x0000_s31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3094</xdr:row>
          <xdr:rowOff>0</xdr:rowOff>
        </xdr:to>
        <xdr:sp macro="" textlink="">
          <xdr:nvSpPr>
            <xdr:cNvPr id="31549" name="Button 5949" hidden="1">
              <a:extLst>
                <a:ext uri="{63B3BB69-23CF-44E3-9099-C40C66FF867C}">
                  <a14:compatExt spid="_x0000_s31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3095</xdr:row>
          <xdr:rowOff>0</xdr:rowOff>
        </xdr:to>
        <xdr:sp macro="" textlink="">
          <xdr:nvSpPr>
            <xdr:cNvPr id="31550" name="Button 5950" hidden="1">
              <a:extLst>
                <a:ext uri="{63B3BB69-23CF-44E3-9099-C40C66FF867C}">
                  <a14:compatExt spid="_x0000_s31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3096</xdr:row>
          <xdr:rowOff>0</xdr:rowOff>
        </xdr:to>
        <xdr:sp macro="" textlink="">
          <xdr:nvSpPr>
            <xdr:cNvPr id="31551" name="Button 5951" hidden="1">
              <a:extLst>
                <a:ext uri="{63B3BB69-23CF-44E3-9099-C40C66FF867C}">
                  <a14:compatExt spid="_x0000_s31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3097</xdr:row>
          <xdr:rowOff>0</xdr:rowOff>
        </xdr:to>
        <xdr:sp macro="" textlink="">
          <xdr:nvSpPr>
            <xdr:cNvPr id="31552" name="Button 5952" hidden="1">
              <a:extLst>
                <a:ext uri="{63B3BB69-23CF-44E3-9099-C40C66FF867C}">
                  <a14:compatExt spid="_x0000_s31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3098</xdr:row>
          <xdr:rowOff>0</xdr:rowOff>
        </xdr:to>
        <xdr:sp macro="" textlink="">
          <xdr:nvSpPr>
            <xdr:cNvPr id="31553" name="Button 5953" hidden="1">
              <a:extLst>
                <a:ext uri="{63B3BB69-23CF-44E3-9099-C40C66FF867C}">
                  <a14:compatExt spid="_x0000_s31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3099</xdr:row>
          <xdr:rowOff>0</xdr:rowOff>
        </xdr:to>
        <xdr:sp macro="" textlink="">
          <xdr:nvSpPr>
            <xdr:cNvPr id="31554" name="Button 5954" hidden="1">
              <a:extLst>
                <a:ext uri="{63B3BB69-23CF-44E3-9099-C40C66FF867C}">
                  <a14:compatExt spid="_x0000_s31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3100</xdr:row>
          <xdr:rowOff>0</xdr:rowOff>
        </xdr:to>
        <xdr:sp macro="" textlink="">
          <xdr:nvSpPr>
            <xdr:cNvPr id="31555" name="Button 5955" hidden="1">
              <a:extLst>
                <a:ext uri="{63B3BB69-23CF-44E3-9099-C40C66FF867C}">
                  <a14:compatExt spid="_x0000_s31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3101</xdr:row>
          <xdr:rowOff>0</xdr:rowOff>
        </xdr:to>
        <xdr:sp macro="" textlink="">
          <xdr:nvSpPr>
            <xdr:cNvPr id="31556" name="Button 5956" hidden="1">
              <a:extLst>
                <a:ext uri="{63B3BB69-23CF-44E3-9099-C40C66FF867C}">
                  <a14:compatExt spid="_x0000_s31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3102</xdr:row>
          <xdr:rowOff>0</xdr:rowOff>
        </xdr:to>
        <xdr:sp macro="" textlink="">
          <xdr:nvSpPr>
            <xdr:cNvPr id="31557" name="Button 5957" hidden="1">
              <a:extLst>
                <a:ext uri="{63B3BB69-23CF-44E3-9099-C40C66FF867C}">
                  <a14:compatExt spid="_x0000_s31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3103</xdr:row>
          <xdr:rowOff>0</xdr:rowOff>
        </xdr:to>
        <xdr:sp macro="" textlink="">
          <xdr:nvSpPr>
            <xdr:cNvPr id="31558" name="Button 5958" hidden="1">
              <a:extLst>
                <a:ext uri="{63B3BB69-23CF-44E3-9099-C40C66FF867C}">
                  <a14:compatExt spid="_x0000_s31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3104</xdr:row>
          <xdr:rowOff>0</xdr:rowOff>
        </xdr:to>
        <xdr:sp macro="" textlink="">
          <xdr:nvSpPr>
            <xdr:cNvPr id="31559" name="Button 5959" hidden="1">
              <a:extLst>
                <a:ext uri="{63B3BB69-23CF-44E3-9099-C40C66FF867C}">
                  <a14:compatExt spid="_x0000_s31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3105</xdr:row>
          <xdr:rowOff>0</xdr:rowOff>
        </xdr:to>
        <xdr:sp macro="" textlink="">
          <xdr:nvSpPr>
            <xdr:cNvPr id="31560" name="Button 5960" hidden="1">
              <a:extLst>
                <a:ext uri="{63B3BB69-23CF-44E3-9099-C40C66FF867C}">
                  <a14:compatExt spid="_x0000_s31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3106</xdr:row>
          <xdr:rowOff>0</xdr:rowOff>
        </xdr:to>
        <xdr:sp macro="" textlink="">
          <xdr:nvSpPr>
            <xdr:cNvPr id="31561" name="Button 5961" hidden="1">
              <a:extLst>
                <a:ext uri="{63B3BB69-23CF-44E3-9099-C40C66FF867C}">
                  <a14:compatExt spid="_x0000_s31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3107</xdr:row>
          <xdr:rowOff>0</xdr:rowOff>
        </xdr:to>
        <xdr:sp macro="" textlink="">
          <xdr:nvSpPr>
            <xdr:cNvPr id="31562" name="Button 5962" hidden="1">
              <a:extLst>
                <a:ext uri="{63B3BB69-23CF-44E3-9099-C40C66FF867C}">
                  <a14:compatExt spid="_x0000_s31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3108</xdr:row>
          <xdr:rowOff>0</xdr:rowOff>
        </xdr:to>
        <xdr:sp macro="" textlink="">
          <xdr:nvSpPr>
            <xdr:cNvPr id="31563" name="Button 5963" hidden="1">
              <a:extLst>
                <a:ext uri="{63B3BB69-23CF-44E3-9099-C40C66FF867C}">
                  <a14:compatExt spid="_x0000_s31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3109</xdr:row>
          <xdr:rowOff>0</xdr:rowOff>
        </xdr:to>
        <xdr:sp macro="" textlink="">
          <xdr:nvSpPr>
            <xdr:cNvPr id="31564" name="Button 5964" hidden="1">
              <a:extLst>
                <a:ext uri="{63B3BB69-23CF-44E3-9099-C40C66FF867C}">
                  <a14:compatExt spid="_x0000_s31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3110</xdr:row>
          <xdr:rowOff>0</xdr:rowOff>
        </xdr:to>
        <xdr:sp macro="" textlink="">
          <xdr:nvSpPr>
            <xdr:cNvPr id="31565" name="Button 5965" hidden="1">
              <a:extLst>
                <a:ext uri="{63B3BB69-23CF-44E3-9099-C40C66FF867C}">
                  <a14:compatExt spid="_x0000_s31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3111</xdr:row>
          <xdr:rowOff>0</xdr:rowOff>
        </xdr:to>
        <xdr:sp macro="" textlink="">
          <xdr:nvSpPr>
            <xdr:cNvPr id="31566" name="Button 5966" hidden="1">
              <a:extLst>
                <a:ext uri="{63B3BB69-23CF-44E3-9099-C40C66FF867C}">
                  <a14:compatExt spid="_x0000_s31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3112</xdr:row>
          <xdr:rowOff>0</xdr:rowOff>
        </xdr:to>
        <xdr:sp macro="" textlink="">
          <xdr:nvSpPr>
            <xdr:cNvPr id="31567" name="Button 5967" hidden="1">
              <a:extLst>
                <a:ext uri="{63B3BB69-23CF-44E3-9099-C40C66FF867C}">
                  <a14:compatExt spid="_x0000_s31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3113</xdr:row>
          <xdr:rowOff>0</xdr:rowOff>
        </xdr:to>
        <xdr:sp macro="" textlink="">
          <xdr:nvSpPr>
            <xdr:cNvPr id="31568" name="Button 5968" hidden="1">
              <a:extLst>
                <a:ext uri="{63B3BB69-23CF-44E3-9099-C40C66FF867C}">
                  <a14:compatExt spid="_x0000_s31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3114</xdr:row>
          <xdr:rowOff>0</xdr:rowOff>
        </xdr:to>
        <xdr:sp macro="" textlink="">
          <xdr:nvSpPr>
            <xdr:cNvPr id="31569" name="Button 5969" hidden="1">
              <a:extLst>
                <a:ext uri="{63B3BB69-23CF-44E3-9099-C40C66FF867C}">
                  <a14:compatExt spid="_x0000_s31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3115</xdr:row>
          <xdr:rowOff>0</xdr:rowOff>
        </xdr:to>
        <xdr:sp macro="" textlink="">
          <xdr:nvSpPr>
            <xdr:cNvPr id="31570" name="Button 5970" hidden="1">
              <a:extLst>
                <a:ext uri="{63B3BB69-23CF-44E3-9099-C40C66FF867C}">
                  <a14:compatExt spid="_x0000_s31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3116</xdr:row>
          <xdr:rowOff>0</xdr:rowOff>
        </xdr:to>
        <xdr:sp macro="" textlink="">
          <xdr:nvSpPr>
            <xdr:cNvPr id="31571" name="Button 5971" hidden="1">
              <a:extLst>
                <a:ext uri="{63B3BB69-23CF-44E3-9099-C40C66FF867C}">
                  <a14:compatExt spid="_x0000_s31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3117</xdr:row>
          <xdr:rowOff>0</xdr:rowOff>
        </xdr:to>
        <xdr:sp macro="" textlink="">
          <xdr:nvSpPr>
            <xdr:cNvPr id="31572" name="Button 5972" hidden="1">
              <a:extLst>
                <a:ext uri="{63B3BB69-23CF-44E3-9099-C40C66FF867C}">
                  <a14:compatExt spid="_x0000_s31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3118</xdr:row>
          <xdr:rowOff>0</xdr:rowOff>
        </xdr:to>
        <xdr:sp macro="" textlink="">
          <xdr:nvSpPr>
            <xdr:cNvPr id="31573" name="Button 5973" hidden="1">
              <a:extLst>
                <a:ext uri="{63B3BB69-23CF-44E3-9099-C40C66FF867C}">
                  <a14:compatExt spid="_x0000_s31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3119</xdr:row>
          <xdr:rowOff>0</xdr:rowOff>
        </xdr:to>
        <xdr:sp macro="" textlink="">
          <xdr:nvSpPr>
            <xdr:cNvPr id="31574" name="Button 5974" hidden="1">
              <a:extLst>
                <a:ext uri="{63B3BB69-23CF-44E3-9099-C40C66FF867C}">
                  <a14:compatExt spid="_x0000_s31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3120</xdr:row>
          <xdr:rowOff>0</xdr:rowOff>
        </xdr:to>
        <xdr:sp macro="" textlink="">
          <xdr:nvSpPr>
            <xdr:cNvPr id="31575" name="Button 5975" hidden="1">
              <a:extLst>
                <a:ext uri="{63B3BB69-23CF-44E3-9099-C40C66FF867C}">
                  <a14:compatExt spid="_x0000_s31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3121</xdr:row>
          <xdr:rowOff>0</xdr:rowOff>
        </xdr:to>
        <xdr:sp macro="" textlink="">
          <xdr:nvSpPr>
            <xdr:cNvPr id="31576" name="Button 5976" hidden="1">
              <a:extLst>
                <a:ext uri="{63B3BB69-23CF-44E3-9099-C40C66FF867C}">
                  <a14:compatExt spid="_x0000_s31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3122</xdr:row>
          <xdr:rowOff>0</xdr:rowOff>
        </xdr:to>
        <xdr:sp macro="" textlink="">
          <xdr:nvSpPr>
            <xdr:cNvPr id="31577" name="Button 5977" hidden="1">
              <a:extLst>
                <a:ext uri="{63B3BB69-23CF-44E3-9099-C40C66FF867C}">
                  <a14:compatExt spid="_x0000_s31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3123</xdr:row>
          <xdr:rowOff>0</xdr:rowOff>
        </xdr:to>
        <xdr:sp macro="" textlink="">
          <xdr:nvSpPr>
            <xdr:cNvPr id="31578" name="Button 5978" hidden="1">
              <a:extLst>
                <a:ext uri="{63B3BB69-23CF-44E3-9099-C40C66FF867C}">
                  <a14:compatExt spid="_x0000_s31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3124</xdr:row>
          <xdr:rowOff>0</xdr:rowOff>
        </xdr:to>
        <xdr:sp macro="" textlink="">
          <xdr:nvSpPr>
            <xdr:cNvPr id="31579" name="Button 5979" hidden="1">
              <a:extLst>
                <a:ext uri="{63B3BB69-23CF-44E3-9099-C40C66FF867C}">
                  <a14:compatExt spid="_x0000_s31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3125</xdr:row>
          <xdr:rowOff>0</xdr:rowOff>
        </xdr:to>
        <xdr:sp macro="" textlink="">
          <xdr:nvSpPr>
            <xdr:cNvPr id="31580" name="Button 5980" hidden="1">
              <a:extLst>
                <a:ext uri="{63B3BB69-23CF-44E3-9099-C40C66FF867C}">
                  <a14:compatExt spid="_x0000_s31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3126</xdr:row>
          <xdr:rowOff>0</xdr:rowOff>
        </xdr:to>
        <xdr:sp macro="" textlink="">
          <xdr:nvSpPr>
            <xdr:cNvPr id="31581" name="Button 5981" hidden="1">
              <a:extLst>
                <a:ext uri="{63B3BB69-23CF-44E3-9099-C40C66FF867C}">
                  <a14:compatExt spid="_x0000_s31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3127</xdr:row>
          <xdr:rowOff>0</xdr:rowOff>
        </xdr:to>
        <xdr:sp macro="" textlink="">
          <xdr:nvSpPr>
            <xdr:cNvPr id="31582" name="Button 5982" hidden="1">
              <a:extLst>
                <a:ext uri="{63B3BB69-23CF-44E3-9099-C40C66FF867C}">
                  <a14:compatExt spid="_x0000_s31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3128</xdr:row>
          <xdr:rowOff>0</xdr:rowOff>
        </xdr:to>
        <xdr:sp macro="" textlink="">
          <xdr:nvSpPr>
            <xdr:cNvPr id="31583" name="Button 5983" hidden="1">
              <a:extLst>
                <a:ext uri="{63B3BB69-23CF-44E3-9099-C40C66FF867C}">
                  <a14:compatExt spid="_x0000_s31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3129</xdr:row>
          <xdr:rowOff>0</xdr:rowOff>
        </xdr:to>
        <xdr:sp macro="" textlink="">
          <xdr:nvSpPr>
            <xdr:cNvPr id="31648" name="Button 6048" hidden="1">
              <a:extLst>
                <a:ext uri="{63B3BB69-23CF-44E3-9099-C40C66FF867C}">
                  <a14:compatExt spid="_x0000_s31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3130</xdr:row>
          <xdr:rowOff>0</xdr:rowOff>
        </xdr:to>
        <xdr:sp macro="" textlink="">
          <xdr:nvSpPr>
            <xdr:cNvPr id="31649" name="Button 6049" hidden="1">
              <a:extLst>
                <a:ext uri="{63B3BB69-23CF-44E3-9099-C40C66FF867C}">
                  <a14:compatExt spid="_x0000_s31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3131</xdr:row>
          <xdr:rowOff>0</xdr:rowOff>
        </xdr:to>
        <xdr:sp macro="" textlink="">
          <xdr:nvSpPr>
            <xdr:cNvPr id="31650" name="Button 6050" hidden="1">
              <a:extLst>
                <a:ext uri="{63B3BB69-23CF-44E3-9099-C40C66FF867C}">
                  <a14:compatExt spid="_x0000_s31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3132</xdr:row>
          <xdr:rowOff>0</xdr:rowOff>
        </xdr:to>
        <xdr:sp macro="" textlink="">
          <xdr:nvSpPr>
            <xdr:cNvPr id="31651" name="Button 6051" hidden="1">
              <a:extLst>
                <a:ext uri="{63B3BB69-23CF-44E3-9099-C40C66FF867C}">
                  <a14:compatExt spid="_x0000_s31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3133</xdr:row>
          <xdr:rowOff>0</xdr:rowOff>
        </xdr:to>
        <xdr:sp macro="" textlink="">
          <xdr:nvSpPr>
            <xdr:cNvPr id="31652" name="Button 6052" hidden="1">
              <a:extLst>
                <a:ext uri="{63B3BB69-23CF-44E3-9099-C40C66FF867C}">
                  <a14:compatExt spid="_x0000_s31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3134</xdr:row>
          <xdr:rowOff>0</xdr:rowOff>
        </xdr:to>
        <xdr:sp macro="" textlink="">
          <xdr:nvSpPr>
            <xdr:cNvPr id="31653" name="Button 6053" hidden="1">
              <a:extLst>
                <a:ext uri="{63B3BB69-23CF-44E3-9099-C40C66FF867C}">
                  <a14:compatExt spid="_x0000_s31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3144</xdr:row>
          <xdr:rowOff>0</xdr:rowOff>
        </xdr:to>
        <xdr:sp macro="" textlink="">
          <xdr:nvSpPr>
            <xdr:cNvPr id="31677" name="Button 6077" hidden="1">
              <a:extLst>
                <a:ext uri="{63B3BB69-23CF-44E3-9099-C40C66FF867C}">
                  <a14:compatExt spid="_x0000_s316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3145</xdr:row>
          <xdr:rowOff>0</xdr:rowOff>
        </xdr:to>
        <xdr:sp macro="" textlink="">
          <xdr:nvSpPr>
            <xdr:cNvPr id="31678" name="Button 6078" hidden="1">
              <a:extLst>
                <a:ext uri="{63B3BB69-23CF-44E3-9099-C40C66FF867C}">
                  <a14:compatExt spid="_x0000_s316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7</xdr:col>
          <xdr:colOff>0</xdr:colOff>
          <xdr:row>3137</xdr:row>
          <xdr:rowOff>0</xdr:rowOff>
        </xdr:to>
        <xdr:sp macro="" textlink="">
          <xdr:nvSpPr>
            <xdr:cNvPr id="31679" name="Button 6079" hidden="1">
              <a:extLst>
                <a:ext uri="{63B3BB69-23CF-44E3-9099-C40C66FF867C}">
                  <a14:compatExt spid="_x0000_s316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3146</xdr:row>
          <xdr:rowOff>0</xdr:rowOff>
        </xdr:to>
        <xdr:sp macro="" textlink="">
          <xdr:nvSpPr>
            <xdr:cNvPr id="31680" name="Button 6080" hidden="1">
              <a:extLst>
                <a:ext uri="{63B3BB69-23CF-44E3-9099-C40C66FF867C}">
                  <a14:compatExt spid="_x0000_s31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3147</xdr:row>
          <xdr:rowOff>0</xdr:rowOff>
        </xdr:to>
        <xdr:sp macro="" textlink="">
          <xdr:nvSpPr>
            <xdr:cNvPr id="31681" name="Button 6081" hidden="1">
              <a:extLst>
                <a:ext uri="{63B3BB69-23CF-44E3-9099-C40C66FF867C}">
                  <a14:compatExt spid="_x0000_s31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3148</xdr:row>
          <xdr:rowOff>0</xdr:rowOff>
        </xdr:to>
        <xdr:sp macro="" textlink="">
          <xdr:nvSpPr>
            <xdr:cNvPr id="31682" name="Button 6082" hidden="1">
              <a:extLst>
                <a:ext uri="{63B3BB69-23CF-44E3-9099-C40C66FF867C}">
                  <a14:compatExt spid="_x0000_s31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3149</xdr:row>
          <xdr:rowOff>0</xdr:rowOff>
        </xdr:to>
        <xdr:sp macro="" textlink="">
          <xdr:nvSpPr>
            <xdr:cNvPr id="31683" name="Button 6083" hidden="1">
              <a:extLst>
                <a:ext uri="{63B3BB69-23CF-44E3-9099-C40C66FF867C}">
                  <a14:compatExt spid="_x0000_s31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3150</xdr:row>
          <xdr:rowOff>0</xdr:rowOff>
        </xdr:to>
        <xdr:sp macro="" textlink="">
          <xdr:nvSpPr>
            <xdr:cNvPr id="31684" name="Button 6084" hidden="1">
              <a:extLst>
                <a:ext uri="{63B3BB69-23CF-44E3-9099-C40C66FF867C}">
                  <a14:compatExt spid="_x0000_s31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3151</xdr:row>
          <xdr:rowOff>0</xdr:rowOff>
        </xdr:to>
        <xdr:sp macro="" textlink="">
          <xdr:nvSpPr>
            <xdr:cNvPr id="31685" name="Button 6085" hidden="1">
              <a:extLst>
                <a:ext uri="{63B3BB69-23CF-44E3-9099-C40C66FF867C}">
                  <a14:compatExt spid="_x0000_s31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3152</xdr:row>
          <xdr:rowOff>0</xdr:rowOff>
        </xdr:to>
        <xdr:sp macro="" textlink="">
          <xdr:nvSpPr>
            <xdr:cNvPr id="31686" name="Button 6086" hidden="1">
              <a:extLst>
                <a:ext uri="{63B3BB69-23CF-44E3-9099-C40C66FF867C}">
                  <a14:compatExt spid="_x0000_s31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3153</xdr:row>
          <xdr:rowOff>0</xdr:rowOff>
        </xdr:to>
        <xdr:sp macro="" textlink="">
          <xdr:nvSpPr>
            <xdr:cNvPr id="31687" name="Button 6087" hidden="1">
              <a:extLst>
                <a:ext uri="{63B3BB69-23CF-44E3-9099-C40C66FF867C}">
                  <a14:compatExt spid="_x0000_s31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3154</xdr:row>
          <xdr:rowOff>0</xdr:rowOff>
        </xdr:to>
        <xdr:sp macro="" textlink="">
          <xdr:nvSpPr>
            <xdr:cNvPr id="31688" name="Button 6088" hidden="1">
              <a:extLst>
                <a:ext uri="{63B3BB69-23CF-44E3-9099-C40C66FF867C}">
                  <a14:compatExt spid="_x0000_s31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3155</xdr:row>
          <xdr:rowOff>0</xdr:rowOff>
        </xdr:to>
        <xdr:sp macro="" textlink="">
          <xdr:nvSpPr>
            <xdr:cNvPr id="31689" name="Button 6089" hidden="1">
              <a:extLst>
                <a:ext uri="{63B3BB69-23CF-44E3-9099-C40C66FF867C}">
                  <a14:compatExt spid="_x0000_s31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3156</xdr:row>
          <xdr:rowOff>0</xdr:rowOff>
        </xdr:to>
        <xdr:sp macro="" textlink="">
          <xdr:nvSpPr>
            <xdr:cNvPr id="31690" name="Button 6090" hidden="1">
              <a:extLst>
                <a:ext uri="{63B3BB69-23CF-44E3-9099-C40C66FF867C}">
                  <a14:compatExt spid="_x0000_s31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3157</xdr:row>
          <xdr:rowOff>0</xdr:rowOff>
        </xdr:to>
        <xdr:sp macro="" textlink="">
          <xdr:nvSpPr>
            <xdr:cNvPr id="31691" name="Button 6091" hidden="1">
              <a:extLst>
                <a:ext uri="{63B3BB69-23CF-44E3-9099-C40C66FF867C}">
                  <a14:compatExt spid="_x0000_s31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3158</xdr:row>
          <xdr:rowOff>0</xdr:rowOff>
        </xdr:to>
        <xdr:sp macro="" textlink="">
          <xdr:nvSpPr>
            <xdr:cNvPr id="31692" name="Button 6092" hidden="1">
              <a:extLst>
                <a:ext uri="{63B3BB69-23CF-44E3-9099-C40C66FF867C}">
                  <a14:compatExt spid="_x0000_s31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3159</xdr:row>
          <xdr:rowOff>0</xdr:rowOff>
        </xdr:to>
        <xdr:sp macro="" textlink="">
          <xdr:nvSpPr>
            <xdr:cNvPr id="31693" name="Button 6093" hidden="1">
              <a:extLst>
                <a:ext uri="{63B3BB69-23CF-44E3-9099-C40C66FF867C}">
                  <a14:compatExt spid="_x0000_s31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3160</xdr:row>
          <xdr:rowOff>0</xdr:rowOff>
        </xdr:to>
        <xdr:sp macro="" textlink="">
          <xdr:nvSpPr>
            <xdr:cNvPr id="31694" name="Button 6094" hidden="1">
              <a:extLst>
                <a:ext uri="{63B3BB69-23CF-44E3-9099-C40C66FF867C}">
                  <a14:compatExt spid="_x0000_s31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3161</xdr:row>
          <xdr:rowOff>0</xdr:rowOff>
        </xdr:to>
        <xdr:sp macro="" textlink="">
          <xdr:nvSpPr>
            <xdr:cNvPr id="31695" name="Button 6095" hidden="1">
              <a:extLst>
                <a:ext uri="{63B3BB69-23CF-44E3-9099-C40C66FF867C}">
                  <a14:compatExt spid="_x0000_s31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3162</xdr:row>
          <xdr:rowOff>0</xdr:rowOff>
        </xdr:to>
        <xdr:sp macro="" textlink="">
          <xdr:nvSpPr>
            <xdr:cNvPr id="31696" name="Button 6096" hidden="1">
              <a:extLst>
                <a:ext uri="{63B3BB69-23CF-44E3-9099-C40C66FF867C}">
                  <a14:compatExt spid="_x0000_s31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3163</xdr:row>
          <xdr:rowOff>0</xdr:rowOff>
        </xdr:to>
        <xdr:sp macro="" textlink="">
          <xdr:nvSpPr>
            <xdr:cNvPr id="31697" name="Button 6097" hidden="1">
              <a:extLst>
                <a:ext uri="{63B3BB69-23CF-44E3-9099-C40C66FF867C}">
                  <a14:compatExt spid="_x0000_s31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3164</xdr:row>
          <xdr:rowOff>0</xdr:rowOff>
        </xdr:to>
        <xdr:sp macro="" textlink="">
          <xdr:nvSpPr>
            <xdr:cNvPr id="31698" name="Button 6098" hidden="1">
              <a:extLst>
                <a:ext uri="{63B3BB69-23CF-44E3-9099-C40C66FF867C}">
                  <a14:compatExt spid="_x0000_s31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3165</xdr:row>
          <xdr:rowOff>0</xdr:rowOff>
        </xdr:to>
        <xdr:sp macro="" textlink="">
          <xdr:nvSpPr>
            <xdr:cNvPr id="31699" name="Button 6099" hidden="1">
              <a:extLst>
                <a:ext uri="{63B3BB69-23CF-44E3-9099-C40C66FF867C}">
                  <a14:compatExt spid="_x0000_s31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3166</xdr:row>
          <xdr:rowOff>0</xdr:rowOff>
        </xdr:to>
        <xdr:sp macro="" textlink="">
          <xdr:nvSpPr>
            <xdr:cNvPr id="31700" name="Button 6100" hidden="1">
              <a:extLst>
                <a:ext uri="{63B3BB69-23CF-44E3-9099-C40C66FF867C}">
                  <a14:compatExt spid="_x0000_s31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3167</xdr:row>
          <xdr:rowOff>0</xdr:rowOff>
        </xdr:to>
        <xdr:sp macro="" textlink="">
          <xdr:nvSpPr>
            <xdr:cNvPr id="31701" name="Button 6101" hidden="1">
              <a:extLst>
                <a:ext uri="{63B3BB69-23CF-44E3-9099-C40C66FF867C}">
                  <a14:compatExt spid="_x0000_s31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3168</xdr:row>
          <xdr:rowOff>0</xdr:rowOff>
        </xdr:to>
        <xdr:sp macro="" textlink="">
          <xdr:nvSpPr>
            <xdr:cNvPr id="31702" name="Button 6102" hidden="1">
              <a:extLst>
                <a:ext uri="{63B3BB69-23CF-44E3-9099-C40C66FF867C}">
                  <a14:compatExt spid="_x0000_s31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3169</xdr:row>
          <xdr:rowOff>0</xdr:rowOff>
        </xdr:to>
        <xdr:sp macro="" textlink="">
          <xdr:nvSpPr>
            <xdr:cNvPr id="31703" name="Button 6103" hidden="1">
              <a:extLst>
                <a:ext uri="{63B3BB69-23CF-44E3-9099-C40C66FF867C}">
                  <a14:compatExt spid="_x0000_s31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3170</xdr:row>
          <xdr:rowOff>0</xdr:rowOff>
        </xdr:to>
        <xdr:sp macro="" textlink="">
          <xdr:nvSpPr>
            <xdr:cNvPr id="31704" name="Button 6104" hidden="1">
              <a:extLst>
                <a:ext uri="{63B3BB69-23CF-44E3-9099-C40C66FF867C}">
                  <a14:compatExt spid="_x0000_s31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3171</xdr:row>
          <xdr:rowOff>0</xdr:rowOff>
        </xdr:to>
        <xdr:sp macro="" textlink="">
          <xdr:nvSpPr>
            <xdr:cNvPr id="31705" name="Button 6105" hidden="1">
              <a:extLst>
                <a:ext uri="{63B3BB69-23CF-44E3-9099-C40C66FF867C}">
                  <a14:compatExt spid="_x0000_s31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3172</xdr:row>
          <xdr:rowOff>0</xdr:rowOff>
        </xdr:to>
        <xdr:sp macro="" textlink="">
          <xdr:nvSpPr>
            <xdr:cNvPr id="31706" name="Button 6106" hidden="1">
              <a:extLst>
                <a:ext uri="{63B3BB69-23CF-44E3-9099-C40C66FF867C}">
                  <a14:compatExt spid="_x0000_s31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3173</xdr:row>
          <xdr:rowOff>0</xdr:rowOff>
        </xdr:to>
        <xdr:sp macro="" textlink="">
          <xdr:nvSpPr>
            <xdr:cNvPr id="31707" name="Button 6107" hidden="1">
              <a:extLst>
                <a:ext uri="{63B3BB69-23CF-44E3-9099-C40C66FF867C}">
                  <a14:compatExt spid="_x0000_s31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3174</xdr:row>
          <xdr:rowOff>0</xdr:rowOff>
        </xdr:to>
        <xdr:sp macro="" textlink="">
          <xdr:nvSpPr>
            <xdr:cNvPr id="31708" name="Button 6108" hidden="1">
              <a:extLst>
                <a:ext uri="{63B3BB69-23CF-44E3-9099-C40C66FF867C}">
                  <a14:compatExt spid="_x0000_s31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3175</xdr:row>
          <xdr:rowOff>0</xdr:rowOff>
        </xdr:to>
        <xdr:sp macro="" textlink="">
          <xdr:nvSpPr>
            <xdr:cNvPr id="31709" name="Button 6109" hidden="1">
              <a:extLst>
                <a:ext uri="{63B3BB69-23CF-44E3-9099-C40C66FF867C}">
                  <a14:compatExt spid="_x0000_s31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3176</xdr:row>
          <xdr:rowOff>0</xdr:rowOff>
        </xdr:to>
        <xdr:sp macro="" textlink="">
          <xdr:nvSpPr>
            <xdr:cNvPr id="31710" name="Button 6110" hidden="1">
              <a:extLst>
                <a:ext uri="{63B3BB69-23CF-44E3-9099-C40C66FF867C}">
                  <a14:compatExt spid="_x0000_s31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3177</xdr:row>
          <xdr:rowOff>0</xdr:rowOff>
        </xdr:to>
        <xdr:sp macro="" textlink="">
          <xdr:nvSpPr>
            <xdr:cNvPr id="31711" name="Button 6111" hidden="1">
              <a:extLst>
                <a:ext uri="{63B3BB69-23CF-44E3-9099-C40C66FF867C}">
                  <a14:compatExt spid="_x0000_s31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3178</xdr:row>
          <xdr:rowOff>0</xdr:rowOff>
        </xdr:to>
        <xdr:sp macro="" textlink="">
          <xdr:nvSpPr>
            <xdr:cNvPr id="31712" name="Button 6112" hidden="1">
              <a:extLst>
                <a:ext uri="{63B3BB69-23CF-44E3-9099-C40C66FF867C}">
                  <a14:compatExt spid="_x0000_s31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3179</xdr:row>
          <xdr:rowOff>0</xdr:rowOff>
        </xdr:to>
        <xdr:sp macro="" textlink="">
          <xdr:nvSpPr>
            <xdr:cNvPr id="31713" name="Button 6113" hidden="1">
              <a:extLst>
                <a:ext uri="{63B3BB69-23CF-44E3-9099-C40C66FF867C}">
                  <a14:compatExt spid="_x0000_s31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3180</xdr:row>
          <xdr:rowOff>0</xdr:rowOff>
        </xdr:to>
        <xdr:sp macro="" textlink="">
          <xdr:nvSpPr>
            <xdr:cNvPr id="31714" name="Button 6114" hidden="1">
              <a:extLst>
                <a:ext uri="{63B3BB69-23CF-44E3-9099-C40C66FF867C}">
                  <a14:compatExt spid="_x0000_s31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3181</xdr:row>
          <xdr:rowOff>0</xdr:rowOff>
        </xdr:to>
        <xdr:sp macro="" textlink="">
          <xdr:nvSpPr>
            <xdr:cNvPr id="31715" name="Button 6115" hidden="1">
              <a:extLst>
                <a:ext uri="{63B3BB69-23CF-44E3-9099-C40C66FF867C}">
                  <a14:compatExt spid="_x0000_s317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3182</xdr:row>
          <xdr:rowOff>0</xdr:rowOff>
        </xdr:to>
        <xdr:sp macro="" textlink="">
          <xdr:nvSpPr>
            <xdr:cNvPr id="31716" name="Button 6116" hidden="1">
              <a:extLst>
                <a:ext uri="{63B3BB69-23CF-44E3-9099-C40C66FF867C}">
                  <a14:compatExt spid="_x0000_s31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3183</xdr:row>
          <xdr:rowOff>0</xdr:rowOff>
        </xdr:to>
        <xdr:sp macro="" textlink="">
          <xdr:nvSpPr>
            <xdr:cNvPr id="31717" name="Button 6117" hidden="1">
              <a:extLst>
                <a:ext uri="{63B3BB69-23CF-44E3-9099-C40C66FF867C}">
                  <a14:compatExt spid="_x0000_s31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3184</xdr:row>
          <xdr:rowOff>0</xdr:rowOff>
        </xdr:to>
        <xdr:sp macro="" textlink="">
          <xdr:nvSpPr>
            <xdr:cNvPr id="31718" name="Button 6118" hidden="1">
              <a:extLst>
                <a:ext uri="{63B3BB69-23CF-44E3-9099-C40C66FF867C}">
                  <a14:compatExt spid="_x0000_s31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3185</xdr:row>
          <xdr:rowOff>0</xdr:rowOff>
        </xdr:to>
        <xdr:sp macro="" textlink="">
          <xdr:nvSpPr>
            <xdr:cNvPr id="31719" name="Button 6119" hidden="1">
              <a:extLst>
                <a:ext uri="{63B3BB69-23CF-44E3-9099-C40C66FF867C}">
                  <a14:compatExt spid="_x0000_s31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3186</xdr:row>
          <xdr:rowOff>0</xdr:rowOff>
        </xdr:to>
        <xdr:sp macro="" textlink="">
          <xdr:nvSpPr>
            <xdr:cNvPr id="31720" name="Button 6120" hidden="1">
              <a:extLst>
                <a:ext uri="{63B3BB69-23CF-44E3-9099-C40C66FF867C}">
                  <a14:compatExt spid="_x0000_s31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3187</xdr:row>
          <xdr:rowOff>0</xdr:rowOff>
        </xdr:to>
        <xdr:sp macro="" textlink="">
          <xdr:nvSpPr>
            <xdr:cNvPr id="31721" name="Button 6121" hidden="1">
              <a:extLst>
                <a:ext uri="{63B3BB69-23CF-44E3-9099-C40C66FF867C}">
                  <a14:compatExt spid="_x0000_s31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3188</xdr:row>
          <xdr:rowOff>0</xdr:rowOff>
        </xdr:to>
        <xdr:sp macro="" textlink="">
          <xdr:nvSpPr>
            <xdr:cNvPr id="31722" name="Button 6122" hidden="1">
              <a:extLst>
                <a:ext uri="{63B3BB69-23CF-44E3-9099-C40C66FF867C}">
                  <a14:compatExt spid="_x0000_s31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3189</xdr:row>
          <xdr:rowOff>0</xdr:rowOff>
        </xdr:to>
        <xdr:sp macro="" textlink="">
          <xdr:nvSpPr>
            <xdr:cNvPr id="31723" name="Button 6123" hidden="1">
              <a:extLst>
                <a:ext uri="{63B3BB69-23CF-44E3-9099-C40C66FF867C}">
                  <a14:compatExt spid="_x0000_s31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3209</xdr:row>
          <xdr:rowOff>0</xdr:rowOff>
        </xdr:to>
        <xdr:sp macro="" textlink="">
          <xdr:nvSpPr>
            <xdr:cNvPr id="36031" name="Button 6335" hidden="1">
              <a:extLst>
                <a:ext uri="{63B3BB69-23CF-44E3-9099-C40C66FF867C}">
                  <a14:compatExt spid="_x0000_s36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3210</xdr:row>
          <xdr:rowOff>0</xdr:rowOff>
        </xdr:to>
        <xdr:sp macro="" textlink="">
          <xdr:nvSpPr>
            <xdr:cNvPr id="36033" name="Button 6337" hidden="1">
              <a:extLst>
                <a:ext uri="{63B3BB69-23CF-44E3-9099-C40C66FF867C}">
                  <a14:compatExt spid="_x0000_s360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3211</xdr:row>
          <xdr:rowOff>0</xdr:rowOff>
        </xdr:to>
        <xdr:sp macro="" textlink="">
          <xdr:nvSpPr>
            <xdr:cNvPr id="36034" name="Button 6338" hidden="1">
              <a:extLst>
                <a:ext uri="{63B3BB69-23CF-44E3-9099-C40C66FF867C}">
                  <a14:compatExt spid="_x0000_s360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3212</xdr:row>
          <xdr:rowOff>0</xdr:rowOff>
        </xdr:to>
        <xdr:sp macro="" textlink="">
          <xdr:nvSpPr>
            <xdr:cNvPr id="36035" name="Button 6339" hidden="1">
              <a:extLst>
                <a:ext uri="{63B3BB69-23CF-44E3-9099-C40C66FF867C}">
                  <a14:compatExt spid="_x0000_s360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3221</xdr:row>
          <xdr:rowOff>0</xdr:rowOff>
        </xdr:from>
        <xdr:to>
          <xdr:col>7</xdr:col>
          <xdr:colOff>0</xdr:colOff>
          <xdr:row>3222</xdr:row>
          <xdr:rowOff>0</xdr:rowOff>
        </xdr:to>
        <xdr:sp macro="" textlink="">
          <xdr:nvSpPr>
            <xdr:cNvPr id="36054" name="Button 6358" hidden="1">
              <a:extLst>
                <a:ext uri="{63B3BB69-23CF-44E3-9099-C40C66FF867C}">
                  <a14:compatExt spid="_x0000_s360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7</xdr:col>
          <xdr:colOff>0</xdr:colOff>
          <xdr:row>3223</xdr:row>
          <xdr:rowOff>0</xdr:rowOff>
        </xdr:to>
        <xdr:sp macro="" textlink="">
          <xdr:nvSpPr>
            <xdr:cNvPr id="36055" name="Button 6359" hidden="1">
              <a:extLst>
                <a:ext uri="{63B3BB69-23CF-44E3-9099-C40C66FF867C}">
                  <a14:compatExt spid="_x0000_s36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3215</xdr:row>
          <xdr:rowOff>0</xdr:rowOff>
        </xdr:to>
        <xdr:sp macro="" textlink="">
          <xdr:nvSpPr>
            <xdr:cNvPr id="36056" name="Button 6360" hidden="1">
              <a:extLst>
                <a:ext uri="{63B3BB69-23CF-44E3-9099-C40C66FF867C}">
                  <a14:compatExt spid="_x0000_s360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3224</xdr:row>
          <xdr:rowOff>0</xdr:rowOff>
        </xdr:to>
        <xdr:sp macro="" textlink="">
          <xdr:nvSpPr>
            <xdr:cNvPr id="36057" name="Button 6361" hidden="1">
              <a:extLst>
                <a:ext uri="{63B3BB69-23CF-44E3-9099-C40C66FF867C}">
                  <a14:compatExt spid="_x0000_s36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3225</xdr:row>
          <xdr:rowOff>0</xdr:rowOff>
        </xdr:to>
        <xdr:sp macro="" textlink="">
          <xdr:nvSpPr>
            <xdr:cNvPr id="36058" name="Button 6362" hidden="1">
              <a:extLst>
                <a:ext uri="{63B3BB69-23CF-44E3-9099-C40C66FF867C}">
                  <a14:compatExt spid="_x0000_s36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3226</xdr:row>
          <xdr:rowOff>0</xdr:rowOff>
        </xdr:to>
        <xdr:sp macro="" textlink="">
          <xdr:nvSpPr>
            <xdr:cNvPr id="36059" name="Button 6363" hidden="1">
              <a:extLst>
                <a:ext uri="{63B3BB69-23CF-44E3-9099-C40C66FF867C}">
                  <a14:compatExt spid="_x0000_s36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3236</xdr:row>
          <xdr:rowOff>0</xdr:rowOff>
        </xdr:to>
        <xdr:sp macro="" textlink="">
          <xdr:nvSpPr>
            <xdr:cNvPr id="36085" name="Button 6389" hidden="1">
              <a:extLst>
                <a:ext uri="{63B3BB69-23CF-44E3-9099-C40C66FF867C}">
                  <a14:compatExt spid="_x0000_s360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3237</xdr:row>
          <xdr:rowOff>0</xdr:rowOff>
        </xdr:to>
        <xdr:sp macro="" textlink="">
          <xdr:nvSpPr>
            <xdr:cNvPr id="36086" name="Button 6390" hidden="1">
              <a:extLst>
                <a:ext uri="{63B3BB69-23CF-44E3-9099-C40C66FF867C}">
                  <a14:compatExt spid="_x0000_s36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3229</xdr:row>
          <xdr:rowOff>0</xdr:rowOff>
        </xdr:to>
        <xdr:sp macro="" textlink="">
          <xdr:nvSpPr>
            <xdr:cNvPr id="36087" name="Button 6391" hidden="1">
              <a:extLst>
                <a:ext uri="{63B3BB69-23CF-44E3-9099-C40C66FF867C}">
                  <a14:compatExt spid="_x0000_s360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3238</xdr:row>
          <xdr:rowOff>0</xdr:rowOff>
        </xdr:to>
        <xdr:sp macro="" textlink="">
          <xdr:nvSpPr>
            <xdr:cNvPr id="36088" name="Button 6392" hidden="1">
              <a:extLst>
                <a:ext uri="{63B3BB69-23CF-44E3-9099-C40C66FF867C}">
                  <a14:compatExt spid="_x0000_s36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3239</xdr:row>
          <xdr:rowOff>0</xdr:rowOff>
        </xdr:to>
        <xdr:sp macro="" textlink="">
          <xdr:nvSpPr>
            <xdr:cNvPr id="36089" name="Button 6393" hidden="1">
              <a:extLst>
                <a:ext uri="{63B3BB69-23CF-44E3-9099-C40C66FF867C}">
                  <a14:compatExt spid="_x0000_s36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3240</xdr:row>
          <xdr:rowOff>0</xdr:rowOff>
        </xdr:to>
        <xdr:sp macro="" textlink="">
          <xdr:nvSpPr>
            <xdr:cNvPr id="36090" name="Button 6394" hidden="1">
              <a:extLst>
                <a:ext uri="{63B3BB69-23CF-44E3-9099-C40C66FF867C}">
                  <a14:compatExt spid="_x0000_s36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3252</xdr:row>
          <xdr:rowOff>0</xdr:rowOff>
        </xdr:to>
        <xdr:sp macro="" textlink="">
          <xdr:nvSpPr>
            <xdr:cNvPr id="36109" name="Button 6413" hidden="1">
              <a:extLst>
                <a:ext uri="{63B3BB69-23CF-44E3-9099-C40C66FF867C}">
                  <a14:compatExt spid="_x0000_s361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3253</xdr:row>
          <xdr:rowOff>0</xdr:rowOff>
        </xdr:to>
        <xdr:sp macro="" textlink="">
          <xdr:nvSpPr>
            <xdr:cNvPr id="36110" name="Button 6414" hidden="1">
              <a:extLst>
                <a:ext uri="{63B3BB69-23CF-44E3-9099-C40C66FF867C}">
                  <a14:compatExt spid="_x0000_s36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3245</xdr:row>
          <xdr:rowOff>0</xdr:rowOff>
        </xdr:to>
        <xdr:sp macro="" textlink="">
          <xdr:nvSpPr>
            <xdr:cNvPr id="36111" name="Button 6415" hidden="1">
              <a:extLst>
                <a:ext uri="{63B3BB69-23CF-44E3-9099-C40C66FF867C}">
                  <a14:compatExt spid="_x0000_s361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3254</xdr:row>
          <xdr:rowOff>0</xdr:rowOff>
        </xdr:to>
        <xdr:sp macro="" textlink="">
          <xdr:nvSpPr>
            <xdr:cNvPr id="36112" name="Button 6416" hidden="1">
              <a:extLst>
                <a:ext uri="{63B3BB69-23CF-44E3-9099-C40C66FF867C}">
                  <a14:compatExt spid="_x0000_s36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3255</xdr:row>
          <xdr:rowOff>0</xdr:rowOff>
        </xdr:to>
        <xdr:sp macro="" textlink="">
          <xdr:nvSpPr>
            <xdr:cNvPr id="36114" name="Button 6418" hidden="1">
              <a:extLst>
                <a:ext uri="{63B3BB69-23CF-44E3-9099-C40C66FF867C}">
                  <a14:compatExt spid="_x0000_s36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3256</xdr:row>
          <xdr:rowOff>0</xdr:rowOff>
        </xdr:to>
        <xdr:sp macro="" textlink="">
          <xdr:nvSpPr>
            <xdr:cNvPr id="36115" name="Button 6419" hidden="1">
              <a:extLst>
                <a:ext uri="{63B3BB69-23CF-44E3-9099-C40C66FF867C}">
                  <a14:compatExt spid="_x0000_s36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3257</xdr:row>
          <xdr:rowOff>0</xdr:rowOff>
        </xdr:to>
        <xdr:sp macro="" textlink="">
          <xdr:nvSpPr>
            <xdr:cNvPr id="36116" name="Button 6420" hidden="1">
              <a:extLst>
                <a:ext uri="{63B3BB69-23CF-44E3-9099-C40C66FF867C}">
                  <a14:compatExt spid="_x0000_s36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3258</xdr:row>
          <xdr:rowOff>0</xdr:rowOff>
        </xdr:to>
        <xdr:sp macro="" textlink="">
          <xdr:nvSpPr>
            <xdr:cNvPr id="36117" name="Button 6421" hidden="1">
              <a:extLst>
                <a:ext uri="{63B3BB69-23CF-44E3-9099-C40C66FF867C}">
                  <a14:compatExt spid="_x0000_s36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3268</xdr:row>
          <xdr:rowOff>0</xdr:rowOff>
        </xdr:to>
        <xdr:sp macro="" textlink="">
          <xdr:nvSpPr>
            <xdr:cNvPr id="36144" name="Button 6448" hidden="1">
              <a:extLst>
                <a:ext uri="{63B3BB69-23CF-44E3-9099-C40C66FF867C}">
                  <a14:compatExt spid="_x0000_s361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3269</xdr:row>
          <xdr:rowOff>0</xdr:rowOff>
        </xdr:to>
        <xdr:sp macro="" textlink="">
          <xdr:nvSpPr>
            <xdr:cNvPr id="36145" name="Button 6449" hidden="1">
              <a:extLst>
                <a:ext uri="{63B3BB69-23CF-44E3-9099-C40C66FF867C}">
                  <a14:compatExt spid="_x0000_s36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3261</xdr:row>
          <xdr:rowOff>0</xdr:rowOff>
        </xdr:to>
        <xdr:sp macro="" textlink="">
          <xdr:nvSpPr>
            <xdr:cNvPr id="36146" name="Button 6450" hidden="1">
              <a:extLst>
                <a:ext uri="{63B3BB69-23CF-44E3-9099-C40C66FF867C}">
                  <a14:compatExt spid="_x0000_s361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3306</xdr:row>
          <xdr:rowOff>0</xdr:rowOff>
        </xdr:to>
        <xdr:sp macro="" textlink="">
          <xdr:nvSpPr>
            <xdr:cNvPr id="36165" name="Button 6469" hidden="1">
              <a:extLst>
                <a:ext uri="{63B3BB69-23CF-44E3-9099-C40C66FF867C}">
                  <a14:compatExt spid="_x0000_s361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3307</xdr:row>
          <xdr:rowOff>0</xdr:rowOff>
        </xdr:to>
        <xdr:sp macro="" textlink="">
          <xdr:nvSpPr>
            <xdr:cNvPr id="36166" name="Button 6470" hidden="1">
              <a:extLst>
                <a:ext uri="{63B3BB69-23CF-44E3-9099-C40C66FF867C}">
                  <a14:compatExt spid="_x0000_s36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3299</xdr:row>
          <xdr:rowOff>0</xdr:rowOff>
        </xdr:to>
        <xdr:sp macro="" textlink="">
          <xdr:nvSpPr>
            <xdr:cNvPr id="36167" name="Button 6471" hidden="1">
              <a:extLst>
                <a:ext uri="{63B3BB69-23CF-44E3-9099-C40C66FF867C}">
                  <a14:compatExt spid="_x0000_s361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3342</xdr:row>
          <xdr:rowOff>0</xdr:rowOff>
        </xdr:to>
        <xdr:sp macro="" textlink="">
          <xdr:nvSpPr>
            <xdr:cNvPr id="36186" name="Button 6490" hidden="1">
              <a:extLst>
                <a:ext uri="{63B3BB69-23CF-44E3-9099-C40C66FF867C}">
                  <a14:compatExt spid="_x0000_s361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3343</xdr:row>
          <xdr:rowOff>0</xdr:rowOff>
        </xdr:to>
        <xdr:sp macro="" textlink="">
          <xdr:nvSpPr>
            <xdr:cNvPr id="36187" name="Button 6491" hidden="1">
              <a:extLst>
                <a:ext uri="{63B3BB69-23CF-44E3-9099-C40C66FF867C}">
                  <a14:compatExt spid="_x0000_s36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3335</xdr:row>
          <xdr:rowOff>0</xdr:rowOff>
        </xdr:to>
        <xdr:sp macro="" textlink="">
          <xdr:nvSpPr>
            <xdr:cNvPr id="36188" name="Button 6492" hidden="1">
              <a:extLst>
                <a:ext uri="{63B3BB69-23CF-44E3-9099-C40C66FF867C}">
                  <a14:compatExt spid="_x0000_s361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3270</xdr:row>
          <xdr:rowOff>0</xdr:rowOff>
        </xdr:to>
        <xdr:sp macro="" textlink="">
          <xdr:nvSpPr>
            <xdr:cNvPr id="36189" name="Button 6493" hidden="1">
              <a:extLst>
                <a:ext uri="{63B3BB69-23CF-44E3-9099-C40C66FF867C}">
                  <a14:compatExt spid="_x0000_s36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3271</xdr:row>
          <xdr:rowOff>0</xdr:rowOff>
        </xdr:to>
        <xdr:sp macro="" textlink="">
          <xdr:nvSpPr>
            <xdr:cNvPr id="36190" name="Button 6494" hidden="1">
              <a:extLst>
                <a:ext uri="{63B3BB69-23CF-44E3-9099-C40C66FF867C}">
                  <a14:compatExt spid="_x0000_s36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3272</xdr:row>
          <xdr:rowOff>0</xdr:rowOff>
        </xdr:to>
        <xdr:sp macro="" textlink="">
          <xdr:nvSpPr>
            <xdr:cNvPr id="36191" name="Button 6495" hidden="1">
              <a:extLst>
                <a:ext uri="{63B3BB69-23CF-44E3-9099-C40C66FF867C}">
                  <a14:compatExt spid="_x0000_s36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3273</xdr:row>
          <xdr:rowOff>0</xdr:rowOff>
        </xdr:to>
        <xdr:sp macro="" textlink="">
          <xdr:nvSpPr>
            <xdr:cNvPr id="36192" name="Button 6496" hidden="1">
              <a:extLst>
                <a:ext uri="{63B3BB69-23CF-44E3-9099-C40C66FF867C}">
                  <a14:compatExt spid="_x0000_s36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3274</xdr:row>
          <xdr:rowOff>0</xdr:rowOff>
        </xdr:to>
        <xdr:sp macro="" textlink="">
          <xdr:nvSpPr>
            <xdr:cNvPr id="36193" name="Button 6497" hidden="1">
              <a:extLst>
                <a:ext uri="{63B3BB69-23CF-44E3-9099-C40C66FF867C}">
                  <a14:compatExt spid="_x0000_s36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3275</xdr:row>
          <xdr:rowOff>0</xdr:rowOff>
        </xdr:to>
        <xdr:sp macro="" textlink="">
          <xdr:nvSpPr>
            <xdr:cNvPr id="36194" name="Button 6498" hidden="1">
              <a:extLst>
                <a:ext uri="{63B3BB69-23CF-44E3-9099-C40C66FF867C}">
                  <a14:compatExt spid="_x0000_s36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3276</xdr:row>
          <xdr:rowOff>0</xdr:rowOff>
        </xdr:to>
        <xdr:sp macro="" textlink="">
          <xdr:nvSpPr>
            <xdr:cNvPr id="36195" name="Button 6499" hidden="1">
              <a:extLst>
                <a:ext uri="{63B3BB69-23CF-44E3-9099-C40C66FF867C}">
                  <a14:compatExt spid="_x0000_s36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3277</xdr:row>
          <xdr:rowOff>0</xdr:rowOff>
        </xdr:to>
        <xdr:sp macro="" textlink="">
          <xdr:nvSpPr>
            <xdr:cNvPr id="36196" name="Button 6500" hidden="1">
              <a:extLst>
                <a:ext uri="{63B3BB69-23CF-44E3-9099-C40C66FF867C}">
                  <a14:compatExt spid="_x0000_s36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3278</xdr:row>
          <xdr:rowOff>0</xdr:rowOff>
        </xdr:to>
        <xdr:sp macro="" textlink="">
          <xdr:nvSpPr>
            <xdr:cNvPr id="36197" name="Button 6501" hidden="1">
              <a:extLst>
                <a:ext uri="{63B3BB69-23CF-44E3-9099-C40C66FF867C}">
                  <a14:compatExt spid="_x0000_s36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3308</xdr:row>
          <xdr:rowOff>0</xdr:rowOff>
        </xdr:to>
        <xdr:sp macro="" textlink="">
          <xdr:nvSpPr>
            <xdr:cNvPr id="36198" name="Button 6502" hidden="1">
              <a:extLst>
                <a:ext uri="{63B3BB69-23CF-44E3-9099-C40C66FF867C}">
                  <a14:compatExt spid="_x0000_s36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3309</xdr:row>
          <xdr:rowOff>0</xdr:rowOff>
        </xdr:to>
        <xdr:sp macro="" textlink="">
          <xdr:nvSpPr>
            <xdr:cNvPr id="36199" name="Button 6503" hidden="1">
              <a:extLst>
                <a:ext uri="{63B3BB69-23CF-44E3-9099-C40C66FF867C}">
                  <a14:compatExt spid="_x0000_s36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3310</xdr:row>
          <xdr:rowOff>0</xdr:rowOff>
        </xdr:to>
        <xdr:sp macro="" textlink="">
          <xdr:nvSpPr>
            <xdr:cNvPr id="36200" name="Button 6504" hidden="1">
              <a:extLst>
                <a:ext uri="{63B3BB69-23CF-44E3-9099-C40C66FF867C}">
                  <a14:compatExt spid="_x0000_s36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3311</xdr:row>
          <xdr:rowOff>0</xdr:rowOff>
        </xdr:to>
        <xdr:sp macro="" textlink="">
          <xdr:nvSpPr>
            <xdr:cNvPr id="36201" name="Button 6505" hidden="1">
              <a:extLst>
                <a:ext uri="{63B3BB69-23CF-44E3-9099-C40C66FF867C}">
                  <a14:compatExt spid="_x0000_s36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3312</xdr:row>
          <xdr:rowOff>0</xdr:rowOff>
        </xdr:to>
        <xdr:sp macro="" textlink="">
          <xdr:nvSpPr>
            <xdr:cNvPr id="36202" name="Button 6506" hidden="1">
              <a:extLst>
                <a:ext uri="{63B3BB69-23CF-44E3-9099-C40C66FF867C}">
                  <a14:compatExt spid="_x0000_s36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3313</xdr:row>
          <xdr:rowOff>0</xdr:rowOff>
        </xdr:to>
        <xdr:sp macro="" textlink="">
          <xdr:nvSpPr>
            <xdr:cNvPr id="36203" name="Button 6507" hidden="1">
              <a:extLst>
                <a:ext uri="{63B3BB69-23CF-44E3-9099-C40C66FF867C}">
                  <a14:compatExt spid="_x0000_s36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3314</xdr:row>
          <xdr:rowOff>0</xdr:rowOff>
        </xdr:to>
        <xdr:sp macro="" textlink="">
          <xdr:nvSpPr>
            <xdr:cNvPr id="36204" name="Button 6508" hidden="1">
              <a:extLst>
                <a:ext uri="{63B3BB69-23CF-44E3-9099-C40C66FF867C}">
                  <a14:compatExt spid="_x0000_s36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3315</xdr:row>
          <xdr:rowOff>0</xdr:rowOff>
        </xdr:to>
        <xdr:sp macro="" textlink="">
          <xdr:nvSpPr>
            <xdr:cNvPr id="36205" name="Button 6509" hidden="1">
              <a:extLst>
                <a:ext uri="{63B3BB69-23CF-44E3-9099-C40C66FF867C}">
                  <a14:compatExt spid="_x0000_s36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3316</xdr:row>
          <xdr:rowOff>0</xdr:rowOff>
        </xdr:to>
        <xdr:sp macro="" textlink="">
          <xdr:nvSpPr>
            <xdr:cNvPr id="36206" name="Button 6510" hidden="1">
              <a:extLst>
                <a:ext uri="{63B3BB69-23CF-44E3-9099-C40C66FF867C}">
                  <a14:compatExt spid="_x0000_s36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3317</xdr:row>
          <xdr:rowOff>0</xdr:rowOff>
        </xdr:to>
        <xdr:sp macro="" textlink="">
          <xdr:nvSpPr>
            <xdr:cNvPr id="36207" name="Button 6511" hidden="1">
              <a:extLst>
                <a:ext uri="{63B3BB69-23CF-44E3-9099-C40C66FF867C}">
                  <a14:compatExt spid="_x0000_s36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3318</xdr:row>
          <xdr:rowOff>0</xdr:rowOff>
        </xdr:to>
        <xdr:sp macro="" textlink="">
          <xdr:nvSpPr>
            <xdr:cNvPr id="36208" name="Button 6512" hidden="1">
              <a:extLst>
                <a:ext uri="{63B3BB69-23CF-44E3-9099-C40C66FF867C}">
                  <a14:compatExt spid="_x0000_s36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3319</xdr:row>
          <xdr:rowOff>0</xdr:rowOff>
        </xdr:to>
        <xdr:sp macro="" textlink="">
          <xdr:nvSpPr>
            <xdr:cNvPr id="36209" name="Button 6513" hidden="1">
              <a:extLst>
                <a:ext uri="{63B3BB69-23CF-44E3-9099-C40C66FF867C}">
                  <a14:compatExt spid="_x0000_s36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3320</xdr:row>
          <xdr:rowOff>0</xdr:rowOff>
        </xdr:to>
        <xdr:sp macro="" textlink="">
          <xdr:nvSpPr>
            <xdr:cNvPr id="36210" name="Button 6514" hidden="1">
              <a:extLst>
                <a:ext uri="{63B3BB69-23CF-44E3-9099-C40C66FF867C}">
                  <a14:compatExt spid="_x0000_s36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3321</xdr:row>
          <xdr:rowOff>0</xdr:rowOff>
        </xdr:to>
        <xdr:sp macro="" textlink="">
          <xdr:nvSpPr>
            <xdr:cNvPr id="36211" name="Button 6515" hidden="1">
              <a:extLst>
                <a:ext uri="{63B3BB69-23CF-44E3-9099-C40C66FF867C}">
                  <a14:compatExt spid="_x0000_s36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3322</xdr:row>
          <xdr:rowOff>0</xdr:rowOff>
        </xdr:to>
        <xdr:sp macro="" textlink="">
          <xdr:nvSpPr>
            <xdr:cNvPr id="36212" name="Button 6516" hidden="1">
              <a:extLst>
                <a:ext uri="{63B3BB69-23CF-44E3-9099-C40C66FF867C}">
                  <a14:compatExt spid="_x0000_s36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3323</xdr:row>
          <xdr:rowOff>0</xdr:rowOff>
        </xdr:to>
        <xdr:sp macro="" textlink="">
          <xdr:nvSpPr>
            <xdr:cNvPr id="36213" name="Button 6517" hidden="1">
              <a:extLst>
                <a:ext uri="{63B3BB69-23CF-44E3-9099-C40C66FF867C}">
                  <a14:compatExt spid="_x0000_s36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3324</xdr:row>
          <xdr:rowOff>0</xdr:rowOff>
        </xdr:to>
        <xdr:sp macro="" textlink="">
          <xdr:nvSpPr>
            <xdr:cNvPr id="36214" name="Button 6518" hidden="1">
              <a:extLst>
                <a:ext uri="{63B3BB69-23CF-44E3-9099-C40C66FF867C}">
                  <a14:compatExt spid="_x0000_s36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3325</xdr:row>
          <xdr:rowOff>0</xdr:rowOff>
        </xdr:to>
        <xdr:sp macro="" textlink="">
          <xdr:nvSpPr>
            <xdr:cNvPr id="36215" name="Button 6519" hidden="1">
              <a:extLst>
                <a:ext uri="{63B3BB69-23CF-44E3-9099-C40C66FF867C}">
                  <a14:compatExt spid="_x0000_s36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3326</xdr:row>
          <xdr:rowOff>0</xdr:rowOff>
        </xdr:to>
        <xdr:sp macro="" textlink="">
          <xdr:nvSpPr>
            <xdr:cNvPr id="36225" name="Button 6529" hidden="1">
              <a:extLst>
                <a:ext uri="{63B3BB69-23CF-44E3-9099-C40C66FF867C}">
                  <a14:compatExt spid="_x0000_s36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3327</xdr:row>
          <xdr:rowOff>0</xdr:rowOff>
        </xdr:to>
        <xdr:sp macro="" textlink="">
          <xdr:nvSpPr>
            <xdr:cNvPr id="36228" name="Button 6532" hidden="1">
              <a:extLst>
                <a:ext uri="{63B3BB69-23CF-44E3-9099-C40C66FF867C}">
                  <a14:compatExt spid="_x0000_s36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3328</xdr:row>
          <xdr:rowOff>0</xdr:rowOff>
        </xdr:to>
        <xdr:sp macro="" textlink="">
          <xdr:nvSpPr>
            <xdr:cNvPr id="36229" name="Button 6533" hidden="1">
              <a:extLst>
                <a:ext uri="{63B3BB69-23CF-44E3-9099-C40C66FF867C}">
                  <a14:compatExt spid="_x0000_s36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3329</xdr:row>
          <xdr:rowOff>0</xdr:rowOff>
        </xdr:to>
        <xdr:sp macro="" textlink="">
          <xdr:nvSpPr>
            <xdr:cNvPr id="36230" name="Button 6534" hidden="1">
              <a:extLst>
                <a:ext uri="{63B3BB69-23CF-44E3-9099-C40C66FF867C}">
                  <a14:compatExt spid="_x0000_s36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3330</xdr:row>
          <xdr:rowOff>0</xdr:rowOff>
        </xdr:to>
        <xdr:sp macro="" textlink="">
          <xdr:nvSpPr>
            <xdr:cNvPr id="36231" name="Button 6535" hidden="1">
              <a:extLst>
                <a:ext uri="{63B3BB69-23CF-44E3-9099-C40C66FF867C}">
                  <a14:compatExt spid="_x0000_s36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3331</xdr:row>
          <xdr:rowOff>0</xdr:rowOff>
        </xdr:to>
        <xdr:sp macro="" textlink="">
          <xdr:nvSpPr>
            <xdr:cNvPr id="36232" name="Button 6536" hidden="1">
              <a:extLst>
                <a:ext uri="{63B3BB69-23CF-44E3-9099-C40C66FF867C}">
                  <a14:compatExt spid="_x0000_s36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3332</xdr:row>
          <xdr:rowOff>0</xdr:rowOff>
        </xdr:to>
        <xdr:sp macro="" textlink="">
          <xdr:nvSpPr>
            <xdr:cNvPr id="36233" name="Button 6537" hidden="1">
              <a:extLst>
                <a:ext uri="{63B3BB69-23CF-44E3-9099-C40C66FF867C}">
                  <a14:compatExt spid="_x0000_s36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3241</xdr:row>
          <xdr:rowOff>0</xdr:rowOff>
        </xdr:to>
        <xdr:sp macro="" textlink="">
          <xdr:nvSpPr>
            <xdr:cNvPr id="36234" name="Button 6538" hidden="1">
              <a:extLst>
                <a:ext uri="{63B3BB69-23CF-44E3-9099-C40C66FF867C}">
                  <a14:compatExt spid="_x0000_s36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3242</xdr:row>
          <xdr:rowOff>0</xdr:rowOff>
        </xdr:to>
        <xdr:sp macro="" textlink="">
          <xdr:nvSpPr>
            <xdr:cNvPr id="36235" name="Button 6539" hidden="1">
              <a:extLst>
                <a:ext uri="{63B3BB69-23CF-44E3-9099-C40C66FF867C}">
                  <a14:compatExt spid="_x0000_s36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3344</xdr:row>
          <xdr:rowOff>0</xdr:rowOff>
        </xdr:to>
        <xdr:sp macro="" textlink="">
          <xdr:nvSpPr>
            <xdr:cNvPr id="36236" name="Button 6540" hidden="1">
              <a:extLst>
                <a:ext uri="{63B3BB69-23CF-44E3-9099-C40C66FF867C}">
                  <a14:compatExt spid="_x0000_s36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3345</xdr:row>
          <xdr:rowOff>0</xdr:rowOff>
        </xdr:to>
        <xdr:sp macro="" textlink="">
          <xdr:nvSpPr>
            <xdr:cNvPr id="36237" name="Button 6541" hidden="1">
              <a:extLst>
                <a:ext uri="{63B3BB69-23CF-44E3-9099-C40C66FF867C}">
                  <a14:compatExt spid="_x0000_s36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3346</xdr:row>
          <xdr:rowOff>0</xdr:rowOff>
        </xdr:to>
        <xdr:sp macro="" textlink="">
          <xdr:nvSpPr>
            <xdr:cNvPr id="36238" name="Button 6542" hidden="1">
              <a:extLst>
                <a:ext uri="{63B3BB69-23CF-44E3-9099-C40C66FF867C}">
                  <a14:compatExt spid="_x0000_s36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3347</xdr:row>
          <xdr:rowOff>0</xdr:rowOff>
        </xdr:to>
        <xdr:sp macro="" textlink="">
          <xdr:nvSpPr>
            <xdr:cNvPr id="36239" name="Button 6543" hidden="1">
              <a:extLst>
                <a:ext uri="{63B3BB69-23CF-44E3-9099-C40C66FF867C}">
                  <a14:compatExt spid="_x0000_s36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3348</xdr:row>
          <xdr:rowOff>0</xdr:rowOff>
        </xdr:to>
        <xdr:sp macro="" textlink="">
          <xdr:nvSpPr>
            <xdr:cNvPr id="36240" name="Button 6544" hidden="1">
              <a:extLst>
                <a:ext uri="{63B3BB69-23CF-44E3-9099-C40C66FF867C}">
                  <a14:compatExt spid="_x0000_s36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3349</xdr:row>
          <xdr:rowOff>0</xdr:rowOff>
        </xdr:to>
        <xdr:sp macro="" textlink="">
          <xdr:nvSpPr>
            <xdr:cNvPr id="36241" name="Button 6545" hidden="1">
              <a:extLst>
                <a:ext uri="{63B3BB69-23CF-44E3-9099-C40C66FF867C}">
                  <a14:compatExt spid="_x0000_s36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3350</xdr:row>
          <xdr:rowOff>0</xdr:rowOff>
        </xdr:to>
        <xdr:sp macro="" textlink="">
          <xdr:nvSpPr>
            <xdr:cNvPr id="36242" name="Button 6546" hidden="1">
              <a:extLst>
                <a:ext uri="{63B3BB69-23CF-44E3-9099-C40C66FF867C}">
                  <a14:compatExt spid="_x0000_s36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3351</xdr:row>
          <xdr:rowOff>0</xdr:rowOff>
        </xdr:to>
        <xdr:sp macro="" textlink="">
          <xdr:nvSpPr>
            <xdr:cNvPr id="36243" name="Button 6547" hidden="1">
              <a:extLst>
                <a:ext uri="{63B3BB69-23CF-44E3-9099-C40C66FF867C}">
                  <a14:compatExt spid="_x0000_s36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3352</xdr:row>
          <xdr:rowOff>0</xdr:rowOff>
        </xdr:to>
        <xdr:sp macro="" textlink="">
          <xdr:nvSpPr>
            <xdr:cNvPr id="36244" name="Button 6548" hidden="1">
              <a:extLst>
                <a:ext uri="{63B3BB69-23CF-44E3-9099-C40C66FF867C}">
                  <a14:compatExt spid="_x0000_s36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3353</xdr:row>
          <xdr:rowOff>0</xdr:rowOff>
        </xdr:to>
        <xdr:sp macro="" textlink="">
          <xdr:nvSpPr>
            <xdr:cNvPr id="36245" name="Button 6549" hidden="1">
              <a:extLst>
                <a:ext uri="{63B3BB69-23CF-44E3-9099-C40C66FF867C}">
                  <a14:compatExt spid="_x0000_s36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3354</xdr:row>
          <xdr:rowOff>0</xdr:rowOff>
        </xdr:to>
        <xdr:sp macro="" textlink="">
          <xdr:nvSpPr>
            <xdr:cNvPr id="36246" name="Button 6550" hidden="1">
              <a:extLst>
                <a:ext uri="{63B3BB69-23CF-44E3-9099-C40C66FF867C}">
                  <a14:compatExt spid="_x0000_s36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3355</xdr:row>
          <xdr:rowOff>0</xdr:rowOff>
        </xdr:to>
        <xdr:sp macro="" textlink="">
          <xdr:nvSpPr>
            <xdr:cNvPr id="36247" name="Button 6551" hidden="1">
              <a:extLst>
                <a:ext uri="{63B3BB69-23CF-44E3-9099-C40C66FF867C}">
                  <a14:compatExt spid="_x0000_s36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3356</xdr:row>
          <xdr:rowOff>0</xdr:rowOff>
        </xdr:to>
        <xdr:sp macro="" textlink="">
          <xdr:nvSpPr>
            <xdr:cNvPr id="36248" name="Button 6552" hidden="1">
              <a:extLst>
                <a:ext uri="{63B3BB69-23CF-44E3-9099-C40C66FF867C}">
                  <a14:compatExt spid="_x0000_s36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3357</xdr:row>
          <xdr:rowOff>0</xdr:rowOff>
        </xdr:to>
        <xdr:sp macro="" textlink="">
          <xdr:nvSpPr>
            <xdr:cNvPr id="36249" name="Button 6553" hidden="1">
              <a:extLst>
                <a:ext uri="{63B3BB69-23CF-44E3-9099-C40C66FF867C}">
                  <a14:compatExt spid="_x0000_s36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3358</xdr:row>
          <xdr:rowOff>0</xdr:rowOff>
        </xdr:to>
        <xdr:sp macro="" textlink="">
          <xdr:nvSpPr>
            <xdr:cNvPr id="36250" name="Button 6554" hidden="1">
              <a:extLst>
                <a:ext uri="{63B3BB69-23CF-44E3-9099-C40C66FF867C}">
                  <a14:compatExt spid="_x0000_s36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3359</xdr:row>
          <xdr:rowOff>0</xdr:rowOff>
        </xdr:to>
        <xdr:sp macro="" textlink="">
          <xdr:nvSpPr>
            <xdr:cNvPr id="36251" name="Button 6555" hidden="1">
              <a:extLst>
                <a:ext uri="{63B3BB69-23CF-44E3-9099-C40C66FF867C}">
                  <a14:compatExt spid="_x0000_s36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3360</xdr:row>
          <xdr:rowOff>0</xdr:rowOff>
        </xdr:to>
        <xdr:sp macro="" textlink="">
          <xdr:nvSpPr>
            <xdr:cNvPr id="36252" name="Button 6556" hidden="1">
              <a:extLst>
                <a:ext uri="{63B3BB69-23CF-44E3-9099-C40C66FF867C}">
                  <a14:compatExt spid="_x0000_s36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3361</xdr:row>
          <xdr:rowOff>0</xdr:rowOff>
        </xdr:to>
        <xdr:sp macro="" textlink="">
          <xdr:nvSpPr>
            <xdr:cNvPr id="36253" name="Button 6557" hidden="1">
              <a:extLst>
                <a:ext uri="{63B3BB69-23CF-44E3-9099-C40C66FF867C}">
                  <a14:compatExt spid="_x0000_s36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3362</xdr:row>
          <xdr:rowOff>0</xdr:rowOff>
        </xdr:to>
        <xdr:sp macro="" textlink="">
          <xdr:nvSpPr>
            <xdr:cNvPr id="36254" name="Button 6558" hidden="1">
              <a:extLst>
                <a:ext uri="{63B3BB69-23CF-44E3-9099-C40C66FF867C}">
                  <a14:compatExt spid="_x0000_s36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3363</xdr:row>
          <xdr:rowOff>0</xdr:rowOff>
        </xdr:to>
        <xdr:sp macro="" textlink="">
          <xdr:nvSpPr>
            <xdr:cNvPr id="36261" name="Button 6565" hidden="1">
              <a:extLst>
                <a:ext uri="{63B3BB69-23CF-44E3-9099-C40C66FF867C}">
                  <a14:compatExt spid="_x0000_s36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3364</xdr:row>
          <xdr:rowOff>0</xdr:rowOff>
        </xdr:to>
        <xdr:sp macro="" textlink="">
          <xdr:nvSpPr>
            <xdr:cNvPr id="36264" name="Button 6568" hidden="1">
              <a:extLst>
                <a:ext uri="{63B3BB69-23CF-44E3-9099-C40C66FF867C}">
                  <a14:compatExt spid="_x0000_s36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3365</xdr:row>
          <xdr:rowOff>0</xdr:rowOff>
        </xdr:to>
        <xdr:sp macro="" textlink="">
          <xdr:nvSpPr>
            <xdr:cNvPr id="36265" name="Button 6569" hidden="1">
              <a:extLst>
                <a:ext uri="{63B3BB69-23CF-44E3-9099-C40C66FF867C}">
                  <a14:compatExt spid="_x0000_s36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3366</xdr:row>
          <xdr:rowOff>0</xdr:rowOff>
        </xdr:to>
        <xdr:sp macro="" textlink="">
          <xdr:nvSpPr>
            <xdr:cNvPr id="36266" name="Button 6570" hidden="1">
              <a:extLst>
                <a:ext uri="{63B3BB69-23CF-44E3-9099-C40C66FF867C}">
                  <a14:compatExt spid="_x0000_s36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3367</xdr:row>
          <xdr:rowOff>0</xdr:rowOff>
        </xdr:to>
        <xdr:sp macro="" textlink="">
          <xdr:nvSpPr>
            <xdr:cNvPr id="36267" name="Button 6571" hidden="1">
              <a:extLst>
                <a:ext uri="{63B3BB69-23CF-44E3-9099-C40C66FF867C}">
                  <a14:compatExt spid="_x0000_s36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3368</xdr:row>
          <xdr:rowOff>0</xdr:rowOff>
        </xdr:to>
        <xdr:sp macro="" textlink="">
          <xdr:nvSpPr>
            <xdr:cNvPr id="36268" name="Button 6572" hidden="1">
              <a:extLst>
                <a:ext uri="{63B3BB69-23CF-44E3-9099-C40C66FF867C}">
                  <a14:compatExt spid="_x0000_s36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3279</xdr:row>
          <xdr:rowOff>0</xdr:rowOff>
        </xdr:to>
        <xdr:sp macro="" textlink="">
          <xdr:nvSpPr>
            <xdr:cNvPr id="36271" name="Button 6575" hidden="1">
              <a:extLst>
                <a:ext uri="{63B3BB69-23CF-44E3-9099-C40C66FF867C}">
                  <a14:compatExt spid="_x0000_s36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3280</xdr:row>
          <xdr:rowOff>0</xdr:rowOff>
        </xdr:to>
        <xdr:sp macro="" textlink="">
          <xdr:nvSpPr>
            <xdr:cNvPr id="36272" name="Button 6576" hidden="1">
              <a:extLst>
                <a:ext uri="{63B3BB69-23CF-44E3-9099-C40C66FF867C}">
                  <a14:compatExt spid="_x0000_s36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3281</xdr:row>
          <xdr:rowOff>0</xdr:rowOff>
        </xdr:to>
        <xdr:sp macro="" textlink="">
          <xdr:nvSpPr>
            <xdr:cNvPr id="36273" name="Button 6577" hidden="1">
              <a:extLst>
                <a:ext uri="{63B3BB69-23CF-44E3-9099-C40C66FF867C}">
                  <a14:compatExt spid="_x0000_s36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3282</xdr:row>
          <xdr:rowOff>0</xdr:rowOff>
        </xdr:to>
        <xdr:sp macro="" textlink="">
          <xdr:nvSpPr>
            <xdr:cNvPr id="36274" name="Button 6578" hidden="1">
              <a:extLst>
                <a:ext uri="{63B3BB69-23CF-44E3-9099-C40C66FF867C}">
                  <a14:compatExt spid="_x0000_s36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3283</xdr:row>
          <xdr:rowOff>0</xdr:rowOff>
        </xdr:to>
        <xdr:sp macro="" textlink="">
          <xdr:nvSpPr>
            <xdr:cNvPr id="36275" name="Button 6579" hidden="1">
              <a:extLst>
                <a:ext uri="{63B3BB69-23CF-44E3-9099-C40C66FF867C}">
                  <a14:compatExt spid="_x0000_s36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3284</xdr:row>
          <xdr:rowOff>0</xdr:rowOff>
        </xdr:to>
        <xdr:sp macro="" textlink="">
          <xdr:nvSpPr>
            <xdr:cNvPr id="36276" name="Button 6580" hidden="1">
              <a:extLst>
                <a:ext uri="{63B3BB69-23CF-44E3-9099-C40C66FF867C}">
                  <a14:compatExt spid="_x0000_s36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3285</xdr:row>
          <xdr:rowOff>0</xdr:rowOff>
        </xdr:to>
        <xdr:sp macro="" textlink="">
          <xdr:nvSpPr>
            <xdr:cNvPr id="36277" name="Button 6581" hidden="1">
              <a:extLst>
                <a:ext uri="{63B3BB69-23CF-44E3-9099-C40C66FF867C}">
                  <a14:compatExt spid="_x0000_s36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3286</xdr:row>
          <xdr:rowOff>0</xdr:rowOff>
        </xdr:to>
        <xdr:sp macro="" textlink="">
          <xdr:nvSpPr>
            <xdr:cNvPr id="36279" name="Button 6583" hidden="1">
              <a:extLst>
                <a:ext uri="{63B3BB69-23CF-44E3-9099-C40C66FF867C}">
                  <a14:compatExt spid="_x0000_s36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3287</xdr:row>
          <xdr:rowOff>0</xdr:rowOff>
        </xdr:to>
        <xdr:sp macro="" textlink="">
          <xdr:nvSpPr>
            <xdr:cNvPr id="36280" name="Button 6584" hidden="1">
              <a:extLst>
                <a:ext uri="{63B3BB69-23CF-44E3-9099-C40C66FF867C}">
                  <a14:compatExt spid="_x0000_s36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3288</xdr:row>
          <xdr:rowOff>0</xdr:rowOff>
        </xdr:to>
        <xdr:sp macro="" textlink="">
          <xdr:nvSpPr>
            <xdr:cNvPr id="36281" name="Button 6585" hidden="1">
              <a:extLst>
                <a:ext uri="{63B3BB69-23CF-44E3-9099-C40C66FF867C}">
                  <a14:compatExt spid="_x0000_s36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3289</xdr:row>
          <xdr:rowOff>0</xdr:rowOff>
        </xdr:to>
        <xdr:sp macro="" textlink="">
          <xdr:nvSpPr>
            <xdr:cNvPr id="36282" name="Button 6586" hidden="1">
              <a:extLst>
                <a:ext uri="{63B3BB69-23CF-44E3-9099-C40C66FF867C}">
                  <a14:compatExt spid="_x0000_s36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3290</xdr:row>
          <xdr:rowOff>0</xdr:rowOff>
        </xdr:to>
        <xdr:sp macro="" textlink="">
          <xdr:nvSpPr>
            <xdr:cNvPr id="36283" name="Button 6587" hidden="1">
              <a:extLst>
                <a:ext uri="{63B3BB69-23CF-44E3-9099-C40C66FF867C}">
                  <a14:compatExt spid="_x0000_s36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3291</xdr:row>
          <xdr:rowOff>0</xdr:rowOff>
        </xdr:to>
        <xdr:sp macro="" textlink="">
          <xdr:nvSpPr>
            <xdr:cNvPr id="36284" name="Button 6588" hidden="1">
              <a:extLst>
                <a:ext uri="{63B3BB69-23CF-44E3-9099-C40C66FF867C}">
                  <a14:compatExt spid="_x0000_s36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7</xdr:col>
          <xdr:colOff>0</xdr:colOff>
          <xdr:row>3292</xdr:row>
          <xdr:rowOff>0</xdr:rowOff>
        </xdr:to>
        <xdr:sp macro="" textlink="">
          <xdr:nvSpPr>
            <xdr:cNvPr id="36285" name="Button 6589" hidden="1">
              <a:extLst>
                <a:ext uri="{63B3BB69-23CF-44E3-9099-C40C66FF867C}">
                  <a14:compatExt spid="_x0000_s362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3293</xdr:row>
          <xdr:rowOff>0</xdr:rowOff>
        </xdr:to>
        <xdr:sp macro="" textlink="">
          <xdr:nvSpPr>
            <xdr:cNvPr id="36286" name="Button 6590" hidden="1">
              <a:extLst>
                <a:ext uri="{63B3BB69-23CF-44E3-9099-C40C66FF867C}">
                  <a14:compatExt spid="_x0000_s362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3294</xdr:row>
          <xdr:rowOff>0</xdr:rowOff>
        </xdr:to>
        <xdr:sp macro="" textlink="">
          <xdr:nvSpPr>
            <xdr:cNvPr id="36287" name="Button 6591" hidden="1">
              <a:extLst>
                <a:ext uri="{63B3BB69-23CF-44E3-9099-C40C66FF867C}">
                  <a14:compatExt spid="_x0000_s362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3295</xdr:row>
          <xdr:rowOff>0</xdr:rowOff>
        </xdr:to>
        <xdr:sp macro="" textlink="">
          <xdr:nvSpPr>
            <xdr:cNvPr id="36288" name="Button 6592" hidden="1">
              <a:extLst>
                <a:ext uri="{63B3BB69-23CF-44E3-9099-C40C66FF867C}">
                  <a14:compatExt spid="_x0000_s36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3296</xdr:row>
          <xdr:rowOff>0</xdr:rowOff>
        </xdr:to>
        <xdr:sp macro="" textlink="">
          <xdr:nvSpPr>
            <xdr:cNvPr id="36289" name="Button 6593" hidden="1">
              <a:extLst>
                <a:ext uri="{63B3BB69-23CF-44E3-9099-C40C66FF867C}">
                  <a14:compatExt spid="_x0000_s36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3378</xdr:row>
          <xdr:rowOff>0</xdr:rowOff>
        </xdr:to>
        <xdr:sp macro="" textlink="">
          <xdr:nvSpPr>
            <xdr:cNvPr id="36311" name="Button 6615" hidden="1">
              <a:extLst>
                <a:ext uri="{63B3BB69-23CF-44E3-9099-C40C66FF867C}">
                  <a14:compatExt spid="_x0000_s363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3379</xdr:row>
          <xdr:rowOff>0</xdr:rowOff>
        </xdr:to>
        <xdr:sp macro="" textlink="">
          <xdr:nvSpPr>
            <xdr:cNvPr id="36312" name="Button 6616" hidden="1">
              <a:extLst>
                <a:ext uri="{63B3BB69-23CF-44E3-9099-C40C66FF867C}">
                  <a14:compatExt spid="_x0000_s36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3371</xdr:row>
          <xdr:rowOff>0</xdr:rowOff>
        </xdr:to>
        <xdr:sp macro="" textlink="">
          <xdr:nvSpPr>
            <xdr:cNvPr id="36313" name="Button 6617" hidden="1">
              <a:extLst>
                <a:ext uri="{63B3BB69-23CF-44E3-9099-C40C66FF867C}">
                  <a14:compatExt spid="_x0000_s363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3392</xdr:row>
          <xdr:rowOff>0</xdr:rowOff>
        </xdr:to>
        <xdr:sp macro="" textlink="">
          <xdr:nvSpPr>
            <xdr:cNvPr id="36332" name="Button 6636" hidden="1">
              <a:extLst>
                <a:ext uri="{63B3BB69-23CF-44E3-9099-C40C66FF867C}">
                  <a14:compatExt spid="_x0000_s363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3393</xdr:row>
          <xdr:rowOff>0</xdr:rowOff>
        </xdr:to>
        <xdr:sp macro="" textlink="">
          <xdr:nvSpPr>
            <xdr:cNvPr id="36333" name="Button 6637" hidden="1">
              <a:extLst>
                <a:ext uri="{63B3BB69-23CF-44E3-9099-C40C66FF867C}">
                  <a14:compatExt spid="_x0000_s36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3385</xdr:row>
          <xdr:rowOff>0</xdr:rowOff>
        </xdr:to>
        <xdr:sp macro="" textlink="">
          <xdr:nvSpPr>
            <xdr:cNvPr id="36334" name="Button 6638" hidden="1">
              <a:extLst>
                <a:ext uri="{63B3BB69-23CF-44E3-9099-C40C66FF867C}">
                  <a14:compatExt spid="_x0000_s363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3406</xdr:row>
          <xdr:rowOff>0</xdr:rowOff>
        </xdr:to>
        <xdr:sp macro="" textlink="">
          <xdr:nvSpPr>
            <xdr:cNvPr id="36353" name="Button 6657" hidden="1">
              <a:extLst>
                <a:ext uri="{63B3BB69-23CF-44E3-9099-C40C66FF867C}">
                  <a14:compatExt spid="_x0000_s363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3407</xdr:row>
          <xdr:rowOff>0</xdr:rowOff>
        </xdr:to>
        <xdr:sp macro="" textlink="">
          <xdr:nvSpPr>
            <xdr:cNvPr id="36354" name="Button 6658" hidden="1">
              <a:extLst>
                <a:ext uri="{63B3BB69-23CF-44E3-9099-C40C66FF867C}">
                  <a14:compatExt spid="_x0000_s363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3399</xdr:row>
          <xdr:rowOff>0</xdr:rowOff>
        </xdr:to>
        <xdr:sp macro="" textlink="">
          <xdr:nvSpPr>
            <xdr:cNvPr id="36355" name="Button 6659" hidden="1">
              <a:extLst>
                <a:ext uri="{63B3BB69-23CF-44E3-9099-C40C66FF867C}">
                  <a14:compatExt spid="_x0000_s363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3380</xdr:row>
          <xdr:rowOff>0</xdr:rowOff>
        </xdr:to>
        <xdr:sp macro="" textlink="">
          <xdr:nvSpPr>
            <xdr:cNvPr id="36356" name="Button 6660" hidden="1">
              <a:extLst>
                <a:ext uri="{63B3BB69-23CF-44E3-9099-C40C66FF867C}">
                  <a14:compatExt spid="_x0000_s363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3381</xdr:row>
          <xdr:rowOff>0</xdr:rowOff>
        </xdr:to>
        <xdr:sp macro="" textlink="">
          <xdr:nvSpPr>
            <xdr:cNvPr id="36357" name="Button 6661" hidden="1">
              <a:extLst>
                <a:ext uri="{63B3BB69-23CF-44E3-9099-C40C66FF867C}">
                  <a14:compatExt spid="_x0000_s363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3382</xdr:row>
          <xdr:rowOff>0</xdr:rowOff>
        </xdr:to>
        <xdr:sp macro="" textlink="">
          <xdr:nvSpPr>
            <xdr:cNvPr id="36358" name="Button 6662" hidden="1">
              <a:extLst>
                <a:ext uri="{63B3BB69-23CF-44E3-9099-C40C66FF867C}">
                  <a14:compatExt spid="_x0000_s363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3394</xdr:row>
          <xdr:rowOff>0</xdr:rowOff>
        </xdr:to>
        <xdr:sp macro="" textlink="">
          <xdr:nvSpPr>
            <xdr:cNvPr id="36359" name="Button 6663" hidden="1">
              <a:extLst>
                <a:ext uri="{63B3BB69-23CF-44E3-9099-C40C66FF867C}">
                  <a14:compatExt spid="_x0000_s36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3395</xdr:row>
          <xdr:rowOff>0</xdr:rowOff>
        </xdr:to>
        <xdr:sp macro="" textlink="">
          <xdr:nvSpPr>
            <xdr:cNvPr id="36360" name="Button 6664" hidden="1">
              <a:extLst>
                <a:ext uri="{63B3BB69-23CF-44E3-9099-C40C66FF867C}">
                  <a14:compatExt spid="_x0000_s363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3396</xdr:row>
          <xdr:rowOff>0</xdr:rowOff>
        </xdr:to>
        <xdr:sp macro="" textlink="">
          <xdr:nvSpPr>
            <xdr:cNvPr id="36361" name="Button 6665" hidden="1">
              <a:extLst>
                <a:ext uri="{63B3BB69-23CF-44E3-9099-C40C66FF867C}">
                  <a14:compatExt spid="_x0000_s363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3408</xdr:row>
          <xdr:rowOff>0</xdr:rowOff>
        </xdr:to>
        <xdr:sp macro="" textlink="">
          <xdr:nvSpPr>
            <xdr:cNvPr id="36362" name="Button 6666" hidden="1">
              <a:extLst>
                <a:ext uri="{63B3BB69-23CF-44E3-9099-C40C66FF867C}">
                  <a14:compatExt spid="_x0000_s36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3409</xdr:row>
          <xdr:rowOff>0</xdr:rowOff>
        </xdr:to>
        <xdr:sp macro="" textlink="">
          <xdr:nvSpPr>
            <xdr:cNvPr id="36363" name="Button 6667" hidden="1">
              <a:extLst>
                <a:ext uri="{63B3BB69-23CF-44E3-9099-C40C66FF867C}">
                  <a14:compatExt spid="_x0000_s363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36377" name="Button 6681" hidden="1">
              <a:extLst>
                <a:ext uri="{63B3BB69-23CF-44E3-9099-C40C66FF867C}">
                  <a14:compatExt spid="_x0000_s363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3206</xdr:row>
          <xdr:rowOff>0</xdr:rowOff>
        </xdr:to>
        <xdr:sp macro="" textlink="">
          <xdr:nvSpPr>
            <xdr:cNvPr id="36378" name="Button 6682" hidden="1">
              <a:extLst>
                <a:ext uri="{63B3BB69-23CF-44E3-9099-C40C66FF867C}">
                  <a14:compatExt spid="_x0000_s36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36379" name="Button 6683" hidden="1">
              <a:extLst>
                <a:ext uri="{63B3BB69-23CF-44E3-9099-C40C66FF867C}">
                  <a14:compatExt spid="_x0000_s36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6" totalsRowShown="0">
  <tableColumns count="6">
    <tableColumn id="1" name="CÓDIGO CATÁLOGO" dataDxfId="36"/>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8" name="Table39" displayName="Table39" ref="A296:F368" totalsRowShown="0">
  <autoFilter ref="A296:F368"/>
  <tableColumns count="6">
    <tableColumn id="1" name="CÓDIGO CATÁLOGO" dataDxfId="30"/>
    <tableColumn id="2" name="ARTÍCULO">
      <calculatedColumnFormula>IFERROR(INDEX(UNSPSCDes,MATCH(INDIRECT(ADDRESS(ROW(),COLUMN()-1,4)),UNSPSCCode,0)),"")</calculatedColumnFormula>
    </tableColumn>
    <tableColumn id="3" name="UNIDAD DE MEDIDA" dataDxfId="29" dataCellStyle="ArticleBody"/>
    <tableColumn id="4" name="CANTIDAD TOTAL ESTIMADA"/>
    <tableColumn id="5" name="PRECIO UNITARIO ESTIMADO" dataDxfId="2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378:F450" totalsRowShown="0">
  <autoFilter ref="A378:F450"/>
  <tableColumns count="6">
    <tableColumn id="1" name="CÓDIGO CATÁLOGO" dataDxfId="27"/>
    <tableColumn id="2" name="ARTÍCULO">
      <calculatedColumnFormula>IFERROR(INDEX(UNSPSCDes,MATCH(INDIRECT(ADDRESS(ROW(),COLUMN()-1,4)),UNSPSCCode,0)),"")</calculatedColumnFormula>
    </tableColumn>
    <tableColumn id="3" name="UNIDAD DE MEDIDA" dataDxfId="26" dataCellStyle="ArticleBody"/>
    <tableColumn id="4" name="CANTIDAD TOTAL ESTIMADA"/>
    <tableColumn id="5" name="PRECIO UNITARIO ESTIMADO" dataDxfId="25" dataCellStyle="ArticleBody_currency"/>
    <tableColumn id="6" name="MONTO TOTAL ESTIMADO" dataDxfId="24">
      <calculatedColumnFormula>SUM(Table39[MONTO TOTAL ESTIMADO])</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527:F528" totalsRowShown="0">
  <autoFilter ref="A527:F5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538:F539" totalsRowShown="0">
  <autoFilter ref="A538:F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549:F550" totalsRowShown="0">
  <autoFilter ref="A549:F5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560:F561" totalsRowShown="0">
  <autoFilter ref="A560:F5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571:F572" totalsRowShown="0">
  <autoFilter ref="A571:F5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582:F583" totalsRowShown="0">
  <autoFilter ref="A582:F5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593:F594" totalsRowShown="0">
  <autoFilter ref="A593:F594"/>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604:F605" totalsRowShown="0">
  <autoFilter ref="A604:F605"/>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33" displayName="Table33" ref="A36:F37" totalsRowShown="0">
  <autoFilter ref="A36:F37"/>
  <tableColumns count="6">
    <tableColumn id="1" name="CÓDIGO CATÁLOGO" dataDxfId="3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615:F616" totalsRowShown="0">
  <autoFilter ref="A615:F616"/>
  <tableColumns count="6">
    <tableColumn id="1" name="CÓDIGO CATÁLOGO" dataDxfId="2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626:F627" totalsRowShown="0">
  <autoFilter ref="A626:F627"/>
  <tableColumns count="6">
    <tableColumn id="1" name="CÓDIGO CATÁLOGO" dataDxfId="2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637:F641" totalsRowShown="0">
  <autoFilter ref="A637:F6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651:F652" totalsRowShown="0">
  <autoFilter ref="A651:F652"/>
  <tableColumns count="6">
    <tableColumn id="1" name="CÓDIGO CATÁLOGO" dataDxfId="1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662:F663" totalsRowShown="0">
  <autoFilter ref="A662:F663"/>
  <tableColumns count="6">
    <tableColumn id="1" name="CÓDIGO CATÁLOGO" dataDxfId="1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673:F676" totalsRowShown="0">
  <autoFilter ref="A673:F676"/>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686:F695" totalsRowShown="0">
  <autoFilter ref="A686:F6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
      <calculatedColumnFormula>38*3</calculatedColumnFormula>
    </tableColumn>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705:F721" totalsRowShown="0">
  <autoFilter ref="A705:F7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731:F732" totalsRowShown="0">
  <autoFilter ref="A731:F732"/>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742:F743" totalsRowShown="0">
  <autoFilter ref="A742:F743"/>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5" name="Table36" displayName="Table36" ref="A47:F48" totalsRowShown="0">
  <autoFilter ref="A47:F48"/>
  <tableColumns count="6">
    <tableColumn id="1" name="CÓDIGO CATÁLOGO" dataDxfId="3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753:F754" totalsRowShown="0">
  <autoFilter ref="A753:F754"/>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764:F765" totalsRowShown="0">
  <autoFilter ref="A764:F765"/>
  <tableColumns count="6">
    <tableColumn id="1" name="CÓDIGO CATÁLOGO" dataDxfId="1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775:F779" totalsRowShown="0">
  <autoFilter ref="A775:F7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789:F790" totalsRowShown="0">
  <autoFilter ref="A789:F7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800:F801" totalsRowShown="0">
  <autoFilter ref="A800:F8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811:F812" totalsRowShown="0">
  <autoFilter ref="A811:F8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822:F823" totalsRowShown="0">
  <autoFilter ref="A822:F8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833:F834" totalsRowShown="0">
  <autoFilter ref="A833:F8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844:F845" totalsRowShown="0">
  <autoFilter ref="A844:F8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855:F856" totalsRowShown="0">
  <autoFilter ref="A855:F8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6" name="Table37" displayName="Table37" ref="A58:F62" totalsRowShown="0">
  <autoFilter ref="A58:F62"/>
  <tableColumns count="6">
    <tableColumn id="1" name="CÓDIGO CATÁLOGO" dataDxfId="3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866:F867" totalsRowShown="0">
  <autoFilter ref="A866:F8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877:F878" totalsRowShown="0">
  <autoFilter ref="A877:F8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888:F889" totalsRowShown="0">
  <autoFilter ref="A888:F8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899:F900" totalsRowShown="0">
  <autoFilter ref="A899:F9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910:F911" totalsRowShown="0">
  <autoFilter ref="A910:F9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921:F922" totalsRowShown="0">
  <autoFilter ref="A921:F9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932:F933" totalsRowShown="0">
  <autoFilter ref="A932:F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943:F944" totalsRowShown="0">
  <autoFilter ref="A943:F9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954:F955" totalsRowShown="0">
  <autoFilter ref="A954:F9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965:F966" totalsRowShown="0">
  <autoFilter ref="A965:F9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1" name="Table32" displayName="Table32" ref="A72:F80" totalsRowShown="0">
  <autoFilter ref="A72:F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976:F977" totalsRowShown="0">
  <autoFilter ref="A976:F9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987:F988" totalsRowShown="0">
  <autoFilter ref="A987:F9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998:F999" totalsRowShown="0">
  <autoFilter ref="A998:F9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1009:F1010" totalsRowShown="0">
  <autoFilter ref="A1009:F10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1020:F1021" totalsRowShown="0">
  <autoFilter ref="A1020:F10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1031:F1032" totalsRowShown="0">
  <autoFilter ref="A1031:F1032"/>
  <tableColumns count="6">
    <tableColumn id="1" name="CÓDIGO CATÁLOGO" dataDxfId="1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1042:F1045" totalsRowShown="0">
  <autoFilter ref="A1042:F10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1055:F1063" totalsRowShown="0">
  <autoFilter ref="A1055:F10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1073:F1080" totalsRowShown="0">
  <autoFilter ref="A1073:F10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1090:F1097" totalsRowShown="0">
  <autoFilter ref="A1090:F10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10" name="Table311" displayName="Table311" ref="A90:F92" totalsRowShown="0">
  <autoFilter ref="A90:F92"/>
  <tableColumns count="6">
    <tableColumn id="1" name="CÓDIGO CATÁLOGO" dataDxfId="3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1107:F1114" totalsRowShown="0">
  <autoFilter ref="A1107:F11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1124:F1202" totalsRowShown="0">
  <autoFilter ref="A1124:F12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1212:F1289" totalsRowShown="0">
  <autoFilter ref="A1212:F1289"/>
  <tableColumns count="6">
    <tableColumn id="1" name="CÓDIGO CATÁLOGO" dataDxfId="10"/>
    <tableColumn id="2" name="ARTÍCULO">
      <calculatedColumnFormula>IFERROR(INDEX(UNSPSCDes,MATCH(INDIRECT(ADDRESS(ROW(),COLUMN()-1,4)),UNSPSCCode,0)),"")</calculatedColumnFormula>
    </tableColumn>
    <tableColumn id="3" name="UNIDAD DE MEDIDA" dataDxfId="9" dataCellStyle="ArticleBody"/>
    <tableColumn id="4" name="CANTIDAD TOTAL ESTIMADA"/>
    <tableColumn id="5" name="PRECIO UNITARIO ESTIMADO" dataDxfId="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1299:F1376" totalsRowShown="0">
  <autoFilter ref="A1299:F13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386:F1490" totalsRowShown="0">
  <autoFilter ref="A1386:F14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500:F1596" totalsRowShown="0">
  <autoFilter ref="A1500:F15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606:F1673" totalsRowShown="0">
  <autoFilter ref="A1606:F16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683:F1721" totalsRowShown="0">
  <autoFilter ref="A1683:F17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729:F1769" totalsRowShown="0">
  <autoFilter ref="A1729:F17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779:F1820" totalsRowShown="0">
  <autoFilter ref="A1779:F18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11" name="Table312" displayName="Table312" ref="A102:F123" totalsRowShown="0">
  <autoFilter ref="A102:F123"/>
  <tableColumns count="6">
    <tableColumn id="1" name="CÓDIGO CATÁLOGO" dataDxfId="3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830:F1883" totalsRowShown="0">
  <autoFilter ref="A1830:F18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893:F1949" totalsRowShown="0">
  <autoFilter ref="A1893:F19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959:F2013" totalsRowShown="0">
  <autoFilter ref="A1959:F20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2023:F2030" totalsRowShown="0">
  <autoFilter ref="A2023:F20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2040:F2046" totalsRowShown="0">
  <autoFilter ref="A2040:F20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6" name="Table377" displayName="Table377" ref="A2056:F2062" totalsRowShown="0">
  <autoFilter ref="A2056:F2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7" name="Table378" displayName="Table378" ref="A2072:F2087" totalsRowShown="0">
  <autoFilter ref="A2072:F20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2097:F2112" totalsRowShown="0">
  <autoFilter ref="A2097:F21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2122:F2137" totalsRowShown="0">
  <autoFilter ref="A2122:F21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0" name="Table381" displayName="Table381" ref="A2147:F2293" totalsRowShown="0">
  <autoFilter ref="A2147:F22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33:F204" totalsRowShown="0">
  <autoFilter ref="A133:F2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1" name="Table382" displayName="Table382" ref="A2303:F2396" totalsRowShown="0">
  <autoFilter ref="A2303:F2396"/>
  <tableColumns count="6">
    <tableColumn id="1" name="CÓDIGO CATÁLOGO"/>
    <tableColumn id="2" name="ARTÍCULO">
      <calculatedColumnFormula>IFERROR(INDEX(UNSPSCDes,MATCH(INDIRECT(ADDRESS(ROW(),COLUMN()-1,4)),UNSPSCCode,0)),"")</calculatedColumnFormula>
    </tableColumn>
    <tableColumn id="3" name="UNIDAD DE MEDIDA" dataDxfId="5" dataCellStyle="ArticleBody"/>
    <tableColumn id="4" name="CANTIDAD TOTAL ESTIMADA" dataDxfId="4"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2" name="Table383" displayName="Table383" ref="A2406:F2499" totalsRowShown="0">
  <autoFilter ref="A2406:F24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3" name="Table384" displayName="Table384" ref="A2509:F2548" totalsRowShown="0">
  <autoFilter ref="A2509:F25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4" name="Table385" displayName="Table385" ref="A2558:F2598" totalsRowShown="0">
  <autoFilter ref="A2558:F2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5" name="Table386" displayName="Table386" ref="A2608:F2647" totalsRowShown="0">
  <autoFilter ref="A2608:F26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86" name="Table387" displayName="Table387" ref="A2657:F2726" totalsRowShown="0">
  <autoFilter ref="A2657:F27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87" name="Table388" displayName="Table388" ref="A2736:F2805" totalsRowShown="0">
  <autoFilter ref="A2736:F28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88" name="Table389" displayName="Table389" ref="A2815:F2882" totalsRowShown="0">
  <autoFilter ref="A2815:F2882"/>
  <tableColumns count="6">
    <tableColumn id="1" name="CÓDIGO CATÁLOGO" dataDxfId="3"/>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92" name="Table393" displayName="Table393" ref="A2893:F2897" totalsRowShown="0">
  <autoFilter ref="A2893:F28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93" name="Table394" displayName="Table394" ref="A2907:F2913" totalsRowShown="0">
  <autoFilter ref="A2907:F29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7" name="Table38" displayName="Table38" ref="A214:F286" totalsRowShown="0">
  <autoFilter ref="A214:F2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4" name="Table395" displayName="Table395" ref="A2923:F2929" totalsRowShown="0">
  <autoFilter ref="A2923:F29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5" name="Table396" displayName="Table396" ref="A2939:F2967" totalsRowShown="0">
  <autoFilter ref="A2939:F29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6" name="Table397" displayName="Table397" ref="A2977:F3003" totalsRowShown="0">
  <autoFilter ref="A2977:F30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97" name="Table398" displayName="Table398" ref="A3013:F3039" totalsRowShown="0">
  <autoFilter ref="A3013:F3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98" name="Table399" displayName="Table399" ref="A3049:F3053" totalsRowShown="0">
  <autoFilter ref="A3049:F30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99" name="Table3100" displayName="Table3100" ref="A3063:F3067" totalsRowShown="0">
  <autoFilter ref="A3063:F30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100" name="Table3101" displayName="Table3101" ref="A3077:F3080" totalsRowShown="0">
  <autoFilter ref="A3077:F30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2089" Type="http://schemas.openxmlformats.org/officeDocument/2006/relationships/ctrlProp" Target="../ctrlProps/ctrlProp2086.xml"/><Relationship Id="rId170" Type="http://schemas.openxmlformats.org/officeDocument/2006/relationships/ctrlProp" Target="../ctrlProps/ctrlProp167.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table" Target="../tables/table1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2080" Type="http://schemas.openxmlformats.org/officeDocument/2006/relationships/ctrlProp" Target="../ctrlProps/ctrlProp2077.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2245" Type="http://schemas.openxmlformats.org/officeDocument/2006/relationships/ctrlProp" Target="../ctrlProps/ctrlProp2242.xml"/><Relationship Id="rId2452" Type="http://schemas.openxmlformats.org/officeDocument/2006/relationships/table" Target="../tables/table4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105" Type="http://schemas.openxmlformats.org/officeDocument/2006/relationships/ctrlProp" Target="../ctrlProps/ctrlProp2102.xml"/><Relationship Id="rId2312" Type="http://schemas.openxmlformats.org/officeDocument/2006/relationships/ctrlProp" Target="../ctrlProps/ctrlProp2309.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table" Target="../tables/table62.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289" Type="http://schemas.openxmlformats.org/officeDocument/2006/relationships/ctrlProp" Target="../ctrlProps/ctrlProp2286.xml"/><Relationship Id="rId2496" Type="http://schemas.openxmlformats.org/officeDocument/2006/relationships/table" Target="../tables/table8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table" Target="../tables/table11.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073" Type="http://schemas.openxmlformats.org/officeDocument/2006/relationships/ctrlProp" Target="../ctrlProps/ctrlProp2070.xml"/><Relationship Id="rId2280" Type="http://schemas.openxmlformats.org/officeDocument/2006/relationships/ctrlProp" Target="../ctrlProps/ctrlProp2277.xml"/><Relationship Id="rId2378" Type="http://schemas.openxmlformats.org/officeDocument/2006/relationships/ctrlProp" Target="../ctrlProps/ctrlProp2375.xml"/><Relationship Id="rId252" Type="http://schemas.openxmlformats.org/officeDocument/2006/relationships/ctrlProp" Target="../ctrlProps/ctrlProp249.xml"/><Relationship Id="rId1187" Type="http://schemas.openxmlformats.org/officeDocument/2006/relationships/ctrlProp" Target="../ctrlProps/ctrlProp1184.xml"/><Relationship Id="rId2140" Type="http://schemas.openxmlformats.org/officeDocument/2006/relationships/ctrlProp" Target="../ctrlProps/ctrlProp2137.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2238" Type="http://schemas.openxmlformats.org/officeDocument/2006/relationships/ctrlProp" Target="../ctrlProps/ctrlProp2235.xml"/><Relationship Id="rId2445" Type="http://schemas.openxmlformats.org/officeDocument/2006/relationships/table" Target="../tables/table3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table" Target="../tables/table55.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327" Type="http://schemas.openxmlformats.org/officeDocument/2006/relationships/ctrlProp" Target="../ctrlProps/ctrlProp2324.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489" Type="http://schemas.openxmlformats.org/officeDocument/2006/relationships/table" Target="../tables/table7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2349" Type="http://schemas.openxmlformats.org/officeDocument/2006/relationships/ctrlProp" Target="../ctrlProps/ctrlProp234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table" Target="../tables/table4.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table" Target="../tables/table68.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ctrlProp" Target="../ctrlProps/ctrlProp2197.xml"/><Relationship Id="rId2438" Type="http://schemas.openxmlformats.org/officeDocument/2006/relationships/table" Target="../tables/table26.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2505" Type="http://schemas.openxmlformats.org/officeDocument/2006/relationships/table" Target="../tables/table93.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table" Target="../tables/table39.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311" Type="http://schemas.openxmlformats.org/officeDocument/2006/relationships/ctrlProp" Target="../ctrlProps/ctrlProp2308.xml"/><Relationship Id="rId2409" Type="http://schemas.openxmlformats.org/officeDocument/2006/relationships/ctrlProp" Target="../ctrlProps/ctrlProp2406.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table" Target="../tables/table6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2400" Type="http://schemas.openxmlformats.org/officeDocument/2006/relationships/ctrlProp" Target="../ctrlProps/ctrlProp2397.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2288" Type="http://schemas.openxmlformats.org/officeDocument/2006/relationships/ctrlProp" Target="../ctrlProps/ctrlProp2285.xml"/><Relationship Id="rId2495" Type="http://schemas.openxmlformats.org/officeDocument/2006/relationships/table" Target="../tables/table83.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ctrlProp" Target="../ctrlProps/ctrlProp2352.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table" Target="../tables/table10.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table" Target="../tables/table32.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ctrlProp" Target="../ctrlProps/ctrlProp2301.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ctrlProp" Target="../ctrlProps/ctrlProp2396.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466" Type="http://schemas.openxmlformats.org/officeDocument/2006/relationships/table" Target="../tables/table54.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2390" Type="http://schemas.openxmlformats.org/officeDocument/2006/relationships/ctrlProp" Target="../ctrlProps/ctrlProp2387.xml"/><Relationship Id="rId2488" Type="http://schemas.openxmlformats.org/officeDocument/2006/relationships/table" Target="../tables/table76.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ctrlProp" Target="../ctrlProps/ctrlProp2345.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table" Target="../tables/table3.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2437" Type="http://schemas.openxmlformats.org/officeDocument/2006/relationships/table" Target="../tables/table25.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2504" Type="http://schemas.openxmlformats.org/officeDocument/2006/relationships/table" Target="../tables/table92.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2459" Type="http://schemas.openxmlformats.org/officeDocument/2006/relationships/table" Target="../tables/table4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table" Target="../tables/table38.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ctrlProp" Target="../ctrlProps/ctrlProp2307.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table" Target="../tables/table60.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table" Target="../tables/table8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table" Target="../tables/table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table" Target="../tables/table3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ctrlProp" Target="../ctrlProps/ctrlProp2300.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ctrlProp" Target="../ctrlProps/ctrlProp2395.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table" Target="../tables/table53.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ctrlProp" Target="../ctrlProps/ctrlProp2322.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table" Target="../tables/table75.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193" Type="http://schemas.openxmlformats.org/officeDocument/2006/relationships/ctrlProp" Target="../ctrlProps/ctrlProp2190.xml"/><Relationship Id="rId2414" Type="http://schemas.openxmlformats.org/officeDocument/2006/relationships/table" Target="../tables/table2.xml"/><Relationship Id="rId2498" Type="http://schemas.openxmlformats.org/officeDocument/2006/relationships/table" Target="../tables/table86.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120" Type="http://schemas.openxmlformats.org/officeDocument/2006/relationships/ctrlProp" Target="../ctrlProps/ctrlProp211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2218" Type="http://schemas.openxmlformats.org/officeDocument/2006/relationships/ctrlProp" Target="../ctrlProps/ctrlProp2215.xml"/><Relationship Id="rId2425" Type="http://schemas.openxmlformats.org/officeDocument/2006/relationships/table" Target="../tables/table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2131" Type="http://schemas.openxmlformats.org/officeDocument/2006/relationships/ctrlProp" Target="../ctrlProps/ctrlProp2128.xml"/><Relationship Id="rId2369" Type="http://schemas.openxmlformats.org/officeDocument/2006/relationships/ctrlProp" Target="../ctrlProps/ctrlProp236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2229" Type="http://schemas.openxmlformats.org/officeDocument/2006/relationships/ctrlProp" Target="../ctrlProps/ctrlProp2226.xml"/><Relationship Id="rId2436" Type="http://schemas.openxmlformats.org/officeDocument/2006/relationships/table" Target="../tables/table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075" Type="http://schemas.openxmlformats.org/officeDocument/2006/relationships/ctrlProp" Target="../ctrlProps/ctrlProp2072.xml"/><Relationship Id="rId2282" Type="http://schemas.openxmlformats.org/officeDocument/2006/relationships/ctrlProp" Target="../ctrlProps/ctrlProp2279.xml"/><Relationship Id="rId2503" Type="http://schemas.openxmlformats.org/officeDocument/2006/relationships/table" Target="../tables/table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2142" Type="http://schemas.openxmlformats.org/officeDocument/2006/relationships/ctrlProp" Target="../ctrlProps/ctrlProp2139.xml"/><Relationship Id="rId2447" Type="http://schemas.openxmlformats.org/officeDocument/2006/relationships/table" Target="../tables/table3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086" Type="http://schemas.openxmlformats.org/officeDocument/2006/relationships/ctrlProp" Target="../ctrlProps/ctrlProp2083.xml"/><Relationship Id="rId2307" Type="http://schemas.openxmlformats.org/officeDocument/2006/relationships/ctrlProp" Target="../ctrlProps/ctrlProp2304.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table" Target="../tables/table46.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097" Type="http://schemas.openxmlformats.org/officeDocument/2006/relationships/ctrlProp" Target="../ctrlProps/ctrlProp2094.xml"/><Relationship Id="rId2318" Type="http://schemas.openxmlformats.org/officeDocument/2006/relationships/ctrlProp" Target="../ctrlProps/ctrlProp231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2164" Type="http://schemas.openxmlformats.org/officeDocument/2006/relationships/ctrlProp" Target="../ctrlProps/ctrlProp2161.xml"/><Relationship Id="rId2371" Type="http://schemas.openxmlformats.org/officeDocument/2006/relationships/ctrlProp" Target="../ctrlProps/ctrlProp236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table" Target="../tables/table5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329" Type="http://schemas.openxmlformats.org/officeDocument/2006/relationships/ctrlProp" Target="../ctrlProps/ctrlProp2326.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2035" Type="http://schemas.openxmlformats.org/officeDocument/2006/relationships/ctrlProp" Target="../ctrlProps/ctrlProp20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242" Type="http://schemas.openxmlformats.org/officeDocument/2006/relationships/ctrlProp" Target="../ctrlProps/ctrlProp22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186" Type="http://schemas.openxmlformats.org/officeDocument/2006/relationships/ctrlProp" Target="../ctrlProps/ctrlProp2183.xml"/><Relationship Id="rId2393" Type="http://schemas.openxmlformats.org/officeDocument/2006/relationships/ctrlProp" Target="../ctrlProps/ctrlProp2390.xml"/><Relationship Id="rId2407" Type="http://schemas.openxmlformats.org/officeDocument/2006/relationships/ctrlProp" Target="../ctrlProps/ctrlProp2404.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table" Target="../tables/table4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2113" Type="http://schemas.openxmlformats.org/officeDocument/2006/relationships/ctrlProp" Target="../ctrlProps/ctrlProp2110.xml"/><Relationship Id="rId2320" Type="http://schemas.openxmlformats.org/officeDocument/2006/relationships/ctrlProp" Target="../ctrlProps/ctrlProp2317.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197" Type="http://schemas.openxmlformats.org/officeDocument/2006/relationships/ctrlProp" Target="../ctrlProps/ctrlProp2194.xml"/><Relationship Id="rId2418" Type="http://schemas.openxmlformats.org/officeDocument/2006/relationships/table" Target="../tables/table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table" Target="../tables/table5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2429" Type="http://schemas.openxmlformats.org/officeDocument/2006/relationships/table" Target="../tables/table1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2482" Type="http://schemas.openxmlformats.org/officeDocument/2006/relationships/table" Target="../tables/table70.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2135" Type="http://schemas.openxmlformats.org/officeDocument/2006/relationships/ctrlProp" Target="../ctrlProps/ctrlProp2132.xml"/><Relationship Id="rId2342" Type="http://schemas.openxmlformats.org/officeDocument/2006/relationships/ctrlProp" Target="../ctrlProps/ctrlProp233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079" Type="http://schemas.openxmlformats.org/officeDocument/2006/relationships/ctrlProp" Target="../ctrlProps/ctrlProp2076.xml"/><Relationship Id="rId2202" Type="http://schemas.openxmlformats.org/officeDocument/2006/relationships/ctrlProp" Target="../ctrlProps/ctrlProp219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286" Type="http://schemas.openxmlformats.org/officeDocument/2006/relationships/ctrlProp" Target="../ctrlProps/ctrlProp2283.xml"/><Relationship Id="rId2493" Type="http://schemas.openxmlformats.org/officeDocument/2006/relationships/table" Target="../tables/table81.xml"/><Relationship Id="rId2507" Type="http://schemas.openxmlformats.org/officeDocument/2006/relationships/table" Target="../tables/table9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146" Type="http://schemas.openxmlformats.org/officeDocument/2006/relationships/ctrlProp" Target="../ctrlProps/ctrlProp2143.xml"/><Relationship Id="rId2353" Type="http://schemas.openxmlformats.org/officeDocument/2006/relationships/ctrlProp" Target="../ctrlProps/ctrlProp235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table" Target="../tables/table8.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2157" Type="http://schemas.openxmlformats.org/officeDocument/2006/relationships/ctrlProp" Target="../ctrlProps/ctrlProp2154.xml"/><Relationship Id="rId2364" Type="http://schemas.openxmlformats.org/officeDocument/2006/relationships/ctrlProp" Target="../ctrlProps/ctrlProp236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2017" Type="http://schemas.openxmlformats.org/officeDocument/2006/relationships/ctrlProp" Target="../ctrlProps/ctrlProp2014.xml"/><Relationship Id="rId2224" Type="http://schemas.openxmlformats.org/officeDocument/2006/relationships/ctrlProp" Target="../ctrlProps/ctrlProp222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2431" Type="http://schemas.openxmlformats.org/officeDocument/2006/relationships/table" Target="../tables/table19.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2028" Type="http://schemas.openxmlformats.org/officeDocument/2006/relationships/ctrlProp" Target="../ctrlProps/ctrlProp202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2235" Type="http://schemas.openxmlformats.org/officeDocument/2006/relationships/ctrlProp" Target="../ctrlProps/ctrlProp2232.xml"/><Relationship Id="rId2442" Type="http://schemas.openxmlformats.org/officeDocument/2006/relationships/table" Target="../tables/table3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081" Type="http://schemas.openxmlformats.org/officeDocument/2006/relationships/ctrlProp" Target="../ctrlProps/ctrlProp2078.xml"/><Relationship Id="rId2179" Type="http://schemas.openxmlformats.org/officeDocument/2006/relationships/ctrlProp" Target="../ctrlProps/ctrlProp2176.xml"/><Relationship Id="rId2302" Type="http://schemas.openxmlformats.org/officeDocument/2006/relationships/ctrlProp" Target="../ctrlProps/ctrlProp2299.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386" Type="http://schemas.openxmlformats.org/officeDocument/2006/relationships/ctrlProp" Target="../ctrlProps/ctrlProp238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table" Target="../tables/table4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092" Type="http://schemas.openxmlformats.org/officeDocument/2006/relationships/ctrlProp" Target="../ctrlProps/ctrlProp2089.xml"/><Relationship Id="rId2106" Type="http://schemas.openxmlformats.org/officeDocument/2006/relationships/ctrlProp" Target="../ctrlProps/ctrlProp2103.xml"/><Relationship Id="rId2313" Type="http://schemas.openxmlformats.org/officeDocument/2006/relationships/ctrlProp" Target="../ctrlProps/ctrlProp2310.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397" Type="http://schemas.openxmlformats.org/officeDocument/2006/relationships/ctrlProp" Target="../ctrlProps/ctrlProp239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57" Type="http://schemas.openxmlformats.org/officeDocument/2006/relationships/ctrlProp" Target="../ctrlProps/ctrlProp2254.xml"/><Relationship Id="rId2464" Type="http://schemas.openxmlformats.org/officeDocument/2006/relationships/table" Target="../tables/table5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table" Target="../tables/table63.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335" Type="http://schemas.openxmlformats.org/officeDocument/2006/relationships/ctrlProp" Target="../ctrlProps/ctrlProp233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181" Type="http://schemas.openxmlformats.org/officeDocument/2006/relationships/ctrlProp" Target="../ctrlProps/ctrlProp2178.xml"/><Relationship Id="rId2402" Type="http://schemas.openxmlformats.org/officeDocument/2006/relationships/ctrlProp" Target="../ctrlProps/ctrlProp239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table" Target="../tables/table7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2139" Type="http://schemas.openxmlformats.org/officeDocument/2006/relationships/ctrlProp" Target="../ctrlProps/ctrlProp2136.xml"/><Relationship Id="rId2346" Type="http://schemas.openxmlformats.org/officeDocument/2006/relationships/ctrlProp" Target="../ctrlProps/ctrlProp234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192" Type="http://schemas.openxmlformats.org/officeDocument/2006/relationships/ctrlProp" Target="../ctrlProps/ctrlProp2189.xml"/><Relationship Id="rId2206" Type="http://schemas.openxmlformats.org/officeDocument/2006/relationships/ctrlProp" Target="../ctrlProps/ctrlProp2203.xml"/><Relationship Id="rId2413" Type="http://schemas.openxmlformats.org/officeDocument/2006/relationships/table" Target="../tables/table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052" Type="http://schemas.openxmlformats.org/officeDocument/2006/relationships/ctrlProp" Target="../ctrlProps/ctrlProp2049.xml"/><Relationship Id="rId2497" Type="http://schemas.openxmlformats.org/officeDocument/2006/relationships/table" Target="../tables/table8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357" Type="http://schemas.openxmlformats.org/officeDocument/2006/relationships/ctrlProp" Target="../ctrlProps/ctrlProp235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2424" Type="http://schemas.openxmlformats.org/officeDocument/2006/relationships/table" Target="../tables/table1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2130" Type="http://schemas.openxmlformats.org/officeDocument/2006/relationships/ctrlProp" Target="../ctrlProps/ctrlProp2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2228" Type="http://schemas.openxmlformats.org/officeDocument/2006/relationships/ctrlProp" Target="../ctrlProps/ctrlProp2225.xml"/><Relationship Id="rId2435" Type="http://schemas.openxmlformats.org/officeDocument/2006/relationships/table" Target="../tables/table2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074" Type="http://schemas.openxmlformats.org/officeDocument/2006/relationships/ctrlProp" Target="../ctrlProps/ctrlProp2071.xml"/><Relationship Id="rId2281" Type="http://schemas.openxmlformats.org/officeDocument/2006/relationships/ctrlProp" Target="../ctrlProps/ctrlProp2278.xml"/><Relationship Id="rId2502" Type="http://schemas.openxmlformats.org/officeDocument/2006/relationships/table" Target="../tables/table9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141" Type="http://schemas.openxmlformats.org/officeDocument/2006/relationships/ctrlProp" Target="../ctrlProps/ctrlProp2138.xml"/><Relationship Id="rId2379" Type="http://schemas.openxmlformats.org/officeDocument/2006/relationships/ctrlProp" Target="../ctrlProps/ctrlProp237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table" Target="../tables/table3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085" Type="http://schemas.openxmlformats.org/officeDocument/2006/relationships/ctrlProp" Target="../ctrlProps/ctrlProp2082.xml"/><Relationship Id="rId2292" Type="http://schemas.openxmlformats.org/officeDocument/2006/relationships/ctrlProp" Target="../ctrlProps/ctrlProp2289.xml"/><Relationship Id="rId2306" Type="http://schemas.openxmlformats.org/officeDocument/2006/relationships/ctrlProp" Target="../ctrlProps/ctrlProp2303.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152" Type="http://schemas.openxmlformats.org/officeDocument/2006/relationships/ctrlProp" Target="../ctrlProps/ctrlProp214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2457" Type="http://schemas.openxmlformats.org/officeDocument/2006/relationships/table" Target="../tables/table4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096" Type="http://schemas.openxmlformats.org/officeDocument/2006/relationships/ctrlProp" Target="../ctrlProps/ctrlProp2093.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table" Target="../tables/table56.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328" Type="http://schemas.openxmlformats.org/officeDocument/2006/relationships/ctrlProp" Target="../ctrlProps/ctrlProp2325.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174" Type="http://schemas.openxmlformats.org/officeDocument/2006/relationships/ctrlProp" Target="../ctrlProps/ctrlProp2171.xml"/><Relationship Id="rId2381" Type="http://schemas.openxmlformats.org/officeDocument/2006/relationships/ctrlProp" Target="../ctrlProps/ctrlProp237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table" Target="../tables/table6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101" Type="http://schemas.openxmlformats.org/officeDocument/2006/relationships/ctrlProp" Target="../ctrlProps/ctrlProp2098.xml"/><Relationship Id="rId2339" Type="http://schemas.openxmlformats.org/officeDocument/2006/relationships/ctrlProp" Target="../ctrlProps/ctrlProp233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185" Type="http://schemas.openxmlformats.org/officeDocument/2006/relationships/ctrlProp" Target="../ctrlProps/ctrlProp2182.xml"/><Relationship Id="rId2392" Type="http://schemas.openxmlformats.org/officeDocument/2006/relationships/ctrlProp" Target="../ctrlProps/ctrlProp2389.xml"/><Relationship Id="rId2406" Type="http://schemas.openxmlformats.org/officeDocument/2006/relationships/ctrlProp" Target="../ctrlProps/ctrlProp240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2252" Type="http://schemas.openxmlformats.org/officeDocument/2006/relationships/ctrlProp" Target="../ctrlProps/ctrlProp2249.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196" Type="http://schemas.openxmlformats.org/officeDocument/2006/relationships/ctrlProp" Target="../ctrlProps/ctrlProp2193.xml"/><Relationship Id="rId2417" Type="http://schemas.openxmlformats.org/officeDocument/2006/relationships/table" Target="../tables/table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table" Target="../tables/table5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2428" Type="http://schemas.openxmlformats.org/officeDocument/2006/relationships/table" Target="../tables/table16.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table" Target="../tables/table6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2134" Type="http://schemas.openxmlformats.org/officeDocument/2006/relationships/ctrlProp" Target="../ctrlProps/ctrlProp2131.xml"/><Relationship Id="rId2341" Type="http://schemas.openxmlformats.org/officeDocument/2006/relationships/ctrlProp" Target="../ctrlProps/ctrlProp233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2439" Type="http://schemas.openxmlformats.org/officeDocument/2006/relationships/table" Target="../tables/table2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078" Type="http://schemas.openxmlformats.org/officeDocument/2006/relationships/ctrlProp" Target="../ctrlProps/ctrlProp2075.xml"/><Relationship Id="rId2201" Type="http://schemas.openxmlformats.org/officeDocument/2006/relationships/ctrlProp" Target="../ctrlProps/ctrlProp2198.xml"/><Relationship Id="rId2285" Type="http://schemas.openxmlformats.org/officeDocument/2006/relationships/ctrlProp" Target="../ctrlProps/ctrlProp2282.xml"/><Relationship Id="rId2492" Type="http://schemas.openxmlformats.org/officeDocument/2006/relationships/table" Target="../tables/table80.xml"/><Relationship Id="rId2506" Type="http://schemas.openxmlformats.org/officeDocument/2006/relationships/table" Target="../tables/table94.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table" Target="../tables/table2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table" Target="../tables/table5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table" Target="../tables/table73.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table" Target="../tables/table2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table" Target="../tables/table89.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table" Target="../tables/table4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table" Target="../tables/table66.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table" Target="../tables/table1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table" Target="../tables/table79.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table" Target="../tables/table3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table" Target="../tables/table2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table" Target="../tables/table50.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table" Target="../tables/table72.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omments" Target="../comments1.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table" Target="../tables/table21.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table" Target="../tables/table88.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table" Target="../tables/table43.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table" Target="../tables/table65.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table" Target="../tables/table8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table" Target="../tables/table14.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table" Target="../tables/table78.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table" Target="../tables/table3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table" Target="../tables/table4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table" Target="../tables/table7.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table" Target="../tables/table7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table" Target="../tables/table96.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table" Target="../tables/table20.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table" Target="../tables/table4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table" Target="../tables/table6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vmlDrawing" Target="../drawings/vmlDrawing2.vml"/><Relationship Id="rId7" Type="http://schemas.openxmlformats.org/officeDocument/2006/relationships/ctrlProp" Target="../ctrlProps/ctrlProp2413.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412.xml"/><Relationship Id="rId5" Type="http://schemas.openxmlformats.org/officeDocument/2006/relationships/ctrlProp" Target="../ctrlProps/ctrlProp2411.xml"/><Relationship Id="rId4" Type="http://schemas.openxmlformats.org/officeDocument/2006/relationships/ctrlProp" Target="../ctrlProps/ctrlProp2410.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4"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20" t="s">
        <v>15168</v>
      </c>
      <c r="C6" s="120"/>
    </row>
    <row r="7" spans="2:7" ht="18" x14ac:dyDescent="0.25">
      <c r="B7" s="52" t="s">
        <v>5214</v>
      </c>
      <c r="C7" s="53" t="e">
        <f ca="1">PACC!B10</f>
        <v>#VALUE!</v>
      </c>
      <c r="G7" s="28"/>
    </row>
    <row r="8" spans="2:7" ht="18" x14ac:dyDescent="0.25">
      <c r="B8" s="54" t="s">
        <v>3641</v>
      </c>
      <c r="C8" s="55">
        <f ca="1">PACC!B9</f>
        <v>66</v>
      </c>
      <c r="G8" s="28"/>
    </row>
    <row r="9" spans="2:7" ht="18" x14ac:dyDescent="0.25">
      <c r="B9" s="54" t="s">
        <v>5769</v>
      </c>
      <c r="C9" s="56" t="str">
        <f>IF(PACC!E6="","",PACC!E6)</f>
        <v>0216</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17725</v>
      </c>
      <c r="C12" s="56" t="str">
        <f>IF(PACC!E9="","",PACC!E9)</f>
        <v>Ministerio de Cultura</v>
      </c>
      <c r="G12" s="28"/>
    </row>
    <row r="13" spans="2:7" ht="16.5" customHeight="1" x14ac:dyDescent="0.25">
      <c r="B13" s="54" t="s">
        <v>18228</v>
      </c>
      <c r="C13" s="57" t="str">
        <f>IF(PACC!E11="","",PACC!E11)</f>
        <v>2017</v>
      </c>
      <c r="G13" s="29"/>
    </row>
    <row r="14" spans="2:7" ht="16.5" customHeight="1" x14ac:dyDescent="0.25">
      <c r="B14" s="54" t="s">
        <v>4035</v>
      </c>
      <c r="C14" s="75" t="str">
        <f>IF(PACC!E12="","",PACC!E12)</f>
        <v/>
      </c>
      <c r="G14" s="29"/>
    </row>
    <row r="15" spans="2:7" x14ac:dyDescent="0.25">
      <c r="B15" s="121" t="s">
        <v>3406</v>
      </c>
      <c r="C15" s="121"/>
    </row>
    <row r="16" spans="2:7" x14ac:dyDescent="0.25">
      <c r="B16" s="58" t="s">
        <v>10692</v>
      </c>
      <c r="C16" s="53">
        <f ca="1">SUMIF(ObjetoContratacionOculto,"="&amp;Bienes,TotalEstColumnValue)</f>
        <v>11516696</v>
      </c>
    </row>
    <row r="17" spans="2:3" x14ac:dyDescent="0.25">
      <c r="B17" s="58" t="s">
        <v>528</v>
      </c>
      <c r="C17" s="53">
        <f>SUMIF(ObjetoContratacionOculto,"="&amp;Obras,TotalEstColumnValue)</f>
        <v>0</v>
      </c>
    </row>
    <row r="18" spans="2:3" x14ac:dyDescent="0.25">
      <c r="B18" s="58" t="s">
        <v>91</v>
      </c>
      <c r="C18" s="53">
        <f ca="1">SUMIF(ObjetoContratacionOculto,"="&amp;Servicios,TotalEstColumnValue)</f>
        <v>38301200</v>
      </c>
    </row>
    <row r="19" spans="2:3" x14ac:dyDescent="0.25">
      <c r="B19" s="58" t="s">
        <v>6782</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121" t="s">
        <v>16803</v>
      </c>
      <c r="C21" s="121"/>
    </row>
    <row r="22" spans="2:3" x14ac:dyDescent="0.25">
      <c r="B22" s="58" t="s">
        <v>11796</v>
      </c>
      <c r="C22" s="53">
        <f ca="1">SUMIF(MIPYMEOculto,"="&amp;MIPYMESí,TotalEstColumnValue)</f>
        <v>2839089</v>
      </c>
    </row>
    <row r="23" spans="2:3" x14ac:dyDescent="0.25">
      <c r="B23" s="58" t="s">
        <v>17858</v>
      </c>
      <c r="C23" s="53">
        <f>SUMIF(MIPYMEOculto,"="&amp;MIPYMEMujer,TotalEstColumnValue)</f>
        <v>0</v>
      </c>
    </row>
    <row r="24" spans="2:3" x14ac:dyDescent="0.25">
      <c r="B24" s="58" t="s">
        <v>3562</v>
      </c>
      <c r="C24" s="53">
        <f ca="1">SUMIF(MIPYMEOculto,"="&amp;MIPYMENo,TotalEstColumnValue)</f>
        <v>41112270</v>
      </c>
    </row>
    <row r="25" spans="2:3" x14ac:dyDescent="0.25">
      <c r="B25" s="120" t="s">
        <v>14392</v>
      </c>
      <c r="C25" s="120"/>
    </row>
    <row r="26" spans="2:3" x14ac:dyDescent="0.25">
      <c r="B26" s="58" t="s">
        <v>10103</v>
      </c>
      <c r="C26" s="53">
        <f ca="1">SUMIF(ProcedimientoOculto,"="&amp;ModCU,TotalEstColumnValue)</f>
        <v>1000</v>
      </c>
    </row>
    <row r="27" spans="2:3" x14ac:dyDescent="0.25">
      <c r="B27" s="58" t="s">
        <v>9174</v>
      </c>
      <c r="C27" s="53">
        <f ca="1">SUMIF(ProcedimientoOculto,"="&amp;ModCM,TotalEstColumnValue)</f>
        <v>458500</v>
      </c>
    </row>
    <row r="28" spans="2:3" x14ac:dyDescent="0.25">
      <c r="B28" s="58" t="s">
        <v>11064</v>
      </c>
      <c r="C28" s="53">
        <f ca="1">SUMIF(ProcedimientoOculto,"="&amp;ModCP,TotalEstColumnValue)</f>
        <v>5934021</v>
      </c>
    </row>
    <row r="29" spans="2:3" x14ac:dyDescent="0.25">
      <c r="B29" s="58" t="s">
        <v>7889</v>
      </c>
      <c r="C29" s="53">
        <f ca="1">SUMIF(ProcedimientoOculto,"="&amp;ModLP,TotalEstColumnValue)</f>
        <v>35668400</v>
      </c>
    </row>
    <row r="30" spans="2:3" x14ac:dyDescent="0.25">
      <c r="B30" s="58" t="s">
        <v>13160</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15997</v>
      </c>
      <c r="C33" s="53">
        <f ca="1">SUMIF(ProcedimientoOculto,"="&amp;ModEBienes,TotalEstColumnValue)</f>
        <v>1900000</v>
      </c>
    </row>
    <row r="34" spans="2:3" ht="30" x14ac:dyDescent="0.25">
      <c r="B34" s="54" t="s">
        <v>12211</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3410"/>
  <sheetViews>
    <sheetView tabSelected="1" topLeftCell="A70" zoomScaleSheetLayoutView="100" workbookViewId="0">
      <selection activeCell="A23" sqref="A23"/>
    </sheetView>
  </sheetViews>
  <sheetFormatPr baseColWidth="10" defaultColWidth="9.140625" defaultRowHeight="14.1" customHeight="1" x14ac:dyDescent="0.25"/>
  <cols>
    <col min="1" max="1" width="24.28515625" style="26" customWidth="1"/>
    <col min="2" max="2" width="53.42578125" style="26" customWidth="1"/>
    <col min="3" max="3" width="19" style="26" customWidth="1"/>
    <col min="4" max="4" width="24" style="26" customWidth="1"/>
    <col min="5" max="5" width="24.28515625" style="26" customWidth="1"/>
    <col min="6" max="6" width="24"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32"/>
      <c r="B1" s="42"/>
      <c r="C1" s="30"/>
      <c r="D1" s="30"/>
      <c r="E1" s="1"/>
      <c r="F1" s="42"/>
      <c r="G1" s="42"/>
      <c r="H1" s="2"/>
      <c r="I1" s="31"/>
      <c r="J1" s="31"/>
      <c r="K1" s="10"/>
      <c r="L1" s="10"/>
      <c r="M1" s="10"/>
    </row>
    <row r="2" spans="1:13" s="3" customFormat="1" ht="18" x14ac:dyDescent="0.25">
      <c r="A2" s="132"/>
      <c r="B2" s="124" t="s">
        <v>1389</v>
      </c>
      <c r="C2" s="124"/>
      <c r="D2" s="124"/>
      <c r="E2" s="124"/>
      <c r="F2" s="60"/>
      <c r="G2" s="42"/>
      <c r="H2" s="10"/>
    </row>
    <row r="3" spans="1:13" s="3" customFormat="1" ht="18" x14ac:dyDescent="0.25">
      <c r="A3" s="132"/>
      <c r="B3" s="125" t="str">
        <f>"AÑO "&amp;E11</f>
        <v>AÑO 2017</v>
      </c>
      <c r="C3" s="125"/>
      <c r="D3" s="125"/>
      <c r="E3" s="125"/>
      <c r="F3" s="61"/>
      <c r="G3" s="42"/>
      <c r="H3" s="10"/>
    </row>
    <row r="4" spans="1:13" s="3" customFormat="1" ht="18" x14ac:dyDescent="0.25">
      <c r="A4" s="132"/>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5260</v>
      </c>
      <c r="E6" s="126" t="s">
        <v>3396</v>
      </c>
      <c r="F6" s="127"/>
    </row>
    <row r="7" spans="1:13" s="43" customFormat="1" ht="13.5" x14ac:dyDescent="0.25">
      <c r="A7" s="36" t="s">
        <v>16010</v>
      </c>
      <c r="B7" s="44"/>
      <c r="C7" s="44"/>
      <c r="D7" s="46" t="s">
        <v>10081</v>
      </c>
      <c r="E7" s="126" t="s">
        <v>15154</v>
      </c>
      <c r="F7" s="127"/>
    </row>
    <row r="8" spans="1:13" s="43" customFormat="1" ht="13.5" x14ac:dyDescent="0.25">
      <c r="A8" s="44"/>
      <c r="B8" s="44"/>
      <c r="C8" s="44"/>
      <c r="D8" s="46" t="s">
        <v>11674</v>
      </c>
      <c r="E8" s="126" t="s">
        <v>17208</v>
      </c>
      <c r="F8" s="127"/>
    </row>
    <row r="9" spans="1:13" s="43" customFormat="1" ht="13.5" x14ac:dyDescent="0.25">
      <c r="A9" s="38" t="s">
        <v>3827</v>
      </c>
      <c r="B9" s="48">
        <f ca="1">COUNTIFS(TotalEstColumnName,"="&amp;TotalEstLabel,TotalEstColumnValue,"&gt;0")</f>
        <v>66</v>
      </c>
      <c r="C9" s="44"/>
      <c r="D9" s="46" t="s">
        <v>6838</v>
      </c>
      <c r="E9" s="126" t="s">
        <v>15149</v>
      </c>
      <c r="F9" s="127"/>
    </row>
    <row r="10" spans="1:13" s="43" customFormat="1" ht="13.5" x14ac:dyDescent="0.25">
      <c r="A10" s="40" t="s">
        <v>17061</v>
      </c>
      <c r="B10" s="47" t="e">
        <f ca="1">SUMIF(TotalEstColumnName,"="&amp;TotalEstLabel,TotalEstColumnValue)</f>
        <v>#VALUE!</v>
      </c>
      <c r="C10" s="44"/>
      <c r="D10" s="46" t="s">
        <v>14706</v>
      </c>
      <c r="E10" s="126" t="s">
        <v>9016</v>
      </c>
      <c r="F10" s="127"/>
    </row>
    <row r="11" spans="1:13" s="43" customFormat="1" ht="13.5" x14ac:dyDescent="0.25">
      <c r="A11" s="39"/>
      <c r="B11" s="39"/>
      <c r="C11" s="44"/>
      <c r="D11" s="46" t="s">
        <v>3423</v>
      </c>
      <c r="E11" s="128" t="s">
        <v>12269</v>
      </c>
      <c r="F11" s="129"/>
    </row>
    <row r="12" spans="1:13" s="43" customFormat="1" ht="13.5" x14ac:dyDescent="0.25">
      <c r="A12" s="37"/>
      <c r="B12" s="37"/>
      <c r="C12" s="37"/>
      <c r="D12" s="46" t="s">
        <v>3494</v>
      </c>
      <c r="E12" s="130" t="s">
        <v>6780</v>
      </c>
      <c r="F12" s="131"/>
    </row>
    <row r="15" spans="1:13" ht="33.950000000000003" customHeight="1" x14ac:dyDescent="0.25">
      <c r="A15" s="64" t="s">
        <v>16383</v>
      </c>
      <c r="B15" s="64" t="s">
        <v>161</v>
      </c>
      <c r="C15" s="64" t="s">
        <v>11724</v>
      </c>
      <c r="D15" s="64" t="s">
        <v>14378</v>
      </c>
      <c r="E15" s="64" t="s">
        <v>10962</v>
      </c>
      <c r="F15" s="64" t="s">
        <v>11095</v>
      </c>
    </row>
    <row r="16" spans="1:13" ht="13.5" customHeight="1" x14ac:dyDescent="0.25">
      <c r="A16" s="66" t="s">
        <v>18833</v>
      </c>
      <c r="B16" s="66" t="s">
        <v>18834</v>
      </c>
      <c r="C16" s="66" t="s">
        <v>17799</v>
      </c>
      <c r="D16" s="66" t="s">
        <v>17484</v>
      </c>
      <c r="E16" s="66" t="s">
        <v>17855</v>
      </c>
      <c r="F16" s="66" t="s">
        <v>6780</v>
      </c>
    </row>
    <row r="17" spans="1:10" ht="14.1" customHeight="1" x14ac:dyDescent="0.25">
      <c r="A17" s="122" t="s">
        <v>14828</v>
      </c>
      <c r="B17" s="67" t="s">
        <v>8528</v>
      </c>
      <c r="C17" s="77">
        <v>42767</v>
      </c>
      <c r="D17" s="122" t="s">
        <v>9386</v>
      </c>
      <c r="E17" s="79" t="s">
        <v>13094</v>
      </c>
      <c r="F17" s="80" t="s">
        <v>3080</v>
      </c>
    </row>
    <row r="18" spans="1:10" ht="14.1" customHeight="1" x14ac:dyDescent="0.25">
      <c r="A18" s="123"/>
      <c r="B18" s="67" t="s">
        <v>1786</v>
      </c>
      <c r="C18" s="78">
        <f>IF(C17="","",IF(AND(MONTH(C17)&gt;=1,MONTH(C17)&lt;=3),1,IF(AND(MONTH(C17)&gt;=4,MONTH(C17)&lt;=6),2,IF(AND(MONTH(C17)&gt;=7,MONTH(C17)&lt;=9),3,4))))</f>
        <v>1</v>
      </c>
      <c r="D18" s="123"/>
      <c r="E18" s="79" t="s">
        <v>2417</v>
      </c>
      <c r="F18" s="80" t="s">
        <v>11112</v>
      </c>
    </row>
    <row r="19" spans="1:10" ht="14.1" customHeight="1" x14ac:dyDescent="0.25">
      <c r="A19" s="123"/>
      <c r="B19" s="67" t="s">
        <v>12943</v>
      </c>
      <c r="C19" s="77">
        <v>42809</v>
      </c>
      <c r="D19" s="123"/>
      <c r="E19" s="79" t="s">
        <v>3073</v>
      </c>
      <c r="F19" s="80" t="s">
        <v>11112</v>
      </c>
    </row>
    <row r="20" spans="1:10" ht="14.1" customHeight="1" x14ac:dyDescent="0.25">
      <c r="A20" s="123"/>
      <c r="B20" s="67" t="s">
        <v>1786</v>
      </c>
      <c r="C20" s="78">
        <f>IF(C19="","",IF(AND(MONTH(C19)&gt;=1,MONTH(C19)&lt;=3),1,IF(AND(MONTH(C19)&gt;=4,MONTH(C19)&lt;=6),2,IF(AND(MONTH(C19)&gt;=7,MONTH(C19)&lt;=9),3,4))))</f>
        <v>1</v>
      </c>
      <c r="D20" s="123"/>
      <c r="E20" s="79" t="s">
        <v>13193</v>
      </c>
      <c r="F20" s="80" t="s">
        <v>11112</v>
      </c>
    </row>
    <row r="22" spans="1:10" ht="14.1" customHeight="1" thickBot="1" x14ac:dyDescent="0.3">
      <c r="A22" s="72" t="s">
        <v>15736</v>
      </c>
      <c r="B22" s="72" t="s">
        <v>16147</v>
      </c>
      <c r="C22" s="72" t="s">
        <v>15642</v>
      </c>
      <c r="D22" s="72" t="s">
        <v>15252</v>
      </c>
      <c r="E22" s="72" t="s">
        <v>6932</v>
      </c>
      <c r="F22" s="72" t="s">
        <v>15281</v>
      </c>
    </row>
    <row r="23" spans="1:10" ht="13.5" customHeight="1" x14ac:dyDescent="0.25">
      <c r="A23" s="85">
        <v>50201711</v>
      </c>
      <c r="B23" s="69" t="str">
        <f ca="1">IFERROR(INDEX(UNSPSCDes,MATCH(INDIRECT(ADDRESS(ROW(),COLUMN()-1,4)),UNSPSCCode,0)),"")</f>
        <v>Té instantáneo</v>
      </c>
      <c r="C23" s="82" t="s">
        <v>1449</v>
      </c>
      <c r="D23" s="81">
        <v>120</v>
      </c>
      <c r="E23" s="71">
        <v>900</v>
      </c>
      <c r="F23" s="70">
        <f ca="1">INDIRECT(ADDRESS(ROW(),COLUMN()-2,4))*INDIRECT(ADDRESS(ROW(),COLUMN()-1,4))</f>
        <v>108000</v>
      </c>
    </row>
    <row r="24" spans="1:10" ht="13.5" customHeight="1" x14ac:dyDescent="0.25">
      <c r="A24" s="85">
        <v>50161509</v>
      </c>
      <c r="B24" s="69" t="str">
        <f ca="1">IFERROR(INDEX(UNSPSCDes,MATCH(INDIRECT(ADDRESS(ROW(),COLUMN()-1,4)),UNSPSCCode,0)),"")</f>
        <v>Azucares naturales o productos endulzantes</v>
      </c>
      <c r="C24" s="82" t="s">
        <v>4735</v>
      </c>
      <c r="D24" s="81">
        <v>250</v>
      </c>
      <c r="E24" s="71">
        <v>130</v>
      </c>
      <c r="F24" s="70">
        <f ca="1">INDIRECT(ADDRESS(ROW(),COLUMN()-2,4))*INDIRECT(ADDRESS(ROW(),COLUMN()-1,4))</f>
        <v>32500</v>
      </c>
    </row>
    <row r="25" spans="1:10" ht="13.5" customHeight="1" x14ac:dyDescent="0.25">
      <c r="A25" s="85">
        <v>50201714</v>
      </c>
      <c r="B25" s="69" t="str">
        <f ca="1">IFERROR(INDEX(UNSPSCDes,MATCH(INDIRECT(ADDRESS(ROW(),COLUMN()-1,4)),UNSPSCCode,0)),"")</f>
        <v>Cremas no lácteas</v>
      </c>
      <c r="C25" s="82" t="s">
        <v>1449</v>
      </c>
      <c r="D25" s="81">
        <v>36</v>
      </c>
      <c r="E25" s="71">
        <v>500</v>
      </c>
      <c r="F25" s="70">
        <f ca="1">INDIRECT(ADDRESS(ROW(),COLUMN()-2,4))*INDIRECT(ADDRESS(ROW(),COLUMN()-1,4))</f>
        <v>18000</v>
      </c>
    </row>
    <row r="26" spans="1:10" ht="13.5" customHeight="1" x14ac:dyDescent="0.25">
      <c r="A26" s="85"/>
      <c r="B26" s="69" t="str">
        <f ca="1">IFERROR(INDEX(UNSPSCDes,MATCH(INDIRECT(ADDRESS(ROW(),COLUMN()-1,4)),UNSPSCCode,0)),"")</f>
        <v/>
      </c>
      <c r="C26" s="82"/>
      <c r="D26" s="81"/>
      <c r="E26" s="71"/>
      <c r="F26" s="70">
        <f ca="1">INDIRECT(ADDRESS(ROW(),COLUMN()-2,4))*INDIRECT(ADDRESS(ROW(),COLUMN()-1,4))</f>
        <v>0</v>
      </c>
    </row>
    <row r="27" spans="1:10" ht="14.1" customHeight="1" x14ac:dyDescent="0.25">
      <c r="E27" s="83" t="s">
        <v>12551</v>
      </c>
      <c r="F27" s="74">
        <f ca="1">SUM(Table4[MONTO TOTAL ESTIMADO])</f>
        <v>158500</v>
      </c>
      <c r="H27" s="26" t="str">
        <f>C16</f>
        <v>Bienes</v>
      </c>
      <c r="I27" s="26" t="str">
        <f>E16</f>
        <v>No</v>
      </c>
      <c r="J27" s="26" t="str">
        <f>D16</f>
        <v>Compras Menores</v>
      </c>
    </row>
    <row r="28" spans="1:10" ht="14.1" customHeight="1" thickBot="1" x14ac:dyDescent="0.3"/>
    <row r="29" spans="1:10" ht="33.75" customHeight="1" thickBot="1" x14ac:dyDescent="0.25">
      <c r="A29" s="64" t="s">
        <v>16383</v>
      </c>
      <c r="B29" s="64" t="s">
        <v>161</v>
      </c>
      <c r="C29" s="64" t="s">
        <v>11724</v>
      </c>
      <c r="D29" s="64" t="s">
        <v>14378</v>
      </c>
      <c r="E29" s="64" t="s">
        <v>10962</v>
      </c>
      <c r="F29" s="64" t="s">
        <v>11095</v>
      </c>
      <c r="G29" s="45"/>
      <c r="H29" s="45"/>
      <c r="I29" s="45"/>
      <c r="J29" s="45"/>
    </row>
    <row r="30" spans="1:10" ht="13.5" customHeight="1" thickBot="1" x14ac:dyDescent="0.25">
      <c r="A30" s="66" t="s">
        <v>18835</v>
      </c>
      <c r="B30" s="66" t="s">
        <v>18841</v>
      </c>
      <c r="C30" s="66" t="s">
        <v>6798</v>
      </c>
      <c r="D30" s="66" t="s">
        <v>2518</v>
      </c>
      <c r="E30" s="66" t="s">
        <v>17855</v>
      </c>
      <c r="F30" s="66"/>
      <c r="G30" s="45"/>
      <c r="H30" s="45"/>
      <c r="I30" s="45"/>
      <c r="J30" s="45"/>
    </row>
    <row r="31" spans="1:10" ht="14.1" customHeight="1" thickBot="1" x14ac:dyDescent="0.25">
      <c r="A31" s="122" t="s">
        <v>14828</v>
      </c>
      <c r="B31" s="67" t="s">
        <v>8528</v>
      </c>
      <c r="C31" s="76">
        <v>42767</v>
      </c>
      <c r="D31" s="122" t="s">
        <v>9386</v>
      </c>
      <c r="E31" s="67" t="s">
        <v>13094</v>
      </c>
      <c r="F31" s="66" t="s">
        <v>3080</v>
      </c>
      <c r="G31" s="45"/>
      <c r="H31" s="45"/>
      <c r="I31" s="45"/>
      <c r="J31" s="45"/>
    </row>
    <row r="32" spans="1:10" ht="14.1" customHeight="1" thickBot="1" x14ac:dyDescent="0.25">
      <c r="A32" s="123"/>
      <c r="B32" s="67" t="s">
        <v>1786</v>
      </c>
      <c r="C32" s="84">
        <f>IF(C31="","",IF(AND(MONTH(C31)&gt;=1,MONTH(C31)&lt;=3),1,IF(AND(MONTH(C31)&gt;=4,MONTH(C31)&lt;=6),2,IF(AND(MONTH(C31)&gt;=7,MONTH(C31)&lt;=9),3,4))))</f>
        <v>1</v>
      </c>
      <c r="D32" s="123"/>
      <c r="E32" s="67" t="s">
        <v>2417</v>
      </c>
      <c r="F32" s="66" t="s">
        <v>11112</v>
      </c>
      <c r="G32" s="45"/>
      <c r="H32" s="45"/>
      <c r="I32" s="45"/>
      <c r="J32" s="45"/>
    </row>
    <row r="33" spans="1:10" ht="14.1" customHeight="1" thickBot="1" x14ac:dyDescent="0.25">
      <c r="A33" s="123"/>
      <c r="B33" s="67" t="s">
        <v>12943</v>
      </c>
      <c r="C33" s="76">
        <v>42795</v>
      </c>
      <c r="D33" s="123"/>
      <c r="E33" s="67" t="s">
        <v>3073</v>
      </c>
      <c r="F33" s="66" t="s">
        <v>11112</v>
      </c>
      <c r="G33" s="45"/>
      <c r="H33" s="45"/>
      <c r="I33" s="45"/>
      <c r="J33" s="45"/>
    </row>
    <row r="34" spans="1:10" ht="14.1" customHeight="1" thickBot="1" x14ac:dyDescent="0.25">
      <c r="A34" s="123"/>
      <c r="B34" s="67" t="s">
        <v>1786</v>
      </c>
      <c r="C34" s="84">
        <f>IF(C33="","",IF(AND(MONTH(C33)&gt;=1,MONTH(C33)&lt;=3),1,IF(AND(MONTH(C33)&gt;=4,MONTH(C33)&lt;=6),2,IF(AND(MONTH(C33)&gt;=7,MONTH(C33)&lt;=9),3,4))))</f>
        <v>1</v>
      </c>
      <c r="D34" s="123"/>
      <c r="E34" s="67" t="s">
        <v>13193</v>
      </c>
      <c r="F34" s="66" t="s">
        <v>11112</v>
      </c>
      <c r="G34" s="45"/>
      <c r="H34" s="45"/>
      <c r="I34" s="45"/>
      <c r="J34" s="45"/>
    </row>
    <row r="35" spans="1:10" ht="14.1" customHeight="1" thickBot="1" x14ac:dyDescent="0.25">
      <c r="A35" s="45"/>
      <c r="B35" s="45"/>
      <c r="C35" s="45"/>
      <c r="D35" s="45"/>
      <c r="E35" s="45"/>
      <c r="F35" s="45"/>
      <c r="G35" s="45"/>
      <c r="H35" s="45"/>
      <c r="I35" s="45"/>
      <c r="J35" s="45"/>
    </row>
    <row r="36" spans="1:10" ht="14.1" customHeight="1" thickBot="1" x14ac:dyDescent="0.25">
      <c r="A36" s="72" t="s">
        <v>15736</v>
      </c>
      <c r="B36" s="72" t="s">
        <v>16147</v>
      </c>
      <c r="C36" s="72" t="s">
        <v>15642</v>
      </c>
      <c r="D36" s="72" t="s">
        <v>15252</v>
      </c>
      <c r="E36" s="72" t="s">
        <v>6932</v>
      </c>
      <c r="F36" s="72" t="s">
        <v>15281</v>
      </c>
      <c r="G36" s="45"/>
      <c r="H36" s="45"/>
      <c r="I36" s="45"/>
      <c r="J36" s="45"/>
    </row>
    <row r="37" spans="1:10" ht="13.5" customHeight="1" x14ac:dyDescent="0.2">
      <c r="A37" s="85">
        <v>90101801</v>
      </c>
      <c r="B37" s="69" t="str">
        <f ca="1">IFERROR(INDEX(UNSPSCDes,MATCH(INDIRECT(ADDRESS(ROW(),COLUMN()-1,4)),UNSPSCCode,0)),"")</f>
        <v>Comidas para llevar preparadas profesionalmente</v>
      </c>
      <c r="C37" s="81" t="s">
        <v>1449</v>
      </c>
      <c r="D37" s="81">
        <v>15048</v>
      </c>
      <c r="E37" s="71">
        <v>175</v>
      </c>
      <c r="F37" s="70">
        <f ca="1">INDIRECT(ADDRESS(ROW(),COLUMN()-2,4))*INDIRECT(ADDRESS(ROW(),COLUMN()-1,4))</f>
        <v>2633400</v>
      </c>
      <c r="G37" s="45"/>
      <c r="H37" s="45"/>
      <c r="I37" s="45"/>
      <c r="J37" s="45"/>
    </row>
    <row r="38" spans="1:10" ht="14.1" customHeight="1" x14ac:dyDescent="0.2">
      <c r="A38" s="45"/>
      <c r="B38" s="45"/>
      <c r="C38" s="45"/>
      <c r="D38" s="45"/>
      <c r="E38" s="73" t="s">
        <v>12551</v>
      </c>
      <c r="F38" s="74">
        <f ca="1">SUM(Table33[MONTO TOTAL ESTIMADO])</f>
        <v>2633400</v>
      </c>
      <c r="G38" s="45"/>
      <c r="H38" s="45" t="str">
        <f>C30</f>
        <v>Servicios</v>
      </c>
      <c r="I38" s="45" t="str">
        <f>E30</f>
        <v>No</v>
      </c>
      <c r="J38" s="45" t="str">
        <f>D30</f>
        <v>Licitacion Publica</v>
      </c>
    </row>
    <row r="39" spans="1:10" ht="14.1" customHeight="1" thickBot="1" x14ac:dyDescent="0.3"/>
    <row r="40" spans="1:10" ht="33.75" customHeight="1" thickBot="1" x14ac:dyDescent="0.25">
      <c r="A40" s="64" t="s">
        <v>16383</v>
      </c>
      <c r="B40" s="64" t="s">
        <v>161</v>
      </c>
      <c r="C40" s="64" t="s">
        <v>11724</v>
      </c>
      <c r="D40" s="64" t="s">
        <v>14378</v>
      </c>
      <c r="E40" s="64" t="s">
        <v>10962</v>
      </c>
      <c r="F40" s="64" t="s">
        <v>11095</v>
      </c>
      <c r="G40" s="45"/>
      <c r="H40" s="45"/>
      <c r="I40" s="45"/>
      <c r="J40" s="45"/>
    </row>
    <row r="41" spans="1:10" ht="13.5" customHeight="1" thickBot="1" x14ac:dyDescent="0.25">
      <c r="A41" s="66" t="s">
        <v>18836</v>
      </c>
      <c r="B41" s="66" t="s">
        <v>18837</v>
      </c>
      <c r="C41" s="66" t="s">
        <v>6798</v>
      </c>
      <c r="D41" s="66" t="s">
        <v>17484</v>
      </c>
      <c r="E41" s="66" t="s">
        <v>17855</v>
      </c>
      <c r="F41" s="66"/>
      <c r="G41" s="45"/>
      <c r="H41" s="45"/>
      <c r="I41" s="45"/>
      <c r="J41" s="45"/>
    </row>
    <row r="42" spans="1:10" ht="14.1" customHeight="1" thickBot="1" x14ac:dyDescent="0.25">
      <c r="A42" s="122" t="s">
        <v>14828</v>
      </c>
      <c r="B42" s="67" t="s">
        <v>8528</v>
      </c>
      <c r="C42" s="76">
        <v>42767</v>
      </c>
      <c r="D42" s="122" t="s">
        <v>9386</v>
      </c>
      <c r="E42" s="67" t="s">
        <v>13094</v>
      </c>
      <c r="F42" s="66" t="s">
        <v>3080</v>
      </c>
      <c r="G42" s="45"/>
      <c r="H42" s="45"/>
      <c r="I42" s="45"/>
      <c r="J42" s="45"/>
    </row>
    <row r="43" spans="1:10" ht="14.1" customHeight="1" thickBot="1" x14ac:dyDescent="0.25">
      <c r="A43" s="123"/>
      <c r="B43" s="67" t="s">
        <v>1786</v>
      </c>
      <c r="C43" s="84">
        <f>IF(C42="","",IF(AND(MONTH(C42)&gt;=1,MONTH(C42)&lt;=3),1,IF(AND(MONTH(C42)&gt;=4,MONTH(C42)&lt;=6),2,IF(AND(MONTH(C42)&gt;=7,MONTH(C42)&lt;=9),3,4))))</f>
        <v>1</v>
      </c>
      <c r="D43" s="123"/>
      <c r="E43" s="67" t="s">
        <v>2417</v>
      </c>
      <c r="F43" s="66" t="s">
        <v>11112</v>
      </c>
      <c r="G43" s="45"/>
      <c r="H43" s="45"/>
      <c r="I43" s="45"/>
      <c r="J43" s="45"/>
    </row>
    <row r="44" spans="1:10" ht="14.1" customHeight="1" thickBot="1" x14ac:dyDescent="0.25">
      <c r="A44" s="123"/>
      <c r="B44" s="67" t="s">
        <v>12943</v>
      </c>
      <c r="C44" s="76">
        <v>42809</v>
      </c>
      <c r="D44" s="123"/>
      <c r="E44" s="67" t="s">
        <v>3073</v>
      </c>
      <c r="F44" s="66" t="s">
        <v>11112</v>
      </c>
      <c r="G44" s="45"/>
      <c r="H44" s="45"/>
      <c r="I44" s="45"/>
      <c r="J44" s="45"/>
    </row>
    <row r="45" spans="1:10" ht="14.1" customHeight="1" thickBot="1" x14ac:dyDescent="0.25">
      <c r="A45" s="123"/>
      <c r="B45" s="67" t="s">
        <v>1786</v>
      </c>
      <c r="C45" s="84">
        <f>IF(C44="","",IF(AND(MONTH(C44)&gt;=1,MONTH(C44)&lt;=3),1,IF(AND(MONTH(C44)&gt;=4,MONTH(C44)&lt;=6),2,IF(AND(MONTH(C44)&gt;=7,MONTH(C44)&lt;=9),3,4))))</f>
        <v>1</v>
      </c>
      <c r="D45" s="123"/>
      <c r="E45" s="67" t="s">
        <v>13193</v>
      </c>
      <c r="F45" s="66" t="s">
        <v>11112</v>
      </c>
      <c r="G45" s="45"/>
      <c r="H45" s="45"/>
      <c r="I45" s="45"/>
      <c r="J45" s="45"/>
    </row>
    <row r="46" spans="1:10" ht="14.1" customHeight="1" thickBot="1" x14ac:dyDescent="0.25">
      <c r="A46" s="45"/>
      <c r="B46" s="45"/>
      <c r="C46" s="45"/>
      <c r="D46" s="45"/>
      <c r="E46" s="45"/>
      <c r="F46" s="45"/>
      <c r="G46" s="45"/>
      <c r="H46" s="45"/>
      <c r="I46" s="45"/>
      <c r="J46" s="45"/>
    </row>
    <row r="47" spans="1:10" ht="14.1" customHeight="1" thickBot="1" x14ac:dyDescent="0.25">
      <c r="A47" s="72" t="s">
        <v>15736</v>
      </c>
      <c r="B47" s="72" t="s">
        <v>16147</v>
      </c>
      <c r="C47" s="72" t="s">
        <v>15642</v>
      </c>
      <c r="D47" s="72" t="s">
        <v>15252</v>
      </c>
      <c r="E47" s="72" t="s">
        <v>6932</v>
      </c>
      <c r="F47" s="72" t="s">
        <v>15281</v>
      </c>
      <c r="G47" s="45"/>
      <c r="H47" s="45"/>
      <c r="I47" s="45"/>
      <c r="J47" s="45"/>
    </row>
    <row r="48" spans="1:10" ht="13.5" customHeight="1" x14ac:dyDescent="0.2">
      <c r="A48" s="85">
        <v>60121011</v>
      </c>
      <c r="B48" s="69" t="str">
        <f ca="1">IFERROR(INDEX(UNSPSCDes,MATCH(INDIRECT(ADDRESS(ROW(),COLUMN()-1,4)),UNSPSCCode,0)),"")</f>
        <v>Fotografías</v>
      </c>
      <c r="C48" s="81" t="s">
        <v>1449</v>
      </c>
      <c r="D48" s="81">
        <v>2</v>
      </c>
      <c r="E48" s="71">
        <v>150000</v>
      </c>
      <c r="F48" s="70">
        <f ca="1">INDIRECT(ADDRESS(ROW(),COLUMN()-2,4))*INDIRECT(ADDRESS(ROW(),COLUMN()-1,4))</f>
        <v>300000</v>
      </c>
      <c r="G48" s="45"/>
      <c r="H48" s="45"/>
      <c r="I48" s="45"/>
      <c r="J48" s="45"/>
    </row>
    <row r="49" spans="1:10" ht="14.1" customHeight="1" x14ac:dyDescent="0.2">
      <c r="A49" s="45"/>
      <c r="B49" s="45"/>
      <c r="C49" s="45"/>
      <c r="D49" s="45"/>
      <c r="E49" s="73" t="s">
        <v>12551</v>
      </c>
      <c r="F49" s="74">
        <f ca="1">SUM(Table36[MONTO TOTAL ESTIMADO])</f>
        <v>300000</v>
      </c>
      <c r="G49" s="45"/>
      <c r="H49" s="45" t="str">
        <f>C41</f>
        <v>Servicios</v>
      </c>
      <c r="I49" s="45" t="str">
        <f>E41</f>
        <v>No</v>
      </c>
      <c r="J49" s="45" t="str">
        <f>D41</f>
        <v>Compras Menores</v>
      </c>
    </row>
    <row r="50" spans="1:10" ht="14.1" customHeight="1" thickBot="1" x14ac:dyDescent="0.3"/>
    <row r="51" spans="1:10" ht="33.75" customHeight="1" thickBot="1" x14ac:dyDescent="0.25">
      <c r="A51" s="64" t="s">
        <v>16383</v>
      </c>
      <c r="B51" s="64" t="s">
        <v>161</v>
      </c>
      <c r="C51" s="64" t="s">
        <v>11724</v>
      </c>
      <c r="D51" s="64" t="s">
        <v>14378</v>
      </c>
      <c r="E51" s="64" t="s">
        <v>10962</v>
      </c>
      <c r="F51" s="64" t="s">
        <v>11095</v>
      </c>
      <c r="G51" s="45"/>
      <c r="H51" s="45"/>
      <c r="I51" s="45"/>
      <c r="J51" s="45"/>
    </row>
    <row r="52" spans="1:10" ht="13.5" customHeight="1" thickBot="1" x14ac:dyDescent="0.25">
      <c r="A52" s="66" t="s">
        <v>18838</v>
      </c>
      <c r="B52" s="66" t="s">
        <v>18839</v>
      </c>
      <c r="C52" s="66" t="s">
        <v>17799</v>
      </c>
      <c r="D52" s="66" t="s">
        <v>5889</v>
      </c>
      <c r="E52" s="66" t="s">
        <v>17855</v>
      </c>
      <c r="F52" s="66"/>
      <c r="G52" s="45"/>
      <c r="H52" s="45"/>
      <c r="I52" s="45"/>
      <c r="J52" s="45"/>
    </row>
    <row r="53" spans="1:10" ht="14.1" customHeight="1" thickBot="1" x14ac:dyDescent="0.25">
      <c r="A53" s="122" t="s">
        <v>14828</v>
      </c>
      <c r="B53" s="67" t="s">
        <v>8528</v>
      </c>
      <c r="C53" s="76">
        <v>42767</v>
      </c>
      <c r="D53" s="122" t="s">
        <v>9386</v>
      </c>
      <c r="E53" s="67" t="s">
        <v>13094</v>
      </c>
      <c r="F53" s="66" t="s">
        <v>3080</v>
      </c>
      <c r="G53" s="45"/>
      <c r="H53" s="45"/>
      <c r="I53" s="45"/>
      <c r="J53" s="45"/>
    </row>
    <row r="54" spans="1:10" ht="14.1" customHeight="1" thickBot="1" x14ac:dyDescent="0.25">
      <c r="A54" s="123"/>
      <c r="B54" s="67" t="s">
        <v>1786</v>
      </c>
      <c r="C54" s="84">
        <f>IF(C53="","",IF(AND(MONTH(C53)&gt;=1,MONTH(C53)&lt;=3),1,IF(AND(MONTH(C53)&gt;=4,MONTH(C53)&lt;=6),2,IF(AND(MONTH(C53)&gt;=7,MONTH(C53)&lt;=9),3,4))))</f>
        <v>1</v>
      </c>
      <c r="D54" s="123"/>
      <c r="E54" s="67" t="s">
        <v>2417</v>
      </c>
      <c r="F54" s="66" t="s">
        <v>11112</v>
      </c>
      <c r="G54" s="45"/>
      <c r="H54" s="45"/>
      <c r="I54" s="45"/>
      <c r="J54" s="45"/>
    </row>
    <row r="55" spans="1:10" ht="14.1" customHeight="1" thickBot="1" x14ac:dyDescent="0.25">
      <c r="A55" s="123"/>
      <c r="B55" s="67" t="s">
        <v>12943</v>
      </c>
      <c r="C55" s="76">
        <v>42776</v>
      </c>
      <c r="D55" s="123"/>
      <c r="E55" s="67" t="s">
        <v>3073</v>
      </c>
      <c r="F55" s="66" t="s">
        <v>11112</v>
      </c>
      <c r="G55" s="45"/>
      <c r="H55" s="45"/>
      <c r="I55" s="45"/>
      <c r="J55" s="45"/>
    </row>
    <row r="56" spans="1:10" ht="14.1" customHeight="1" thickBot="1" x14ac:dyDescent="0.25">
      <c r="A56" s="123"/>
      <c r="B56" s="67" t="s">
        <v>1786</v>
      </c>
      <c r="C56" s="84">
        <f>IF(C55="","",IF(AND(MONTH(C55)&gt;=1,MONTH(C55)&lt;=3),1,IF(AND(MONTH(C55)&gt;=4,MONTH(C55)&lt;=6),2,IF(AND(MONTH(C55)&gt;=7,MONTH(C55)&lt;=9),3,4))))</f>
        <v>1</v>
      </c>
      <c r="D56" s="123"/>
      <c r="E56" s="67" t="s">
        <v>13193</v>
      </c>
      <c r="F56" s="66" t="s">
        <v>11112</v>
      </c>
      <c r="G56" s="45"/>
      <c r="H56" s="45"/>
      <c r="I56" s="45"/>
      <c r="J56" s="45"/>
    </row>
    <row r="57" spans="1:10" ht="14.1" customHeight="1" thickBot="1" x14ac:dyDescent="0.25">
      <c r="A57" s="45"/>
      <c r="B57" s="45"/>
      <c r="C57" s="45"/>
      <c r="D57" s="45"/>
      <c r="E57" s="45"/>
      <c r="F57" s="45"/>
      <c r="G57" s="45"/>
      <c r="H57" s="45"/>
      <c r="I57" s="45"/>
      <c r="J57" s="45"/>
    </row>
    <row r="58" spans="1:10" ht="14.1" customHeight="1" thickBot="1" x14ac:dyDescent="0.25">
      <c r="A58" s="72" t="s">
        <v>15736</v>
      </c>
      <c r="B58" s="72" t="s">
        <v>16147</v>
      </c>
      <c r="C58" s="72" t="s">
        <v>15642</v>
      </c>
      <c r="D58" s="72" t="s">
        <v>15252</v>
      </c>
      <c r="E58" s="72" t="s">
        <v>6932</v>
      </c>
      <c r="F58" s="72" t="s">
        <v>15281</v>
      </c>
      <c r="G58" s="45"/>
      <c r="H58" s="45"/>
      <c r="I58" s="45"/>
      <c r="J58" s="45"/>
    </row>
    <row r="59" spans="1:10" ht="13.5" customHeight="1" x14ac:dyDescent="0.2">
      <c r="A59" s="85">
        <v>15101506</v>
      </c>
      <c r="B59" s="69" t="str">
        <f ca="1">IFERROR(INDEX(UNSPSCDes,MATCH(INDIRECT(ADDRESS(ROW(),COLUMN()-1,4)),UNSPSCCode,0)),"")</f>
        <v>Gasolina</v>
      </c>
      <c r="C59" s="81" t="s">
        <v>1449</v>
      </c>
      <c r="D59" s="81">
        <v>1</v>
      </c>
      <c r="E59" s="71">
        <v>1300000</v>
      </c>
      <c r="F59" s="70">
        <f ca="1">INDIRECT(ADDRESS(ROW(),COLUMN()-2,4))*INDIRECT(ADDRESS(ROW(),COLUMN()-1,4))</f>
        <v>1300000</v>
      </c>
      <c r="G59" s="45"/>
      <c r="H59" s="45"/>
      <c r="I59" s="45"/>
      <c r="J59" s="45"/>
    </row>
    <row r="60" spans="1:10" ht="13.5" customHeight="1" x14ac:dyDescent="0.2">
      <c r="A60" s="85">
        <v>15101506</v>
      </c>
      <c r="B60" s="69" t="str">
        <f ca="1">IFERROR(INDEX(UNSPSCDes,MATCH(INDIRECT(ADDRESS(ROW(),COLUMN()-1,4)),UNSPSCCode,0)),"")</f>
        <v>Gasolina</v>
      </c>
      <c r="C60" s="81" t="s">
        <v>1449</v>
      </c>
      <c r="D60" s="81">
        <v>1</v>
      </c>
      <c r="E60" s="71">
        <v>120000</v>
      </c>
      <c r="F60" s="70">
        <f ca="1">INDIRECT(ADDRESS(ROW(),COLUMN()-2,4))*INDIRECT(ADDRESS(ROW(),COLUMN()-1,4))</f>
        <v>120000</v>
      </c>
      <c r="G60" s="45"/>
      <c r="H60" s="45"/>
      <c r="I60" s="45"/>
      <c r="J60" s="45"/>
    </row>
    <row r="61" spans="1:10" ht="13.5" customHeight="1" x14ac:dyDescent="0.2">
      <c r="A61" s="85">
        <v>15101505</v>
      </c>
      <c r="B61" s="69" t="str">
        <f ca="1">IFERROR(INDEX(UNSPSCDes,MATCH(INDIRECT(ADDRESS(ROW(),COLUMN()-1,4)),UNSPSCCode,0)),"")</f>
        <v>Combustible diesel</v>
      </c>
      <c r="C61" s="81" t="s">
        <v>9560</v>
      </c>
      <c r="D61" s="81">
        <v>3000</v>
      </c>
      <c r="E61" s="71">
        <v>160</v>
      </c>
      <c r="F61" s="70">
        <f ca="1">INDIRECT(ADDRESS(ROW(),COLUMN()-2,4))*INDIRECT(ADDRESS(ROW(),COLUMN()-1,4))</f>
        <v>480000</v>
      </c>
      <c r="G61" s="45"/>
      <c r="H61" s="45"/>
      <c r="I61" s="45"/>
      <c r="J61" s="45"/>
    </row>
    <row r="62" spans="1:10" ht="13.5" customHeight="1" x14ac:dyDescent="0.2">
      <c r="A62" s="85"/>
      <c r="B62" s="69" t="str">
        <f ca="1">IFERROR(INDEX(UNSPSCDes,MATCH(INDIRECT(ADDRESS(ROW(),COLUMN()-1,4)),UNSPSCCode,0)),"")</f>
        <v/>
      </c>
      <c r="C62" s="81"/>
      <c r="D62" s="81"/>
      <c r="E62" s="71"/>
      <c r="F62" s="70">
        <f ca="1">INDIRECT(ADDRESS(ROW(),COLUMN()-2,4))*INDIRECT(ADDRESS(ROW(),COLUMN()-1,4))</f>
        <v>0</v>
      </c>
      <c r="G62" s="45"/>
      <c r="H62" s="45"/>
      <c r="I62" s="45"/>
      <c r="J62" s="45"/>
    </row>
    <row r="63" spans="1:10" ht="14.1" customHeight="1" x14ac:dyDescent="0.2">
      <c r="A63" s="45"/>
      <c r="B63" s="45"/>
      <c r="C63" s="45"/>
      <c r="D63" s="45"/>
      <c r="E63" s="73" t="s">
        <v>12551</v>
      </c>
      <c r="F63" s="74">
        <f ca="1">SUM(Table37[MONTO TOTAL ESTIMADO])</f>
        <v>1900000</v>
      </c>
      <c r="G63" s="45"/>
      <c r="H63" s="45" t="str">
        <f>C52</f>
        <v>Bienes</v>
      </c>
      <c r="I63" s="45" t="str">
        <f>E52</f>
        <v>No</v>
      </c>
      <c r="J63" s="45" t="str">
        <f>D52</f>
        <v xml:space="preserve">Excepción - Bienes o servicios con exclusividad </v>
      </c>
    </row>
    <row r="64" spans="1:10" ht="14.1" customHeight="1" thickBot="1" x14ac:dyDescent="0.3"/>
    <row r="65" spans="1:10" ht="33.75" customHeight="1" thickBot="1" x14ac:dyDescent="0.25">
      <c r="A65" s="64" t="s">
        <v>16383</v>
      </c>
      <c r="B65" s="64" t="s">
        <v>161</v>
      </c>
      <c r="C65" s="64" t="s">
        <v>11724</v>
      </c>
      <c r="D65" s="64" t="s">
        <v>14378</v>
      </c>
      <c r="E65" s="64" t="s">
        <v>10962</v>
      </c>
      <c r="F65" s="64" t="s">
        <v>11095</v>
      </c>
      <c r="G65" s="45"/>
      <c r="H65" s="45"/>
      <c r="I65" s="45"/>
      <c r="J65" s="45"/>
    </row>
    <row r="66" spans="1:10" ht="13.5" customHeight="1" thickBot="1" x14ac:dyDescent="0.25">
      <c r="A66" s="66" t="s">
        <v>18840</v>
      </c>
      <c r="B66" s="66" t="s">
        <v>18845</v>
      </c>
      <c r="C66" s="66" t="s">
        <v>6798</v>
      </c>
      <c r="D66" s="66" t="s">
        <v>2518</v>
      </c>
      <c r="E66" s="66" t="s">
        <v>17855</v>
      </c>
      <c r="F66" s="66"/>
      <c r="G66" s="45"/>
      <c r="H66" s="45"/>
      <c r="I66" s="45"/>
      <c r="J66" s="45"/>
    </row>
    <row r="67" spans="1:10" ht="14.1" customHeight="1" thickBot="1" x14ac:dyDescent="0.25">
      <c r="A67" s="122" t="s">
        <v>14828</v>
      </c>
      <c r="B67" s="67" t="s">
        <v>8528</v>
      </c>
      <c r="C67" s="76">
        <v>42767</v>
      </c>
      <c r="D67" s="122" t="s">
        <v>9386</v>
      </c>
      <c r="E67" s="67" t="s">
        <v>13094</v>
      </c>
      <c r="F67" s="66" t="s">
        <v>3080</v>
      </c>
      <c r="G67" s="45"/>
      <c r="H67" s="45"/>
      <c r="I67" s="45"/>
      <c r="J67" s="45"/>
    </row>
    <row r="68" spans="1:10" ht="14.1" customHeight="1" thickBot="1" x14ac:dyDescent="0.25">
      <c r="A68" s="123"/>
      <c r="B68" s="67" t="s">
        <v>1786</v>
      </c>
      <c r="C68" s="86">
        <f>IF(C67="","",IF(AND(MONTH(C67)&gt;=1,MONTH(C67)&lt;=3),1,IF(AND(MONTH(C67)&gt;=4,MONTH(C67)&lt;=6),2,IF(AND(MONTH(C67)&gt;=7,MONTH(C67)&lt;=9),3,4))))</f>
        <v>1</v>
      </c>
      <c r="D68" s="123"/>
      <c r="E68" s="67" t="s">
        <v>2417</v>
      </c>
      <c r="F68" s="66" t="s">
        <v>11112</v>
      </c>
      <c r="G68" s="45"/>
      <c r="H68" s="45"/>
      <c r="I68" s="45"/>
      <c r="J68" s="45"/>
    </row>
    <row r="69" spans="1:10" ht="14.1" customHeight="1" thickBot="1" x14ac:dyDescent="0.25">
      <c r="A69" s="123"/>
      <c r="B69" s="67" t="s">
        <v>12943</v>
      </c>
      <c r="C69" s="76">
        <v>42826</v>
      </c>
      <c r="D69" s="123"/>
      <c r="E69" s="67" t="s">
        <v>3073</v>
      </c>
      <c r="F69" s="66" t="s">
        <v>11112</v>
      </c>
      <c r="G69" s="45"/>
      <c r="H69" s="45"/>
      <c r="I69" s="45"/>
      <c r="J69" s="45"/>
    </row>
    <row r="70" spans="1:10" ht="14.1" customHeight="1" thickBot="1" x14ac:dyDescent="0.25">
      <c r="A70" s="123"/>
      <c r="B70" s="67" t="s">
        <v>1786</v>
      </c>
      <c r="C70" s="86">
        <f>IF(C69="","",IF(AND(MONTH(C69)&gt;=1,MONTH(C69)&lt;=3),1,IF(AND(MONTH(C69)&gt;=4,MONTH(C69)&lt;=6),2,IF(AND(MONTH(C69)&gt;=7,MONTH(C69)&lt;=9),3,4))))</f>
        <v>2</v>
      </c>
      <c r="D70" s="123"/>
      <c r="E70" s="67" t="s">
        <v>13193</v>
      </c>
      <c r="F70" s="66" t="s">
        <v>11112</v>
      </c>
      <c r="G70" s="45"/>
      <c r="H70" s="45"/>
      <c r="I70" s="45"/>
      <c r="J70" s="45"/>
    </row>
    <row r="71" spans="1:10" ht="14.1" customHeight="1" thickBot="1" x14ac:dyDescent="0.25">
      <c r="A71" s="45"/>
      <c r="B71" s="45"/>
      <c r="C71" s="45"/>
      <c r="D71" s="45"/>
      <c r="E71" s="45"/>
      <c r="F71" s="45"/>
      <c r="G71" s="45"/>
      <c r="H71" s="45"/>
      <c r="I71" s="45"/>
      <c r="J71" s="45"/>
    </row>
    <row r="72" spans="1:10" ht="14.1" customHeight="1" thickBot="1" x14ac:dyDescent="0.25">
      <c r="A72" s="72" t="s">
        <v>15736</v>
      </c>
      <c r="B72" s="72" t="s">
        <v>16147</v>
      </c>
      <c r="C72" s="72" t="s">
        <v>15642</v>
      </c>
      <c r="D72" s="72" t="s">
        <v>15252</v>
      </c>
      <c r="E72" s="72" t="s">
        <v>6932</v>
      </c>
      <c r="F72" s="72" t="s">
        <v>15281</v>
      </c>
      <c r="G72" s="45"/>
      <c r="H72" s="45"/>
      <c r="I72" s="45"/>
      <c r="J72" s="45"/>
    </row>
    <row r="73" spans="1:10" ht="13.5" customHeight="1" x14ac:dyDescent="0.2">
      <c r="A73" s="85">
        <v>80141902</v>
      </c>
      <c r="B73" s="69" t="str">
        <f t="shared" ref="B73:B80" ca="1" si="0">IFERROR(INDEX(UNSPSCDes,MATCH(INDIRECT(ADDRESS(ROW(),COLUMN()-1,4)),UNSPSCCode,0)),"")</f>
        <v>Reuniones y eventos</v>
      </c>
      <c r="C73" s="81" t="s">
        <v>18144</v>
      </c>
      <c r="D73" s="81">
        <v>60</v>
      </c>
      <c r="E73" s="71">
        <v>70000</v>
      </c>
      <c r="F73" s="70">
        <f t="shared" ref="F73:F80" ca="1" si="1">INDIRECT(ADDRESS(ROW(),COLUMN()-2,4))*INDIRECT(ADDRESS(ROW(),COLUMN()-1,4))</f>
        <v>4200000</v>
      </c>
      <c r="G73" s="45"/>
      <c r="H73" s="45"/>
      <c r="I73" s="45"/>
      <c r="J73" s="45"/>
    </row>
    <row r="74" spans="1:10" ht="13.5" customHeight="1" x14ac:dyDescent="0.2">
      <c r="A74" s="85">
        <v>80141902</v>
      </c>
      <c r="B74" s="69" t="str">
        <f t="shared" ca="1" si="0"/>
        <v>Reuniones y eventos</v>
      </c>
      <c r="C74" s="81" t="s">
        <v>1449</v>
      </c>
      <c r="D74" s="81">
        <v>20</v>
      </c>
      <c r="E74" s="71">
        <v>390000</v>
      </c>
      <c r="F74" s="70">
        <f t="shared" ca="1" si="1"/>
        <v>7800000</v>
      </c>
      <c r="G74" s="45"/>
      <c r="H74" s="45"/>
      <c r="I74" s="45"/>
      <c r="J74" s="45"/>
    </row>
    <row r="75" spans="1:10" ht="13.5" customHeight="1" x14ac:dyDescent="0.2">
      <c r="A75" s="85">
        <v>90101501</v>
      </c>
      <c r="B75" s="69" t="str">
        <f t="shared" ca="1" si="0"/>
        <v>Restaurantes</v>
      </c>
      <c r="C75" s="81" t="s">
        <v>18144</v>
      </c>
      <c r="D75" s="81">
        <v>4</v>
      </c>
      <c r="E75" s="71">
        <v>90000</v>
      </c>
      <c r="F75" s="70">
        <f t="shared" ca="1" si="1"/>
        <v>360000</v>
      </c>
      <c r="G75" s="45"/>
      <c r="H75" s="45"/>
      <c r="I75" s="45"/>
      <c r="J75" s="45"/>
    </row>
    <row r="76" spans="1:10" ht="13.5" customHeight="1" x14ac:dyDescent="0.2">
      <c r="A76" s="85">
        <v>90101801</v>
      </c>
      <c r="B76" s="69" t="str">
        <f t="shared" ca="1" si="0"/>
        <v>Comidas para llevar preparadas profesionalmente</v>
      </c>
      <c r="C76" s="81" t="s">
        <v>1449</v>
      </c>
      <c r="D76" s="81">
        <v>54</v>
      </c>
      <c r="E76" s="71">
        <v>40000</v>
      </c>
      <c r="F76" s="70">
        <f t="shared" ca="1" si="1"/>
        <v>2160000</v>
      </c>
      <c r="G76" s="45"/>
      <c r="H76" s="45"/>
      <c r="I76" s="45"/>
      <c r="J76" s="45"/>
    </row>
    <row r="77" spans="1:10" ht="13.5" customHeight="1" x14ac:dyDescent="0.2">
      <c r="A77" s="85">
        <v>90101801</v>
      </c>
      <c r="B77" s="69" t="str">
        <f t="shared" ca="1" si="0"/>
        <v>Comidas para llevar preparadas profesionalmente</v>
      </c>
      <c r="C77" s="81" t="s">
        <v>1449</v>
      </c>
      <c r="D77" s="81">
        <v>7</v>
      </c>
      <c r="E77" s="71">
        <v>10000</v>
      </c>
      <c r="F77" s="70">
        <f t="shared" ca="1" si="1"/>
        <v>70000</v>
      </c>
      <c r="G77" s="45"/>
      <c r="H77" s="45"/>
      <c r="I77" s="45"/>
      <c r="J77" s="45"/>
    </row>
    <row r="78" spans="1:10" ht="13.5" customHeight="1" x14ac:dyDescent="0.2">
      <c r="A78" s="62">
        <v>50192701</v>
      </c>
      <c r="B78" s="69" t="str">
        <f t="shared" ca="1" si="0"/>
        <v>Comidas combinadas frescas</v>
      </c>
      <c r="C78" s="81" t="s">
        <v>1449</v>
      </c>
      <c r="D78" s="81">
        <v>132</v>
      </c>
      <c r="E78" s="71">
        <v>50000</v>
      </c>
      <c r="F78" s="70">
        <f t="shared" ca="1" si="1"/>
        <v>6600000</v>
      </c>
      <c r="G78" s="45"/>
      <c r="H78" s="45"/>
      <c r="I78" s="45"/>
      <c r="J78" s="45"/>
    </row>
    <row r="79" spans="1:10" ht="13.5" customHeight="1" x14ac:dyDescent="0.2">
      <c r="A79" s="85">
        <v>50192701</v>
      </c>
      <c r="B79" s="69" t="str">
        <f t="shared" ca="1" si="0"/>
        <v>Comidas combinadas frescas</v>
      </c>
      <c r="C79" s="81" t="s">
        <v>1449</v>
      </c>
      <c r="D79" s="81">
        <v>60</v>
      </c>
      <c r="E79" s="71">
        <v>45000</v>
      </c>
      <c r="F79" s="70">
        <f t="shared" ca="1" si="1"/>
        <v>2700000</v>
      </c>
      <c r="G79" s="45"/>
      <c r="H79" s="45"/>
      <c r="I79" s="45"/>
      <c r="J79" s="45"/>
    </row>
    <row r="80" spans="1:10" ht="13.5" customHeight="1" x14ac:dyDescent="0.2">
      <c r="A80" s="85">
        <v>80141902</v>
      </c>
      <c r="B80" s="69" t="str">
        <f t="shared" ca="1" si="0"/>
        <v>Reuniones y eventos</v>
      </c>
      <c r="C80" s="81" t="s">
        <v>1449</v>
      </c>
      <c r="D80" s="81">
        <v>7</v>
      </c>
      <c r="E80" s="71">
        <v>170000</v>
      </c>
      <c r="F80" s="70">
        <f t="shared" ca="1" si="1"/>
        <v>1190000</v>
      </c>
      <c r="G80" s="45"/>
      <c r="H80" s="45"/>
      <c r="I80" s="45"/>
      <c r="J80" s="45"/>
    </row>
    <row r="81" spans="1:10" ht="14.1" customHeight="1" x14ac:dyDescent="0.2">
      <c r="A81" s="45"/>
      <c r="B81" s="45"/>
      <c r="C81" s="45"/>
      <c r="D81" s="45"/>
      <c r="E81" s="73" t="s">
        <v>12551</v>
      </c>
      <c r="F81" s="74">
        <f ca="1">SUM(Table32[MONTO TOTAL ESTIMADO])</f>
        <v>25080000</v>
      </c>
      <c r="G81" s="45"/>
      <c r="H81" s="45" t="str">
        <f>C66</f>
        <v>Servicios</v>
      </c>
      <c r="I81" s="45" t="str">
        <f>E66</f>
        <v>No</v>
      </c>
      <c r="J81" s="45" t="str">
        <f>D66</f>
        <v>Licitacion Publica</v>
      </c>
    </row>
    <row r="82" spans="1:10" ht="14.1" customHeight="1" thickBot="1" x14ac:dyDescent="0.3"/>
    <row r="83" spans="1:10" ht="33.75" customHeight="1" thickBot="1" x14ac:dyDescent="0.25">
      <c r="A83" s="64" t="s">
        <v>16383</v>
      </c>
      <c r="B83" s="64" t="s">
        <v>161</v>
      </c>
      <c r="C83" s="64" t="s">
        <v>11724</v>
      </c>
      <c r="D83" s="64" t="s">
        <v>14378</v>
      </c>
      <c r="E83" s="64" t="s">
        <v>10962</v>
      </c>
      <c r="F83" s="64" t="s">
        <v>11095</v>
      </c>
      <c r="G83" s="45"/>
      <c r="H83" s="45"/>
      <c r="I83" s="45"/>
      <c r="J83" s="45"/>
    </row>
    <row r="84" spans="1:10" ht="13.5" customHeight="1" thickBot="1" x14ac:dyDescent="0.25">
      <c r="A84" s="66" t="s">
        <v>18842</v>
      </c>
      <c r="B84" s="66" t="s">
        <v>18843</v>
      </c>
      <c r="C84" s="66" t="s">
        <v>6798</v>
      </c>
      <c r="D84" s="66" t="s">
        <v>10171</v>
      </c>
      <c r="E84" s="66"/>
      <c r="F84" s="66"/>
      <c r="G84" s="45"/>
      <c r="H84" s="45"/>
      <c r="I84" s="45"/>
      <c r="J84" s="45"/>
    </row>
    <row r="85" spans="1:10" ht="14.1" customHeight="1" thickBot="1" x14ac:dyDescent="0.25">
      <c r="A85" s="122" t="s">
        <v>14828</v>
      </c>
      <c r="B85" s="67" t="s">
        <v>8528</v>
      </c>
      <c r="C85" s="76">
        <v>42767</v>
      </c>
      <c r="D85" s="122" t="s">
        <v>9386</v>
      </c>
      <c r="E85" s="67" t="s">
        <v>13094</v>
      </c>
      <c r="F85" s="66" t="s">
        <v>3080</v>
      </c>
      <c r="G85" s="45"/>
      <c r="H85" s="45"/>
      <c r="I85" s="45"/>
      <c r="J85" s="45"/>
    </row>
    <row r="86" spans="1:10" ht="14.1" customHeight="1" thickBot="1" x14ac:dyDescent="0.25">
      <c r="A86" s="123"/>
      <c r="B86" s="67" t="s">
        <v>1786</v>
      </c>
      <c r="C86" s="86">
        <f>IF(C85="","",IF(AND(MONTH(C85)&gt;=1,MONTH(C85)&lt;=3),1,IF(AND(MONTH(C85)&gt;=4,MONTH(C85)&lt;=6),2,IF(AND(MONTH(C85)&gt;=7,MONTH(C85)&lt;=9),3,4))))</f>
        <v>1</v>
      </c>
      <c r="D86" s="123"/>
      <c r="E86" s="67" t="s">
        <v>2417</v>
      </c>
      <c r="F86" s="66" t="s">
        <v>11112</v>
      </c>
      <c r="G86" s="45"/>
      <c r="H86" s="45"/>
      <c r="I86" s="45"/>
      <c r="J86" s="45"/>
    </row>
    <row r="87" spans="1:10" ht="14.1" customHeight="1" thickBot="1" x14ac:dyDescent="0.25">
      <c r="A87" s="123"/>
      <c r="B87" s="67" t="s">
        <v>12943</v>
      </c>
      <c r="C87" s="76">
        <v>42781</v>
      </c>
      <c r="D87" s="123"/>
      <c r="E87" s="67" t="s">
        <v>3073</v>
      </c>
      <c r="F87" s="66" t="s">
        <v>11112</v>
      </c>
      <c r="G87" s="45"/>
      <c r="H87" s="45"/>
      <c r="I87" s="45"/>
      <c r="J87" s="45"/>
    </row>
    <row r="88" spans="1:10" ht="14.1" customHeight="1" thickBot="1" x14ac:dyDescent="0.25">
      <c r="A88" s="123"/>
      <c r="B88" s="67" t="s">
        <v>1786</v>
      </c>
      <c r="C88" s="86">
        <f>IF(C87="","",IF(AND(MONTH(C87)&gt;=1,MONTH(C87)&lt;=3),1,IF(AND(MONTH(C87)&gt;=4,MONTH(C87)&lt;=6),2,IF(AND(MONTH(C87)&gt;=7,MONTH(C87)&lt;=9),3,4))))</f>
        <v>1</v>
      </c>
      <c r="D88" s="123"/>
      <c r="E88" s="67" t="s">
        <v>13193</v>
      </c>
      <c r="F88" s="66" t="s">
        <v>11112</v>
      </c>
      <c r="G88" s="45"/>
      <c r="H88" s="45"/>
      <c r="I88" s="45"/>
      <c r="J88" s="45"/>
    </row>
    <row r="89" spans="1:10" ht="14.1" customHeight="1" thickBot="1" x14ac:dyDescent="0.25">
      <c r="A89" s="45"/>
      <c r="B89" s="45"/>
      <c r="C89" s="45"/>
      <c r="D89" s="45"/>
      <c r="E89" s="45"/>
      <c r="F89" s="45"/>
      <c r="G89" s="45"/>
      <c r="H89" s="45"/>
      <c r="I89" s="45"/>
      <c r="J89" s="45"/>
    </row>
    <row r="90" spans="1:10" ht="14.1" customHeight="1" thickBot="1" x14ac:dyDescent="0.25">
      <c r="A90" s="72" t="s">
        <v>15736</v>
      </c>
      <c r="B90" s="72" t="s">
        <v>16147</v>
      </c>
      <c r="C90" s="72" t="s">
        <v>15642</v>
      </c>
      <c r="D90" s="72" t="s">
        <v>15252</v>
      </c>
      <c r="E90" s="72" t="s">
        <v>6932</v>
      </c>
      <c r="F90" s="72" t="s">
        <v>15281</v>
      </c>
      <c r="G90" s="45"/>
      <c r="H90" s="45"/>
      <c r="I90" s="45"/>
      <c r="J90" s="45"/>
    </row>
    <row r="91" spans="1:10" ht="13.5" customHeight="1" x14ac:dyDescent="0.2">
      <c r="A91" s="85">
        <v>52121604</v>
      </c>
      <c r="B91" s="69" t="str">
        <f ca="1">IFERROR(INDEX(UNSPSCDes,MATCH(INDIRECT(ADDRESS(ROW(),COLUMN()-1,4)),UNSPSCCode,0)),"")</f>
        <v>Manteles</v>
      </c>
      <c r="C91" s="81" t="s">
        <v>1449</v>
      </c>
      <c r="D91" s="81">
        <v>4</v>
      </c>
      <c r="E91" s="71">
        <v>100</v>
      </c>
      <c r="F91" s="70">
        <f ca="1">INDIRECT(ADDRESS(ROW(),COLUMN()-2,4))*INDIRECT(ADDRESS(ROW(),COLUMN()-1,4))</f>
        <v>400</v>
      </c>
      <c r="G91" s="45"/>
      <c r="H91" s="45"/>
      <c r="I91" s="45"/>
      <c r="J91" s="45"/>
    </row>
    <row r="92" spans="1:10" ht="13.5" customHeight="1" x14ac:dyDescent="0.2">
      <c r="A92" s="85">
        <v>56101519</v>
      </c>
      <c r="B92" s="69" t="str">
        <f ca="1">IFERROR(INDEX(UNSPSCDes,MATCH(INDIRECT(ADDRESS(ROW(),COLUMN()-1,4)),UNSPSCCode,0)),"")</f>
        <v>Mesas</v>
      </c>
      <c r="C92" s="81" t="s">
        <v>1449</v>
      </c>
      <c r="D92" s="81">
        <v>4</v>
      </c>
      <c r="E92" s="71">
        <v>150</v>
      </c>
      <c r="F92" s="70">
        <f ca="1">INDIRECT(ADDRESS(ROW(),COLUMN()-2,4))*INDIRECT(ADDRESS(ROW(),COLUMN()-1,4))</f>
        <v>600</v>
      </c>
      <c r="G92" s="45"/>
      <c r="H92" s="45"/>
      <c r="I92" s="45"/>
      <c r="J92" s="45"/>
    </row>
    <row r="93" spans="1:10" ht="14.1" customHeight="1" x14ac:dyDescent="0.2">
      <c r="A93" s="45"/>
      <c r="B93" s="45"/>
      <c r="C93" s="45"/>
      <c r="D93" s="45"/>
      <c r="E93" s="73" t="s">
        <v>12551</v>
      </c>
      <c r="F93" s="74">
        <f ca="1">SUM(Table311[MONTO TOTAL ESTIMADO])</f>
        <v>1000</v>
      </c>
      <c r="G93" s="45"/>
      <c r="H93" s="45" t="str">
        <f>C84</f>
        <v>Servicios</v>
      </c>
      <c r="I93" s="45">
        <f>E84</f>
        <v>0</v>
      </c>
      <c r="J93" s="45" t="str">
        <f>D84</f>
        <v>Compras por debajo del Umbral</v>
      </c>
    </row>
    <row r="94" spans="1:10" ht="14.1" customHeight="1" thickBot="1" x14ac:dyDescent="0.3"/>
    <row r="95" spans="1:10" ht="33.75" customHeight="1" thickBot="1" x14ac:dyDescent="0.25">
      <c r="A95" s="64" t="s">
        <v>16383</v>
      </c>
      <c r="B95" s="64" t="s">
        <v>161</v>
      </c>
      <c r="C95" s="64" t="s">
        <v>11724</v>
      </c>
      <c r="D95" s="64" t="s">
        <v>14378</v>
      </c>
      <c r="E95" s="64" t="s">
        <v>10962</v>
      </c>
      <c r="F95" s="64" t="s">
        <v>11095</v>
      </c>
      <c r="G95" s="45"/>
      <c r="H95" s="45"/>
      <c r="I95" s="45"/>
      <c r="J95" s="45"/>
    </row>
    <row r="96" spans="1:10" ht="13.5" customHeight="1" thickBot="1" x14ac:dyDescent="0.25">
      <c r="A96" s="66" t="s">
        <v>18844</v>
      </c>
      <c r="B96" s="66" t="s">
        <v>18846</v>
      </c>
      <c r="C96" s="66" t="s">
        <v>6798</v>
      </c>
      <c r="D96" s="66" t="s">
        <v>2518</v>
      </c>
      <c r="E96" s="66" t="s">
        <v>17855</v>
      </c>
      <c r="F96" s="66"/>
      <c r="G96" s="45"/>
      <c r="H96" s="45"/>
      <c r="I96" s="45"/>
      <c r="J96" s="45"/>
    </row>
    <row r="97" spans="1:10" ht="14.1" customHeight="1" thickBot="1" x14ac:dyDescent="0.25">
      <c r="A97" s="122" t="s">
        <v>14828</v>
      </c>
      <c r="B97" s="67" t="s">
        <v>8528</v>
      </c>
      <c r="C97" s="76">
        <v>42767</v>
      </c>
      <c r="D97" s="122" t="s">
        <v>9386</v>
      </c>
      <c r="E97" s="67" t="s">
        <v>13094</v>
      </c>
      <c r="F97" s="66" t="s">
        <v>3080</v>
      </c>
      <c r="G97" s="45"/>
      <c r="H97" s="45"/>
      <c r="I97" s="45"/>
      <c r="J97" s="45"/>
    </row>
    <row r="98" spans="1:10" ht="14.1" customHeight="1" thickBot="1" x14ac:dyDescent="0.25">
      <c r="A98" s="123"/>
      <c r="B98" s="67" t="s">
        <v>1786</v>
      </c>
      <c r="C98" s="86">
        <f>IF(C97="","",IF(AND(MONTH(C97)&gt;=1,MONTH(C97)&lt;=3),1,IF(AND(MONTH(C97)&gt;=4,MONTH(C97)&lt;=6),2,IF(AND(MONTH(C97)&gt;=7,MONTH(C97)&lt;=9),3,4))))</f>
        <v>1</v>
      </c>
      <c r="D98" s="123"/>
      <c r="E98" s="67" t="s">
        <v>2417</v>
      </c>
      <c r="F98" s="66" t="s">
        <v>11112</v>
      </c>
      <c r="G98" s="45"/>
      <c r="H98" s="45"/>
      <c r="I98" s="45"/>
      <c r="J98" s="45"/>
    </row>
    <row r="99" spans="1:10" ht="14.1" customHeight="1" thickBot="1" x14ac:dyDescent="0.25">
      <c r="A99" s="123"/>
      <c r="B99" s="67" t="s">
        <v>12943</v>
      </c>
      <c r="C99" s="76">
        <v>42824</v>
      </c>
      <c r="D99" s="123"/>
      <c r="E99" s="67" t="s">
        <v>3073</v>
      </c>
      <c r="F99" s="66" t="s">
        <v>11112</v>
      </c>
      <c r="G99" s="45"/>
      <c r="H99" s="45"/>
      <c r="I99" s="45"/>
      <c r="J99" s="45"/>
    </row>
    <row r="100" spans="1:10" ht="14.1" customHeight="1" thickBot="1" x14ac:dyDescent="0.25">
      <c r="A100" s="123"/>
      <c r="B100" s="67" t="s">
        <v>1786</v>
      </c>
      <c r="C100" s="86">
        <f>IF(C99="","",IF(AND(MONTH(C99)&gt;=1,MONTH(C99)&lt;=3),1,IF(AND(MONTH(C99)&gt;=4,MONTH(C99)&lt;=6),2,IF(AND(MONTH(C99)&gt;=7,MONTH(C99)&lt;=9),3,4))))</f>
        <v>1</v>
      </c>
      <c r="D100" s="123"/>
      <c r="E100" s="67" t="s">
        <v>13193</v>
      </c>
      <c r="F100" s="66" t="s">
        <v>11112</v>
      </c>
      <c r="G100" s="45"/>
      <c r="H100" s="45"/>
      <c r="I100" s="45"/>
      <c r="J100" s="45"/>
    </row>
    <row r="101" spans="1:10" ht="14.1" customHeight="1" thickBot="1" x14ac:dyDescent="0.25">
      <c r="A101" s="45"/>
      <c r="B101" s="45"/>
      <c r="C101" s="45"/>
      <c r="D101" s="45"/>
      <c r="E101" s="45"/>
      <c r="F101" s="45"/>
      <c r="G101" s="45"/>
      <c r="H101" s="45"/>
      <c r="I101" s="45"/>
      <c r="J101" s="45"/>
    </row>
    <row r="102" spans="1:10" ht="14.1" customHeight="1" thickBot="1" x14ac:dyDescent="0.25">
      <c r="A102" s="72" t="s">
        <v>15736</v>
      </c>
      <c r="B102" s="72" t="s">
        <v>16147</v>
      </c>
      <c r="C102" s="72" t="s">
        <v>15642</v>
      </c>
      <c r="D102" s="72" t="s">
        <v>15252</v>
      </c>
      <c r="E102" s="72" t="s">
        <v>6932</v>
      </c>
      <c r="F102" s="72" t="s">
        <v>15281</v>
      </c>
      <c r="G102" s="45"/>
      <c r="H102" s="45"/>
      <c r="I102" s="45"/>
      <c r="J102" s="45"/>
    </row>
    <row r="103" spans="1:10" ht="13.5" customHeight="1" x14ac:dyDescent="0.2">
      <c r="A103" s="85">
        <v>30151509</v>
      </c>
      <c r="B103" s="69" t="str">
        <f t="shared" ref="B103:B123" ca="1" si="2">IFERROR(INDEX(UNSPSCDes,MATCH(INDIRECT(ADDRESS(ROW(),COLUMN()-1,4)),UNSPSCCode,0)),"")</f>
        <v>Armazones</v>
      </c>
      <c r="C103" s="81" t="s">
        <v>1449</v>
      </c>
      <c r="D103" s="81">
        <v>36</v>
      </c>
      <c r="E103" s="71">
        <v>15000</v>
      </c>
      <c r="F103" s="70">
        <f t="shared" ref="F103:F123" ca="1" si="3">INDIRECT(ADDRESS(ROW(),COLUMN()-2,4))*INDIRECT(ADDRESS(ROW(),COLUMN()-1,4))</f>
        <v>540000</v>
      </c>
      <c r="G103" s="45"/>
      <c r="H103" s="45"/>
      <c r="I103" s="45"/>
      <c r="J103" s="45"/>
    </row>
    <row r="104" spans="1:10" ht="13.5" customHeight="1" x14ac:dyDescent="0.2">
      <c r="A104" s="85">
        <v>56101532</v>
      </c>
      <c r="B104" s="69" t="str">
        <f t="shared" ca="1" si="2"/>
        <v>Set de muebles</v>
      </c>
      <c r="C104" s="81" t="s">
        <v>1449</v>
      </c>
      <c r="D104" s="81">
        <v>10</v>
      </c>
      <c r="E104" s="71">
        <v>40000</v>
      </c>
      <c r="F104" s="70">
        <f t="shared" ca="1" si="3"/>
        <v>400000</v>
      </c>
      <c r="G104" s="45"/>
      <c r="H104" s="45"/>
      <c r="I104" s="45"/>
      <c r="J104" s="45"/>
    </row>
    <row r="105" spans="1:10" ht="13.5" customHeight="1" x14ac:dyDescent="0.2">
      <c r="A105" s="85">
        <v>49101609</v>
      </c>
      <c r="B105" s="69" t="str">
        <f t="shared" ca="1" si="2"/>
        <v>Ornamentos o decoraciones</v>
      </c>
      <c r="C105" s="81" t="s">
        <v>1449</v>
      </c>
      <c r="D105" s="81">
        <v>1</v>
      </c>
      <c r="E105" s="71">
        <v>3000000</v>
      </c>
      <c r="F105" s="70">
        <f t="shared" ca="1" si="3"/>
        <v>3000000</v>
      </c>
      <c r="G105" s="45"/>
      <c r="H105" s="45"/>
      <c r="I105" s="45"/>
      <c r="J105" s="45"/>
    </row>
    <row r="106" spans="1:10" ht="13.5" customHeight="1" x14ac:dyDescent="0.2">
      <c r="A106" s="85">
        <v>43191615</v>
      </c>
      <c r="B106" s="69" t="str">
        <f t="shared" ca="1" si="2"/>
        <v>Set telefónico manos libres para vehículos</v>
      </c>
      <c r="C106" s="81" t="s">
        <v>1449</v>
      </c>
      <c r="D106" s="81">
        <v>60</v>
      </c>
      <c r="E106" s="71">
        <v>200</v>
      </c>
      <c r="F106" s="70">
        <f t="shared" ca="1" si="3"/>
        <v>12000</v>
      </c>
      <c r="G106" s="45"/>
      <c r="H106" s="45"/>
      <c r="I106" s="45"/>
      <c r="J106" s="45"/>
    </row>
    <row r="107" spans="1:10" ht="13.5" customHeight="1" x14ac:dyDescent="0.2">
      <c r="A107" s="85">
        <v>45121504</v>
      </c>
      <c r="B107" s="69" t="str">
        <f t="shared" ca="1" si="2"/>
        <v>Cámaras digitales</v>
      </c>
      <c r="C107" s="81" t="s">
        <v>1449</v>
      </c>
      <c r="D107" s="81">
        <v>7</v>
      </c>
      <c r="E107" s="71">
        <v>7000</v>
      </c>
      <c r="F107" s="70">
        <f t="shared" ca="1" si="3"/>
        <v>49000</v>
      </c>
      <c r="G107" s="45"/>
      <c r="H107" s="45"/>
      <c r="I107" s="45"/>
      <c r="J107" s="45"/>
    </row>
    <row r="108" spans="1:10" ht="13.5" customHeight="1" x14ac:dyDescent="0.2">
      <c r="A108" s="85">
        <v>45121516</v>
      </c>
      <c r="B108" s="69" t="str">
        <f t="shared" ca="1" si="2"/>
        <v>Cámaras grabadoras o video cámaras digitales</v>
      </c>
      <c r="C108" s="81" t="s">
        <v>1449</v>
      </c>
      <c r="D108" s="81">
        <v>7</v>
      </c>
      <c r="E108" s="71">
        <v>45000</v>
      </c>
      <c r="F108" s="70">
        <f t="shared" ca="1" si="3"/>
        <v>315000</v>
      </c>
      <c r="G108" s="45"/>
      <c r="H108" s="45"/>
      <c r="I108" s="45"/>
      <c r="J108" s="45"/>
    </row>
    <row r="109" spans="1:10" ht="13.5" customHeight="1" x14ac:dyDescent="0.2">
      <c r="A109" s="85">
        <v>12141506</v>
      </c>
      <c r="B109" s="69" t="str">
        <f t="shared" ca="1" si="2"/>
        <v>Radio ra</v>
      </c>
      <c r="C109" s="81" t="s">
        <v>1449</v>
      </c>
      <c r="D109" s="81">
        <v>24</v>
      </c>
      <c r="E109" s="71">
        <v>250</v>
      </c>
      <c r="F109" s="70">
        <f t="shared" ca="1" si="3"/>
        <v>6000</v>
      </c>
      <c r="G109" s="45"/>
      <c r="H109" s="45"/>
      <c r="I109" s="45"/>
      <c r="J109" s="45"/>
    </row>
    <row r="110" spans="1:10" ht="13.5" customHeight="1" x14ac:dyDescent="0.2">
      <c r="A110" s="85">
        <v>41121506</v>
      </c>
      <c r="B110" s="69" t="str">
        <f t="shared" ca="1" si="2"/>
        <v>Pipeta repetidoras de un solo canal manuales</v>
      </c>
      <c r="C110" s="81" t="s">
        <v>1449</v>
      </c>
      <c r="D110" s="81">
        <v>2</v>
      </c>
      <c r="E110" s="71">
        <v>8000</v>
      </c>
      <c r="F110" s="70">
        <f t="shared" ca="1" si="3"/>
        <v>16000</v>
      </c>
      <c r="G110" s="45"/>
      <c r="H110" s="45"/>
      <c r="I110" s="45"/>
      <c r="J110" s="45"/>
    </row>
    <row r="111" spans="1:10" ht="13.5" customHeight="1" x14ac:dyDescent="0.2">
      <c r="A111" s="85">
        <v>45111609</v>
      </c>
      <c r="B111" s="69" t="str">
        <f t="shared" ca="1" si="2"/>
        <v>Proyectores multimedia</v>
      </c>
      <c r="C111" s="81" t="s">
        <v>1449</v>
      </c>
      <c r="D111" s="81">
        <v>18</v>
      </c>
      <c r="E111" s="71">
        <v>10000</v>
      </c>
      <c r="F111" s="70">
        <f t="shared" ca="1" si="3"/>
        <v>180000</v>
      </c>
      <c r="G111" s="45"/>
      <c r="H111" s="45"/>
      <c r="I111" s="45"/>
      <c r="J111" s="45"/>
    </row>
    <row r="112" spans="1:10" ht="13.5" customHeight="1" x14ac:dyDescent="0.2">
      <c r="A112" s="85">
        <v>45111616</v>
      </c>
      <c r="B112" s="69" t="str">
        <f t="shared" ca="1" si="2"/>
        <v>Proyectores de video</v>
      </c>
      <c r="C112" s="81" t="s">
        <v>1449</v>
      </c>
      <c r="D112" s="81">
        <v>1</v>
      </c>
      <c r="E112" s="71">
        <v>65000</v>
      </c>
      <c r="F112" s="70">
        <f t="shared" ca="1" si="3"/>
        <v>65000</v>
      </c>
      <c r="G112" s="45"/>
      <c r="H112" s="45"/>
      <c r="I112" s="45"/>
      <c r="J112" s="45"/>
    </row>
    <row r="113" spans="1:16384" ht="13.5" customHeight="1" x14ac:dyDescent="0.2">
      <c r="A113" s="85">
        <v>45111805</v>
      </c>
      <c r="B113" s="69" t="str">
        <f t="shared" ca="1" si="2"/>
        <v>Editores de video</v>
      </c>
      <c r="C113" s="81" t="s">
        <v>1449</v>
      </c>
      <c r="D113" s="81">
        <v>2</v>
      </c>
      <c r="E113" s="71">
        <v>60000</v>
      </c>
      <c r="F113" s="70">
        <f t="shared" ca="1" si="3"/>
        <v>120000</v>
      </c>
      <c r="G113" s="45"/>
      <c r="H113" s="45"/>
      <c r="I113" s="45"/>
      <c r="J113" s="45"/>
    </row>
    <row r="114" spans="1:16384" ht="13.5" customHeight="1" x14ac:dyDescent="0.2">
      <c r="A114" s="85">
        <v>31162308</v>
      </c>
      <c r="B114" s="69" t="str">
        <f t="shared" ca="1" si="2"/>
        <v>Paneles de montaje</v>
      </c>
      <c r="C114" s="81" t="s">
        <v>1449</v>
      </c>
      <c r="D114" s="81">
        <v>7</v>
      </c>
      <c r="E114" s="71">
        <v>8000</v>
      </c>
      <c r="F114" s="70">
        <f t="shared" ca="1" si="3"/>
        <v>56000</v>
      </c>
      <c r="G114" s="45"/>
      <c r="H114" s="45"/>
      <c r="I114" s="45"/>
      <c r="J114" s="45"/>
    </row>
    <row r="115" spans="1:16384" ht="13.5" customHeight="1" x14ac:dyDescent="0.2">
      <c r="A115" s="85">
        <v>39121107</v>
      </c>
      <c r="B115" s="69" t="str">
        <f t="shared" ca="1" si="2"/>
        <v>Sistemas de control de iluminación</v>
      </c>
      <c r="C115" s="81" t="s">
        <v>1449</v>
      </c>
      <c r="D115" s="81">
        <v>29</v>
      </c>
      <c r="E115" s="71">
        <v>40000</v>
      </c>
      <c r="F115" s="70">
        <f t="shared" ca="1" si="3"/>
        <v>1160000</v>
      </c>
      <c r="G115" s="45"/>
      <c r="H115" s="45"/>
      <c r="I115" s="45"/>
      <c r="J115" s="45"/>
    </row>
    <row r="116" spans="1:16384" ht="13.5" customHeight="1" x14ac:dyDescent="0.2">
      <c r="A116" s="85">
        <v>39111504</v>
      </c>
      <c r="B116" s="69" t="str">
        <f t="shared" ca="1" si="2"/>
        <v>Sistemas de iluminación de escenario o estudio</v>
      </c>
      <c r="C116" s="81" t="s">
        <v>1449</v>
      </c>
      <c r="D116" s="81">
        <v>6</v>
      </c>
      <c r="E116" s="71">
        <v>30000</v>
      </c>
      <c r="F116" s="70">
        <f t="shared" ca="1" si="3"/>
        <v>180000</v>
      </c>
      <c r="G116" s="45"/>
      <c r="H116" s="45"/>
      <c r="I116" s="45"/>
      <c r="J116" s="45"/>
    </row>
    <row r="117" spans="1:16384" ht="13.5" customHeight="1" x14ac:dyDescent="0.2">
      <c r="A117" s="85">
        <v>39121103</v>
      </c>
      <c r="B117" s="69" t="str">
        <f t="shared" ca="1" si="2"/>
        <v>Paneles</v>
      </c>
      <c r="C117" s="81" t="s">
        <v>1449</v>
      </c>
      <c r="D117" s="81">
        <v>4</v>
      </c>
      <c r="E117" s="71">
        <v>24000</v>
      </c>
      <c r="F117" s="70">
        <f t="shared" ca="1" si="3"/>
        <v>96000</v>
      </c>
      <c r="G117" s="45"/>
      <c r="H117" s="45"/>
      <c r="I117" s="45"/>
      <c r="J117" s="45"/>
    </row>
    <row r="118" spans="1:16384" ht="13.5" customHeight="1" x14ac:dyDescent="0.2">
      <c r="A118" s="85">
        <v>30152003</v>
      </c>
      <c r="B118" s="69" t="str">
        <f t="shared" ca="1" si="2"/>
        <v>Vallado de fibrocemento</v>
      </c>
      <c r="C118" s="81" t="s">
        <v>1449</v>
      </c>
      <c r="D118" s="81">
        <v>13</v>
      </c>
      <c r="E118" s="71">
        <v>50000</v>
      </c>
      <c r="F118" s="70">
        <f t="shared" ca="1" si="3"/>
        <v>650000</v>
      </c>
      <c r="G118" s="45"/>
      <c r="H118" s="85">
        <v>30152003</v>
      </c>
      <c r="I118" s="85">
        <v>30152003</v>
      </c>
      <c r="J118" s="85">
        <v>30152003</v>
      </c>
      <c r="K118" s="85">
        <v>30152003</v>
      </c>
      <c r="L118" s="85">
        <v>30152003</v>
      </c>
      <c r="M118" s="85">
        <v>30152003</v>
      </c>
      <c r="N118" s="85">
        <v>30152003</v>
      </c>
      <c r="O118" s="85">
        <v>30152003</v>
      </c>
      <c r="P118" s="85">
        <v>30152003</v>
      </c>
      <c r="Q118" s="85">
        <v>30152003</v>
      </c>
      <c r="R118" s="85">
        <v>30152003</v>
      </c>
      <c r="S118" s="85">
        <v>30152003</v>
      </c>
      <c r="T118" s="85">
        <v>30152003</v>
      </c>
      <c r="U118" s="85">
        <v>30152003</v>
      </c>
      <c r="V118" s="85">
        <v>30152003</v>
      </c>
      <c r="W118" s="85">
        <v>30152003</v>
      </c>
      <c r="X118" s="85">
        <v>30152003</v>
      </c>
      <c r="Y118" s="85">
        <v>30152003</v>
      </c>
      <c r="Z118" s="85">
        <v>30152003</v>
      </c>
      <c r="AA118" s="85">
        <v>30152003</v>
      </c>
      <c r="AB118" s="85">
        <v>30152003</v>
      </c>
      <c r="AC118" s="85">
        <v>30152003</v>
      </c>
      <c r="AD118" s="85">
        <v>30152003</v>
      </c>
      <c r="AE118" s="85">
        <v>30152003</v>
      </c>
      <c r="AF118" s="85">
        <v>30152003</v>
      </c>
      <c r="AG118" s="85">
        <v>30152003</v>
      </c>
      <c r="AH118" s="85">
        <v>30152003</v>
      </c>
      <c r="AI118" s="85">
        <v>30152003</v>
      </c>
      <c r="AJ118" s="85">
        <v>30152003</v>
      </c>
      <c r="AK118" s="85">
        <v>30152003</v>
      </c>
      <c r="AL118" s="85">
        <v>30152003</v>
      </c>
      <c r="AM118" s="85">
        <v>30152003</v>
      </c>
      <c r="AN118" s="85">
        <v>30152003</v>
      </c>
      <c r="AO118" s="85">
        <v>30152003</v>
      </c>
      <c r="AP118" s="85">
        <v>30152003</v>
      </c>
      <c r="AQ118" s="85">
        <v>30152003</v>
      </c>
      <c r="AR118" s="85">
        <v>30152003</v>
      </c>
      <c r="AS118" s="85">
        <v>30152003</v>
      </c>
      <c r="AT118" s="85">
        <v>30152003</v>
      </c>
      <c r="AU118" s="85">
        <v>30152003</v>
      </c>
      <c r="AV118" s="85">
        <v>30152003</v>
      </c>
      <c r="AW118" s="85">
        <v>30152003</v>
      </c>
      <c r="AX118" s="85">
        <v>30152003</v>
      </c>
      <c r="AY118" s="85">
        <v>30152003</v>
      </c>
      <c r="AZ118" s="85">
        <v>30152003</v>
      </c>
      <c r="BA118" s="85">
        <v>30152003</v>
      </c>
      <c r="BB118" s="85">
        <v>30152003</v>
      </c>
      <c r="BC118" s="85">
        <v>30152003</v>
      </c>
      <c r="BD118" s="85">
        <v>30152003</v>
      </c>
      <c r="BE118" s="85">
        <v>30152003</v>
      </c>
      <c r="BF118" s="85">
        <v>30152003</v>
      </c>
      <c r="BG118" s="85">
        <v>30152003</v>
      </c>
      <c r="BH118" s="85">
        <v>30152003</v>
      </c>
      <c r="BI118" s="85">
        <v>30152003</v>
      </c>
      <c r="BJ118" s="85">
        <v>30152003</v>
      </c>
      <c r="BK118" s="85">
        <v>30152003</v>
      </c>
      <c r="BL118" s="85">
        <v>30152003</v>
      </c>
      <c r="BM118" s="85">
        <v>30152003</v>
      </c>
      <c r="BN118" s="85">
        <v>30152003</v>
      </c>
      <c r="BO118" s="85">
        <v>30152003</v>
      </c>
      <c r="BP118" s="85">
        <v>30152003</v>
      </c>
      <c r="BQ118" s="85">
        <v>30152003</v>
      </c>
      <c r="BR118" s="85">
        <v>30152003</v>
      </c>
      <c r="BS118" s="85">
        <v>30152003</v>
      </c>
      <c r="BT118" s="85">
        <v>30152003</v>
      </c>
      <c r="BU118" s="85">
        <v>30152003</v>
      </c>
      <c r="BV118" s="85">
        <v>30152003</v>
      </c>
      <c r="BW118" s="85">
        <v>30152003</v>
      </c>
      <c r="BX118" s="85">
        <v>30152003</v>
      </c>
      <c r="BY118" s="85">
        <v>30152003</v>
      </c>
      <c r="BZ118" s="85">
        <v>30152003</v>
      </c>
      <c r="CA118" s="85">
        <v>30152003</v>
      </c>
      <c r="CB118" s="85">
        <v>30152003</v>
      </c>
      <c r="CC118" s="85">
        <v>30152003</v>
      </c>
      <c r="CD118" s="85">
        <v>30152003</v>
      </c>
      <c r="CE118" s="85">
        <v>30152003</v>
      </c>
      <c r="CF118" s="85">
        <v>30152003</v>
      </c>
      <c r="CG118" s="85">
        <v>30152003</v>
      </c>
      <c r="CH118" s="85">
        <v>30152003</v>
      </c>
      <c r="CI118" s="85">
        <v>30152003</v>
      </c>
      <c r="CJ118" s="85">
        <v>30152003</v>
      </c>
      <c r="CK118" s="85">
        <v>30152003</v>
      </c>
      <c r="CL118" s="85">
        <v>30152003</v>
      </c>
      <c r="CM118" s="85">
        <v>30152003</v>
      </c>
      <c r="CN118" s="85">
        <v>30152003</v>
      </c>
      <c r="CO118" s="85">
        <v>30152003</v>
      </c>
      <c r="CP118" s="85">
        <v>30152003</v>
      </c>
      <c r="CQ118" s="85">
        <v>30152003</v>
      </c>
      <c r="CR118" s="85">
        <v>30152003</v>
      </c>
      <c r="CS118" s="85">
        <v>30152003</v>
      </c>
      <c r="CT118" s="85">
        <v>30152003</v>
      </c>
      <c r="CU118" s="85">
        <v>30152003</v>
      </c>
      <c r="CV118" s="85">
        <v>30152003</v>
      </c>
      <c r="CW118" s="85">
        <v>30152003</v>
      </c>
      <c r="CX118" s="85">
        <v>30152003</v>
      </c>
      <c r="CY118" s="85">
        <v>30152003</v>
      </c>
      <c r="CZ118" s="85">
        <v>30152003</v>
      </c>
      <c r="DA118" s="85">
        <v>30152003</v>
      </c>
      <c r="DB118" s="85">
        <v>30152003</v>
      </c>
      <c r="DC118" s="85">
        <v>30152003</v>
      </c>
      <c r="DD118" s="85">
        <v>30152003</v>
      </c>
      <c r="DE118" s="85">
        <v>30152003</v>
      </c>
      <c r="DF118" s="85">
        <v>30152003</v>
      </c>
      <c r="DG118" s="85">
        <v>30152003</v>
      </c>
      <c r="DH118" s="85">
        <v>30152003</v>
      </c>
      <c r="DI118" s="85">
        <v>30152003</v>
      </c>
      <c r="DJ118" s="85">
        <v>30152003</v>
      </c>
      <c r="DK118" s="85">
        <v>30152003</v>
      </c>
      <c r="DL118" s="85">
        <v>30152003</v>
      </c>
      <c r="DM118" s="85">
        <v>30152003</v>
      </c>
      <c r="DN118" s="85">
        <v>30152003</v>
      </c>
      <c r="DO118" s="85">
        <v>30152003</v>
      </c>
      <c r="DP118" s="85">
        <v>30152003</v>
      </c>
      <c r="DQ118" s="85">
        <v>30152003</v>
      </c>
      <c r="DR118" s="85">
        <v>30152003</v>
      </c>
      <c r="DS118" s="85">
        <v>30152003</v>
      </c>
      <c r="DT118" s="85">
        <v>30152003</v>
      </c>
      <c r="DU118" s="85">
        <v>30152003</v>
      </c>
      <c r="DV118" s="85">
        <v>30152003</v>
      </c>
      <c r="DW118" s="85">
        <v>30152003</v>
      </c>
      <c r="DX118" s="85">
        <v>30152003</v>
      </c>
      <c r="DY118" s="85">
        <v>30152003</v>
      </c>
      <c r="DZ118" s="85">
        <v>30152003</v>
      </c>
      <c r="EA118" s="85">
        <v>30152003</v>
      </c>
      <c r="EB118" s="85">
        <v>30152003</v>
      </c>
      <c r="EC118" s="85">
        <v>30152003</v>
      </c>
      <c r="ED118" s="85">
        <v>30152003</v>
      </c>
      <c r="EE118" s="85">
        <v>30152003</v>
      </c>
      <c r="EF118" s="85">
        <v>30152003</v>
      </c>
      <c r="EG118" s="85">
        <v>30152003</v>
      </c>
      <c r="EH118" s="85">
        <v>30152003</v>
      </c>
      <c r="EI118" s="85">
        <v>30152003</v>
      </c>
      <c r="EJ118" s="85">
        <v>30152003</v>
      </c>
      <c r="EK118" s="85">
        <v>30152003</v>
      </c>
      <c r="EL118" s="85">
        <v>30152003</v>
      </c>
      <c r="EM118" s="85">
        <v>30152003</v>
      </c>
      <c r="EN118" s="85">
        <v>30152003</v>
      </c>
      <c r="EO118" s="85">
        <v>30152003</v>
      </c>
      <c r="EP118" s="85">
        <v>30152003</v>
      </c>
      <c r="EQ118" s="85">
        <v>30152003</v>
      </c>
      <c r="ER118" s="85">
        <v>30152003</v>
      </c>
      <c r="ES118" s="85">
        <v>30152003</v>
      </c>
      <c r="ET118" s="85">
        <v>30152003</v>
      </c>
      <c r="EU118" s="85">
        <v>30152003</v>
      </c>
      <c r="EV118" s="85">
        <v>30152003</v>
      </c>
      <c r="EW118" s="85">
        <v>30152003</v>
      </c>
      <c r="EX118" s="85">
        <v>30152003</v>
      </c>
      <c r="EY118" s="85">
        <v>30152003</v>
      </c>
      <c r="EZ118" s="85">
        <v>30152003</v>
      </c>
      <c r="FA118" s="85">
        <v>30152003</v>
      </c>
      <c r="FB118" s="85">
        <v>30152003</v>
      </c>
      <c r="FC118" s="85">
        <v>30152003</v>
      </c>
      <c r="FD118" s="85">
        <v>30152003</v>
      </c>
      <c r="FE118" s="85">
        <v>30152003</v>
      </c>
      <c r="FF118" s="85">
        <v>30152003</v>
      </c>
      <c r="FG118" s="85">
        <v>30152003</v>
      </c>
      <c r="FH118" s="85">
        <v>30152003</v>
      </c>
      <c r="FI118" s="85">
        <v>30152003</v>
      </c>
      <c r="FJ118" s="85">
        <v>30152003</v>
      </c>
      <c r="FK118" s="85">
        <v>30152003</v>
      </c>
      <c r="FL118" s="85">
        <v>30152003</v>
      </c>
      <c r="FM118" s="85">
        <v>30152003</v>
      </c>
      <c r="FN118" s="85">
        <v>30152003</v>
      </c>
      <c r="FO118" s="85">
        <v>30152003</v>
      </c>
      <c r="FP118" s="85">
        <v>30152003</v>
      </c>
      <c r="FQ118" s="85">
        <v>30152003</v>
      </c>
      <c r="FR118" s="85">
        <v>30152003</v>
      </c>
      <c r="FS118" s="85">
        <v>30152003</v>
      </c>
      <c r="FT118" s="85">
        <v>30152003</v>
      </c>
      <c r="FU118" s="85">
        <v>30152003</v>
      </c>
      <c r="FV118" s="85">
        <v>30152003</v>
      </c>
      <c r="FW118" s="85">
        <v>30152003</v>
      </c>
      <c r="FX118" s="85">
        <v>30152003</v>
      </c>
      <c r="FY118" s="85">
        <v>30152003</v>
      </c>
      <c r="FZ118" s="85">
        <v>30152003</v>
      </c>
      <c r="GA118" s="85">
        <v>30152003</v>
      </c>
      <c r="GB118" s="85">
        <v>30152003</v>
      </c>
      <c r="GC118" s="85">
        <v>30152003</v>
      </c>
      <c r="GD118" s="85">
        <v>30152003</v>
      </c>
      <c r="GE118" s="85">
        <v>30152003</v>
      </c>
      <c r="GF118" s="85">
        <v>30152003</v>
      </c>
      <c r="GG118" s="85">
        <v>30152003</v>
      </c>
      <c r="GH118" s="85">
        <v>30152003</v>
      </c>
      <c r="GI118" s="85">
        <v>30152003</v>
      </c>
      <c r="GJ118" s="85">
        <v>30152003</v>
      </c>
      <c r="GK118" s="85">
        <v>30152003</v>
      </c>
      <c r="GL118" s="85">
        <v>30152003</v>
      </c>
      <c r="GM118" s="85">
        <v>30152003</v>
      </c>
      <c r="GN118" s="85">
        <v>30152003</v>
      </c>
      <c r="GO118" s="85">
        <v>30152003</v>
      </c>
      <c r="GP118" s="85">
        <v>30152003</v>
      </c>
      <c r="GQ118" s="85">
        <v>30152003</v>
      </c>
      <c r="GR118" s="85">
        <v>30152003</v>
      </c>
      <c r="GS118" s="85">
        <v>30152003</v>
      </c>
      <c r="GT118" s="85">
        <v>30152003</v>
      </c>
      <c r="GU118" s="85">
        <v>30152003</v>
      </c>
      <c r="GV118" s="85">
        <v>30152003</v>
      </c>
      <c r="GW118" s="85">
        <v>30152003</v>
      </c>
      <c r="GX118" s="85">
        <v>30152003</v>
      </c>
      <c r="GY118" s="85">
        <v>30152003</v>
      </c>
      <c r="GZ118" s="85">
        <v>30152003</v>
      </c>
      <c r="HA118" s="85">
        <v>30152003</v>
      </c>
      <c r="HB118" s="85">
        <v>30152003</v>
      </c>
      <c r="HC118" s="85">
        <v>30152003</v>
      </c>
      <c r="HD118" s="85">
        <v>30152003</v>
      </c>
      <c r="HE118" s="85">
        <v>30152003</v>
      </c>
      <c r="HF118" s="85">
        <v>30152003</v>
      </c>
      <c r="HG118" s="85">
        <v>30152003</v>
      </c>
      <c r="HH118" s="85">
        <v>30152003</v>
      </c>
      <c r="HI118" s="85">
        <v>30152003</v>
      </c>
      <c r="HJ118" s="85">
        <v>30152003</v>
      </c>
      <c r="HK118" s="85">
        <v>30152003</v>
      </c>
      <c r="HL118" s="85">
        <v>30152003</v>
      </c>
      <c r="HM118" s="85">
        <v>30152003</v>
      </c>
      <c r="HN118" s="85">
        <v>30152003</v>
      </c>
      <c r="HO118" s="85">
        <v>30152003</v>
      </c>
      <c r="HP118" s="85">
        <v>30152003</v>
      </c>
      <c r="HQ118" s="85">
        <v>30152003</v>
      </c>
      <c r="HR118" s="85">
        <v>30152003</v>
      </c>
      <c r="HS118" s="85">
        <v>30152003</v>
      </c>
      <c r="HT118" s="85">
        <v>30152003</v>
      </c>
      <c r="HU118" s="85">
        <v>30152003</v>
      </c>
      <c r="HV118" s="85">
        <v>30152003</v>
      </c>
      <c r="HW118" s="85">
        <v>30152003</v>
      </c>
      <c r="HX118" s="85">
        <v>30152003</v>
      </c>
      <c r="HY118" s="85">
        <v>30152003</v>
      </c>
      <c r="HZ118" s="85">
        <v>30152003</v>
      </c>
      <c r="IA118" s="85">
        <v>30152003</v>
      </c>
      <c r="IB118" s="85">
        <v>30152003</v>
      </c>
      <c r="IC118" s="85">
        <v>30152003</v>
      </c>
      <c r="ID118" s="85">
        <v>30152003</v>
      </c>
      <c r="IE118" s="85">
        <v>30152003</v>
      </c>
      <c r="IF118" s="85">
        <v>30152003</v>
      </c>
      <c r="IG118" s="85">
        <v>30152003</v>
      </c>
      <c r="IH118" s="85">
        <v>30152003</v>
      </c>
      <c r="II118" s="85">
        <v>30152003</v>
      </c>
      <c r="IJ118" s="85">
        <v>30152003</v>
      </c>
      <c r="IK118" s="85">
        <v>30152003</v>
      </c>
      <c r="IL118" s="85">
        <v>30152003</v>
      </c>
      <c r="IM118" s="85">
        <v>30152003</v>
      </c>
      <c r="IN118" s="85">
        <v>30152003</v>
      </c>
      <c r="IO118" s="85">
        <v>30152003</v>
      </c>
      <c r="IP118" s="85">
        <v>30152003</v>
      </c>
      <c r="IQ118" s="85">
        <v>30152003</v>
      </c>
      <c r="IR118" s="85">
        <v>30152003</v>
      </c>
      <c r="IS118" s="85">
        <v>30152003</v>
      </c>
      <c r="IT118" s="85">
        <v>30152003</v>
      </c>
      <c r="IU118" s="85">
        <v>30152003</v>
      </c>
      <c r="IV118" s="85">
        <v>30152003</v>
      </c>
      <c r="IW118" s="85">
        <v>30152003</v>
      </c>
      <c r="IX118" s="85">
        <v>30152003</v>
      </c>
      <c r="IY118" s="85">
        <v>30152003</v>
      </c>
      <c r="IZ118" s="85">
        <v>30152003</v>
      </c>
      <c r="JA118" s="85">
        <v>30152003</v>
      </c>
      <c r="JB118" s="85">
        <v>30152003</v>
      </c>
      <c r="JC118" s="85">
        <v>30152003</v>
      </c>
      <c r="JD118" s="85">
        <v>30152003</v>
      </c>
      <c r="JE118" s="85">
        <v>30152003</v>
      </c>
      <c r="JF118" s="85">
        <v>30152003</v>
      </c>
      <c r="JG118" s="85">
        <v>30152003</v>
      </c>
      <c r="JH118" s="85">
        <v>30152003</v>
      </c>
      <c r="JI118" s="85">
        <v>30152003</v>
      </c>
      <c r="JJ118" s="85">
        <v>30152003</v>
      </c>
      <c r="JK118" s="85">
        <v>30152003</v>
      </c>
      <c r="JL118" s="85">
        <v>30152003</v>
      </c>
      <c r="JM118" s="85">
        <v>30152003</v>
      </c>
      <c r="JN118" s="85">
        <v>30152003</v>
      </c>
      <c r="JO118" s="85">
        <v>30152003</v>
      </c>
      <c r="JP118" s="85">
        <v>30152003</v>
      </c>
      <c r="JQ118" s="85">
        <v>30152003</v>
      </c>
      <c r="JR118" s="85">
        <v>30152003</v>
      </c>
      <c r="JS118" s="85">
        <v>30152003</v>
      </c>
      <c r="JT118" s="85">
        <v>30152003</v>
      </c>
      <c r="JU118" s="85">
        <v>30152003</v>
      </c>
      <c r="JV118" s="85">
        <v>30152003</v>
      </c>
      <c r="JW118" s="85">
        <v>30152003</v>
      </c>
      <c r="JX118" s="85">
        <v>30152003</v>
      </c>
      <c r="JY118" s="85">
        <v>30152003</v>
      </c>
      <c r="JZ118" s="85">
        <v>30152003</v>
      </c>
      <c r="KA118" s="85">
        <v>30152003</v>
      </c>
      <c r="KB118" s="85">
        <v>30152003</v>
      </c>
      <c r="KC118" s="85">
        <v>30152003</v>
      </c>
      <c r="KD118" s="85">
        <v>30152003</v>
      </c>
      <c r="KE118" s="85">
        <v>30152003</v>
      </c>
      <c r="KF118" s="85">
        <v>30152003</v>
      </c>
      <c r="KG118" s="85">
        <v>30152003</v>
      </c>
      <c r="KH118" s="85">
        <v>30152003</v>
      </c>
      <c r="KI118" s="85">
        <v>30152003</v>
      </c>
      <c r="KJ118" s="85">
        <v>30152003</v>
      </c>
      <c r="KK118" s="85">
        <v>30152003</v>
      </c>
      <c r="KL118" s="85">
        <v>30152003</v>
      </c>
      <c r="KM118" s="85">
        <v>30152003</v>
      </c>
      <c r="KN118" s="85">
        <v>30152003</v>
      </c>
      <c r="KO118" s="85">
        <v>30152003</v>
      </c>
      <c r="KP118" s="85">
        <v>30152003</v>
      </c>
      <c r="KQ118" s="85">
        <v>30152003</v>
      </c>
      <c r="KR118" s="85">
        <v>30152003</v>
      </c>
      <c r="KS118" s="85">
        <v>30152003</v>
      </c>
      <c r="KT118" s="85">
        <v>30152003</v>
      </c>
      <c r="KU118" s="85">
        <v>30152003</v>
      </c>
      <c r="KV118" s="85">
        <v>30152003</v>
      </c>
      <c r="KW118" s="85">
        <v>30152003</v>
      </c>
      <c r="KX118" s="85">
        <v>30152003</v>
      </c>
      <c r="KY118" s="85">
        <v>30152003</v>
      </c>
      <c r="KZ118" s="85">
        <v>30152003</v>
      </c>
      <c r="LA118" s="85">
        <v>30152003</v>
      </c>
      <c r="LB118" s="85">
        <v>30152003</v>
      </c>
      <c r="LC118" s="85">
        <v>30152003</v>
      </c>
      <c r="LD118" s="85">
        <v>30152003</v>
      </c>
      <c r="LE118" s="85">
        <v>30152003</v>
      </c>
      <c r="LF118" s="85">
        <v>30152003</v>
      </c>
      <c r="LG118" s="85">
        <v>30152003</v>
      </c>
      <c r="LH118" s="85">
        <v>30152003</v>
      </c>
      <c r="LI118" s="85">
        <v>30152003</v>
      </c>
      <c r="LJ118" s="85">
        <v>30152003</v>
      </c>
      <c r="LK118" s="85">
        <v>30152003</v>
      </c>
      <c r="LL118" s="85">
        <v>30152003</v>
      </c>
      <c r="LM118" s="85">
        <v>30152003</v>
      </c>
      <c r="LN118" s="85">
        <v>30152003</v>
      </c>
      <c r="LO118" s="85">
        <v>30152003</v>
      </c>
      <c r="LP118" s="85">
        <v>30152003</v>
      </c>
      <c r="LQ118" s="85">
        <v>30152003</v>
      </c>
      <c r="LR118" s="85">
        <v>30152003</v>
      </c>
      <c r="LS118" s="85">
        <v>30152003</v>
      </c>
      <c r="LT118" s="85">
        <v>30152003</v>
      </c>
      <c r="LU118" s="85">
        <v>30152003</v>
      </c>
      <c r="LV118" s="85">
        <v>30152003</v>
      </c>
      <c r="LW118" s="85">
        <v>30152003</v>
      </c>
      <c r="LX118" s="85">
        <v>30152003</v>
      </c>
      <c r="LY118" s="85">
        <v>30152003</v>
      </c>
      <c r="LZ118" s="85">
        <v>30152003</v>
      </c>
      <c r="MA118" s="85">
        <v>30152003</v>
      </c>
      <c r="MB118" s="85">
        <v>30152003</v>
      </c>
      <c r="MC118" s="85">
        <v>30152003</v>
      </c>
      <c r="MD118" s="85">
        <v>30152003</v>
      </c>
      <c r="ME118" s="85">
        <v>30152003</v>
      </c>
      <c r="MF118" s="85">
        <v>30152003</v>
      </c>
      <c r="MG118" s="85">
        <v>30152003</v>
      </c>
      <c r="MH118" s="85">
        <v>30152003</v>
      </c>
      <c r="MI118" s="85">
        <v>30152003</v>
      </c>
      <c r="MJ118" s="85">
        <v>30152003</v>
      </c>
      <c r="MK118" s="85">
        <v>30152003</v>
      </c>
      <c r="ML118" s="85">
        <v>30152003</v>
      </c>
      <c r="MM118" s="85">
        <v>30152003</v>
      </c>
      <c r="MN118" s="85">
        <v>30152003</v>
      </c>
      <c r="MO118" s="85">
        <v>30152003</v>
      </c>
      <c r="MP118" s="85">
        <v>30152003</v>
      </c>
      <c r="MQ118" s="85">
        <v>30152003</v>
      </c>
      <c r="MR118" s="85">
        <v>30152003</v>
      </c>
      <c r="MS118" s="85">
        <v>30152003</v>
      </c>
      <c r="MT118" s="85">
        <v>30152003</v>
      </c>
      <c r="MU118" s="85">
        <v>30152003</v>
      </c>
      <c r="MV118" s="85">
        <v>30152003</v>
      </c>
      <c r="MW118" s="85">
        <v>30152003</v>
      </c>
      <c r="MX118" s="85">
        <v>30152003</v>
      </c>
      <c r="MY118" s="85">
        <v>30152003</v>
      </c>
      <c r="MZ118" s="85">
        <v>30152003</v>
      </c>
      <c r="NA118" s="85">
        <v>30152003</v>
      </c>
      <c r="NB118" s="85">
        <v>30152003</v>
      </c>
      <c r="NC118" s="85">
        <v>30152003</v>
      </c>
      <c r="ND118" s="85">
        <v>30152003</v>
      </c>
      <c r="NE118" s="85">
        <v>30152003</v>
      </c>
      <c r="NF118" s="85">
        <v>30152003</v>
      </c>
      <c r="NG118" s="85">
        <v>30152003</v>
      </c>
      <c r="NH118" s="85">
        <v>30152003</v>
      </c>
      <c r="NI118" s="85">
        <v>30152003</v>
      </c>
      <c r="NJ118" s="85">
        <v>30152003</v>
      </c>
      <c r="NK118" s="85">
        <v>30152003</v>
      </c>
      <c r="NL118" s="85">
        <v>30152003</v>
      </c>
      <c r="NM118" s="85">
        <v>30152003</v>
      </c>
      <c r="NN118" s="85">
        <v>30152003</v>
      </c>
      <c r="NO118" s="85">
        <v>30152003</v>
      </c>
      <c r="NP118" s="85">
        <v>30152003</v>
      </c>
      <c r="NQ118" s="85">
        <v>30152003</v>
      </c>
      <c r="NR118" s="85">
        <v>30152003</v>
      </c>
      <c r="NS118" s="85">
        <v>30152003</v>
      </c>
      <c r="NT118" s="85">
        <v>30152003</v>
      </c>
      <c r="NU118" s="85">
        <v>30152003</v>
      </c>
      <c r="NV118" s="85">
        <v>30152003</v>
      </c>
      <c r="NW118" s="85">
        <v>30152003</v>
      </c>
      <c r="NX118" s="85">
        <v>30152003</v>
      </c>
      <c r="NY118" s="85">
        <v>30152003</v>
      </c>
      <c r="NZ118" s="85">
        <v>30152003</v>
      </c>
      <c r="OA118" s="85">
        <v>30152003</v>
      </c>
      <c r="OB118" s="85">
        <v>30152003</v>
      </c>
      <c r="OC118" s="85">
        <v>30152003</v>
      </c>
      <c r="OD118" s="85">
        <v>30152003</v>
      </c>
      <c r="OE118" s="85">
        <v>30152003</v>
      </c>
      <c r="OF118" s="85">
        <v>30152003</v>
      </c>
      <c r="OG118" s="85">
        <v>30152003</v>
      </c>
      <c r="OH118" s="85">
        <v>30152003</v>
      </c>
      <c r="OI118" s="85">
        <v>30152003</v>
      </c>
      <c r="OJ118" s="85">
        <v>30152003</v>
      </c>
      <c r="OK118" s="85">
        <v>30152003</v>
      </c>
      <c r="OL118" s="85">
        <v>30152003</v>
      </c>
      <c r="OM118" s="85">
        <v>30152003</v>
      </c>
      <c r="ON118" s="85">
        <v>30152003</v>
      </c>
      <c r="OO118" s="85">
        <v>30152003</v>
      </c>
      <c r="OP118" s="85">
        <v>30152003</v>
      </c>
      <c r="OQ118" s="85">
        <v>30152003</v>
      </c>
      <c r="OR118" s="85">
        <v>30152003</v>
      </c>
      <c r="OS118" s="85">
        <v>30152003</v>
      </c>
      <c r="OT118" s="85">
        <v>30152003</v>
      </c>
      <c r="OU118" s="85">
        <v>30152003</v>
      </c>
      <c r="OV118" s="85">
        <v>30152003</v>
      </c>
      <c r="OW118" s="85">
        <v>30152003</v>
      </c>
      <c r="OX118" s="85">
        <v>30152003</v>
      </c>
      <c r="OY118" s="85">
        <v>30152003</v>
      </c>
      <c r="OZ118" s="85">
        <v>30152003</v>
      </c>
      <c r="PA118" s="85">
        <v>30152003</v>
      </c>
      <c r="PB118" s="85">
        <v>30152003</v>
      </c>
      <c r="PC118" s="85">
        <v>30152003</v>
      </c>
      <c r="PD118" s="85">
        <v>30152003</v>
      </c>
      <c r="PE118" s="85">
        <v>30152003</v>
      </c>
      <c r="PF118" s="85">
        <v>30152003</v>
      </c>
      <c r="PG118" s="85">
        <v>30152003</v>
      </c>
      <c r="PH118" s="85">
        <v>30152003</v>
      </c>
      <c r="PI118" s="85">
        <v>30152003</v>
      </c>
      <c r="PJ118" s="85">
        <v>30152003</v>
      </c>
      <c r="PK118" s="85">
        <v>30152003</v>
      </c>
      <c r="PL118" s="85">
        <v>30152003</v>
      </c>
      <c r="PM118" s="85">
        <v>30152003</v>
      </c>
      <c r="PN118" s="85">
        <v>30152003</v>
      </c>
      <c r="PO118" s="85">
        <v>30152003</v>
      </c>
      <c r="PP118" s="85">
        <v>30152003</v>
      </c>
      <c r="PQ118" s="85">
        <v>30152003</v>
      </c>
      <c r="PR118" s="85">
        <v>30152003</v>
      </c>
      <c r="PS118" s="85">
        <v>30152003</v>
      </c>
      <c r="PT118" s="85">
        <v>30152003</v>
      </c>
      <c r="PU118" s="85">
        <v>30152003</v>
      </c>
      <c r="PV118" s="85">
        <v>30152003</v>
      </c>
      <c r="PW118" s="85">
        <v>30152003</v>
      </c>
      <c r="PX118" s="85">
        <v>30152003</v>
      </c>
      <c r="PY118" s="85">
        <v>30152003</v>
      </c>
      <c r="PZ118" s="85">
        <v>30152003</v>
      </c>
      <c r="QA118" s="85">
        <v>30152003</v>
      </c>
      <c r="QB118" s="85">
        <v>30152003</v>
      </c>
      <c r="QC118" s="85">
        <v>30152003</v>
      </c>
      <c r="QD118" s="85">
        <v>30152003</v>
      </c>
      <c r="QE118" s="85">
        <v>30152003</v>
      </c>
      <c r="QF118" s="85">
        <v>30152003</v>
      </c>
      <c r="QG118" s="85">
        <v>30152003</v>
      </c>
      <c r="QH118" s="85">
        <v>30152003</v>
      </c>
      <c r="QI118" s="85">
        <v>30152003</v>
      </c>
      <c r="QJ118" s="85">
        <v>30152003</v>
      </c>
      <c r="QK118" s="85">
        <v>30152003</v>
      </c>
      <c r="QL118" s="85">
        <v>30152003</v>
      </c>
      <c r="QM118" s="85">
        <v>30152003</v>
      </c>
      <c r="QN118" s="85">
        <v>30152003</v>
      </c>
      <c r="QO118" s="85">
        <v>30152003</v>
      </c>
      <c r="QP118" s="85">
        <v>30152003</v>
      </c>
      <c r="QQ118" s="85">
        <v>30152003</v>
      </c>
      <c r="QR118" s="85">
        <v>30152003</v>
      </c>
      <c r="QS118" s="85">
        <v>30152003</v>
      </c>
      <c r="QT118" s="85">
        <v>30152003</v>
      </c>
      <c r="QU118" s="85">
        <v>30152003</v>
      </c>
      <c r="QV118" s="85">
        <v>30152003</v>
      </c>
      <c r="QW118" s="85">
        <v>30152003</v>
      </c>
      <c r="QX118" s="85">
        <v>30152003</v>
      </c>
      <c r="QY118" s="85">
        <v>30152003</v>
      </c>
      <c r="QZ118" s="85">
        <v>30152003</v>
      </c>
      <c r="RA118" s="85">
        <v>30152003</v>
      </c>
      <c r="RB118" s="85">
        <v>30152003</v>
      </c>
      <c r="RC118" s="85">
        <v>30152003</v>
      </c>
      <c r="RD118" s="85">
        <v>30152003</v>
      </c>
      <c r="RE118" s="85">
        <v>30152003</v>
      </c>
      <c r="RF118" s="85">
        <v>30152003</v>
      </c>
      <c r="RG118" s="85">
        <v>30152003</v>
      </c>
      <c r="RH118" s="85">
        <v>30152003</v>
      </c>
      <c r="RI118" s="85">
        <v>30152003</v>
      </c>
      <c r="RJ118" s="85">
        <v>30152003</v>
      </c>
      <c r="RK118" s="85">
        <v>30152003</v>
      </c>
      <c r="RL118" s="85">
        <v>30152003</v>
      </c>
      <c r="RM118" s="85">
        <v>30152003</v>
      </c>
      <c r="RN118" s="85">
        <v>30152003</v>
      </c>
      <c r="RO118" s="85">
        <v>30152003</v>
      </c>
      <c r="RP118" s="85">
        <v>30152003</v>
      </c>
      <c r="RQ118" s="85">
        <v>30152003</v>
      </c>
      <c r="RR118" s="85">
        <v>30152003</v>
      </c>
      <c r="RS118" s="85">
        <v>30152003</v>
      </c>
      <c r="RT118" s="85">
        <v>30152003</v>
      </c>
      <c r="RU118" s="85">
        <v>30152003</v>
      </c>
      <c r="RV118" s="85">
        <v>30152003</v>
      </c>
      <c r="RW118" s="85">
        <v>30152003</v>
      </c>
      <c r="RX118" s="85">
        <v>30152003</v>
      </c>
      <c r="RY118" s="85">
        <v>30152003</v>
      </c>
      <c r="RZ118" s="85">
        <v>30152003</v>
      </c>
      <c r="SA118" s="85">
        <v>30152003</v>
      </c>
      <c r="SB118" s="85">
        <v>30152003</v>
      </c>
      <c r="SC118" s="85">
        <v>30152003</v>
      </c>
      <c r="SD118" s="85">
        <v>30152003</v>
      </c>
      <c r="SE118" s="85">
        <v>30152003</v>
      </c>
      <c r="SF118" s="85">
        <v>30152003</v>
      </c>
      <c r="SG118" s="85">
        <v>30152003</v>
      </c>
      <c r="SH118" s="85">
        <v>30152003</v>
      </c>
      <c r="SI118" s="85">
        <v>30152003</v>
      </c>
      <c r="SJ118" s="85">
        <v>30152003</v>
      </c>
      <c r="SK118" s="85">
        <v>30152003</v>
      </c>
      <c r="SL118" s="85">
        <v>30152003</v>
      </c>
      <c r="SM118" s="85">
        <v>30152003</v>
      </c>
      <c r="SN118" s="85">
        <v>30152003</v>
      </c>
      <c r="SO118" s="85">
        <v>30152003</v>
      </c>
      <c r="SP118" s="85">
        <v>30152003</v>
      </c>
      <c r="SQ118" s="85">
        <v>30152003</v>
      </c>
      <c r="SR118" s="85">
        <v>30152003</v>
      </c>
      <c r="SS118" s="85">
        <v>30152003</v>
      </c>
      <c r="ST118" s="85">
        <v>30152003</v>
      </c>
      <c r="SU118" s="85">
        <v>30152003</v>
      </c>
      <c r="SV118" s="85">
        <v>30152003</v>
      </c>
      <c r="SW118" s="85">
        <v>30152003</v>
      </c>
      <c r="SX118" s="85">
        <v>30152003</v>
      </c>
      <c r="SY118" s="85">
        <v>30152003</v>
      </c>
      <c r="SZ118" s="85">
        <v>30152003</v>
      </c>
      <c r="TA118" s="85">
        <v>30152003</v>
      </c>
      <c r="TB118" s="85">
        <v>30152003</v>
      </c>
      <c r="TC118" s="85">
        <v>30152003</v>
      </c>
      <c r="TD118" s="85">
        <v>30152003</v>
      </c>
      <c r="TE118" s="85">
        <v>30152003</v>
      </c>
      <c r="TF118" s="85">
        <v>30152003</v>
      </c>
      <c r="TG118" s="85">
        <v>30152003</v>
      </c>
      <c r="TH118" s="85">
        <v>30152003</v>
      </c>
      <c r="TI118" s="85">
        <v>30152003</v>
      </c>
      <c r="TJ118" s="85">
        <v>30152003</v>
      </c>
      <c r="TK118" s="85">
        <v>30152003</v>
      </c>
      <c r="TL118" s="85">
        <v>30152003</v>
      </c>
      <c r="TM118" s="85">
        <v>30152003</v>
      </c>
      <c r="TN118" s="85">
        <v>30152003</v>
      </c>
      <c r="TO118" s="85">
        <v>30152003</v>
      </c>
      <c r="TP118" s="85">
        <v>30152003</v>
      </c>
      <c r="TQ118" s="85">
        <v>30152003</v>
      </c>
      <c r="TR118" s="85">
        <v>30152003</v>
      </c>
      <c r="TS118" s="85">
        <v>30152003</v>
      </c>
      <c r="TT118" s="85">
        <v>30152003</v>
      </c>
      <c r="TU118" s="85">
        <v>30152003</v>
      </c>
      <c r="TV118" s="85">
        <v>30152003</v>
      </c>
      <c r="TW118" s="85">
        <v>30152003</v>
      </c>
      <c r="TX118" s="85">
        <v>30152003</v>
      </c>
      <c r="TY118" s="85">
        <v>30152003</v>
      </c>
      <c r="TZ118" s="85">
        <v>30152003</v>
      </c>
      <c r="UA118" s="85">
        <v>30152003</v>
      </c>
      <c r="UB118" s="85">
        <v>30152003</v>
      </c>
      <c r="UC118" s="85">
        <v>30152003</v>
      </c>
      <c r="UD118" s="85">
        <v>30152003</v>
      </c>
      <c r="UE118" s="85">
        <v>30152003</v>
      </c>
      <c r="UF118" s="85">
        <v>30152003</v>
      </c>
      <c r="UG118" s="85">
        <v>30152003</v>
      </c>
      <c r="UH118" s="85">
        <v>30152003</v>
      </c>
      <c r="UI118" s="85">
        <v>30152003</v>
      </c>
      <c r="UJ118" s="85">
        <v>30152003</v>
      </c>
      <c r="UK118" s="85">
        <v>30152003</v>
      </c>
      <c r="UL118" s="85">
        <v>30152003</v>
      </c>
      <c r="UM118" s="85">
        <v>30152003</v>
      </c>
      <c r="UN118" s="85">
        <v>30152003</v>
      </c>
      <c r="UO118" s="85">
        <v>30152003</v>
      </c>
      <c r="UP118" s="85">
        <v>30152003</v>
      </c>
      <c r="UQ118" s="85">
        <v>30152003</v>
      </c>
      <c r="UR118" s="85">
        <v>30152003</v>
      </c>
      <c r="US118" s="85">
        <v>30152003</v>
      </c>
      <c r="UT118" s="85">
        <v>30152003</v>
      </c>
      <c r="UU118" s="85">
        <v>30152003</v>
      </c>
      <c r="UV118" s="85">
        <v>30152003</v>
      </c>
      <c r="UW118" s="85">
        <v>30152003</v>
      </c>
      <c r="UX118" s="85">
        <v>30152003</v>
      </c>
      <c r="UY118" s="85">
        <v>30152003</v>
      </c>
      <c r="UZ118" s="85">
        <v>30152003</v>
      </c>
      <c r="VA118" s="85">
        <v>30152003</v>
      </c>
      <c r="VB118" s="85">
        <v>30152003</v>
      </c>
      <c r="VC118" s="85">
        <v>30152003</v>
      </c>
      <c r="VD118" s="85">
        <v>30152003</v>
      </c>
      <c r="VE118" s="85">
        <v>30152003</v>
      </c>
      <c r="VF118" s="85">
        <v>30152003</v>
      </c>
      <c r="VG118" s="85">
        <v>30152003</v>
      </c>
      <c r="VH118" s="85">
        <v>30152003</v>
      </c>
      <c r="VI118" s="85">
        <v>30152003</v>
      </c>
      <c r="VJ118" s="85">
        <v>30152003</v>
      </c>
      <c r="VK118" s="85">
        <v>30152003</v>
      </c>
      <c r="VL118" s="85">
        <v>30152003</v>
      </c>
      <c r="VM118" s="85">
        <v>30152003</v>
      </c>
      <c r="VN118" s="85">
        <v>30152003</v>
      </c>
      <c r="VO118" s="85">
        <v>30152003</v>
      </c>
      <c r="VP118" s="85">
        <v>30152003</v>
      </c>
      <c r="VQ118" s="85">
        <v>30152003</v>
      </c>
      <c r="VR118" s="85">
        <v>30152003</v>
      </c>
      <c r="VS118" s="85">
        <v>30152003</v>
      </c>
      <c r="VT118" s="85">
        <v>30152003</v>
      </c>
      <c r="VU118" s="85">
        <v>30152003</v>
      </c>
      <c r="VV118" s="85">
        <v>30152003</v>
      </c>
      <c r="VW118" s="85">
        <v>30152003</v>
      </c>
      <c r="VX118" s="85">
        <v>30152003</v>
      </c>
      <c r="VY118" s="85">
        <v>30152003</v>
      </c>
      <c r="VZ118" s="85">
        <v>30152003</v>
      </c>
      <c r="WA118" s="85">
        <v>30152003</v>
      </c>
      <c r="WB118" s="85">
        <v>30152003</v>
      </c>
      <c r="WC118" s="85">
        <v>30152003</v>
      </c>
      <c r="WD118" s="85">
        <v>30152003</v>
      </c>
      <c r="WE118" s="85">
        <v>30152003</v>
      </c>
      <c r="WF118" s="85">
        <v>30152003</v>
      </c>
      <c r="WG118" s="85">
        <v>30152003</v>
      </c>
      <c r="WH118" s="85">
        <v>30152003</v>
      </c>
      <c r="WI118" s="85">
        <v>30152003</v>
      </c>
      <c r="WJ118" s="85">
        <v>30152003</v>
      </c>
      <c r="WK118" s="85">
        <v>30152003</v>
      </c>
      <c r="WL118" s="85">
        <v>30152003</v>
      </c>
      <c r="WM118" s="85">
        <v>30152003</v>
      </c>
      <c r="WN118" s="85">
        <v>30152003</v>
      </c>
      <c r="WO118" s="85">
        <v>30152003</v>
      </c>
      <c r="WP118" s="85">
        <v>30152003</v>
      </c>
      <c r="WQ118" s="85">
        <v>30152003</v>
      </c>
      <c r="WR118" s="85">
        <v>30152003</v>
      </c>
      <c r="WS118" s="85">
        <v>30152003</v>
      </c>
      <c r="WT118" s="85">
        <v>30152003</v>
      </c>
      <c r="WU118" s="85">
        <v>30152003</v>
      </c>
      <c r="WV118" s="85">
        <v>30152003</v>
      </c>
      <c r="WW118" s="85">
        <v>30152003</v>
      </c>
      <c r="WX118" s="85">
        <v>30152003</v>
      </c>
      <c r="WY118" s="85">
        <v>30152003</v>
      </c>
      <c r="WZ118" s="85">
        <v>30152003</v>
      </c>
      <c r="XA118" s="85">
        <v>30152003</v>
      </c>
      <c r="XB118" s="85">
        <v>30152003</v>
      </c>
      <c r="XC118" s="85">
        <v>30152003</v>
      </c>
      <c r="XD118" s="85">
        <v>30152003</v>
      </c>
      <c r="XE118" s="85">
        <v>30152003</v>
      </c>
      <c r="XF118" s="85">
        <v>30152003</v>
      </c>
      <c r="XG118" s="85">
        <v>30152003</v>
      </c>
      <c r="XH118" s="85">
        <v>30152003</v>
      </c>
      <c r="XI118" s="85">
        <v>30152003</v>
      </c>
      <c r="XJ118" s="85">
        <v>30152003</v>
      </c>
      <c r="XK118" s="85">
        <v>30152003</v>
      </c>
      <c r="XL118" s="85">
        <v>30152003</v>
      </c>
      <c r="XM118" s="85">
        <v>30152003</v>
      </c>
      <c r="XN118" s="85">
        <v>30152003</v>
      </c>
      <c r="XO118" s="85">
        <v>30152003</v>
      </c>
      <c r="XP118" s="85">
        <v>30152003</v>
      </c>
      <c r="XQ118" s="85">
        <v>30152003</v>
      </c>
      <c r="XR118" s="85">
        <v>30152003</v>
      </c>
      <c r="XS118" s="85">
        <v>30152003</v>
      </c>
      <c r="XT118" s="85">
        <v>30152003</v>
      </c>
      <c r="XU118" s="85">
        <v>30152003</v>
      </c>
      <c r="XV118" s="85">
        <v>30152003</v>
      </c>
      <c r="XW118" s="85">
        <v>30152003</v>
      </c>
      <c r="XX118" s="85">
        <v>30152003</v>
      </c>
      <c r="XY118" s="85">
        <v>30152003</v>
      </c>
      <c r="XZ118" s="85">
        <v>30152003</v>
      </c>
      <c r="YA118" s="85">
        <v>30152003</v>
      </c>
      <c r="YB118" s="85">
        <v>30152003</v>
      </c>
      <c r="YC118" s="85">
        <v>30152003</v>
      </c>
      <c r="YD118" s="85">
        <v>30152003</v>
      </c>
      <c r="YE118" s="85">
        <v>30152003</v>
      </c>
      <c r="YF118" s="85">
        <v>30152003</v>
      </c>
      <c r="YG118" s="85">
        <v>30152003</v>
      </c>
      <c r="YH118" s="85">
        <v>30152003</v>
      </c>
      <c r="YI118" s="85">
        <v>30152003</v>
      </c>
      <c r="YJ118" s="85">
        <v>30152003</v>
      </c>
      <c r="YK118" s="85">
        <v>30152003</v>
      </c>
      <c r="YL118" s="85">
        <v>30152003</v>
      </c>
      <c r="YM118" s="85">
        <v>30152003</v>
      </c>
      <c r="YN118" s="85">
        <v>30152003</v>
      </c>
      <c r="YO118" s="85">
        <v>30152003</v>
      </c>
      <c r="YP118" s="85">
        <v>30152003</v>
      </c>
      <c r="YQ118" s="85">
        <v>30152003</v>
      </c>
      <c r="YR118" s="85">
        <v>30152003</v>
      </c>
      <c r="YS118" s="85">
        <v>30152003</v>
      </c>
      <c r="YT118" s="85">
        <v>30152003</v>
      </c>
      <c r="YU118" s="85">
        <v>30152003</v>
      </c>
      <c r="YV118" s="85">
        <v>30152003</v>
      </c>
      <c r="YW118" s="85">
        <v>30152003</v>
      </c>
      <c r="YX118" s="85">
        <v>30152003</v>
      </c>
      <c r="YY118" s="85">
        <v>30152003</v>
      </c>
      <c r="YZ118" s="85">
        <v>30152003</v>
      </c>
      <c r="ZA118" s="85">
        <v>30152003</v>
      </c>
      <c r="ZB118" s="85">
        <v>30152003</v>
      </c>
      <c r="ZC118" s="85">
        <v>30152003</v>
      </c>
      <c r="ZD118" s="85">
        <v>30152003</v>
      </c>
      <c r="ZE118" s="85">
        <v>30152003</v>
      </c>
      <c r="ZF118" s="85">
        <v>30152003</v>
      </c>
      <c r="ZG118" s="85">
        <v>30152003</v>
      </c>
      <c r="ZH118" s="85">
        <v>30152003</v>
      </c>
      <c r="ZI118" s="85">
        <v>30152003</v>
      </c>
      <c r="ZJ118" s="85">
        <v>30152003</v>
      </c>
      <c r="ZK118" s="85">
        <v>30152003</v>
      </c>
      <c r="ZL118" s="85">
        <v>30152003</v>
      </c>
      <c r="ZM118" s="85">
        <v>30152003</v>
      </c>
      <c r="ZN118" s="85">
        <v>30152003</v>
      </c>
      <c r="ZO118" s="85">
        <v>30152003</v>
      </c>
      <c r="ZP118" s="85">
        <v>30152003</v>
      </c>
      <c r="ZQ118" s="85">
        <v>30152003</v>
      </c>
      <c r="ZR118" s="85">
        <v>30152003</v>
      </c>
      <c r="ZS118" s="85">
        <v>30152003</v>
      </c>
      <c r="ZT118" s="85">
        <v>30152003</v>
      </c>
      <c r="ZU118" s="85">
        <v>30152003</v>
      </c>
      <c r="ZV118" s="85">
        <v>30152003</v>
      </c>
      <c r="ZW118" s="85">
        <v>30152003</v>
      </c>
      <c r="ZX118" s="85">
        <v>30152003</v>
      </c>
      <c r="ZY118" s="85">
        <v>30152003</v>
      </c>
      <c r="ZZ118" s="85">
        <v>30152003</v>
      </c>
      <c r="AAA118" s="85">
        <v>30152003</v>
      </c>
      <c r="AAB118" s="85">
        <v>30152003</v>
      </c>
      <c r="AAC118" s="85">
        <v>30152003</v>
      </c>
      <c r="AAD118" s="85">
        <v>30152003</v>
      </c>
      <c r="AAE118" s="85">
        <v>30152003</v>
      </c>
      <c r="AAF118" s="85">
        <v>30152003</v>
      </c>
      <c r="AAG118" s="85">
        <v>30152003</v>
      </c>
      <c r="AAH118" s="85">
        <v>30152003</v>
      </c>
      <c r="AAI118" s="85">
        <v>30152003</v>
      </c>
      <c r="AAJ118" s="85">
        <v>30152003</v>
      </c>
      <c r="AAK118" s="85">
        <v>30152003</v>
      </c>
      <c r="AAL118" s="85">
        <v>30152003</v>
      </c>
      <c r="AAM118" s="85">
        <v>30152003</v>
      </c>
      <c r="AAN118" s="85">
        <v>30152003</v>
      </c>
      <c r="AAO118" s="85">
        <v>30152003</v>
      </c>
      <c r="AAP118" s="85">
        <v>30152003</v>
      </c>
      <c r="AAQ118" s="85">
        <v>30152003</v>
      </c>
      <c r="AAR118" s="85">
        <v>30152003</v>
      </c>
      <c r="AAS118" s="85">
        <v>30152003</v>
      </c>
      <c r="AAT118" s="85">
        <v>30152003</v>
      </c>
      <c r="AAU118" s="85">
        <v>30152003</v>
      </c>
      <c r="AAV118" s="85">
        <v>30152003</v>
      </c>
      <c r="AAW118" s="85">
        <v>30152003</v>
      </c>
      <c r="AAX118" s="85">
        <v>30152003</v>
      </c>
      <c r="AAY118" s="85">
        <v>30152003</v>
      </c>
      <c r="AAZ118" s="85">
        <v>30152003</v>
      </c>
      <c r="ABA118" s="85">
        <v>30152003</v>
      </c>
      <c r="ABB118" s="85">
        <v>30152003</v>
      </c>
      <c r="ABC118" s="85">
        <v>30152003</v>
      </c>
      <c r="ABD118" s="85">
        <v>30152003</v>
      </c>
      <c r="ABE118" s="85">
        <v>30152003</v>
      </c>
      <c r="ABF118" s="85">
        <v>30152003</v>
      </c>
      <c r="ABG118" s="85">
        <v>30152003</v>
      </c>
      <c r="ABH118" s="85">
        <v>30152003</v>
      </c>
      <c r="ABI118" s="85">
        <v>30152003</v>
      </c>
      <c r="ABJ118" s="85">
        <v>30152003</v>
      </c>
      <c r="ABK118" s="85">
        <v>30152003</v>
      </c>
      <c r="ABL118" s="85">
        <v>30152003</v>
      </c>
      <c r="ABM118" s="85">
        <v>30152003</v>
      </c>
      <c r="ABN118" s="85">
        <v>30152003</v>
      </c>
      <c r="ABO118" s="85">
        <v>30152003</v>
      </c>
      <c r="ABP118" s="85">
        <v>30152003</v>
      </c>
      <c r="ABQ118" s="85">
        <v>30152003</v>
      </c>
      <c r="ABR118" s="85">
        <v>30152003</v>
      </c>
      <c r="ABS118" s="85">
        <v>30152003</v>
      </c>
      <c r="ABT118" s="85">
        <v>30152003</v>
      </c>
      <c r="ABU118" s="85">
        <v>30152003</v>
      </c>
      <c r="ABV118" s="85">
        <v>30152003</v>
      </c>
      <c r="ABW118" s="85">
        <v>30152003</v>
      </c>
      <c r="ABX118" s="85">
        <v>30152003</v>
      </c>
      <c r="ABY118" s="85">
        <v>30152003</v>
      </c>
      <c r="ABZ118" s="85">
        <v>30152003</v>
      </c>
      <c r="ACA118" s="85">
        <v>30152003</v>
      </c>
      <c r="ACB118" s="85">
        <v>30152003</v>
      </c>
      <c r="ACC118" s="85">
        <v>30152003</v>
      </c>
      <c r="ACD118" s="85">
        <v>30152003</v>
      </c>
      <c r="ACE118" s="85">
        <v>30152003</v>
      </c>
      <c r="ACF118" s="85">
        <v>30152003</v>
      </c>
      <c r="ACG118" s="85">
        <v>30152003</v>
      </c>
      <c r="ACH118" s="85">
        <v>30152003</v>
      </c>
      <c r="ACI118" s="85">
        <v>30152003</v>
      </c>
      <c r="ACJ118" s="85">
        <v>30152003</v>
      </c>
      <c r="ACK118" s="85">
        <v>30152003</v>
      </c>
      <c r="ACL118" s="85">
        <v>30152003</v>
      </c>
      <c r="ACM118" s="85">
        <v>30152003</v>
      </c>
      <c r="ACN118" s="85">
        <v>30152003</v>
      </c>
      <c r="ACO118" s="85">
        <v>30152003</v>
      </c>
      <c r="ACP118" s="85">
        <v>30152003</v>
      </c>
      <c r="ACQ118" s="85">
        <v>30152003</v>
      </c>
      <c r="ACR118" s="85">
        <v>30152003</v>
      </c>
      <c r="ACS118" s="85">
        <v>30152003</v>
      </c>
      <c r="ACT118" s="85">
        <v>30152003</v>
      </c>
      <c r="ACU118" s="85">
        <v>30152003</v>
      </c>
      <c r="ACV118" s="85">
        <v>30152003</v>
      </c>
      <c r="ACW118" s="85">
        <v>30152003</v>
      </c>
      <c r="ACX118" s="85">
        <v>30152003</v>
      </c>
      <c r="ACY118" s="85">
        <v>30152003</v>
      </c>
      <c r="ACZ118" s="85">
        <v>30152003</v>
      </c>
      <c r="ADA118" s="85">
        <v>30152003</v>
      </c>
      <c r="ADB118" s="85">
        <v>30152003</v>
      </c>
      <c r="ADC118" s="85">
        <v>30152003</v>
      </c>
      <c r="ADD118" s="85">
        <v>30152003</v>
      </c>
      <c r="ADE118" s="85">
        <v>30152003</v>
      </c>
      <c r="ADF118" s="85">
        <v>30152003</v>
      </c>
      <c r="ADG118" s="85">
        <v>30152003</v>
      </c>
      <c r="ADH118" s="85">
        <v>30152003</v>
      </c>
      <c r="ADI118" s="85">
        <v>30152003</v>
      </c>
      <c r="ADJ118" s="85">
        <v>30152003</v>
      </c>
      <c r="ADK118" s="85">
        <v>30152003</v>
      </c>
      <c r="ADL118" s="85">
        <v>30152003</v>
      </c>
      <c r="ADM118" s="85">
        <v>30152003</v>
      </c>
      <c r="ADN118" s="85">
        <v>30152003</v>
      </c>
      <c r="ADO118" s="85">
        <v>30152003</v>
      </c>
      <c r="ADP118" s="85">
        <v>30152003</v>
      </c>
      <c r="ADQ118" s="85">
        <v>30152003</v>
      </c>
      <c r="ADR118" s="85">
        <v>30152003</v>
      </c>
      <c r="ADS118" s="85">
        <v>30152003</v>
      </c>
      <c r="ADT118" s="85">
        <v>30152003</v>
      </c>
      <c r="ADU118" s="85">
        <v>30152003</v>
      </c>
      <c r="ADV118" s="85">
        <v>30152003</v>
      </c>
      <c r="ADW118" s="85">
        <v>30152003</v>
      </c>
      <c r="ADX118" s="85">
        <v>30152003</v>
      </c>
      <c r="ADY118" s="85">
        <v>30152003</v>
      </c>
      <c r="ADZ118" s="85">
        <v>30152003</v>
      </c>
      <c r="AEA118" s="85">
        <v>30152003</v>
      </c>
      <c r="AEB118" s="85">
        <v>30152003</v>
      </c>
      <c r="AEC118" s="85">
        <v>30152003</v>
      </c>
      <c r="AED118" s="85">
        <v>30152003</v>
      </c>
      <c r="AEE118" s="85">
        <v>30152003</v>
      </c>
      <c r="AEF118" s="85">
        <v>30152003</v>
      </c>
      <c r="AEG118" s="85">
        <v>30152003</v>
      </c>
      <c r="AEH118" s="85">
        <v>30152003</v>
      </c>
      <c r="AEI118" s="85">
        <v>30152003</v>
      </c>
      <c r="AEJ118" s="85">
        <v>30152003</v>
      </c>
      <c r="AEK118" s="85">
        <v>30152003</v>
      </c>
      <c r="AEL118" s="85">
        <v>30152003</v>
      </c>
      <c r="AEM118" s="85">
        <v>30152003</v>
      </c>
      <c r="AEN118" s="85">
        <v>30152003</v>
      </c>
      <c r="AEO118" s="85">
        <v>30152003</v>
      </c>
      <c r="AEP118" s="85">
        <v>30152003</v>
      </c>
      <c r="AEQ118" s="85">
        <v>30152003</v>
      </c>
      <c r="AER118" s="85">
        <v>30152003</v>
      </c>
      <c r="AES118" s="85">
        <v>30152003</v>
      </c>
      <c r="AET118" s="85">
        <v>30152003</v>
      </c>
      <c r="AEU118" s="85">
        <v>30152003</v>
      </c>
      <c r="AEV118" s="85">
        <v>30152003</v>
      </c>
      <c r="AEW118" s="85">
        <v>30152003</v>
      </c>
      <c r="AEX118" s="85">
        <v>30152003</v>
      </c>
      <c r="AEY118" s="85">
        <v>30152003</v>
      </c>
      <c r="AEZ118" s="85">
        <v>30152003</v>
      </c>
      <c r="AFA118" s="85">
        <v>30152003</v>
      </c>
      <c r="AFB118" s="85">
        <v>30152003</v>
      </c>
      <c r="AFC118" s="85">
        <v>30152003</v>
      </c>
      <c r="AFD118" s="85">
        <v>30152003</v>
      </c>
      <c r="AFE118" s="85">
        <v>30152003</v>
      </c>
      <c r="AFF118" s="85">
        <v>30152003</v>
      </c>
      <c r="AFG118" s="85">
        <v>30152003</v>
      </c>
      <c r="AFH118" s="85">
        <v>30152003</v>
      </c>
      <c r="AFI118" s="85">
        <v>30152003</v>
      </c>
      <c r="AFJ118" s="85">
        <v>30152003</v>
      </c>
      <c r="AFK118" s="85">
        <v>30152003</v>
      </c>
      <c r="AFL118" s="85">
        <v>30152003</v>
      </c>
      <c r="AFM118" s="85">
        <v>30152003</v>
      </c>
      <c r="AFN118" s="85">
        <v>30152003</v>
      </c>
      <c r="AFO118" s="85">
        <v>30152003</v>
      </c>
      <c r="AFP118" s="85">
        <v>30152003</v>
      </c>
      <c r="AFQ118" s="85">
        <v>30152003</v>
      </c>
      <c r="AFR118" s="85">
        <v>30152003</v>
      </c>
      <c r="AFS118" s="85">
        <v>30152003</v>
      </c>
      <c r="AFT118" s="85">
        <v>30152003</v>
      </c>
      <c r="AFU118" s="85">
        <v>30152003</v>
      </c>
      <c r="AFV118" s="85">
        <v>30152003</v>
      </c>
      <c r="AFW118" s="85">
        <v>30152003</v>
      </c>
      <c r="AFX118" s="85">
        <v>30152003</v>
      </c>
      <c r="AFY118" s="85">
        <v>30152003</v>
      </c>
      <c r="AFZ118" s="85">
        <v>30152003</v>
      </c>
      <c r="AGA118" s="85">
        <v>30152003</v>
      </c>
      <c r="AGB118" s="85">
        <v>30152003</v>
      </c>
      <c r="AGC118" s="85">
        <v>30152003</v>
      </c>
      <c r="AGD118" s="85">
        <v>30152003</v>
      </c>
      <c r="AGE118" s="85">
        <v>30152003</v>
      </c>
      <c r="AGF118" s="85">
        <v>30152003</v>
      </c>
      <c r="AGG118" s="85">
        <v>30152003</v>
      </c>
      <c r="AGH118" s="85">
        <v>30152003</v>
      </c>
      <c r="AGI118" s="85">
        <v>30152003</v>
      </c>
      <c r="AGJ118" s="85">
        <v>30152003</v>
      </c>
      <c r="AGK118" s="85">
        <v>30152003</v>
      </c>
      <c r="AGL118" s="85">
        <v>30152003</v>
      </c>
      <c r="AGM118" s="85">
        <v>30152003</v>
      </c>
      <c r="AGN118" s="85">
        <v>30152003</v>
      </c>
      <c r="AGO118" s="85">
        <v>30152003</v>
      </c>
      <c r="AGP118" s="85">
        <v>30152003</v>
      </c>
      <c r="AGQ118" s="85">
        <v>30152003</v>
      </c>
      <c r="AGR118" s="85">
        <v>30152003</v>
      </c>
      <c r="AGS118" s="85">
        <v>30152003</v>
      </c>
      <c r="AGT118" s="85">
        <v>30152003</v>
      </c>
      <c r="AGU118" s="85">
        <v>30152003</v>
      </c>
      <c r="AGV118" s="85">
        <v>30152003</v>
      </c>
      <c r="AGW118" s="85">
        <v>30152003</v>
      </c>
      <c r="AGX118" s="85">
        <v>30152003</v>
      </c>
      <c r="AGY118" s="85">
        <v>30152003</v>
      </c>
      <c r="AGZ118" s="85">
        <v>30152003</v>
      </c>
      <c r="AHA118" s="85">
        <v>30152003</v>
      </c>
      <c r="AHB118" s="85">
        <v>30152003</v>
      </c>
      <c r="AHC118" s="85">
        <v>30152003</v>
      </c>
      <c r="AHD118" s="85">
        <v>30152003</v>
      </c>
      <c r="AHE118" s="85">
        <v>30152003</v>
      </c>
      <c r="AHF118" s="85">
        <v>30152003</v>
      </c>
      <c r="AHG118" s="85">
        <v>30152003</v>
      </c>
      <c r="AHH118" s="85">
        <v>30152003</v>
      </c>
      <c r="AHI118" s="85">
        <v>30152003</v>
      </c>
      <c r="AHJ118" s="85">
        <v>30152003</v>
      </c>
      <c r="AHK118" s="85">
        <v>30152003</v>
      </c>
      <c r="AHL118" s="85">
        <v>30152003</v>
      </c>
      <c r="AHM118" s="85">
        <v>30152003</v>
      </c>
      <c r="AHN118" s="85">
        <v>30152003</v>
      </c>
      <c r="AHO118" s="85">
        <v>30152003</v>
      </c>
      <c r="AHP118" s="85">
        <v>30152003</v>
      </c>
      <c r="AHQ118" s="85">
        <v>30152003</v>
      </c>
      <c r="AHR118" s="85">
        <v>30152003</v>
      </c>
      <c r="AHS118" s="85">
        <v>30152003</v>
      </c>
      <c r="AHT118" s="85">
        <v>30152003</v>
      </c>
      <c r="AHU118" s="85">
        <v>30152003</v>
      </c>
      <c r="AHV118" s="85">
        <v>30152003</v>
      </c>
      <c r="AHW118" s="85">
        <v>30152003</v>
      </c>
      <c r="AHX118" s="85">
        <v>30152003</v>
      </c>
      <c r="AHY118" s="85">
        <v>30152003</v>
      </c>
      <c r="AHZ118" s="85">
        <v>30152003</v>
      </c>
      <c r="AIA118" s="85">
        <v>30152003</v>
      </c>
      <c r="AIB118" s="85">
        <v>30152003</v>
      </c>
      <c r="AIC118" s="85">
        <v>30152003</v>
      </c>
      <c r="AID118" s="85">
        <v>30152003</v>
      </c>
      <c r="AIE118" s="85">
        <v>30152003</v>
      </c>
      <c r="AIF118" s="85">
        <v>30152003</v>
      </c>
      <c r="AIG118" s="85">
        <v>30152003</v>
      </c>
      <c r="AIH118" s="85">
        <v>30152003</v>
      </c>
      <c r="AII118" s="85">
        <v>30152003</v>
      </c>
      <c r="AIJ118" s="85">
        <v>30152003</v>
      </c>
      <c r="AIK118" s="85">
        <v>30152003</v>
      </c>
      <c r="AIL118" s="85">
        <v>30152003</v>
      </c>
      <c r="AIM118" s="85">
        <v>30152003</v>
      </c>
      <c r="AIN118" s="85">
        <v>30152003</v>
      </c>
      <c r="AIO118" s="85">
        <v>30152003</v>
      </c>
      <c r="AIP118" s="85">
        <v>30152003</v>
      </c>
      <c r="AIQ118" s="85">
        <v>30152003</v>
      </c>
      <c r="AIR118" s="85">
        <v>30152003</v>
      </c>
      <c r="AIS118" s="85">
        <v>30152003</v>
      </c>
      <c r="AIT118" s="85">
        <v>30152003</v>
      </c>
      <c r="AIU118" s="85">
        <v>30152003</v>
      </c>
      <c r="AIV118" s="85">
        <v>30152003</v>
      </c>
      <c r="AIW118" s="85">
        <v>30152003</v>
      </c>
      <c r="AIX118" s="85">
        <v>30152003</v>
      </c>
      <c r="AIY118" s="85">
        <v>30152003</v>
      </c>
      <c r="AIZ118" s="85">
        <v>30152003</v>
      </c>
      <c r="AJA118" s="85">
        <v>30152003</v>
      </c>
      <c r="AJB118" s="85">
        <v>30152003</v>
      </c>
      <c r="AJC118" s="85">
        <v>30152003</v>
      </c>
      <c r="AJD118" s="85">
        <v>30152003</v>
      </c>
      <c r="AJE118" s="85">
        <v>30152003</v>
      </c>
      <c r="AJF118" s="85">
        <v>30152003</v>
      </c>
      <c r="AJG118" s="85">
        <v>30152003</v>
      </c>
      <c r="AJH118" s="85">
        <v>30152003</v>
      </c>
      <c r="AJI118" s="85">
        <v>30152003</v>
      </c>
      <c r="AJJ118" s="85">
        <v>30152003</v>
      </c>
      <c r="AJK118" s="85">
        <v>30152003</v>
      </c>
      <c r="AJL118" s="85">
        <v>30152003</v>
      </c>
      <c r="AJM118" s="85">
        <v>30152003</v>
      </c>
      <c r="AJN118" s="85">
        <v>30152003</v>
      </c>
      <c r="AJO118" s="85">
        <v>30152003</v>
      </c>
      <c r="AJP118" s="85">
        <v>30152003</v>
      </c>
      <c r="AJQ118" s="85">
        <v>30152003</v>
      </c>
      <c r="AJR118" s="85">
        <v>30152003</v>
      </c>
      <c r="AJS118" s="85">
        <v>30152003</v>
      </c>
      <c r="AJT118" s="85">
        <v>30152003</v>
      </c>
      <c r="AJU118" s="85">
        <v>30152003</v>
      </c>
      <c r="AJV118" s="85">
        <v>30152003</v>
      </c>
      <c r="AJW118" s="85">
        <v>30152003</v>
      </c>
      <c r="AJX118" s="85">
        <v>30152003</v>
      </c>
      <c r="AJY118" s="85">
        <v>30152003</v>
      </c>
      <c r="AJZ118" s="85">
        <v>30152003</v>
      </c>
      <c r="AKA118" s="85">
        <v>30152003</v>
      </c>
      <c r="AKB118" s="85">
        <v>30152003</v>
      </c>
      <c r="AKC118" s="85">
        <v>30152003</v>
      </c>
      <c r="AKD118" s="85">
        <v>30152003</v>
      </c>
      <c r="AKE118" s="85">
        <v>30152003</v>
      </c>
      <c r="AKF118" s="85">
        <v>30152003</v>
      </c>
      <c r="AKG118" s="85">
        <v>30152003</v>
      </c>
      <c r="AKH118" s="85">
        <v>30152003</v>
      </c>
      <c r="AKI118" s="85">
        <v>30152003</v>
      </c>
      <c r="AKJ118" s="85">
        <v>30152003</v>
      </c>
      <c r="AKK118" s="85">
        <v>30152003</v>
      </c>
      <c r="AKL118" s="85">
        <v>30152003</v>
      </c>
      <c r="AKM118" s="85">
        <v>30152003</v>
      </c>
      <c r="AKN118" s="85">
        <v>30152003</v>
      </c>
      <c r="AKO118" s="85">
        <v>30152003</v>
      </c>
      <c r="AKP118" s="85">
        <v>30152003</v>
      </c>
      <c r="AKQ118" s="85">
        <v>30152003</v>
      </c>
      <c r="AKR118" s="85">
        <v>30152003</v>
      </c>
      <c r="AKS118" s="85">
        <v>30152003</v>
      </c>
      <c r="AKT118" s="85">
        <v>30152003</v>
      </c>
      <c r="AKU118" s="85">
        <v>30152003</v>
      </c>
      <c r="AKV118" s="85">
        <v>30152003</v>
      </c>
      <c r="AKW118" s="85">
        <v>30152003</v>
      </c>
      <c r="AKX118" s="85">
        <v>30152003</v>
      </c>
      <c r="AKY118" s="85">
        <v>30152003</v>
      </c>
      <c r="AKZ118" s="85">
        <v>30152003</v>
      </c>
      <c r="ALA118" s="85">
        <v>30152003</v>
      </c>
      <c r="ALB118" s="85">
        <v>30152003</v>
      </c>
      <c r="ALC118" s="85">
        <v>30152003</v>
      </c>
      <c r="ALD118" s="85">
        <v>30152003</v>
      </c>
      <c r="ALE118" s="85">
        <v>30152003</v>
      </c>
      <c r="ALF118" s="85">
        <v>30152003</v>
      </c>
      <c r="ALG118" s="85">
        <v>30152003</v>
      </c>
      <c r="ALH118" s="85">
        <v>30152003</v>
      </c>
      <c r="ALI118" s="85">
        <v>30152003</v>
      </c>
      <c r="ALJ118" s="85">
        <v>30152003</v>
      </c>
      <c r="ALK118" s="85">
        <v>30152003</v>
      </c>
      <c r="ALL118" s="85">
        <v>30152003</v>
      </c>
      <c r="ALM118" s="85">
        <v>30152003</v>
      </c>
      <c r="ALN118" s="85">
        <v>30152003</v>
      </c>
      <c r="ALO118" s="85">
        <v>30152003</v>
      </c>
      <c r="ALP118" s="85">
        <v>30152003</v>
      </c>
      <c r="ALQ118" s="85">
        <v>30152003</v>
      </c>
      <c r="ALR118" s="85">
        <v>30152003</v>
      </c>
      <c r="ALS118" s="85">
        <v>30152003</v>
      </c>
      <c r="ALT118" s="85">
        <v>30152003</v>
      </c>
      <c r="ALU118" s="85">
        <v>30152003</v>
      </c>
      <c r="ALV118" s="85">
        <v>30152003</v>
      </c>
      <c r="ALW118" s="85">
        <v>30152003</v>
      </c>
      <c r="ALX118" s="85">
        <v>30152003</v>
      </c>
      <c r="ALY118" s="85">
        <v>30152003</v>
      </c>
      <c r="ALZ118" s="85">
        <v>30152003</v>
      </c>
      <c r="AMA118" s="85">
        <v>30152003</v>
      </c>
      <c r="AMB118" s="85">
        <v>30152003</v>
      </c>
      <c r="AMC118" s="85">
        <v>30152003</v>
      </c>
      <c r="AMD118" s="85">
        <v>30152003</v>
      </c>
      <c r="AME118" s="85">
        <v>30152003</v>
      </c>
      <c r="AMF118" s="85">
        <v>30152003</v>
      </c>
      <c r="AMG118" s="85">
        <v>30152003</v>
      </c>
      <c r="AMH118" s="85">
        <v>30152003</v>
      </c>
      <c r="AMI118" s="85">
        <v>30152003</v>
      </c>
      <c r="AMJ118" s="85">
        <v>30152003</v>
      </c>
      <c r="AMK118" s="85">
        <v>30152003</v>
      </c>
      <c r="AML118" s="85">
        <v>30152003</v>
      </c>
      <c r="AMM118" s="85">
        <v>30152003</v>
      </c>
      <c r="AMN118" s="85">
        <v>30152003</v>
      </c>
      <c r="AMO118" s="85">
        <v>30152003</v>
      </c>
      <c r="AMP118" s="85">
        <v>30152003</v>
      </c>
      <c r="AMQ118" s="85">
        <v>30152003</v>
      </c>
      <c r="AMR118" s="85">
        <v>30152003</v>
      </c>
      <c r="AMS118" s="85">
        <v>30152003</v>
      </c>
      <c r="AMT118" s="85">
        <v>30152003</v>
      </c>
      <c r="AMU118" s="85">
        <v>30152003</v>
      </c>
      <c r="AMV118" s="85">
        <v>30152003</v>
      </c>
      <c r="AMW118" s="85">
        <v>30152003</v>
      </c>
      <c r="AMX118" s="85">
        <v>30152003</v>
      </c>
      <c r="AMY118" s="85">
        <v>30152003</v>
      </c>
      <c r="AMZ118" s="85">
        <v>30152003</v>
      </c>
      <c r="ANA118" s="85">
        <v>30152003</v>
      </c>
      <c r="ANB118" s="85">
        <v>30152003</v>
      </c>
      <c r="ANC118" s="85">
        <v>30152003</v>
      </c>
      <c r="AND118" s="85">
        <v>30152003</v>
      </c>
      <c r="ANE118" s="85">
        <v>30152003</v>
      </c>
      <c r="ANF118" s="85">
        <v>30152003</v>
      </c>
      <c r="ANG118" s="85">
        <v>30152003</v>
      </c>
      <c r="ANH118" s="85">
        <v>30152003</v>
      </c>
      <c r="ANI118" s="85">
        <v>30152003</v>
      </c>
      <c r="ANJ118" s="85">
        <v>30152003</v>
      </c>
      <c r="ANK118" s="85">
        <v>30152003</v>
      </c>
      <c r="ANL118" s="85">
        <v>30152003</v>
      </c>
      <c r="ANM118" s="85">
        <v>30152003</v>
      </c>
      <c r="ANN118" s="85">
        <v>30152003</v>
      </c>
      <c r="ANO118" s="85">
        <v>30152003</v>
      </c>
      <c r="ANP118" s="85">
        <v>30152003</v>
      </c>
      <c r="ANQ118" s="85">
        <v>30152003</v>
      </c>
      <c r="ANR118" s="85">
        <v>30152003</v>
      </c>
      <c r="ANS118" s="85">
        <v>30152003</v>
      </c>
      <c r="ANT118" s="85">
        <v>30152003</v>
      </c>
      <c r="ANU118" s="85">
        <v>30152003</v>
      </c>
      <c r="ANV118" s="85">
        <v>30152003</v>
      </c>
      <c r="ANW118" s="85">
        <v>30152003</v>
      </c>
      <c r="ANX118" s="85">
        <v>30152003</v>
      </c>
      <c r="ANY118" s="85">
        <v>30152003</v>
      </c>
      <c r="ANZ118" s="85">
        <v>30152003</v>
      </c>
      <c r="AOA118" s="85">
        <v>30152003</v>
      </c>
      <c r="AOB118" s="85">
        <v>30152003</v>
      </c>
      <c r="AOC118" s="85">
        <v>30152003</v>
      </c>
      <c r="AOD118" s="85">
        <v>30152003</v>
      </c>
      <c r="AOE118" s="85">
        <v>30152003</v>
      </c>
      <c r="AOF118" s="85">
        <v>30152003</v>
      </c>
      <c r="AOG118" s="85">
        <v>30152003</v>
      </c>
      <c r="AOH118" s="85">
        <v>30152003</v>
      </c>
      <c r="AOI118" s="85">
        <v>30152003</v>
      </c>
      <c r="AOJ118" s="85">
        <v>30152003</v>
      </c>
      <c r="AOK118" s="85">
        <v>30152003</v>
      </c>
      <c r="AOL118" s="85">
        <v>30152003</v>
      </c>
      <c r="AOM118" s="85">
        <v>30152003</v>
      </c>
      <c r="AON118" s="85">
        <v>30152003</v>
      </c>
      <c r="AOO118" s="85">
        <v>30152003</v>
      </c>
      <c r="AOP118" s="85">
        <v>30152003</v>
      </c>
      <c r="AOQ118" s="85">
        <v>30152003</v>
      </c>
      <c r="AOR118" s="85">
        <v>30152003</v>
      </c>
      <c r="AOS118" s="85">
        <v>30152003</v>
      </c>
      <c r="AOT118" s="85">
        <v>30152003</v>
      </c>
      <c r="AOU118" s="85">
        <v>30152003</v>
      </c>
      <c r="AOV118" s="85">
        <v>30152003</v>
      </c>
      <c r="AOW118" s="85">
        <v>30152003</v>
      </c>
      <c r="AOX118" s="85">
        <v>30152003</v>
      </c>
      <c r="AOY118" s="85">
        <v>30152003</v>
      </c>
      <c r="AOZ118" s="85">
        <v>30152003</v>
      </c>
      <c r="APA118" s="85">
        <v>30152003</v>
      </c>
      <c r="APB118" s="85">
        <v>30152003</v>
      </c>
      <c r="APC118" s="85">
        <v>30152003</v>
      </c>
      <c r="APD118" s="85">
        <v>30152003</v>
      </c>
      <c r="APE118" s="85">
        <v>30152003</v>
      </c>
      <c r="APF118" s="85">
        <v>30152003</v>
      </c>
      <c r="APG118" s="85">
        <v>30152003</v>
      </c>
      <c r="APH118" s="85">
        <v>30152003</v>
      </c>
      <c r="API118" s="85">
        <v>30152003</v>
      </c>
      <c r="APJ118" s="85">
        <v>30152003</v>
      </c>
      <c r="APK118" s="85">
        <v>30152003</v>
      </c>
      <c r="APL118" s="85">
        <v>30152003</v>
      </c>
      <c r="APM118" s="85">
        <v>30152003</v>
      </c>
      <c r="APN118" s="85">
        <v>30152003</v>
      </c>
      <c r="APO118" s="85">
        <v>30152003</v>
      </c>
      <c r="APP118" s="85">
        <v>30152003</v>
      </c>
      <c r="APQ118" s="85">
        <v>30152003</v>
      </c>
      <c r="APR118" s="85">
        <v>30152003</v>
      </c>
      <c r="APS118" s="85">
        <v>30152003</v>
      </c>
      <c r="APT118" s="85">
        <v>30152003</v>
      </c>
      <c r="APU118" s="85">
        <v>30152003</v>
      </c>
      <c r="APV118" s="85">
        <v>30152003</v>
      </c>
      <c r="APW118" s="85">
        <v>30152003</v>
      </c>
      <c r="APX118" s="85">
        <v>30152003</v>
      </c>
      <c r="APY118" s="85">
        <v>30152003</v>
      </c>
      <c r="APZ118" s="85">
        <v>30152003</v>
      </c>
      <c r="AQA118" s="85">
        <v>30152003</v>
      </c>
      <c r="AQB118" s="85">
        <v>30152003</v>
      </c>
      <c r="AQC118" s="85">
        <v>30152003</v>
      </c>
      <c r="AQD118" s="85">
        <v>30152003</v>
      </c>
      <c r="AQE118" s="85">
        <v>30152003</v>
      </c>
      <c r="AQF118" s="85">
        <v>30152003</v>
      </c>
      <c r="AQG118" s="85">
        <v>30152003</v>
      </c>
      <c r="AQH118" s="85">
        <v>30152003</v>
      </c>
      <c r="AQI118" s="85">
        <v>30152003</v>
      </c>
      <c r="AQJ118" s="85">
        <v>30152003</v>
      </c>
      <c r="AQK118" s="85">
        <v>30152003</v>
      </c>
      <c r="AQL118" s="85">
        <v>30152003</v>
      </c>
      <c r="AQM118" s="85">
        <v>30152003</v>
      </c>
      <c r="AQN118" s="85">
        <v>30152003</v>
      </c>
      <c r="AQO118" s="85">
        <v>30152003</v>
      </c>
      <c r="AQP118" s="85">
        <v>30152003</v>
      </c>
      <c r="AQQ118" s="85">
        <v>30152003</v>
      </c>
      <c r="AQR118" s="85">
        <v>30152003</v>
      </c>
      <c r="AQS118" s="85">
        <v>30152003</v>
      </c>
      <c r="AQT118" s="85">
        <v>30152003</v>
      </c>
      <c r="AQU118" s="85">
        <v>30152003</v>
      </c>
      <c r="AQV118" s="85">
        <v>30152003</v>
      </c>
      <c r="AQW118" s="85">
        <v>30152003</v>
      </c>
      <c r="AQX118" s="85">
        <v>30152003</v>
      </c>
      <c r="AQY118" s="85">
        <v>30152003</v>
      </c>
      <c r="AQZ118" s="85">
        <v>30152003</v>
      </c>
      <c r="ARA118" s="85">
        <v>30152003</v>
      </c>
      <c r="ARB118" s="85">
        <v>30152003</v>
      </c>
      <c r="ARC118" s="85">
        <v>30152003</v>
      </c>
      <c r="ARD118" s="85">
        <v>30152003</v>
      </c>
      <c r="ARE118" s="85">
        <v>30152003</v>
      </c>
      <c r="ARF118" s="85">
        <v>30152003</v>
      </c>
      <c r="ARG118" s="85">
        <v>30152003</v>
      </c>
      <c r="ARH118" s="85">
        <v>30152003</v>
      </c>
      <c r="ARI118" s="85">
        <v>30152003</v>
      </c>
      <c r="ARJ118" s="85">
        <v>30152003</v>
      </c>
      <c r="ARK118" s="85">
        <v>30152003</v>
      </c>
      <c r="ARL118" s="85">
        <v>30152003</v>
      </c>
      <c r="ARM118" s="85">
        <v>30152003</v>
      </c>
      <c r="ARN118" s="85">
        <v>30152003</v>
      </c>
      <c r="ARO118" s="85">
        <v>30152003</v>
      </c>
      <c r="ARP118" s="85">
        <v>30152003</v>
      </c>
      <c r="ARQ118" s="85">
        <v>30152003</v>
      </c>
      <c r="ARR118" s="85">
        <v>30152003</v>
      </c>
      <c r="ARS118" s="85">
        <v>30152003</v>
      </c>
      <c r="ART118" s="85">
        <v>30152003</v>
      </c>
      <c r="ARU118" s="85">
        <v>30152003</v>
      </c>
      <c r="ARV118" s="85">
        <v>30152003</v>
      </c>
      <c r="ARW118" s="85">
        <v>30152003</v>
      </c>
      <c r="ARX118" s="85">
        <v>30152003</v>
      </c>
      <c r="ARY118" s="85">
        <v>30152003</v>
      </c>
      <c r="ARZ118" s="85">
        <v>30152003</v>
      </c>
      <c r="ASA118" s="85">
        <v>30152003</v>
      </c>
      <c r="ASB118" s="85">
        <v>30152003</v>
      </c>
      <c r="ASC118" s="85">
        <v>30152003</v>
      </c>
      <c r="ASD118" s="85">
        <v>30152003</v>
      </c>
      <c r="ASE118" s="85">
        <v>30152003</v>
      </c>
      <c r="ASF118" s="85">
        <v>30152003</v>
      </c>
      <c r="ASG118" s="85">
        <v>30152003</v>
      </c>
      <c r="ASH118" s="85">
        <v>30152003</v>
      </c>
      <c r="ASI118" s="85">
        <v>30152003</v>
      </c>
      <c r="ASJ118" s="85">
        <v>30152003</v>
      </c>
      <c r="ASK118" s="85">
        <v>30152003</v>
      </c>
      <c r="ASL118" s="85">
        <v>30152003</v>
      </c>
      <c r="ASM118" s="85">
        <v>30152003</v>
      </c>
      <c r="ASN118" s="85">
        <v>30152003</v>
      </c>
      <c r="ASO118" s="85">
        <v>30152003</v>
      </c>
      <c r="ASP118" s="85">
        <v>30152003</v>
      </c>
      <c r="ASQ118" s="85">
        <v>30152003</v>
      </c>
      <c r="ASR118" s="85">
        <v>30152003</v>
      </c>
      <c r="ASS118" s="85">
        <v>30152003</v>
      </c>
      <c r="AST118" s="85">
        <v>30152003</v>
      </c>
      <c r="ASU118" s="85">
        <v>30152003</v>
      </c>
      <c r="ASV118" s="85">
        <v>30152003</v>
      </c>
      <c r="ASW118" s="85">
        <v>30152003</v>
      </c>
      <c r="ASX118" s="85">
        <v>30152003</v>
      </c>
      <c r="ASY118" s="85">
        <v>30152003</v>
      </c>
      <c r="ASZ118" s="85">
        <v>30152003</v>
      </c>
      <c r="ATA118" s="85">
        <v>30152003</v>
      </c>
      <c r="ATB118" s="85">
        <v>30152003</v>
      </c>
      <c r="ATC118" s="85">
        <v>30152003</v>
      </c>
      <c r="ATD118" s="85">
        <v>30152003</v>
      </c>
      <c r="ATE118" s="85">
        <v>30152003</v>
      </c>
      <c r="ATF118" s="85">
        <v>30152003</v>
      </c>
      <c r="ATG118" s="85">
        <v>30152003</v>
      </c>
      <c r="ATH118" s="85">
        <v>30152003</v>
      </c>
      <c r="ATI118" s="85">
        <v>30152003</v>
      </c>
      <c r="ATJ118" s="85">
        <v>30152003</v>
      </c>
      <c r="ATK118" s="85">
        <v>30152003</v>
      </c>
      <c r="ATL118" s="85">
        <v>30152003</v>
      </c>
      <c r="ATM118" s="85">
        <v>30152003</v>
      </c>
      <c r="ATN118" s="85">
        <v>30152003</v>
      </c>
      <c r="ATO118" s="85">
        <v>30152003</v>
      </c>
      <c r="ATP118" s="85">
        <v>30152003</v>
      </c>
      <c r="ATQ118" s="85">
        <v>30152003</v>
      </c>
      <c r="ATR118" s="85">
        <v>30152003</v>
      </c>
      <c r="ATS118" s="85">
        <v>30152003</v>
      </c>
      <c r="ATT118" s="85">
        <v>30152003</v>
      </c>
      <c r="ATU118" s="85">
        <v>30152003</v>
      </c>
      <c r="ATV118" s="85">
        <v>30152003</v>
      </c>
      <c r="ATW118" s="85">
        <v>30152003</v>
      </c>
      <c r="ATX118" s="85">
        <v>30152003</v>
      </c>
      <c r="ATY118" s="85">
        <v>30152003</v>
      </c>
      <c r="ATZ118" s="85">
        <v>30152003</v>
      </c>
      <c r="AUA118" s="85">
        <v>30152003</v>
      </c>
      <c r="AUB118" s="85">
        <v>30152003</v>
      </c>
      <c r="AUC118" s="85">
        <v>30152003</v>
      </c>
      <c r="AUD118" s="85">
        <v>30152003</v>
      </c>
      <c r="AUE118" s="85">
        <v>30152003</v>
      </c>
      <c r="AUF118" s="85">
        <v>30152003</v>
      </c>
      <c r="AUG118" s="85">
        <v>30152003</v>
      </c>
      <c r="AUH118" s="85">
        <v>30152003</v>
      </c>
      <c r="AUI118" s="85">
        <v>30152003</v>
      </c>
      <c r="AUJ118" s="85">
        <v>30152003</v>
      </c>
      <c r="AUK118" s="85">
        <v>30152003</v>
      </c>
      <c r="AUL118" s="85">
        <v>30152003</v>
      </c>
      <c r="AUM118" s="85">
        <v>30152003</v>
      </c>
      <c r="AUN118" s="85">
        <v>30152003</v>
      </c>
      <c r="AUO118" s="85">
        <v>30152003</v>
      </c>
      <c r="AUP118" s="85">
        <v>30152003</v>
      </c>
      <c r="AUQ118" s="85">
        <v>30152003</v>
      </c>
      <c r="AUR118" s="85">
        <v>30152003</v>
      </c>
      <c r="AUS118" s="85">
        <v>30152003</v>
      </c>
      <c r="AUT118" s="85">
        <v>30152003</v>
      </c>
      <c r="AUU118" s="85">
        <v>30152003</v>
      </c>
      <c r="AUV118" s="85">
        <v>30152003</v>
      </c>
      <c r="AUW118" s="85">
        <v>30152003</v>
      </c>
      <c r="AUX118" s="85">
        <v>30152003</v>
      </c>
      <c r="AUY118" s="85">
        <v>30152003</v>
      </c>
      <c r="AUZ118" s="85">
        <v>30152003</v>
      </c>
      <c r="AVA118" s="85">
        <v>30152003</v>
      </c>
      <c r="AVB118" s="85">
        <v>30152003</v>
      </c>
      <c r="AVC118" s="85">
        <v>30152003</v>
      </c>
      <c r="AVD118" s="85">
        <v>30152003</v>
      </c>
      <c r="AVE118" s="85">
        <v>30152003</v>
      </c>
      <c r="AVF118" s="85">
        <v>30152003</v>
      </c>
      <c r="AVG118" s="85">
        <v>30152003</v>
      </c>
      <c r="AVH118" s="85">
        <v>30152003</v>
      </c>
      <c r="AVI118" s="85">
        <v>30152003</v>
      </c>
      <c r="AVJ118" s="85">
        <v>30152003</v>
      </c>
      <c r="AVK118" s="85">
        <v>30152003</v>
      </c>
      <c r="AVL118" s="85">
        <v>30152003</v>
      </c>
      <c r="AVM118" s="85">
        <v>30152003</v>
      </c>
      <c r="AVN118" s="85">
        <v>30152003</v>
      </c>
      <c r="AVO118" s="85">
        <v>30152003</v>
      </c>
      <c r="AVP118" s="85">
        <v>30152003</v>
      </c>
      <c r="AVQ118" s="85">
        <v>30152003</v>
      </c>
      <c r="AVR118" s="85">
        <v>30152003</v>
      </c>
      <c r="AVS118" s="85">
        <v>30152003</v>
      </c>
      <c r="AVT118" s="85">
        <v>30152003</v>
      </c>
      <c r="AVU118" s="85">
        <v>30152003</v>
      </c>
      <c r="AVV118" s="85">
        <v>30152003</v>
      </c>
      <c r="AVW118" s="85">
        <v>30152003</v>
      </c>
      <c r="AVX118" s="85">
        <v>30152003</v>
      </c>
      <c r="AVY118" s="85">
        <v>30152003</v>
      </c>
      <c r="AVZ118" s="85">
        <v>30152003</v>
      </c>
      <c r="AWA118" s="85">
        <v>30152003</v>
      </c>
      <c r="AWB118" s="85">
        <v>30152003</v>
      </c>
      <c r="AWC118" s="85">
        <v>30152003</v>
      </c>
      <c r="AWD118" s="85">
        <v>30152003</v>
      </c>
      <c r="AWE118" s="85">
        <v>30152003</v>
      </c>
      <c r="AWF118" s="85">
        <v>30152003</v>
      </c>
      <c r="AWG118" s="85">
        <v>30152003</v>
      </c>
      <c r="AWH118" s="85">
        <v>30152003</v>
      </c>
      <c r="AWI118" s="85">
        <v>30152003</v>
      </c>
      <c r="AWJ118" s="85">
        <v>30152003</v>
      </c>
      <c r="AWK118" s="85">
        <v>30152003</v>
      </c>
      <c r="AWL118" s="85">
        <v>30152003</v>
      </c>
      <c r="AWM118" s="85">
        <v>30152003</v>
      </c>
      <c r="AWN118" s="85">
        <v>30152003</v>
      </c>
      <c r="AWO118" s="85">
        <v>30152003</v>
      </c>
      <c r="AWP118" s="85">
        <v>30152003</v>
      </c>
      <c r="AWQ118" s="85">
        <v>30152003</v>
      </c>
      <c r="AWR118" s="85">
        <v>30152003</v>
      </c>
      <c r="AWS118" s="85">
        <v>30152003</v>
      </c>
      <c r="AWT118" s="85">
        <v>30152003</v>
      </c>
      <c r="AWU118" s="85">
        <v>30152003</v>
      </c>
      <c r="AWV118" s="85">
        <v>30152003</v>
      </c>
      <c r="AWW118" s="85">
        <v>30152003</v>
      </c>
      <c r="AWX118" s="85">
        <v>30152003</v>
      </c>
      <c r="AWY118" s="85">
        <v>30152003</v>
      </c>
      <c r="AWZ118" s="85">
        <v>30152003</v>
      </c>
      <c r="AXA118" s="85">
        <v>30152003</v>
      </c>
      <c r="AXB118" s="85">
        <v>30152003</v>
      </c>
      <c r="AXC118" s="85">
        <v>30152003</v>
      </c>
      <c r="AXD118" s="85">
        <v>30152003</v>
      </c>
      <c r="AXE118" s="85">
        <v>30152003</v>
      </c>
      <c r="AXF118" s="85">
        <v>30152003</v>
      </c>
      <c r="AXG118" s="85">
        <v>30152003</v>
      </c>
      <c r="AXH118" s="85">
        <v>30152003</v>
      </c>
      <c r="AXI118" s="85">
        <v>30152003</v>
      </c>
      <c r="AXJ118" s="85">
        <v>30152003</v>
      </c>
      <c r="AXK118" s="85">
        <v>30152003</v>
      </c>
      <c r="AXL118" s="85">
        <v>30152003</v>
      </c>
      <c r="AXM118" s="85">
        <v>30152003</v>
      </c>
      <c r="AXN118" s="85">
        <v>30152003</v>
      </c>
      <c r="AXO118" s="85">
        <v>30152003</v>
      </c>
      <c r="AXP118" s="85">
        <v>30152003</v>
      </c>
      <c r="AXQ118" s="85">
        <v>30152003</v>
      </c>
      <c r="AXR118" s="85">
        <v>30152003</v>
      </c>
      <c r="AXS118" s="85">
        <v>30152003</v>
      </c>
      <c r="AXT118" s="85">
        <v>30152003</v>
      </c>
      <c r="AXU118" s="85">
        <v>30152003</v>
      </c>
      <c r="AXV118" s="85">
        <v>30152003</v>
      </c>
      <c r="AXW118" s="85">
        <v>30152003</v>
      </c>
      <c r="AXX118" s="85">
        <v>30152003</v>
      </c>
      <c r="AXY118" s="85">
        <v>30152003</v>
      </c>
      <c r="AXZ118" s="85">
        <v>30152003</v>
      </c>
      <c r="AYA118" s="85">
        <v>30152003</v>
      </c>
      <c r="AYB118" s="85">
        <v>30152003</v>
      </c>
      <c r="AYC118" s="85">
        <v>30152003</v>
      </c>
      <c r="AYD118" s="85">
        <v>30152003</v>
      </c>
      <c r="AYE118" s="85">
        <v>30152003</v>
      </c>
      <c r="AYF118" s="85">
        <v>30152003</v>
      </c>
      <c r="AYG118" s="85">
        <v>30152003</v>
      </c>
      <c r="AYH118" s="85">
        <v>30152003</v>
      </c>
      <c r="AYI118" s="85">
        <v>30152003</v>
      </c>
      <c r="AYJ118" s="85">
        <v>30152003</v>
      </c>
      <c r="AYK118" s="85">
        <v>30152003</v>
      </c>
      <c r="AYL118" s="85">
        <v>30152003</v>
      </c>
      <c r="AYM118" s="85">
        <v>30152003</v>
      </c>
      <c r="AYN118" s="85">
        <v>30152003</v>
      </c>
      <c r="AYO118" s="85">
        <v>30152003</v>
      </c>
      <c r="AYP118" s="85">
        <v>30152003</v>
      </c>
      <c r="AYQ118" s="85">
        <v>30152003</v>
      </c>
      <c r="AYR118" s="85">
        <v>30152003</v>
      </c>
      <c r="AYS118" s="85">
        <v>30152003</v>
      </c>
      <c r="AYT118" s="85">
        <v>30152003</v>
      </c>
      <c r="AYU118" s="85">
        <v>30152003</v>
      </c>
      <c r="AYV118" s="85">
        <v>30152003</v>
      </c>
      <c r="AYW118" s="85">
        <v>30152003</v>
      </c>
      <c r="AYX118" s="85">
        <v>30152003</v>
      </c>
      <c r="AYY118" s="85">
        <v>30152003</v>
      </c>
      <c r="AYZ118" s="85">
        <v>30152003</v>
      </c>
      <c r="AZA118" s="85">
        <v>30152003</v>
      </c>
      <c r="AZB118" s="85">
        <v>30152003</v>
      </c>
      <c r="AZC118" s="85">
        <v>30152003</v>
      </c>
      <c r="AZD118" s="85">
        <v>30152003</v>
      </c>
      <c r="AZE118" s="85">
        <v>30152003</v>
      </c>
      <c r="AZF118" s="85">
        <v>30152003</v>
      </c>
      <c r="AZG118" s="85">
        <v>30152003</v>
      </c>
      <c r="AZH118" s="85">
        <v>30152003</v>
      </c>
      <c r="AZI118" s="85">
        <v>30152003</v>
      </c>
      <c r="AZJ118" s="85">
        <v>30152003</v>
      </c>
      <c r="AZK118" s="85">
        <v>30152003</v>
      </c>
      <c r="AZL118" s="85">
        <v>30152003</v>
      </c>
      <c r="AZM118" s="85">
        <v>30152003</v>
      </c>
      <c r="AZN118" s="85">
        <v>30152003</v>
      </c>
      <c r="AZO118" s="85">
        <v>30152003</v>
      </c>
      <c r="AZP118" s="85">
        <v>30152003</v>
      </c>
      <c r="AZQ118" s="85">
        <v>30152003</v>
      </c>
      <c r="AZR118" s="85">
        <v>30152003</v>
      </c>
      <c r="AZS118" s="85">
        <v>30152003</v>
      </c>
      <c r="AZT118" s="85">
        <v>30152003</v>
      </c>
      <c r="AZU118" s="85">
        <v>30152003</v>
      </c>
      <c r="AZV118" s="85">
        <v>30152003</v>
      </c>
      <c r="AZW118" s="85">
        <v>30152003</v>
      </c>
      <c r="AZX118" s="85">
        <v>30152003</v>
      </c>
      <c r="AZY118" s="85">
        <v>30152003</v>
      </c>
      <c r="AZZ118" s="85">
        <v>30152003</v>
      </c>
      <c r="BAA118" s="85">
        <v>30152003</v>
      </c>
      <c r="BAB118" s="85">
        <v>30152003</v>
      </c>
      <c r="BAC118" s="85">
        <v>30152003</v>
      </c>
      <c r="BAD118" s="85">
        <v>30152003</v>
      </c>
      <c r="BAE118" s="85">
        <v>30152003</v>
      </c>
      <c r="BAF118" s="85">
        <v>30152003</v>
      </c>
      <c r="BAG118" s="85">
        <v>30152003</v>
      </c>
      <c r="BAH118" s="85">
        <v>30152003</v>
      </c>
      <c r="BAI118" s="85">
        <v>30152003</v>
      </c>
      <c r="BAJ118" s="85">
        <v>30152003</v>
      </c>
      <c r="BAK118" s="85">
        <v>30152003</v>
      </c>
      <c r="BAL118" s="85">
        <v>30152003</v>
      </c>
      <c r="BAM118" s="85">
        <v>30152003</v>
      </c>
      <c r="BAN118" s="85">
        <v>30152003</v>
      </c>
      <c r="BAO118" s="85">
        <v>30152003</v>
      </c>
      <c r="BAP118" s="85">
        <v>30152003</v>
      </c>
      <c r="BAQ118" s="85">
        <v>30152003</v>
      </c>
      <c r="BAR118" s="85">
        <v>30152003</v>
      </c>
      <c r="BAS118" s="85">
        <v>30152003</v>
      </c>
      <c r="BAT118" s="85">
        <v>30152003</v>
      </c>
      <c r="BAU118" s="85">
        <v>30152003</v>
      </c>
      <c r="BAV118" s="85">
        <v>30152003</v>
      </c>
      <c r="BAW118" s="85">
        <v>30152003</v>
      </c>
      <c r="BAX118" s="85">
        <v>30152003</v>
      </c>
      <c r="BAY118" s="85">
        <v>30152003</v>
      </c>
      <c r="BAZ118" s="85">
        <v>30152003</v>
      </c>
      <c r="BBA118" s="85">
        <v>30152003</v>
      </c>
      <c r="BBB118" s="85">
        <v>30152003</v>
      </c>
      <c r="BBC118" s="85">
        <v>30152003</v>
      </c>
      <c r="BBD118" s="85">
        <v>30152003</v>
      </c>
      <c r="BBE118" s="85">
        <v>30152003</v>
      </c>
      <c r="BBF118" s="85">
        <v>30152003</v>
      </c>
      <c r="BBG118" s="85">
        <v>30152003</v>
      </c>
      <c r="BBH118" s="85">
        <v>30152003</v>
      </c>
      <c r="BBI118" s="85">
        <v>30152003</v>
      </c>
      <c r="BBJ118" s="85">
        <v>30152003</v>
      </c>
      <c r="BBK118" s="85">
        <v>30152003</v>
      </c>
      <c r="BBL118" s="85">
        <v>30152003</v>
      </c>
      <c r="BBM118" s="85">
        <v>30152003</v>
      </c>
      <c r="BBN118" s="85">
        <v>30152003</v>
      </c>
      <c r="BBO118" s="85">
        <v>30152003</v>
      </c>
      <c r="BBP118" s="85">
        <v>30152003</v>
      </c>
      <c r="BBQ118" s="85">
        <v>30152003</v>
      </c>
      <c r="BBR118" s="85">
        <v>30152003</v>
      </c>
      <c r="BBS118" s="85">
        <v>30152003</v>
      </c>
      <c r="BBT118" s="85">
        <v>30152003</v>
      </c>
      <c r="BBU118" s="85">
        <v>30152003</v>
      </c>
      <c r="BBV118" s="85">
        <v>30152003</v>
      </c>
      <c r="BBW118" s="85">
        <v>30152003</v>
      </c>
      <c r="BBX118" s="85">
        <v>30152003</v>
      </c>
      <c r="BBY118" s="85">
        <v>30152003</v>
      </c>
      <c r="BBZ118" s="85">
        <v>30152003</v>
      </c>
      <c r="BCA118" s="85">
        <v>30152003</v>
      </c>
      <c r="BCB118" s="85">
        <v>30152003</v>
      </c>
      <c r="BCC118" s="85">
        <v>30152003</v>
      </c>
      <c r="BCD118" s="85">
        <v>30152003</v>
      </c>
      <c r="BCE118" s="85">
        <v>30152003</v>
      </c>
      <c r="BCF118" s="85">
        <v>30152003</v>
      </c>
      <c r="BCG118" s="85">
        <v>30152003</v>
      </c>
      <c r="BCH118" s="85">
        <v>30152003</v>
      </c>
      <c r="BCI118" s="85">
        <v>30152003</v>
      </c>
      <c r="BCJ118" s="85">
        <v>30152003</v>
      </c>
      <c r="BCK118" s="85">
        <v>30152003</v>
      </c>
      <c r="BCL118" s="85">
        <v>30152003</v>
      </c>
      <c r="BCM118" s="85">
        <v>30152003</v>
      </c>
      <c r="BCN118" s="85">
        <v>30152003</v>
      </c>
      <c r="BCO118" s="85">
        <v>30152003</v>
      </c>
      <c r="BCP118" s="85">
        <v>30152003</v>
      </c>
      <c r="BCQ118" s="85">
        <v>30152003</v>
      </c>
      <c r="BCR118" s="85">
        <v>30152003</v>
      </c>
      <c r="BCS118" s="85">
        <v>30152003</v>
      </c>
      <c r="BCT118" s="85">
        <v>30152003</v>
      </c>
      <c r="BCU118" s="85">
        <v>30152003</v>
      </c>
      <c r="BCV118" s="85">
        <v>30152003</v>
      </c>
      <c r="BCW118" s="85">
        <v>30152003</v>
      </c>
      <c r="BCX118" s="85">
        <v>30152003</v>
      </c>
      <c r="BCY118" s="85">
        <v>30152003</v>
      </c>
      <c r="BCZ118" s="85">
        <v>30152003</v>
      </c>
      <c r="BDA118" s="85">
        <v>30152003</v>
      </c>
      <c r="BDB118" s="85">
        <v>30152003</v>
      </c>
      <c r="BDC118" s="85">
        <v>30152003</v>
      </c>
      <c r="BDD118" s="85">
        <v>30152003</v>
      </c>
      <c r="BDE118" s="85">
        <v>30152003</v>
      </c>
      <c r="BDF118" s="85">
        <v>30152003</v>
      </c>
      <c r="BDG118" s="85">
        <v>30152003</v>
      </c>
      <c r="BDH118" s="85">
        <v>30152003</v>
      </c>
      <c r="BDI118" s="85">
        <v>30152003</v>
      </c>
      <c r="BDJ118" s="85">
        <v>30152003</v>
      </c>
      <c r="BDK118" s="85">
        <v>30152003</v>
      </c>
      <c r="BDL118" s="85">
        <v>30152003</v>
      </c>
      <c r="BDM118" s="85">
        <v>30152003</v>
      </c>
      <c r="BDN118" s="85">
        <v>30152003</v>
      </c>
      <c r="BDO118" s="85">
        <v>30152003</v>
      </c>
      <c r="BDP118" s="85">
        <v>30152003</v>
      </c>
      <c r="BDQ118" s="85">
        <v>30152003</v>
      </c>
      <c r="BDR118" s="85">
        <v>30152003</v>
      </c>
      <c r="BDS118" s="85">
        <v>30152003</v>
      </c>
      <c r="BDT118" s="85">
        <v>30152003</v>
      </c>
      <c r="BDU118" s="85">
        <v>30152003</v>
      </c>
      <c r="BDV118" s="85">
        <v>30152003</v>
      </c>
      <c r="BDW118" s="85">
        <v>30152003</v>
      </c>
      <c r="BDX118" s="85">
        <v>30152003</v>
      </c>
      <c r="BDY118" s="85">
        <v>30152003</v>
      </c>
      <c r="BDZ118" s="85">
        <v>30152003</v>
      </c>
      <c r="BEA118" s="85">
        <v>30152003</v>
      </c>
      <c r="BEB118" s="85">
        <v>30152003</v>
      </c>
      <c r="BEC118" s="85">
        <v>30152003</v>
      </c>
      <c r="BED118" s="85">
        <v>30152003</v>
      </c>
      <c r="BEE118" s="85">
        <v>30152003</v>
      </c>
      <c r="BEF118" s="85">
        <v>30152003</v>
      </c>
      <c r="BEG118" s="85">
        <v>30152003</v>
      </c>
      <c r="BEH118" s="85">
        <v>30152003</v>
      </c>
      <c r="BEI118" s="85">
        <v>30152003</v>
      </c>
      <c r="BEJ118" s="85">
        <v>30152003</v>
      </c>
      <c r="BEK118" s="85">
        <v>30152003</v>
      </c>
      <c r="BEL118" s="85">
        <v>30152003</v>
      </c>
      <c r="BEM118" s="85">
        <v>30152003</v>
      </c>
      <c r="BEN118" s="85">
        <v>30152003</v>
      </c>
      <c r="BEO118" s="85">
        <v>30152003</v>
      </c>
      <c r="BEP118" s="85">
        <v>30152003</v>
      </c>
      <c r="BEQ118" s="85">
        <v>30152003</v>
      </c>
      <c r="BER118" s="85">
        <v>30152003</v>
      </c>
      <c r="BES118" s="85">
        <v>30152003</v>
      </c>
      <c r="BET118" s="85">
        <v>30152003</v>
      </c>
      <c r="BEU118" s="85">
        <v>30152003</v>
      </c>
      <c r="BEV118" s="85">
        <v>30152003</v>
      </c>
      <c r="BEW118" s="85">
        <v>30152003</v>
      </c>
      <c r="BEX118" s="85">
        <v>30152003</v>
      </c>
      <c r="BEY118" s="85">
        <v>30152003</v>
      </c>
      <c r="BEZ118" s="85">
        <v>30152003</v>
      </c>
      <c r="BFA118" s="85">
        <v>30152003</v>
      </c>
      <c r="BFB118" s="85">
        <v>30152003</v>
      </c>
      <c r="BFC118" s="85">
        <v>30152003</v>
      </c>
      <c r="BFD118" s="85">
        <v>30152003</v>
      </c>
      <c r="BFE118" s="85">
        <v>30152003</v>
      </c>
      <c r="BFF118" s="85">
        <v>30152003</v>
      </c>
      <c r="BFG118" s="85">
        <v>30152003</v>
      </c>
      <c r="BFH118" s="85">
        <v>30152003</v>
      </c>
      <c r="BFI118" s="85">
        <v>30152003</v>
      </c>
      <c r="BFJ118" s="85">
        <v>30152003</v>
      </c>
      <c r="BFK118" s="85">
        <v>30152003</v>
      </c>
      <c r="BFL118" s="85">
        <v>30152003</v>
      </c>
      <c r="BFM118" s="85">
        <v>30152003</v>
      </c>
      <c r="BFN118" s="85">
        <v>30152003</v>
      </c>
      <c r="BFO118" s="85">
        <v>30152003</v>
      </c>
      <c r="BFP118" s="85">
        <v>30152003</v>
      </c>
      <c r="BFQ118" s="85">
        <v>30152003</v>
      </c>
      <c r="BFR118" s="85">
        <v>30152003</v>
      </c>
      <c r="BFS118" s="85">
        <v>30152003</v>
      </c>
      <c r="BFT118" s="85">
        <v>30152003</v>
      </c>
      <c r="BFU118" s="85">
        <v>30152003</v>
      </c>
      <c r="BFV118" s="85">
        <v>30152003</v>
      </c>
      <c r="BFW118" s="85">
        <v>30152003</v>
      </c>
      <c r="BFX118" s="85">
        <v>30152003</v>
      </c>
      <c r="BFY118" s="85">
        <v>30152003</v>
      </c>
      <c r="BFZ118" s="85">
        <v>30152003</v>
      </c>
      <c r="BGA118" s="85">
        <v>30152003</v>
      </c>
      <c r="BGB118" s="85">
        <v>30152003</v>
      </c>
      <c r="BGC118" s="85">
        <v>30152003</v>
      </c>
      <c r="BGD118" s="85">
        <v>30152003</v>
      </c>
      <c r="BGE118" s="85">
        <v>30152003</v>
      </c>
      <c r="BGF118" s="85">
        <v>30152003</v>
      </c>
      <c r="BGG118" s="85">
        <v>30152003</v>
      </c>
      <c r="BGH118" s="85">
        <v>30152003</v>
      </c>
      <c r="BGI118" s="85">
        <v>30152003</v>
      </c>
      <c r="BGJ118" s="85">
        <v>30152003</v>
      </c>
      <c r="BGK118" s="85">
        <v>30152003</v>
      </c>
      <c r="BGL118" s="85">
        <v>30152003</v>
      </c>
      <c r="BGM118" s="85">
        <v>30152003</v>
      </c>
      <c r="BGN118" s="85">
        <v>30152003</v>
      </c>
      <c r="BGO118" s="85">
        <v>30152003</v>
      </c>
      <c r="BGP118" s="85">
        <v>30152003</v>
      </c>
      <c r="BGQ118" s="85">
        <v>30152003</v>
      </c>
      <c r="BGR118" s="85">
        <v>30152003</v>
      </c>
      <c r="BGS118" s="85">
        <v>30152003</v>
      </c>
      <c r="BGT118" s="85">
        <v>30152003</v>
      </c>
      <c r="BGU118" s="85">
        <v>30152003</v>
      </c>
      <c r="BGV118" s="85">
        <v>30152003</v>
      </c>
      <c r="BGW118" s="85">
        <v>30152003</v>
      </c>
      <c r="BGX118" s="85">
        <v>30152003</v>
      </c>
      <c r="BGY118" s="85">
        <v>30152003</v>
      </c>
      <c r="BGZ118" s="85">
        <v>30152003</v>
      </c>
      <c r="BHA118" s="85">
        <v>30152003</v>
      </c>
      <c r="BHB118" s="85">
        <v>30152003</v>
      </c>
      <c r="BHC118" s="85">
        <v>30152003</v>
      </c>
      <c r="BHD118" s="85">
        <v>30152003</v>
      </c>
      <c r="BHE118" s="85">
        <v>30152003</v>
      </c>
      <c r="BHF118" s="85">
        <v>30152003</v>
      </c>
      <c r="BHG118" s="85">
        <v>30152003</v>
      </c>
      <c r="BHH118" s="85">
        <v>30152003</v>
      </c>
      <c r="BHI118" s="85">
        <v>30152003</v>
      </c>
      <c r="BHJ118" s="85">
        <v>30152003</v>
      </c>
      <c r="BHK118" s="85">
        <v>30152003</v>
      </c>
      <c r="BHL118" s="85">
        <v>30152003</v>
      </c>
      <c r="BHM118" s="85">
        <v>30152003</v>
      </c>
      <c r="BHN118" s="85">
        <v>30152003</v>
      </c>
      <c r="BHO118" s="85">
        <v>30152003</v>
      </c>
      <c r="BHP118" s="85">
        <v>30152003</v>
      </c>
      <c r="BHQ118" s="85">
        <v>30152003</v>
      </c>
      <c r="BHR118" s="85">
        <v>30152003</v>
      </c>
      <c r="BHS118" s="85">
        <v>30152003</v>
      </c>
      <c r="BHT118" s="85">
        <v>30152003</v>
      </c>
      <c r="BHU118" s="85">
        <v>30152003</v>
      </c>
      <c r="BHV118" s="85">
        <v>30152003</v>
      </c>
      <c r="BHW118" s="85">
        <v>30152003</v>
      </c>
      <c r="BHX118" s="85">
        <v>30152003</v>
      </c>
      <c r="BHY118" s="85">
        <v>30152003</v>
      </c>
      <c r="BHZ118" s="85">
        <v>30152003</v>
      </c>
      <c r="BIA118" s="85">
        <v>30152003</v>
      </c>
      <c r="BIB118" s="85">
        <v>30152003</v>
      </c>
      <c r="BIC118" s="85">
        <v>30152003</v>
      </c>
      <c r="BID118" s="85">
        <v>30152003</v>
      </c>
      <c r="BIE118" s="85">
        <v>30152003</v>
      </c>
      <c r="BIF118" s="85">
        <v>30152003</v>
      </c>
      <c r="BIG118" s="85">
        <v>30152003</v>
      </c>
      <c r="BIH118" s="85">
        <v>30152003</v>
      </c>
      <c r="BII118" s="85">
        <v>30152003</v>
      </c>
      <c r="BIJ118" s="85">
        <v>30152003</v>
      </c>
      <c r="BIK118" s="85">
        <v>30152003</v>
      </c>
      <c r="BIL118" s="85">
        <v>30152003</v>
      </c>
      <c r="BIM118" s="85">
        <v>30152003</v>
      </c>
      <c r="BIN118" s="85">
        <v>30152003</v>
      </c>
      <c r="BIO118" s="85">
        <v>30152003</v>
      </c>
      <c r="BIP118" s="85">
        <v>30152003</v>
      </c>
      <c r="BIQ118" s="85">
        <v>30152003</v>
      </c>
      <c r="BIR118" s="85">
        <v>30152003</v>
      </c>
      <c r="BIS118" s="85">
        <v>30152003</v>
      </c>
      <c r="BIT118" s="85">
        <v>30152003</v>
      </c>
      <c r="BIU118" s="85">
        <v>30152003</v>
      </c>
      <c r="BIV118" s="85">
        <v>30152003</v>
      </c>
      <c r="BIW118" s="85">
        <v>30152003</v>
      </c>
      <c r="BIX118" s="85">
        <v>30152003</v>
      </c>
      <c r="BIY118" s="85">
        <v>30152003</v>
      </c>
      <c r="BIZ118" s="85">
        <v>30152003</v>
      </c>
      <c r="BJA118" s="85">
        <v>30152003</v>
      </c>
      <c r="BJB118" s="85">
        <v>30152003</v>
      </c>
      <c r="BJC118" s="85">
        <v>30152003</v>
      </c>
      <c r="BJD118" s="85">
        <v>30152003</v>
      </c>
      <c r="BJE118" s="85">
        <v>30152003</v>
      </c>
      <c r="BJF118" s="85">
        <v>30152003</v>
      </c>
      <c r="BJG118" s="85">
        <v>30152003</v>
      </c>
      <c r="BJH118" s="85">
        <v>30152003</v>
      </c>
      <c r="BJI118" s="85">
        <v>30152003</v>
      </c>
      <c r="BJJ118" s="85">
        <v>30152003</v>
      </c>
      <c r="BJK118" s="85">
        <v>30152003</v>
      </c>
      <c r="BJL118" s="85">
        <v>30152003</v>
      </c>
      <c r="BJM118" s="85">
        <v>30152003</v>
      </c>
      <c r="BJN118" s="85">
        <v>30152003</v>
      </c>
      <c r="BJO118" s="85">
        <v>30152003</v>
      </c>
      <c r="BJP118" s="85">
        <v>30152003</v>
      </c>
      <c r="BJQ118" s="85">
        <v>30152003</v>
      </c>
      <c r="BJR118" s="85">
        <v>30152003</v>
      </c>
      <c r="BJS118" s="85">
        <v>30152003</v>
      </c>
      <c r="BJT118" s="85">
        <v>30152003</v>
      </c>
      <c r="BJU118" s="85">
        <v>30152003</v>
      </c>
      <c r="BJV118" s="85">
        <v>30152003</v>
      </c>
      <c r="BJW118" s="85">
        <v>30152003</v>
      </c>
      <c r="BJX118" s="85">
        <v>30152003</v>
      </c>
      <c r="BJY118" s="85">
        <v>30152003</v>
      </c>
      <c r="BJZ118" s="85">
        <v>30152003</v>
      </c>
      <c r="BKA118" s="85">
        <v>30152003</v>
      </c>
      <c r="BKB118" s="85">
        <v>30152003</v>
      </c>
      <c r="BKC118" s="85">
        <v>30152003</v>
      </c>
      <c r="BKD118" s="85">
        <v>30152003</v>
      </c>
      <c r="BKE118" s="85">
        <v>30152003</v>
      </c>
      <c r="BKF118" s="85">
        <v>30152003</v>
      </c>
      <c r="BKG118" s="85">
        <v>30152003</v>
      </c>
      <c r="BKH118" s="85">
        <v>30152003</v>
      </c>
      <c r="BKI118" s="85">
        <v>30152003</v>
      </c>
      <c r="BKJ118" s="85">
        <v>30152003</v>
      </c>
      <c r="BKK118" s="85">
        <v>30152003</v>
      </c>
      <c r="BKL118" s="85">
        <v>30152003</v>
      </c>
      <c r="BKM118" s="85">
        <v>30152003</v>
      </c>
      <c r="BKN118" s="85">
        <v>30152003</v>
      </c>
      <c r="BKO118" s="85">
        <v>30152003</v>
      </c>
      <c r="BKP118" s="85">
        <v>30152003</v>
      </c>
      <c r="BKQ118" s="85">
        <v>30152003</v>
      </c>
      <c r="BKR118" s="85">
        <v>30152003</v>
      </c>
      <c r="BKS118" s="85">
        <v>30152003</v>
      </c>
      <c r="BKT118" s="85">
        <v>30152003</v>
      </c>
      <c r="BKU118" s="85">
        <v>30152003</v>
      </c>
      <c r="BKV118" s="85">
        <v>30152003</v>
      </c>
      <c r="BKW118" s="85">
        <v>30152003</v>
      </c>
      <c r="BKX118" s="85">
        <v>30152003</v>
      </c>
      <c r="BKY118" s="85">
        <v>30152003</v>
      </c>
      <c r="BKZ118" s="85">
        <v>30152003</v>
      </c>
      <c r="BLA118" s="85">
        <v>30152003</v>
      </c>
      <c r="BLB118" s="85">
        <v>30152003</v>
      </c>
      <c r="BLC118" s="85">
        <v>30152003</v>
      </c>
      <c r="BLD118" s="85">
        <v>30152003</v>
      </c>
      <c r="BLE118" s="85">
        <v>30152003</v>
      </c>
      <c r="BLF118" s="85">
        <v>30152003</v>
      </c>
      <c r="BLG118" s="85">
        <v>30152003</v>
      </c>
      <c r="BLH118" s="85">
        <v>30152003</v>
      </c>
      <c r="BLI118" s="85">
        <v>30152003</v>
      </c>
      <c r="BLJ118" s="85">
        <v>30152003</v>
      </c>
      <c r="BLK118" s="85">
        <v>30152003</v>
      </c>
      <c r="BLL118" s="85">
        <v>30152003</v>
      </c>
      <c r="BLM118" s="85">
        <v>30152003</v>
      </c>
      <c r="BLN118" s="85">
        <v>30152003</v>
      </c>
      <c r="BLO118" s="85">
        <v>30152003</v>
      </c>
      <c r="BLP118" s="85">
        <v>30152003</v>
      </c>
      <c r="BLQ118" s="85">
        <v>30152003</v>
      </c>
      <c r="BLR118" s="85">
        <v>30152003</v>
      </c>
      <c r="BLS118" s="85">
        <v>30152003</v>
      </c>
      <c r="BLT118" s="85">
        <v>30152003</v>
      </c>
      <c r="BLU118" s="85">
        <v>30152003</v>
      </c>
      <c r="BLV118" s="85">
        <v>30152003</v>
      </c>
      <c r="BLW118" s="85">
        <v>30152003</v>
      </c>
      <c r="BLX118" s="85">
        <v>30152003</v>
      </c>
      <c r="BLY118" s="85">
        <v>30152003</v>
      </c>
      <c r="BLZ118" s="85">
        <v>30152003</v>
      </c>
      <c r="BMA118" s="85">
        <v>30152003</v>
      </c>
      <c r="BMB118" s="85">
        <v>30152003</v>
      </c>
      <c r="BMC118" s="85">
        <v>30152003</v>
      </c>
      <c r="BMD118" s="85">
        <v>30152003</v>
      </c>
      <c r="BME118" s="85">
        <v>30152003</v>
      </c>
      <c r="BMF118" s="85">
        <v>30152003</v>
      </c>
      <c r="BMG118" s="85">
        <v>30152003</v>
      </c>
      <c r="BMH118" s="85">
        <v>30152003</v>
      </c>
      <c r="BMI118" s="85">
        <v>30152003</v>
      </c>
      <c r="BMJ118" s="85">
        <v>30152003</v>
      </c>
      <c r="BMK118" s="85">
        <v>30152003</v>
      </c>
      <c r="BML118" s="85">
        <v>30152003</v>
      </c>
      <c r="BMM118" s="85">
        <v>30152003</v>
      </c>
      <c r="BMN118" s="85">
        <v>30152003</v>
      </c>
      <c r="BMO118" s="85">
        <v>30152003</v>
      </c>
      <c r="BMP118" s="85">
        <v>30152003</v>
      </c>
      <c r="BMQ118" s="85">
        <v>30152003</v>
      </c>
      <c r="BMR118" s="85">
        <v>30152003</v>
      </c>
      <c r="BMS118" s="85">
        <v>30152003</v>
      </c>
      <c r="BMT118" s="85">
        <v>30152003</v>
      </c>
      <c r="BMU118" s="85">
        <v>30152003</v>
      </c>
      <c r="BMV118" s="85">
        <v>30152003</v>
      </c>
      <c r="BMW118" s="85">
        <v>30152003</v>
      </c>
      <c r="BMX118" s="85">
        <v>30152003</v>
      </c>
      <c r="BMY118" s="85">
        <v>30152003</v>
      </c>
      <c r="BMZ118" s="85">
        <v>30152003</v>
      </c>
      <c r="BNA118" s="85">
        <v>30152003</v>
      </c>
      <c r="BNB118" s="85">
        <v>30152003</v>
      </c>
      <c r="BNC118" s="85">
        <v>30152003</v>
      </c>
      <c r="BND118" s="85">
        <v>30152003</v>
      </c>
      <c r="BNE118" s="85">
        <v>30152003</v>
      </c>
      <c r="BNF118" s="85">
        <v>30152003</v>
      </c>
      <c r="BNG118" s="85">
        <v>30152003</v>
      </c>
      <c r="BNH118" s="85">
        <v>30152003</v>
      </c>
      <c r="BNI118" s="85">
        <v>30152003</v>
      </c>
      <c r="BNJ118" s="85">
        <v>30152003</v>
      </c>
      <c r="BNK118" s="85">
        <v>30152003</v>
      </c>
      <c r="BNL118" s="85">
        <v>30152003</v>
      </c>
      <c r="BNM118" s="85">
        <v>30152003</v>
      </c>
      <c r="BNN118" s="85">
        <v>30152003</v>
      </c>
      <c r="BNO118" s="85">
        <v>30152003</v>
      </c>
      <c r="BNP118" s="85">
        <v>30152003</v>
      </c>
      <c r="BNQ118" s="85">
        <v>30152003</v>
      </c>
      <c r="BNR118" s="85">
        <v>30152003</v>
      </c>
      <c r="BNS118" s="85">
        <v>30152003</v>
      </c>
      <c r="BNT118" s="85">
        <v>30152003</v>
      </c>
      <c r="BNU118" s="85">
        <v>30152003</v>
      </c>
      <c r="BNV118" s="85">
        <v>30152003</v>
      </c>
      <c r="BNW118" s="85">
        <v>30152003</v>
      </c>
      <c r="BNX118" s="85">
        <v>30152003</v>
      </c>
      <c r="BNY118" s="85">
        <v>30152003</v>
      </c>
      <c r="BNZ118" s="85">
        <v>30152003</v>
      </c>
      <c r="BOA118" s="85">
        <v>30152003</v>
      </c>
      <c r="BOB118" s="85">
        <v>30152003</v>
      </c>
      <c r="BOC118" s="85">
        <v>30152003</v>
      </c>
      <c r="BOD118" s="85">
        <v>30152003</v>
      </c>
      <c r="BOE118" s="85">
        <v>30152003</v>
      </c>
      <c r="BOF118" s="85">
        <v>30152003</v>
      </c>
      <c r="BOG118" s="85">
        <v>30152003</v>
      </c>
      <c r="BOH118" s="85">
        <v>30152003</v>
      </c>
      <c r="BOI118" s="85">
        <v>30152003</v>
      </c>
      <c r="BOJ118" s="85">
        <v>30152003</v>
      </c>
      <c r="BOK118" s="85">
        <v>30152003</v>
      </c>
      <c r="BOL118" s="85">
        <v>30152003</v>
      </c>
      <c r="BOM118" s="85">
        <v>30152003</v>
      </c>
      <c r="BON118" s="85">
        <v>30152003</v>
      </c>
      <c r="BOO118" s="85">
        <v>30152003</v>
      </c>
      <c r="BOP118" s="85">
        <v>30152003</v>
      </c>
      <c r="BOQ118" s="85">
        <v>30152003</v>
      </c>
      <c r="BOR118" s="85">
        <v>30152003</v>
      </c>
      <c r="BOS118" s="85">
        <v>30152003</v>
      </c>
      <c r="BOT118" s="85">
        <v>30152003</v>
      </c>
      <c r="BOU118" s="85">
        <v>30152003</v>
      </c>
      <c r="BOV118" s="85">
        <v>30152003</v>
      </c>
      <c r="BOW118" s="85">
        <v>30152003</v>
      </c>
      <c r="BOX118" s="85">
        <v>30152003</v>
      </c>
      <c r="BOY118" s="85">
        <v>30152003</v>
      </c>
      <c r="BOZ118" s="85">
        <v>30152003</v>
      </c>
      <c r="BPA118" s="85">
        <v>30152003</v>
      </c>
      <c r="BPB118" s="85">
        <v>30152003</v>
      </c>
      <c r="BPC118" s="85">
        <v>30152003</v>
      </c>
      <c r="BPD118" s="85">
        <v>30152003</v>
      </c>
      <c r="BPE118" s="85">
        <v>30152003</v>
      </c>
      <c r="BPF118" s="85">
        <v>30152003</v>
      </c>
      <c r="BPG118" s="85">
        <v>30152003</v>
      </c>
      <c r="BPH118" s="85">
        <v>30152003</v>
      </c>
      <c r="BPI118" s="85">
        <v>30152003</v>
      </c>
      <c r="BPJ118" s="85">
        <v>30152003</v>
      </c>
      <c r="BPK118" s="85">
        <v>30152003</v>
      </c>
      <c r="BPL118" s="85">
        <v>30152003</v>
      </c>
      <c r="BPM118" s="85">
        <v>30152003</v>
      </c>
      <c r="BPN118" s="85">
        <v>30152003</v>
      </c>
      <c r="BPO118" s="85">
        <v>30152003</v>
      </c>
      <c r="BPP118" s="85">
        <v>30152003</v>
      </c>
      <c r="BPQ118" s="85">
        <v>30152003</v>
      </c>
      <c r="BPR118" s="85">
        <v>30152003</v>
      </c>
      <c r="BPS118" s="85">
        <v>30152003</v>
      </c>
      <c r="BPT118" s="85">
        <v>30152003</v>
      </c>
      <c r="BPU118" s="85">
        <v>30152003</v>
      </c>
      <c r="BPV118" s="85">
        <v>30152003</v>
      </c>
      <c r="BPW118" s="85">
        <v>30152003</v>
      </c>
      <c r="BPX118" s="85">
        <v>30152003</v>
      </c>
      <c r="BPY118" s="85">
        <v>30152003</v>
      </c>
      <c r="BPZ118" s="85">
        <v>30152003</v>
      </c>
      <c r="BQA118" s="85">
        <v>30152003</v>
      </c>
      <c r="BQB118" s="85">
        <v>30152003</v>
      </c>
      <c r="BQC118" s="85">
        <v>30152003</v>
      </c>
      <c r="BQD118" s="85">
        <v>30152003</v>
      </c>
      <c r="BQE118" s="85">
        <v>30152003</v>
      </c>
      <c r="BQF118" s="85">
        <v>30152003</v>
      </c>
      <c r="BQG118" s="85">
        <v>30152003</v>
      </c>
      <c r="BQH118" s="85">
        <v>30152003</v>
      </c>
      <c r="BQI118" s="85">
        <v>30152003</v>
      </c>
      <c r="BQJ118" s="85">
        <v>30152003</v>
      </c>
      <c r="BQK118" s="85">
        <v>30152003</v>
      </c>
      <c r="BQL118" s="85">
        <v>30152003</v>
      </c>
      <c r="BQM118" s="85">
        <v>30152003</v>
      </c>
      <c r="BQN118" s="85">
        <v>30152003</v>
      </c>
      <c r="BQO118" s="85">
        <v>30152003</v>
      </c>
      <c r="BQP118" s="85">
        <v>30152003</v>
      </c>
      <c r="BQQ118" s="85">
        <v>30152003</v>
      </c>
      <c r="BQR118" s="85">
        <v>30152003</v>
      </c>
      <c r="BQS118" s="85">
        <v>30152003</v>
      </c>
      <c r="BQT118" s="85">
        <v>30152003</v>
      </c>
      <c r="BQU118" s="85">
        <v>30152003</v>
      </c>
      <c r="BQV118" s="85">
        <v>30152003</v>
      </c>
      <c r="BQW118" s="85">
        <v>30152003</v>
      </c>
      <c r="BQX118" s="85">
        <v>30152003</v>
      </c>
      <c r="BQY118" s="85">
        <v>30152003</v>
      </c>
      <c r="BQZ118" s="85">
        <v>30152003</v>
      </c>
      <c r="BRA118" s="85">
        <v>30152003</v>
      </c>
      <c r="BRB118" s="85">
        <v>30152003</v>
      </c>
      <c r="BRC118" s="85">
        <v>30152003</v>
      </c>
      <c r="BRD118" s="85">
        <v>30152003</v>
      </c>
      <c r="BRE118" s="85">
        <v>30152003</v>
      </c>
      <c r="BRF118" s="85">
        <v>30152003</v>
      </c>
      <c r="BRG118" s="85">
        <v>30152003</v>
      </c>
      <c r="BRH118" s="85">
        <v>30152003</v>
      </c>
      <c r="BRI118" s="85">
        <v>30152003</v>
      </c>
      <c r="BRJ118" s="85">
        <v>30152003</v>
      </c>
      <c r="BRK118" s="85">
        <v>30152003</v>
      </c>
      <c r="BRL118" s="85">
        <v>30152003</v>
      </c>
      <c r="BRM118" s="85">
        <v>30152003</v>
      </c>
      <c r="BRN118" s="85">
        <v>30152003</v>
      </c>
      <c r="BRO118" s="85">
        <v>30152003</v>
      </c>
      <c r="BRP118" s="85">
        <v>30152003</v>
      </c>
      <c r="BRQ118" s="85">
        <v>30152003</v>
      </c>
      <c r="BRR118" s="85">
        <v>30152003</v>
      </c>
      <c r="BRS118" s="85">
        <v>30152003</v>
      </c>
      <c r="BRT118" s="85">
        <v>30152003</v>
      </c>
      <c r="BRU118" s="85">
        <v>30152003</v>
      </c>
      <c r="BRV118" s="85">
        <v>30152003</v>
      </c>
      <c r="BRW118" s="85">
        <v>30152003</v>
      </c>
      <c r="BRX118" s="85">
        <v>30152003</v>
      </c>
      <c r="BRY118" s="85">
        <v>30152003</v>
      </c>
      <c r="BRZ118" s="85">
        <v>30152003</v>
      </c>
      <c r="BSA118" s="85">
        <v>30152003</v>
      </c>
      <c r="BSB118" s="85">
        <v>30152003</v>
      </c>
      <c r="BSC118" s="85">
        <v>30152003</v>
      </c>
      <c r="BSD118" s="85">
        <v>30152003</v>
      </c>
      <c r="BSE118" s="85">
        <v>30152003</v>
      </c>
      <c r="BSF118" s="85">
        <v>30152003</v>
      </c>
      <c r="BSG118" s="85">
        <v>30152003</v>
      </c>
      <c r="BSH118" s="85">
        <v>30152003</v>
      </c>
      <c r="BSI118" s="85">
        <v>30152003</v>
      </c>
      <c r="BSJ118" s="85">
        <v>30152003</v>
      </c>
      <c r="BSK118" s="85">
        <v>30152003</v>
      </c>
      <c r="BSL118" s="85">
        <v>30152003</v>
      </c>
      <c r="BSM118" s="85">
        <v>30152003</v>
      </c>
      <c r="BSN118" s="85">
        <v>30152003</v>
      </c>
      <c r="BSO118" s="85">
        <v>30152003</v>
      </c>
      <c r="BSP118" s="85">
        <v>30152003</v>
      </c>
      <c r="BSQ118" s="85">
        <v>30152003</v>
      </c>
      <c r="BSR118" s="85">
        <v>30152003</v>
      </c>
      <c r="BSS118" s="85">
        <v>30152003</v>
      </c>
      <c r="BST118" s="85">
        <v>30152003</v>
      </c>
      <c r="BSU118" s="85">
        <v>30152003</v>
      </c>
      <c r="BSV118" s="85">
        <v>30152003</v>
      </c>
      <c r="BSW118" s="85">
        <v>30152003</v>
      </c>
      <c r="BSX118" s="85">
        <v>30152003</v>
      </c>
      <c r="BSY118" s="85">
        <v>30152003</v>
      </c>
      <c r="BSZ118" s="85">
        <v>30152003</v>
      </c>
      <c r="BTA118" s="85">
        <v>30152003</v>
      </c>
      <c r="BTB118" s="85">
        <v>30152003</v>
      </c>
      <c r="BTC118" s="85">
        <v>30152003</v>
      </c>
      <c r="BTD118" s="85">
        <v>30152003</v>
      </c>
      <c r="BTE118" s="85">
        <v>30152003</v>
      </c>
      <c r="BTF118" s="85">
        <v>30152003</v>
      </c>
      <c r="BTG118" s="85">
        <v>30152003</v>
      </c>
      <c r="BTH118" s="85">
        <v>30152003</v>
      </c>
      <c r="BTI118" s="85">
        <v>30152003</v>
      </c>
      <c r="BTJ118" s="85">
        <v>30152003</v>
      </c>
      <c r="BTK118" s="85">
        <v>30152003</v>
      </c>
      <c r="BTL118" s="85">
        <v>30152003</v>
      </c>
      <c r="BTM118" s="85">
        <v>30152003</v>
      </c>
      <c r="BTN118" s="85">
        <v>30152003</v>
      </c>
      <c r="BTO118" s="85">
        <v>30152003</v>
      </c>
      <c r="BTP118" s="85">
        <v>30152003</v>
      </c>
      <c r="BTQ118" s="85">
        <v>30152003</v>
      </c>
      <c r="BTR118" s="85">
        <v>30152003</v>
      </c>
      <c r="BTS118" s="85">
        <v>30152003</v>
      </c>
      <c r="BTT118" s="85">
        <v>30152003</v>
      </c>
      <c r="BTU118" s="85">
        <v>30152003</v>
      </c>
      <c r="BTV118" s="85">
        <v>30152003</v>
      </c>
      <c r="BTW118" s="85">
        <v>30152003</v>
      </c>
      <c r="BTX118" s="85">
        <v>30152003</v>
      </c>
      <c r="BTY118" s="85">
        <v>30152003</v>
      </c>
      <c r="BTZ118" s="85">
        <v>30152003</v>
      </c>
      <c r="BUA118" s="85">
        <v>30152003</v>
      </c>
      <c r="BUB118" s="85">
        <v>30152003</v>
      </c>
      <c r="BUC118" s="85">
        <v>30152003</v>
      </c>
      <c r="BUD118" s="85">
        <v>30152003</v>
      </c>
      <c r="BUE118" s="85">
        <v>30152003</v>
      </c>
      <c r="BUF118" s="85">
        <v>30152003</v>
      </c>
      <c r="BUG118" s="85">
        <v>30152003</v>
      </c>
      <c r="BUH118" s="85">
        <v>30152003</v>
      </c>
      <c r="BUI118" s="85">
        <v>30152003</v>
      </c>
      <c r="BUJ118" s="85">
        <v>30152003</v>
      </c>
      <c r="BUK118" s="85">
        <v>30152003</v>
      </c>
      <c r="BUL118" s="85">
        <v>30152003</v>
      </c>
      <c r="BUM118" s="85">
        <v>30152003</v>
      </c>
      <c r="BUN118" s="85">
        <v>30152003</v>
      </c>
      <c r="BUO118" s="85">
        <v>30152003</v>
      </c>
      <c r="BUP118" s="85">
        <v>30152003</v>
      </c>
      <c r="BUQ118" s="85">
        <v>30152003</v>
      </c>
      <c r="BUR118" s="85">
        <v>30152003</v>
      </c>
      <c r="BUS118" s="85">
        <v>30152003</v>
      </c>
      <c r="BUT118" s="85">
        <v>30152003</v>
      </c>
      <c r="BUU118" s="85">
        <v>30152003</v>
      </c>
      <c r="BUV118" s="85">
        <v>30152003</v>
      </c>
      <c r="BUW118" s="85">
        <v>30152003</v>
      </c>
      <c r="BUX118" s="85">
        <v>30152003</v>
      </c>
      <c r="BUY118" s="85">
        <v>30152003</v>
      </c>
      <c r="BUZ118" s="85">
        <v>30152003</v>
      </c>
      <c r="BVA118" s="85">
        <v>30152003</v>
      </c>
      <c r="BVB118" s="85">
        <v>30152003</v>
      </c>
      <c r="BVC118" s="85">
        <v>30152003</v>
      </c>
      <c r="BVD118" s="85">
        <v>30152003</v>
      </c>
      <c r="BVE118" s="85">
        <v>30152003</v>
      </c>
      <c r="BVF118" s="85">
        <v>30152003</v>
      </c>
      <c r="BVG118" s="85">
        <v>30152003</v>
      </c>
      <c r="BVH118" s="85">
        <v>30152003</v>
      </c>
      <c r="BVI118" s="85">
        <v>30152003</v>
      </c>
      <c r="BVJ118" s="85">
        <v>30152003</v>
      </c>
      <c r="BVK118" s="85">
        <v>30152003</v>
      </c>
      <c r="BVL118" s="85">
        <v>30152003</v>
      </c>
      <c r="BVM118" s="85">
        <v>30152003</v>
      </c>
      <c r="BVN118" s="85">
        <v>30152003</v>
      </c>
      <c r="BVO118" s="85">
        <v>30152003</v>
      </c>
      <c r="BVP118" s="85">
        <v>30152003</v>
      </c>
      <c r="BVQ118" s="85">
        <v>30152003</v>
      </c>
      <c r="BVR118" s="85">
        <v>30152003</v>
      </c>
      <c r="BVS118" s="85">
        <v>30152003</v>
      </c>
      <c r="BVT118" s="85">
        <v>30152003</v>
      </c>
      <c r="BVU118" s="85">
        <v>30152003</v>
      </c>
      <c r="BVV118" s="85">
        <v>30152003</v>
      </c>
      <c r="BVW118" s="85">
        <v>30152003</v>
      </c>
      <c r="BVX118" s="85">
        <v>30152003</v>
      </c>
      <c r="BVY118" s="85">
        <v>30152003</v>
      </c>
      <c r="BVZ118" s="85">
        <v>30152003</v>
      </c>
      <c r="BWA118" s="85">
        <v>30152003</v>
      </c>
      <c r="BWB118" s="85">
        <v>30152003</v>
      </c>
      <c r="BWC118" s="85">
        <v>30152003</v>
      </c>
      <c r="BWD118" s="85">
        <v>30152003</v>
      </c>
      <c r="BWE118" s="85">
        <v>30152003</v>
      </c>
      <c r="BWF118" s="85">
        <v>30152003</v>
      </c>
      <c r="BWG118" s="85">
        <v>30152003</v>
      </c>
      <c r="BWH118" s="85">
        <v>30152003</v>
      </c>
      <c r="BWI118" s="85">
        <v>30152003</v>
      </c>
      <c r="BWJ118" s="85">
        <v>30152003</v>
      </c>
      <c r="BWK118" s="85">
        <v>30152003</v>
      </c>
      <c r="BWL118" s="85">
        <v>30152003</v>
      </c>
      <c r="BWM118" s="85">
        <v>30152003</v>
      </c>
      <c r="BWN118" s="85">
        <v>30152003</v>
      </c>
      <c r="BWO118" s="85">
        <v>30152003</v>
      </c>
      <c r="BWP118" s="85">
        <v>30152003</v>
      </c>
      <c r="BWQ118" s="85">
        <v>30152003</v>
      </c>
      <c r="BWR118" s="85">
        <v>30152003</v>
      </c>
      <c r="BWS118" s="85">
        <v>30152003</v>
      </c>
      <c r="BWT118" s="85">
        <v>30152003</v>
      </c>
      <c r="BWU118" s="85">
        <v>30152003</v>
      </c>
      <c r="BWV118" s="85">
        <v>30152003</v>
      </c>
      <c r="BWW118" s="85">
        <v>30152003</v>
      </c>
      <c r="BWX118" s="85">
        <v>30152003</v>
      </c>
      <c r="BWY118" s="85">
        <v>30152003</v>
      </c>
      <c r="BWZ118" s="85">
        <v>30152003</v>
      </c>
      <c r="BXA118" s="85">
        <v>30152003</v>
      </c>
      <c r="BXB118" s="85">
        <v>30152003</v>
      </c>
      <c r="BXC118" s="85">
        <v>30152003</v>
      </c>
      <c r="BXD118" s="85">
        <v>30152003</v>
      </c>
      <c r="BXE118" s="85">
        <v>30152003</v>
      </c>
      <c r="BXF118" s="85">
        <v>30152003</v>
      </c>
      <c r="BXG118" s="85">
        <v>30152003</v>
      </c>
      <c r="BXH118" s="85">
        <v>30152003</v>
      </c>
      <c r="BXI118" s="85">
        <v>30152003</v>
      </c>
      <c r="BXJ118" s="85">
        <v>30152003</v>
      </c>
      <c r="BXK118" s="85">
        <v>30152003</v>
      </c>
      <c r="BXL118" s="85">
        <v>30152003</v>
      </c>
      <c r="BXM118" s="85">
        <v>30152003</v>
      </c>
      <c r="BXN118" s="85">
        <v>30152003</v>
      </c>
      <c r="BXO118" s="85">
        <v>30152003</v>
      </c>
      <c r="BXP118" s="85">
        <v>30152003</v>
      </c>
      <c r="BXQ118" s="85">
        <v>30152003</v>
      </c>
      <c r="BXR118" s="85">
        <v>30152003</v>
      </c>
      <c r="BXS118" s="85">
        <v>30152003</v>
      </c>
      <c r="BXT118" s="85">
        <v>30152003</v>
      </c>
      <c r="BXU118" s="85">
        <v>30152003</v>
      </c>
      <c r="BXV118" s="85">
        <v>30152003</v>
      </c>
      <c r="BXW118" s="85">
        <v>30152003</v>
      </c>
      <c r="BXX118" s="85">
        <v>30152003</v>
      </c>
      <c r="BXY118" s="85">
        <v>30152003</v>
      </c>
      <c r="BXZ118" s="85">
        <v>30152003</v>
      </c>
      <c r="BYA118" s="85">
        <v>30152003</v>
      </c>
      <c r="BYB118" s="85">
        <v>30152003</v>
      </c>
      <c r="BYC118" s="85">
        <v>30152003</v>
      </c>
      <c r="BYD118" s="85">
        <v>30152003</v>
      </c>
      <c r="BYE118" s="85">
        <v>30152003</v>
      </c>
      <c r="BYF118" s="85">
        <v>30152003</v>
      </c>
      <c r="BYG118" s="85">
        <v>30152003</v>
      </c>
      <c r="BYH118" s="85">
        <v>30152003</v>
      </c>
      <c r="BYI118" s="85">
        <v>30152003</v>
      </c>
      <c r="BYJ118" s="85">
        <v>30152003</v>
      </c>
      <c r="BYK118" s="85">
        <v>30152003</v>
      </c>
      <c r="BYL118" s="85">
        <v>30152003</v>
      </c>
      <c r="BYM118" s="85">
        <v>30152003</v>
      </c>
      <c r="BYN118" s="85">
        <v>30152003</v>
      </c>
      <c r="BYO118" s="85">
        <v>30152003</v>
      </c>
      <c r="BYP118" s="85">
        <v>30152003</v>
      </c>
      <c r="BYQ118" s="85">
        <v>30152003</v>
      </c>
      <c r="BYR118" s="85">
        <v>30152003</v>
      </c>
      <c r="BYS118" s="85">
        <v>30152003</v>
      </c>
      <c r="BYT118" s="85">
        <v>30152003</v>
      </c>
      <c r="BYU118" s="85">
        <v>30152003</v>
      </c>
      <c r="BYV118" s="85">
        <v>30152003</v>
      </c>
      <c r="BYW118" s="85">
        <v>30152003</v>
      </c>
      <c r="BYX118" s="85">
        <v>30152003</v>
      </c>
      <c r="BYY118" s="85">
        <v>30152003</v>
      </c>
      <c r="BYZ118" s="85">
        <v>30152003</v>
      </c>
      <c r="BZA118" s="85">
        <v>30152003</v>
      </c>
      <c r="BZB118" s="85">
        <v>30152003</v>
      </c>
      <c r="BZC118" s="85">
        <v>30152003</v>
      </c>
      <c r="BZD118" s="85">
        <v>30152003</v>
      </c>
      <c r="BZE118" s="85">
        <v>30152003</v>
      </c>
      <c r="BZF118" s="85">
        <v>30152003</v>
      </c>
      <c r="BZG118" s="85">
        <v>30152003</v>
      </c>
      <c r="BZH118" s="85">
        <v>30152003</v>
      </c>
      <c r="BZI118" s="85">
        <v>30152003</v>
      </c>
      <c r="BZJ118" s="85">
        <v>30152003</v>
      </c>
      <c r="BZK118" s="85">
        <v>30152003</v>
      </c>
      <c r="BZL118" s="85">
        <v>30152003</v>
      </c>
      <c r="BZM118" s="85">
        <v>30152003</v>
      </c>
      <c r="BZN118" s="85">
        <v>30152003</v>
      </c>
      <c r="BZO118" s="85">
        <v>30152003</v>
      </c>
      <c r="BZP118" s="85">
        <v>30152003</v>
      </c>
      <c r="BZQ118" s="85">
        <v>30152003</v>
      </c>
      <c r="BZR118" s="85">
        <v>30152003</v>
      </c>
      <c r="BZS118" s="85">
        <v>30152003</v>
      </c>
      <c r="BZT118" s="85">
        <v>30152003</v>
      </c>
      <c r="BZU118" s="85">
        <v>30152003</v>
      </c>
      <c r="BZV118" s="85">
        <v>30152003</v>
      </c>
      <c r="BZW118" s="85">
        <v>30152003</v>
      </c>
      <c r="BZX118" s="85">
        <v>30152003</v>
      </c>
      <c r="BZY118" s="85">
        <v>30152003</v>
      </c>
      <c r="BZZ118" s="85">
        <v>30152003</v>
      </c>
      <c r="CAA118" s="85">
        <v>30152003</v>
      </c>
      <c r="CAB118" s="85">
        <v>30152003</v>
      </c>
      <c r="CAC118" s="85">
        <v>30152003</v>
      </c>
      <c r="CAD118" s="85">
        <v>30152003</v>
      </c>
      <c r="CAE118" s="85">
        <v>30152003</v>
      </c>
      <c r="CAF118" s="85">
        <v>30152003</v>
      </c>
      <c r="CAG118" s="85">
        <v>30152003</v>
      </c>
      <c r="CAH118" s="85">
        <v>30152003</v>
      </c>
      <c r="CAI118" s="85">
        <v>30152003</v>
      </c>
      <c r="CAJ118" s="85">
        <v>30152003</v>
      </c>
      <c r="CAK118" s="85">
        <v>30152003</v>
      </c>
      <c r="CAL118" s="85">
        <v>30152003</v>
      </c>
      <c r="CAM118" s="85">
        <v>30152003</v>
      </c>
      <c r="CAN118" s="85">
        <v>30152003</v>
      </c>
      <c r="CAO118" s="85">
        <v>30152003</v>
      </c>
      <c r="CAP118" s="85">
        <v>30152003</v>
      </c>
      <c r="CAQ118" s="85">
        <v>30152003</v>
      </c>
      <c r="CAR118" s="85">
        <v>30152003</v>
      </c>
      <c r="CAS118" s="85">
        <v>30152003</v>
      </c>
      <c r="CAT118" s="85">
        <v>30152003</v>
      </c>
      <c r="CAU118" s="85">
        <v>30152003</v>
      </c>
      <c r="CAV118" s="85">
        <v>30152003</v>
      </c>
      <c r="CAW118" s="85">
        <v>30152003</v>
      </c>
      <c r="CAX118" s="85">
        <v>30152003</v>
      </c>
      <c r="CAY118" s="85">
        <v>30152003</v>
      </c>
      <c r="CAZ118" s="85">
        <v>30152003</v>
      </c>
      <c r="CBA118" s="85">
        <v>30152003</v>
      </c>
      <c r="CBB118" s="85">
        <v>30152003</v>
      </c>
      <c r="CBC118" s="85">
        <v>30152003</v>
      </c>
      <c r="CBD118" s="85">
        <v>30152003</v>
      </c>
      <c r="CBE118" s="85">
        <v>30152003</v>
      </c>
      <c r="CBF118" s="85">
        <v>30152003</v>
      </c>
      <c r="CBG118" s="85">
        <v>30152003</v>
      </c>
      <c r="CBH118" s="85">
        <v>30152003</v>
      </c>
      <c r="CBI118" s="85">
        <v>30152003</v>
      </c>
      <c r="CBJ118" s="85">
        <v>30152003</v>
      </c>
      <c r="CBK118" s="85">
        <v>30152003</v>
      </c>
      <c r="CBL118" s="85">
        <v>30152003</v>
      </c>
      <c r="CBM118" s="85">
        <v>30152003</v>
      </c>
      <c r="CBN118" s="85">
        <v>30152003</v>
      </c>
      <c r="CBO118" s="85">
        <v>30152003</v>
      </c>
      <c r="CBP118" s="85">
        <v>30152003</v>
      </c>
      <c r="CBQ118" s="85">
        <v>30152003</v>
      </c>
      <c r="CBR118" s="85">
        <v>30152003</v>
      </c>
      <c r="CBS118" s="85">
        <v>30152003</v>
      </c>
      <c r="CBT118" s="85">
        <v>30152003</v>
      </c>
      <c r="CBU118" s="85">
        <v>30152003</v>
      </c>
      <c r="CBV118" s="85">
        <v>30152003</v>
      </c>
      <c r="CBW118" s="85">
        <v>30152003</v>
      </c>
      <c r="CBX118" s="85">
        <v>30152003</v>
      </c>
      <c r="CBY118" s="85">
        <v>30152003</v>
      </c>
      <c r="CBZ118" s="85">
        <v>30152003</v>
      </c>
      <c r="CCA118" s="85">
        <v>30152003</v>
      </c>
      <c r="CCB118" s="85">
        <v>30152003</v>
      </c>
      <c r="CCC118" s="85">
        <v>30152003</v>
      </c>
      <c r="CCD118" s="85">
        <v>30152003</v>
      </c>
      <c r="CCE118" s="85">
        <v>30152003</v>
      </c>
      <c r="CCF118" s="85">
        <v>30152003</v>
      </c>
      <c r="CCG118" s="85">
        <v>30152003</v>
      </c>
      <c r="CCH118" s="85">
        <v>30152003</v>
      </c>
      <c r="CCI118" s="85">
        <v>30152003</v>
      </c>
      <c r="CCJ118" s="85">
        <v>30152003</v>
      </c>
      <c r="CCK118" s="85">
        <v>30152003</v>
      </c>
      <c r="CCL118" s="85">
        <v>30152003</v>
      </c>
      <c r="CCM118" s="85">
        <v>30152003</v>
      </c>
      <c r="CCN118" s="85">
        <v>30152003</v>
      </c>
      <c r="CCO118" s="85">
        <v>30152003</v>
      </c>
      <c r="CCP118" s="85">
        <v>30152003</v>
      </c>
      <c r="CCQ118" s="85">
        <v>30152003</v>
      </c>
      <c r="CCR118" s="85">
        <v>30152003</v>
      </c>
      <c r="CCS118" s="85">
        <v>30152003</v>
      </c>
      <c r="CCT118" s="85">
        <v>30152003</v>
      </c>
      <c r="CCU118" s="85">
        <v>30152003</v>
      </c>
      <c r="CCV118" s="85">
        <v>30152003</v>
      </c>
      <c r="CCW118" s="85">
        <v>30152003</v>
      </c>
      <c r="CCX118" s="85">
        <v>30152003</v>
      </c>
      <c r="CCY118" s="85">
        <v>30152003</v>
      </c>
      <c r="CCZ118" s="85">
        <v>30152003</v>
      </c>
      <c r="CDA118" s="85">
        <v>30152003</v>
      </c>
      <c r="CDB118" s="85">
        <v>30152003</v>
      </c>
      <c r="CDC118" s="85">
        <v>30152003</v>
      </c>
      <c r="CDD118" s="85">
        <v>30152003</v>
      </c>
      <c r="CDE118" s="85">
        <v>30152003</v>
      </c>
      <c r="CDF118" s="85">
        <v>30152003</v>
      </c>
      <c r="CDG118" s="85">
        <v>30152003</v>
      </c>
      <c r="CDH118" s="85">
        <v>30152003</v>
      </c>
      <c r="CDI118" s="85">
        <v>30152003</v>
      </c>
      <c r="CDJ118" s="85">
        <v>30152003</v>
      </c>
      <c r="CDK118" s="85">
        <v>30152003</v>
      </c>
      <c r="CDL118" s="85">
        <v>30152003</v>
      </c>
      <c r="CDM118" s="85">
        <v>30152003</v>
      </c>
      <c r="CDN118" s="85">
        <v>30152003</v>
      </c>
      <c r="CDO118" s="85">
        <v>30152003</v>
      </c>
      <c r="CDP118" s="85">
        <v>30152003</v>
      </c>
      <c r="CDQ118" s="85">
        <v>30152003</v>
      </c>
      <c r="CDR118" s="85">
        <v>30152003</v>
      </c>
      <c r="CDS118" s="85">
        <v>30152003</v>
      </c>
      <c r="CDT118" s="85">
        <v>30152003</v>
      </c>
      <c r="CDU118" s="85">
        <v>30152003</v>
      </c>
      <c r="CDV118" s="85">
        <v>30152003</v>
      </c>
      <c r="CDW118" s="85">
        <v>30152003</v>
      </c>
      <c r="CDX118" s="85">
        <v>30152003</v>
      </c>
      <c r="CDY118" s="85">
        <v>30152003</v>
      </c>
      <c r="CDZ118" s="85">
        <v>30152003</v>
      </c>
      <c r="CEA118" s="85">
        <v>30152003</v>
      </c>
      <c r="CEB118" s="85">
        <v>30152003</v>
      </c>
      <c r="CEC118" s="85">
        <v>30152003</v>
      </c>
      <c r="CED118" s="85">
        <v>30152003</v>
      </c>
      <c r="CEE118" s="85">
        <v>30152003</v>
      </c>
      <c r="CEF118" s="85">
        <v>30152003</v>
      </c>
      <c r="CEG118" s="85">
        <v>30152003</v>
      </c>
      <c r="CEH118" s="85">
        <v>30152003</v>
      </c>
      <c r="CEI118" s="85">
        <v>30152003</v>
      </c>
      <c r="CEJ118" s="85">
        <v>30152003</v>
      </c>
      <c r="CEK118" s="85">
        <v>30152003</v>
      </c>
      <c r="CEL118" s="85">
        <v>30152003</v>
      </c>
      <c r="CEM118" s="85">
        <v>30152003</v>
      </c>
      <c r="CEN118" s="85">
        <v>30152003</v>
      </c>
      <c r="CEO118" s="85">
        <v>30152003</v>
      </c>
      <c r="CEP118" s="85">
        <v>30152003</v>
      </c>
      <c r="CEQ118" s="85">
        <v>30152003</v>
      </c>
      <c r="CER118" s="85">
        <v>30152003</v>
      </c>
      <c r="CES118" s="85">
        <v>30152003</v>
      </c>
      <c r="CET118" s="85">
        <v>30152003</v>
      </c>
      <c r="CEU118" s="85">
        <v>30152003</v>
      </c>
      <c r="CEV118" s="85">
        <v>30152003</v>
      </c>
      <c r="CEW118" s="85">
        <v>30152003</v>
      </c>
      <c r="CEX118" s="85">
        <v>30152003</v>
      </c>
      <c r="CEY118" s="85">
        <v>30152003</v>
      </c>
      <c r="CEZ118" s="85">
        <v>30152003</v>
      </c>
      <c r="CFA118" s="85">
        <v>30152003</v>
      </c>
      <c r="CFB118" s="85">
        <v>30152003</v>
      </c>
      <c r="CFC118" s="85">
        <v>30152003</v>
      </c>
      <c r="CFD118" s="85">
        <v>30152003</v>
      </c>
      <c r="CFE118" s="85">
        <v>30152003</v>
      </c>
      <c r="CFF118" s="85">
        <v>30152003</v>
      </c>
      <c r="CFG118" s="85">
        <v>30152003</v>
      </c>
      <c r="CFH118" s="85">
        <v>30152003</v>
      </c>
      <c r="CFI118" s="85">
        <v>30152003</v>
      </c>
      <c r="CFJ118" s="85">
        <v>30152003</v>
      </c>
      <c r="CFK118" s="85">
        <v>30152003</v>
      </c>
      <c r="CFL118" s="85">
        <v>30152003</v>
      </c>
      <c r="CFM118" s="85">
        <v>30152003</v>
      </c>
      <c r="CFN118" s="85">
        <v>30152003</v>
      </c>
      <c r="CFO118" s="85">
        <v>30152003</v>
      </c>
      <c r="CFP118" s="85">
        <v>30152003</v>
      </c>
      <c r="CFQ118" s="85">
        <v>30152003</v>
      </c>
      <c r="CFR118" s="85">
        <v>30152003</v>
      </c>
      <c r="CFS118" s="85">
        <v>30152003</v>
      </c>
      <c r="CFT118" s="85">
        <v>30152003</v>
      </c>
      <c r="CFU118" s="85">
        <v>30152003</v>
      </c>
      <c r="CFV118" s="85">
        <v>30152003</v>
      </c>
      <c r="CFW118" s="85">
        <v>30152003</v>
      </c>
      <c r="CFX118" s="85">
        <v>30152003</v>
      </c>
      <c r="CFY118" s="85">
        <v>30152003</v>
      </c>
      <c r="CFZ118" s="85">
        <v>30152003</v>
      </c>
      <c r="CGA118" s="85">
        <v>30152003</v>
      </c>
      <c r="CGB118" s="85">
        <v>30152003</v>
      </c>
      <c r="CGC118" s="85">
        <v>30152003</v>
      </c>
      <c r="CGD118" s="85">
        <v>30152003</v>
      </c>
      <c r="CGE118" s="85">
        <v>30152003</v>
      </c>
      <c r="CGF118" s="85">
        <v>30152003</v>
      </c>
      <c r="CGG118" s="85">
        <v>30152003</v>
      </c>
      <c r="CGH118" s="85">
        <v>30152003</v>
      </c>
      <c r="CGI118" s="85">
        <v>30152003</v>
      </c>
      <c r="CGJ118" s="85">
        <v>30152003</v>
      </c>
      <c r="CGK118" s="85">
        <v>30152003</v>
      </c>
      <c r="CGL118" s="85">
        <v>30152003</v>
      </c>
      <c r="CGM118" s="85">
        <v>30152003</v>
      </c>
      <c r="CGN118" s="85">
        <v>30152003</v>
      </c>
      <c r="CGO118" s="85">
        <v>30152003</v>
      </c>
      <c r="CGP118" s="85">
        <v>30152003</v>
      </c>
      <c r="CGQ118" s="85">
        <v>30152003</v>
      </c>
      <c r="CGR118" s="85">
        <v>30152003</v>
      </c>
      <c r="CGS118" s="85">
        <v>30152003</v>
      </c>
      <c r="CGT118" s="85">
        <v>30152003</v>
      </c>
      <c r="CGU118" s="85">
        <v>30152003</v>
      </c>
      <c r="CGV118" s="85">
        <v>30152003</v>
      </c>
      <c r="CGW118" s="85">
        <v>30152003</v>
      </c>
      <c r="CGX118" s="85">
        <v>30152003</v>
      </c>
      <c r="CGY118" s="85">
        <v>30152003</v>
      </c>
      <c r="CGZ118" s="85">
        <v>30152003</v>
      </c>
      <c r="CHA118" s="85">
        <v>30152003</v>
      </c>
      <c r="CHB118" s="85">
        <v>30152003</v>
      </c>
      <c r="CHC118" s="85">
        <v>30152003</v>
      </c>
      <c r="CHD118" s="85">
        <v>30152003</v>
      </c>
      <c r="CHE118" s="85">
        <v>30152003</v>
      </c>
      <c r="CHF118" s="85">
        <v>30152003</v>
      </c>
      <c r="CHG118" s="85">
        <v>30152003</v>
      </c>
      <c r="CHH118" s="85">
        <v>30152003</v>
      </c>
      <c r="CHI118" s="85">
        <v>30152003</v>
      </c>
      <c r="CHJ118" s="85">
        <v>30152003</v>
      </c>
      <c r="CHK118" s="85">
        <v>30152003</v>
      </c>
      <c r="CHL118" s="85">
        <v>30152003</v>
      </c>
      <c r="CHM118" s="85">
        <v>30152003</v>
      </c>
      <c r="CHN118" s="85">
        <v>30152003</v>
      </c>
      <c r="CHO118" s="85">
        <v>30152003</v>
      </c>
      <c r="CHP118" s="85">
        <v>30152003</v>
      </c>
      <c r="CHQ118" s="85">
        <v>30152003</v>
      </c>
      <c r="CHR118" s="85">
        <v>30152003</v>
      </c>
      <c r="CHS118" s="85">
        <v>30152003</v>
      </c>
      <c r="CHT118" s="85">
        <v>30152003</v>
      </c>
      <c r="CHU118" s="85">
        <v>30152003</v>
      </c>
      <c r="CHV118" s="85">
        <v>30152003</v>
      </c>
      <c r="CHW118" s="85">
        <v>30152003</v>
      </c>
      <c r="CHX118" s="85">
        <v>30152003</v>
      </c>
      <c r="CHY118" s="85">
        <v>30152003</v>
      </c>
      <c r="CHZ118" s="85">
        <v>30152003</v>
      </c>
      <c r="CIA118" s="85">
        <v>30152003</v>
      </c>
      <c r="CIB118" s="85">
        <v>30152003</v>
      </c>
      <c r="CIC118" s="85">
        <v>30152003</v>
      </c>
      <c r="CID118" s="85">
        <v>30152003</v>
      </c>
      <c r="CIE118" s="85">
        <v>30152003</v>
      </c>
      <c r="CIF118" s="85">
        <v>30152003</v>
      </c>
      <c r="CIG118" s="85">
        <v>30152003</v>
      </c>
      <c r="CIH118" s="85">
        <v>30152003</v>
      </c>
      <c r="CII118" s="85">
        <v>30152003</v>
      </c>
      <c r="CIJ118" s="85">
        <v>30152003</v>
      </c>
      <c r="CIK118" s="85">
        <v>30152003</v>
      </c>
      <c r="CIL118" s="85">
        <v>30152003</v>
      </c>
      <c r="CIM118" s="85">
        <v>30152003</v>
      </c>
      <c r="CIN118" s="85">
        <v>30152003</v>
      </c>
      <c r="CIO118" s="85">
        <v>30152003</v>
      </c>
      <c r="CIP118" s="85">
        <v>30152003</v>
      </c>
      <c r="CIQ118" s="85">
        <v>30152003</v>
      </c>
      <c r="CIR118" s="85">
        <v>30152003</v>
      </c>
      <c r="CIS118" s="85">
        <v>30152003</v>
      </c>
      <c r="CIT118" s="85">
        <v>30152003</v>
      </c>
      <c r="CIU118" s="85">
        <v>30152003</v>
      </c>
      <c r="CIV118" s="85">
        <v>30152003</v>
      </c>
      <c r="CIW118" s="85">
        <v>30152003</v>
      </c>
      <c r="CIX118" s="85">
        <v>30152003</v>
      </c>
      <c r="CIY118" s="85">
        <v>30152003</v>
      </c>
      <c r="CIZ118" s="85">
        <v>30152003</v>
      </c>
      <c r="CJA118" s="85">
        <v>30152003</v>
      </c>
      <c r="CJB118" s="85">
        <v>30152003</v>
      </c>
      <c r="CJC118" s="85">
        <v>30152003</v>
      </c>
      <c r="CJD118" s="85">
        <v>30152003</v>
      </c>
      <c r="CJE118" s="85">
        <v>30152003</v>
      </c>
      <c r="CJF118" s="85">
        <v>30152003</v>
      </c>
      <c r="CJG118" s="85">
        <v>30152003</v>
      </c>
      <c r="CJH118" s="85">
        <v>30152003</v>
      </c>
      <c r="CJI118" s="85">
        <v>30152003</v>
      </c>
      <c r="CJJ118" s="85">
        <v>30152003</v>
      </c>
      <c r="CJK118" s="85">
        <v>30152003</v>
      </c>
      <c r="CJL118" s="85">
        <v>30152003</v>
      </c>
      <c r="CJM118" s="85">
        <v>30152003</v>
      </c>
      <c r="CJN118" s="85">
        <v>30152003</v>
      </c>
      <c r="CJO118" s="85">
        <v>30152003</v>
      </c>
      <c r="CJP118" s="85">
        <v>30152003</v>
      </c>
      <c r="CJQ118" s="85">
        <v>30152003</v>
      </c>
      <c r="CJR118" s="85">
        <v>30152003</v>
      </c>
      <c r="CJS118" s="85">
        <v>30152003</v>
      </c>
      <c r="CJT118" s="85">
        <v>30152003</v>
      </c>
      <c r="CJU118" s="85">
        <v>30152003</v>
      </c>
      <c r="CJV118" s="85">
        <v>30152003</v>
      </c>
      <c r="CJW118" s="85">
        <v>30152003</v>
      </c>
      <c r="CJX118" s="85">
        <v>30152003</v>
      </c>
      <c r="CJY118" s="85">
        <v>30152003</v>
      </c>
      <c r="CJZ118" s="85">
        <v>30152003</v>
      </c>
      <c r="CKA118" s="85">
        <v>30152003</v>
      </c>
      <c r="CKB118" s="85">
        <v>30152003</v>
      </c>
      <c r="CKC118" s="85">
        <v>30152003</v>
      </c>
      <c r="CKD118" s="85">
        <v>30152003</v>
      </c>
      <c r="CKE118" s="85">
        <v>30152003</v>
      </c>
      <c r="CKF118" s="85">
        <v>30152003</v>
      </c>
      <c r="CKG118" s="85">
        <v>30152003</v>
      </c>
      <c r="CKH118" s="85">
        <v>30152003</v>
      </c>
      <c r="CKI118" s="85">
        <v>30152003</v>
      </c>
      <c r="CKJ118" s="85">
        <v>30152003</v>
      </c>
      <c r="CKK118" s="85">
        <v>30152003</v>
      </c>
      <c r="CKL118" s="85">
        <v>30152003</v>
      </c>
      <c r="CKM118" s="85">
        <v>30152003</v>
      </c>
      <c r="CKN118" s="85">
        <v>30152003</v>
      </c>
      <c r="CKO118" s="85">
        <v>30152003</v>
      </c>
      <c r="CKP118" s="85">
        <v>30152003</v>
      </c>
      <c r="CKQ118" s="85">
        <v>30152003</v>
      </c>
      <c r="CKR118" s="85">
        <v>30152003</v>
      </c>
      <c r="CKS118" s="85">
        <v>30152003</v>
      </c>
      <c r="CKT118" s="85">
        <v>30152003</v>
      </c>
      <c r="CKU118" s="85">
        <v>30152003</v>
      </c>
      <c r="CKV118" s="85">
        <v>30152003</v>
      </c>
      <c r="CKW118" s="85">
        <v>30152003</v>
      </c>
      <c r="CKX118" s="85">
        <v>30152003</v>
      </c>
      <c r="CKY118" s="85">
        <v>30152003</v>
      </c>
      <c r="CKZ118" s="85">
        <v>30152003</v>
      </c>
      <c r="CLA118" s="85">
        <v>30152003</v>
      </c>
      <c r="CLB118" s="85">
        <v>30152003</v>
      </c>
      <c r="CLC118" s="85">
        <v>30152003</v>
      </c>
      <c r="CLD118" s="85">
        <v>30152003</v>
      </c>
      <c r="CLE118" s="85">
        <v>30152003</v>
      </c>
      <c r="CLF118" s="85">
        <v>30152003</v>
      </c>
      <c r="CLG118" s="85">
        <v>30152003</v>
      </c>
      <c r="CLH118" s="85">
        <v>30152003</v>
      </c>
      <c r="CLI118" s="85">
        <v>30152003</v>
      </c>
      <c r="CLJ118" s="85">
        <v>30152003</v>
      </c>
      <c r="CLK118" s="85">
        <v>30152003</v>
      </c>
      <c r="CLL118" s="85">
        <v>30152003</v>
      </c>
      <c r="CLM118" s="85">
        <v>30152003</v>
      </c>
      <c r="CLN118" s="85">
        <v>30152003</v>
      </c>
      <c r="CLO118" s="85">
        <v>30152003</v>
      </c>
      <c r="CLP118" s="85">
        <v>30152003</v>
      </c>
      <c r="CLQ118" s="85">
        <v>30152003</v>
      </c>
      <c r="CLR118" s="85">
        <v>30152003</v>
      </c>
      <c r="CLS118" s="85">
        <v>30152003</v>
      </c>
      <c r="CLT118" s="85">
        <v>30152003</v>
      </c>
      <c r="CLU118" s="85">
        <v>30152003</v>
      </c>
      <c r="CLV118" s="85">
        <v>30152003</v>
      </c>
      <c r="CLW118" s="85">
        <v>30152003</v>
      </c>
      <c r="CLX118" s="85">
        <v>30152003</v>
      </c>
      <c r="CLY118" s="85">
        <v>30152003</v>
      </c>
      <c r="CLZ118" s="85">
        <v>30152003</v>
      </c>
      <c r="CMA118" s="85">
        <v>30152003</v>
      </c>
      <c r="CMB118" s="85">
        <v>30152003</v>
      </c>
      <c r="CMC118" s="85">
        <v>30152003</v>
      </c>
      <c r="CMD118" s="85">
        <v>30152003</v>
      </c>
      <c r="CME118" s="85">
        <v>30152003</v>
      </c>
      <c r="CMF118" s="85">
        <v>30152003</v>
      </c>
      <c r="CMG118" s="85">
        <v>30152003</v>
      </c>
      <c r="CMH118" s="85">
        <v>30152003</v>
      </c>
      <c r="CMI118" s="85">
        <v>30152003</v>
      </c>
      <c r="CMJ118" s="85">
        <v>30152003</v>
      </c>
      <c r="CMK118" s="85">
        <v>30152003</v>
      </c>
      <c r="CML118" s="85">
        <v>30152003</v>
      </c>
      <c r="CMM118" s="85">
        <v>30152003</v>
      </c>
      <c r="CMN118" s="85">
        <v>30152003</v>
      </c>
      <c r="CMO118" s="85">
        <v>30152003</v>
      </c>
      <c r="CMP118" s="85">
        <v>30152003</v>
      </c>
      <c r="CMQ118" s="85">
        <v>30152003</v>
      </c>
      <c r="CMR118" s="85">
        <v>30152003</v>
      </c>
      <c r="CMS118" s="85">
        <v>30152003</v>
      </c>
      <c r="CMT118" s="85">
        <v>30152003</v>
      </c>
      <c r="CMU118" s="85">
        <v>30152003</v>
      </c>
      <c r="CMV118" s="85">
        <v>30152003</v>
      </c>
      <c r="CMW118" s="85">
        <v>30152003</v>
      </c>
      <c r="CMX118" s="85">
        <v>30152003</v>
      </c>
      <c r="CMY118" s="85">
        <v>30152003</v>
      </c>
      <c r="CMZ118" s="85">
        <v>30152003</v>
      </c>
      <c r="CNA118" s="85">
        <v>30152003</v>
      </c>
      <c r="CNB118" s="85">
        <v>30152003</v>
      </c>
      <c r="CNC118" s="85">
        <v>30152003</v>
      </c>
      <c r="CND118" s="85">
        <v>30152003</v>
      </c>
      <c r="CNE118" s="85">
        <v>30152003</v>
      </c>
      <c r="CNF118" s="85">
        <v>30152003</v>
      </c>
      <c r="CNG118" s="85">
        <v>30152003</v>
      </c>
      <c r="CNH118" s="85">
        <v>30152003</v>
      </c>
      <c r="CNI118" s="85">
        <v>30152003</v>
      </c>
      <c r="CNJ118" s="85">
        <v>30152003</v>
      </c>
      <c r="CNK118" s="85">
        <v>30152003</v>
      </c>
      <c r="CNL118" s="85">
        <v>30152003</v>
      </c>
      <c r="CNM118" s="85">
        <v>30152003</v>
      </c>
      <c r="CNN118" s="85">
        <v>30152003</v>
      </c>
      <c r="CNO118" s="85">
        <v>30152003</v>
      </c>
      <c r="CNP118" s="85">
        <v>30152003</v>
      </c>
      <c r="CNQ118" s="85">
        <v>30152003</v>
      </c>
      <c r="CNR118" s="85">
        <v>30152003</v>
      </c>
      <c r="CNS118" s="85">
        <v>30152003</v>
      </c>
      <c r="CNT118" s="85">
        <v>30152003</v>
      </c>
      <c r="CNU118" s="85">
        <v>30152003</v>
      </c>
      <c r="CNV118" s="85">
        <v>30152003</v>
      </c>
      <c r="CNW118" s="85">
        <v>30152003</v>
      </c>
      <c r="CNX118" s="85">
        <v>30152003</v>
      </c>
      <c r="CNY118" s="85">
        <v>30152003</v>
      </c>
      <c r="CNZ118" s="85">
        <v>30152003</v>
      </c>
      <c r="COA118" s="85">
        <v>30152003</v>
      </c>
      <c r="COB118" s="85">
        <v>30152003</v>
      </c>
      <c r="COC118" s="85">
        <v>30152003</v>
      </c>
      <c r="COD118" s="85">
        <v>30152003</v>
      </c>
      <c r="COE118" s="85">
        <v>30152003</v>
      </c>
      <c r="COF118" s="85">
        <v>30152003</v>
      </c>
      <c r="COG118" s="85">
        <v>30152003</v>
      </c>
      <c r="COH118" s="85">
        <v>30152003</v>
      </c>
      <c r="COI118" s="85">
        <v>30152003</v>
      </c>
      <c r="COJ118" s="85">
        <v>30152003</v>
      </c>
      <c r="COK118" s="85">
        <v>30152003</v>
      </c>
      <c r="COL118" s="85">
        <v>30152003</v>
      </c>
      <c r="COM118" s="85">
        <v>30152003</v>
      </c>
      <c r="CON118" s="85">
        <v>30152003</v>
      </c>
      <c r="COO118" s="85">
        <v>30152003</v>
      </c>
      <c r="COP118" s="85">
        <v>30152003</v>
      </c>
      <c r="COQ118" s="85">
        <v>30152003</v>
      </c>
      <c r="COR118" s="85">
        <v>30152003</v>
      </c>
      <c r="COS118" s="85">
        <v>30152003</v>
      </c>
      <c r="COT118" s="85">
        <v>30152003</v>
      </c>
      <c r="COU118" s="85">
        <v>30152003</v>
      </c>
      <c r="COV118" s="85">
        <v>30152003</v>
      </c>
      <c r="COW118" s="85">
        <v>30152003</v>
      </c>
      <c r="COX118" s="85">
        <v>30152003</v>
      </c>
      <c r="COY118" s="85">
        <v>30152003</v>
      </c>
      <c r="COZ118" s="85">
        <v>30152003</v>
      </c>
      <c r="CPA118" s="85">
        <v>30152003</v>
      </c>
      <c r="CPB118" s="85">
        <v>30152003</v>
      </c>
      <c r="CPC118" s="85">
        <v>30152003</v>
      </c>
      <c r="CPD118" s="85">
        <v>30152003</v>
      </c>
      <c r="CPE118" s="85">
        <v>30152003</v>
      </c>
      <c r="CPF118" s="85">
        <v>30152003</v>
      </c>
      <c r="CPG118" s="85">
        <v>30152003</v>
      </c>
      <c r="CPH118" s="85">
        <v>30152003</v>
      </c>
      <c r="CPI118" s="85">
        <v>30152003</v>
      </c>
      <c r="CPJ118" s="85">
        <v>30152003</v>
      </c>
      <c r="CPK118" s="85">
        <v>30152003</v>
      </c>
      <c r="CPL118" s="85">
        <v>30152003</v>
      </c>
      <c r="CPM118" s="85">
        <v>30152003</v>
      </c>
      <c r="CPN118" s="85">
        <v>30152003</v>
      </c>
      <c r="CPO118" s="85">
        <v>30152003</v>
      </c>
      <c r="CPP118" s="85">
        <v>30152003</v>
      </c>
      <c r="CPQ118" s="85">
        <v>30152003</v>
      </c>
      <c r="CPR118" s="85">
        <v>30152003</v>
      </c>
      <c r="CPS118" s="85">
        <v>30152003</v>
      </c>
      <c r="CPT118" s="85">
        <v>30152003</v>
      </c>
      <c r="CPU118" s="85">
        <v>30152003</v>
      </c>
      <c r="CPV118" s="85">
        <v>30152003</v>
      </c>
      <c r="CPW118" s="85">
        <v>30152003</v>
      </c>
      <c r="CPX118" s="85">
        <v>30152003</v>
      </c>
      <c r="CPY118" s="85">
        <v>30152003</v>
      </c>
      <c r="CPZ118" s="85">
        <v>30152003</v>
      </c>
      <c r="CQA118" s="85">
        <v>30152003</v>
      </c>
      <c r="CQB118" s="85">
        <v>30152003</v>
      </c>
      <c r="CQC118" s="85">
        <v>30152003</v>
      </c>
      <c r="CQD118" s="85">
        <v>30152003</v>
      </c>
      <c r="CQE118" s="85">
        <v>30152003</v>
      </c>
      <c r="CQF118" s="85">
        <v>30152003</v>
      </c>
      <c r="CQG118" s="85">
        <v>30152003</v>
      </c>
      <c r="CQH118" s="85">
        <v>30152003</v>
      </c>
      <c r="CQI118" s="85">
        <v>30152003</v>
      </c>
      <c r="CQJ118" s="85">
        <v>30152003</v>
      </c>
      <c r="CQK118" s="85">
        <v>30152003</v>
      </c>
      <c r="CQL118" s="85">
        <v>30152003</v>
      </c>
      <c r="CQM118" s="85">
        <v>30152003</v>
      </c>
      <c r="CQN118" s="85">
        <v>30152003</v>
      </c>
      <c r="CQO118" s="85">
        <v>30152003</v>
      </c>
      <c r="CQP118" s="85">
        <v>30152003</v>
      </c>
      <c r="CQQ118" s="85">
        <v>30152003</v>
      </c>
      <c r="CQR118" s="85">
        <v>30152003</v>
      </c>
      <c r="CQS118" s="85">
        <v>30152003</v>
      </c>
      <c r="CQT118" s="85">
        <v>30152003</v>
      </c>
      <c r="CQU118" s="85">
        <v>30152003</v>
      </c>
      <c r="CQV118" s="85">
        <v>30152003</v>
      </c>
      <c r="CQW118" s="85">
        <v>30152003</v>
      </c>
      <c r="CQX118" s="85">
        <v>30152003</v>
      </c>
      <c r="CQY118" s="85">
        <v>30152003</v>
      </c>
      <c r="CQZ118" s="85">
        <v>30152003</v>
      </c>
      <c r="CRA118" s="85">
        <v>30152003</v>
      </c>
      <c r="CRB118" s="85">
        <v>30152003</v>
      </c>
      <c r="CRC118" s="85">
        <v>30152003</v>
      </c>
      <c r="CRD118" s="85">
        <v>30152003</v>
      </c>
      <c r="CRE118" s="85">
        <v>30152003</v>
      </c>
      <c r="CRF118" s="85">
        <v>30152003</v>
      </c>
      <c r="CRG118" s="85">
        <v>30152003</v>
      </c>
      <c r="CRH118" s="85">
        <v>30152003</v>
      </c>
      <c r="CRI118" s="85">
        <v>30152003</v>
      </c>
      <c r="CRJ118" s="85">
        <v>30152003</v>
      </c>
      <c r="CRK118" s="85">
        <v>30152003</v>
      </c>
      <c r="CRL118" s="85">
        <v>30152003</v>
      </c>
      <c r="CRM118" s="85">
        <v>30152003</v>
      </c>
      <c r="CRN118" s="85">
        <v>30152003</v>
      </c>
      <c r="CRO118" s="85">
        <v>30152003</v>
      </c>
      <c r="CRP118" s="85">
        <v>30152003</v>
      </c>
      <c r="CRQ118" s="85">
        <v>30152003</v>
      </c>
      <c r="CRR118" s="85">
        <v>30152003</v>
      </c>
      <c r="CRS118" s="85">
        <v>30152003</v>
      </c>
      <c r="CRT118" s="85">
        <v>30152003</v>
      </c>
      <c r="CRU118" s="85">
        <v>30152003</v>
      </c>
      <c r="CRV118" s="85">
        <v>30152003</v>
      </c>
      <c r="CRW118" s="85">
        <v>30152003</v>
      </c>
      <c r="CRX118" s="85">
        <v>30152003</v>
      </c>
      <c r="CRY118" s="85">
        <v>30152003</v>
      </c>
      <c r="CRZ118" s="85">
        <v>30152003</v>
      </c>
      <c r="CSA118" s="85">
        <v>30152003</v>
      </c>
      <c r="CSB118" s="85">
        <v>30152003</v>
      </c>
      <c r="CSC118" s="85">
        <v>30152003</v>
      </c>
      <c r="CSD118" s="85">
        <v>30152003</v>
      </c>
      <c r="CSE118" s="85">
        <v>30152003</v>
      </c>
      <c r="CSF118" s="85">
        <v>30152003</v>
      </c>
      <c r="CSG118" s="85">
        <v>30152003</v>
      </c>
      <c r="CSH118" s="85">
        <v>30152003</v>
      </c>
      <c r="CSI118" s="85">
        <v>30152003</v>
      </c>
      <c r="CSJ118" s="85">
        <v>30152003</v>
      </c>
      <c r="CSK118" s="85">
        <v>30152003</v>
      </c>
      <c r="CSL118" s="85">
        <v>30152003</v>
      </c>
      <c r="CSM118" s="85">
        <v>30152003</v>
      </c>
      <c r="CSN118" s="85">
        <v>30152003</v>
      </c>
      <c r="CSO118" s="85">
        <v>30152003</v>
      </c>
      <c r="CSP118" s="85">
        <v>30152003</v>
      </c>
      <c r="CSQ118" s="85">
        <v>30152003</v>
      </c>
      <c r="CSR118" s="85">
        <v>30152003</v>
      </c>
      <c r="CSS118" s="85">
        <v>30152003</v>
      </c>
      <c r="CST118" s="85">
        <v>30152003</v>
      </c>
      <c r="CSU118" s="85">
        <v>30152003</v>
      </c>
      <c r="CSV118" s="85">
        <v>30152003</v>
      </c>
      <c r="CSW118" s="85">
        <v>30152003</v>
      </c>
      <c r="CSX118" s="85">
        <v>30152003</v>
      </c>
      <c r="CSY118" s="85">
        <v>30152003</v>
      </c>
      <c r="CSZ118" s="85">
        <v>30152003</v>
      </c>
      <c r="CTA118" s="85">
        <v>30152003</v>
      </c>
      <c r="CTB118" s="85">
        <v>30152003</v>
      </c>
      <c r="CTC118" s="85">
        <v>30152003</v>
      </c>
      <c r="CTD118" s="85">
        <v>30152003</v>
      </c>
      <c r="CTE118" s="85">
        <v>30152003</v>
      </c>
      <c r="CTF118" s="85">
        <v>30152003</v>
      </c>
      <c r="CTG118" s="85">
        <v>30152003</v>
      </c>
      <c r="CTH118" s="85">
        <v>30152003</v>
      </c>
      <c r="CTI118" s="85">
        <v>30152003</v>
      </c>
      <c r="CTJ118" s="85">
        <v>30152003</v>
      </c>
      <c r="CTK118" s="85">
        <v>30152003</v>
      </c>
      <c r="CTL118" s="85">
        <v>30152003</v>
      </c>
      <c r="CTM118" s="85">
        <v>30152003</v>
      </c>
      <c r="CTN118" s="85">
        <v>30152003</v>
      </c>
      <c r="CTO118" s="85">
        <v>30152003</v>
      </c>
      <c r="CTP118" s="85">
        <v>30152003</v>
      </c>
      <c r="CTQ118" s="85">
        <v>30152003</v>
      </c>
      <c r="CTR118" s="85">
        <v>30152003</v>
      </c>
      <c r="CTS118" s="85">
        <v>30152003</v>
      </c>
      <c r="CTT118" s="85">
        <v>30152003</v>
      </c>
      <c r="CTU118" s="85">
        <v>30152003</v>
      </c>
      <c r="CTV118" s="85">
        <v>30152003</v>
      </c>
      <c r="CTW118" s="85">
        <v>30152003</v>
      </c>
      <c r="CTX118" s="85">
        <v>30152003</v>
      </c>
      <c r="CTY118" s="85">
        <v>30152003</v>
      </c>
      <c r="CTZ118" s="85">
        <v>30152003</v>
      </c>
      <c r="CUA118" s="85">
        <v>30152003</v>
      </c>
      <c r="CUB118" s="85">
        <v>30152003</v>
      </c>
      <c r="CUC118" s="85">
        <v>30152003</v>
      </c>
      <c r="CUD118" s="85">
        <v>30152003</v>
      </c>
      <c r="CUE118" s="85">
        <v>30152003</v>
      </c>
      <c r="CUF118" s="85">
        <v>30152003</v>
      </c>
      <c r="CUG118" s="85">
        <v>30152003</v>
      </c>
      <c r="CUH118" s="85">
        <v>30152003</v>
      </c>
      <c r="CUI118" s="85">
        <v>30152003</v>
      </c>
      <c r="CUJ118" s="85">
        <v>30152003</v>
      </c>
      <c r="CUK118" s="85">
        <v>30152003</v>
      </c>
      <c r="CUL118" s="85">
        <v>30152003</v>
      </c>
      <c r="CUM118" s="85">
        <v>30152003</v>
      </c>
      <c r="CUN118" s="85">
        <v>30152003</v>
      </c>
      <c r="CUO118" s="85">
        <v>30152003</v>
      </c>
      <c r="CUP118" s="85">
        <v>30152003</v>
      </c>
      <c r="CUQ118" s="85">
        <v>30152003</v>
      </c>
      <c r="CUR118" s="85">
        <v>30152003</v>
      </c>
      <c r="CUS118" s="85">
        <v>30152003</v>
      </c>
      <c r="CUT118" s="85">
        <v>30152003</v>
      </c>
      <c r="CUU118" s="85">
        <v>30152003</v>
      </c>
      <c r="CUV118" s="85">
        <v>30152003</v>
      </c>
      <c r="CUW118" s="85">
        <v>30152003</v>
      </c>
      <c r="CUX118" s="85">
        <v>30152003</v>
      </c>
      <c r="CUY118" s="85">
        <v>30152003</v>
      </c>
      <c r="CUZ118" s="85">
        <v>30152003</v>
      </c>
      <c r="CVA118" s="85">
        <v>30152003</v>
      </c>
      <c r="CVB118" s="85">
        <v>30152003</v>
      </c>
      <c r="CVC118" s="85">
        <v>30152003</v>
      </c>
      <c r="CVD118" s="85">
        <v>30152003</v>
      </c>
      <c r="CVE118" s="85">
        <v>30152003</v>
      </c>
      <c r="CVF118" s="85">
        <v>30152003</v>
      </c>
      <c r="CVG118" s="85">
        <v>30152003</v>
      </c>
      <c r="CVH118" s="85">
        <v>30152003</v>
      </c>
      <c r="CVI118" s="85">
        <v>30152003</v>
      </c>
      <c r="CVJ118" s="85">
        <v>30152003</v>
      </c>
      <c r="CVK118" s="85">
        <v>30152003</v>
      </c>
      <c r="CVL118" s="85">
        <v>30152003</v>
      </c>
      <c r="CVM118" s="85">
        <v>30152003</v>
      </c>
      <c r="CVN118" s="85">
        <v>30152003</v>
      </c>
      <c r="CVO118" s="85">
        <v>30152003</v>
      </c>
      <c r="CVP118" s="85">
        <v>30152003</v>
      </c>
      <c r="CVQ118" s="85">
        <v>30152003</v>
      </c>
      <c r="CVR118" s="85">
        <v>30152003</v>
      </c>
      <c r="CVS118" s="85">
        <v>30152003</v>
      </c>
      <c r="CVT118" s="85">
        <v>30152003</v>
      </c>
      <c r="CVU118" s="85">
        <v>30152003</v>
      </c>
      <c r="CVV118" s="85">
        <v>30152003</v>
      </c>
      <c r="CVW118" s="85">
        <v>30152003</v>
      </c>
      <c r="CVX118" s="85">
        <v>30152003</v>
      </c>
      <c r="CVY118" s="85">
        <v>30152003</v>
      </c>
      <c r="CVZ118" s="85">
        <v>30152003</v>
      </c>
      <c r="CWA118" s="85">
        <v>30152003</v>
      </c>
      <c r="CWB118" s="85">
        <v>30152003</v>
      </c>
      <c r="CWC118" s="85">
        <v>30152003</v>
      </c>
      <c r="CWD118" s="85">
        <v>30152003</v>
      </c>
      <c r="CWE118" s="85">
        <v>30152003</v>
      </c>
      <c r="CWF118" s="85">
        <v>30152003</v>
      </c>
      <c r="CWG118" s="85">
        <v>30152003</v>
      </c>
      <c r="CWH118" s="85">
        <v>30152003</v>
      </c>
      <c r="CWI118" s="85">
        <v>30152003</v>
      </c>
      <c r="CWJ118" s="85">
        <v>30152003</v>
      </c>
      <c r="CWK118" s="85">
        <v>30152003</v>
      </c>
      <c r="CWL118" s="85">
        <v>30152003</v>
      </c>
      <c r="CWM118" s="85">
        <v>30152003</v>
      </c>
      <c r="CWN118" s="85">
        <v>30152003</v>
      </c>
      <c r="CWO118" s="85">
        <v>30152003</v>
      </c>
      <c r="CWP118" s="85">
        <v>30152003</v>
      </c>
      <c r="CWQ118" s="85">
        <v>30152003</v>
      </c>
      <c r="CWR118" s="85">
        <v>30152003</v>
      </c>
      <c r="CWS118" s="85">
        <v>30152003</v>
      </c>
      <c r="CWT118" s="85">
        <v>30152003</v>
      </c>
      <c r="CWU118" s="85">
        <v>30152003</v>
      </c>
      <c r="CWV118" s="85">
        <v>30152003</v>
      </c>
      <c r="CWW118" s="85">
        <v>30152003</v>
      </c>
      <c r="CWX118" s="85">
        <v>30152003</v>
      </c>
      <c r="CWY118" s="85">
        <v>30152003</v>
      </c>
      <c r="CWZ118" s="85">
        <v>30152003</v>
      </c>
      <c r="CXA118" s="85">
        <v>30152003</v>
      </c>
      <c r="CXB118" s="85">
        <v>30152003</v>
      </c>
      <c r="CXC118" s="85">
        <v>30152003</v>
      </c>
      <c r="CXD118" s="85">
        <v>30152003</v>
      </c>
      <c r="CXE118" s="85">
        <v>30152003</v>
      </c>
      <c r="CXF118" s="85">
        <v>30152003</v>
      </c>
      <c r="CXG118" s="85">
        <v>30152003</v>
      </c>
      <c r="CXH118" s="85">
        <v>30152003</v>
      </c>
      <c r="CXI118" s="85">
        <v>30152003</v>
      </c>
      <c r="CXJ118" s="85">
        <v>30152003</v>
      </c>
      <c r="CXK118" s="85">
        <v>30152003</v>
      </c>
      <c r="CXL118" s="85">
        <v>30152003</v>
      </c>
      <c r="CXM118" s="85">
        <v>30152003</v>
      </c>
      <c r="CXN118" s="85">
        <v>30152003</v>
      </c>
      <c r="CXO118" s="85">
        <v>30152003</v>
      </c>
      <c r="CXP118" s="85">
        <v>30152003</v>
      </c>
      <c r="CXQ118" s="85">
        <v>30152003</v>
      </c>
      <c r="CXR118" s="85">
        <v>30152003</v>
      </c>
      <c r="CXS118" s="85">
        <v>30152003</v>
      </c>
      <c r="CXT118" s="85">
        <v>30152003</v>
      </c>
      <c r="CXU118" s="85">
        <v>30152003</v>
      </c>
      <c r="CXV118" s="85">
        <v>30152003</v>
      </c>
      <c r="CXW118" s="85">
        <v>30152003</v>
      </c>
      <c r="CXX118" s="85">
        <v>30152003</v>
      </c>
      <c r="CXY118" s="85">
        <v>30152003</v>
      </c>
      <c r="CXZ118" s="85">
        <v>30152003</v>
      </c>
      <c r="CYA118" s="85">
        <v>30152003</v>
      </c>
      <c r="CYB118" s="85">
        <v>30152003</v>
      </c>
      <c r="CYC118" s="85">
        <v>30152003</v>
      </c>
      <c r="CYD118" s="85">
        <v>30152003</v>
      </c>
      <c r="CYE118" s="85">
        <v>30152003</v>
      </c>
      <c r="CYF118" s="85">
        <v>30152003</v>
      </c>
      <c r="CYG118" s="85">
        <v>30152003</v>
      </c>
      <c r="CYH118" s="85">
        <v>30152003</v>
      </c>
      <c r="CYI118" s="85">
        <v>30152003</v>
      </c>
      <c r="CYJ118" s="85">
        <v>30152003</v>
      </c>
      <c r="CYK118" s="85">
        <v>30152003</v>
      </c>
      <c r="CYL118" s="85">
        <v>30152003</v>
      </c>
      <c r="CYM118" s="85">
        <v>30152003</v>
      </c>
      <c r="CYN118" s="85">
        <v>30152003</v>
      </c>
      <c r="CYO118" s="85">
        <v>30152003</v>
      </c>
      <c r="CYP118" s="85">
        <v>30152003</v>
      </c>
      <c r="CYQ118" s="85">
        <v>30152003</v>
      </c>
      <c r="CYR118" s="85">
        <v>30152003</v>
      </c>
      <c r="CYS118" s="85">
        <v>30152003</v>
      </c>
      <c r="CYT118" s="85">
        <v>30152003</v>
      </c>
      <c r="CYU118" s="85">
        <v>30152003</v>
      </c>
      <c r="CYV118" s="85">
        <v>30152003</v>
      </c>
      <c r="CYW118" s="85">
        <v>30152003</v>
      </c>
      <c r="CYX118" s="85">
        <v>30152003</v>
      </c>
      <c r="CYY118" s="85">
        <v>30152003</v>
      </c>
      <c r="CYZ118" s="85">
        <v>30152003</v>
      </c>
      <c r="CZA118" s="85">
        <v>30152003</v>
      </c>
      <c r="CZB118" s="85">
        <v>30152003</v>
      </c>
      <c r="CZC118" s="85">
        <v>30152003</v>
      </c>
      <c r="CZD118" s="85">
        <v>30152003</v>
      </c>
      <c r="CZE118" s="85">
        <v>30152003</v>
      </c>
      <c r="CZF118" s="85">
        <v>30152003</v>
      </c>
      <c r="CZG118" s="85">
        <v>30152003</v>
      </c>
      <c r="CZH118" s="85">
        <v>30152003</v>
      </c>
      <c r="CZI118" s="85">
        <v>30152003</v>
      </c>
      <c r="CZJ118" s="85">
        <v>30152003</v>
      </c>
      <c r="CZK118" s="85">
        <v>30152003</v>
      </c>
      <c r="CZL118" s="85">
        <v>30152003</v>
      </c>
      <c r="CZM118" s="85">
        <v>30152003</v>
      </c>
      <c r="CZN118" s="85">
        <v>30152003</v>
      </c>
      <c r="CZO118" s="85">
        <v>30152003</v>
      </c>
      <c r="CZP118" s="85">
        <v>30152003</v>
      </c>
      <c r="CZQ118" s="85">
        <v>30152003</v>
      </c>
      <c r="CZR118" s="85">
        <v>30152003</v>
      </c>
      <c r="CZS118" s="85">
        <v>30152003</v>
      </c>
      <c r="CZT118" s="85">
        <v>30152003</v>
      </c>
      <c r="CZU118" s="85">
        <v>30152003</v>
      </c>
      <c r="CZV118" s="85">
        <v>30152003</v>
      </c>
      <c r="CZW118" s="85">
        <v>30152003</v>
      </c>
      <c r="CZX118" s="85">
        <v>30152003</v>
      </c>
      <c r="CZY118" s="85">
        <v>30152003</v>
      </c>
      <c r="CZZ118" s="85">
        <v>30152003</v>
      </c>
      <c r="DAA118" s="85">
        <v>30152003</v>
      </c>
      <c r="DAB118" s="85">
        <v>30152003</v>
      </c>
      <c r="DAC118" s="85">
        <v>30152003</v>
      </c>
      <c r="DAD118" s="85">
        <v>30152003</v>
      </c>
      <c r="DAE118" s="85">
        <v>30152003</v>
      </c>
      <c r="DAF118" s="85">
        <v>30152003</v>
      </c>
      <c r="DAG118" s="85">
        <v>30152003</v>
      </c>
      <c r="DAH118" s="85">
        <v>30152003</v>
      </c>
      <c r="DAI118" s="85">
        <v>30152003</v>
      </c>
      <c r="DAJ118" s="85">
        <v>30152003</v>
      </c>
      <c r="DAK118" s="85">
        <v>30152003</v>
      </c>
      <c r="DAL118" s="85">
        <v>30152003</v>
      </c>
      <c r="DAM118" s="85">
        <v>30152003</v>
      </c>
      <c r="DAN118" s="85">
        <v>30152003</v>
      </c>
      <c r="DAO118" s="85">
        <v>30152003</v>
      </c>
      <c r="DAP118" s="85">
        <v>30152003</v>
      </c>
      <c r="DAQ118" s="85">
        <v>30152003</v>
      </c>
      <c r="DAR118" s="85">
        <v>30152003</v>
      </c>
      <c r="DAS118" s="85">
        <v>30152003</v>
      </c>
      <c r="DAT118" s="85">
        <v>30152003</v>
      </c>
      <c r="DAU118" s="85">
        <v>30152003</v>
      </c>
      <c r="DAV118" s="85">
        <v>30152003</v>
      </c>
      <c r="DAW118" s="85">
        <v>30152003</v>
      </c>
      <c r="DAX118" s="85">
        <v>30152003</v>
      </c>
      <c r="DAY118" s="85">
        <v>30152003</v>
      </c>
      <c r="DAZ118" s="85">
        <v>30152003</v>
      </c>
      <c r="DBA118" s="85">
        <v>30152003</v>
      </c>
      <c r="DBB118" s="85">
        <v>30152003</v>
      </c>
      <c r="DBC118" s="85">
        <v>30152003</v>
      </c>
      <c r="DBD118" s="85">
        <v>30152003</v>
      </c>
      <c r="DBE118" s="85">
        <v>30152003</v>
      </c>
      <c r="DBF118" s="85">
        <v>30152003</v>
      </c>
      <c r="DBG118" s="85">
        <v>30152003</v>
      </c>
      <c r="DBH118" s="85">
        <v>30152003</v>
      </c>
      <c r="DBI118" s="85">
        <v>30152003</v>
      </c>
      <c r="DBJ118" s="85">
        <v>30152003</v>
      </c>
      <c r="DBK118" s="85">
        <v>30152003</v>
      </c>
      <c r="DBL118" s="85">
        <v>30152003</v>
      </c>
      <c r="DBM118" s="85">
        <v>30152003</v>
      </c>
      <c r="DBN118" s="85">
        <v>30152003</v>
      </c>
      <c r="DBO118" s="85">
        <v>30152003</v>
      </c>
      <c r="DBP118" s="85">
        <v>30152003</v>
      </c>
      <c r="DBQ118" s="85">
        <v>30152003</v>
      </c>
      <c r="DBR118" s="85">
        <v>30152003</v>
      </c>
      <c r="DBS118" s="85">
        <v>30152003</v>
      </c>
      <c r="DBT118" s="85">
        <v>30152003</v>
      </c>
      <c r="DBU118" s="85">
        <v>30152003</v>
      </c>
      <c r="DBV118" s="85">
        <v>30152003</v>
      </c>
      <c r="DBW118" s="85">
        <v>30152003</v>
      </c>
      <c r="DBX118" s="85">
        <v>30152003</v>
      </c>
      <c r="DBY118" s="85">
        <v>30152003</v>
      </c>
      <c r="DBZ118" s="85">
        <v>30152003</v>
      </c>
      <c r="DCA118" s="85">
        <v>30152003</v>
      </c>
      <c r="DCB118" s="85">
        <v>30152003</v>
      </c>
      <c r="DCC118" s="85">
        <v>30152003</v>
      </c>
      <c r="DCD118" s="85">
        <v>30152003</v>
      </c>
      <c r="DCE118" s="85">
        <v>30152003</v>
      </c>
      <c r="DCF118" s="85">
        <v>30152003</v>
      </c>
      <c r="DCG118" s="85">
        <v>30152003</v>
      </c>
      <c r="DCH118" s="85">
        <v>30152003</v>
      </c>
      <c r="DCI118" s="85">
        <v>30152003</v>
      </c>
      <c r="DCJ118" s="85">
        <v>30152003</v>
      </c>
      <c r="DCK118" s="85">
        <v>30152003</v>
      </c>
      <c r="DCL118" s="85">
        <v>30152003</v>
      </c>
      <c r="DCM118" s="85">
        <v>30152003</v>
      </c>
      <c r="DCN118" s="85">
        <v>30152003</v>
      </c>
      <c r="DCO118" s="85">
        <v>30152003</v>
      </c>
      <c r="DCP118" s="85">
        <v>30152003</v>
      </c>
      <c r="DCQ118" s="85">
        <v>30152003</v>
      </c>
      <c r="DCR118" s="85">
        <v>30152003</v>
      </c>
      <c r="DCS118" s="85">
        <v>30152003</v>
      </c>
      <c r="DCT118" s="85">
        <v>30152003</v>
      </c>
      <c r="DCU118" s="85">
        <v>30152003</v>
      </c>
      <c r="DCV118" s="85">
        <v>30152003</v>
      </c>
      <c r="DCW118" s="85">
        <v>30152003</v>
      </c>
      <c r="DCX118" s="85">
        <v>30152003</v>
      </c>
      <c r="DCY118" s="85">
        <v>30152003</v>
      </c>
      <c r="DCZ118" s="85">
        <v>30152003</v>
      </c>
      <c r="DDA118" s="85">
        <v>30152003</v>
      </c>
      <c r="DDB118" s="85">
        <v>30152003</v>
      </c>
      <c r="DDC118" s="85">
        <v>30152003</v>
      </c>
      <c r="DDD118" s="85">
        <v>30152003</v>
      </c>
      <c r="DDE118" s="85">
        <v>30152003</v>
      </c>
      <c r="DDF118" s="85">
        <v>30152003</v>
      </c>
      <c r="DDG118" s="85">
        <v>30152003</v>
      </c>
      <c r="DDH118" s="85">
        <v>30152003</v>
      </c>
      <c r="DDI118" s="85">
        <v>30152003</v>
      </c>
      <c r="DDJ118" s="85">
        <v>30152003</v>
      </c>
      <c r="DDK118" s="85">
        <v>30152003</v>
      </c>
      <c r="DDL118" s="85">
        <v>30152003</v>
      </c>
      <c r="DDM118" s="85">
        <v>30152003</v>
      </c>
      <c r="DDN118" s="85">
        <v>30152003</v>
      </c>
      <c r="DDO118" s="85">
        <v>30152003</v>
      </c>
      <c r="DDP118" s="85">
        <v>30152003</v>
      </c>
      <c r="DDQ118" s="85">
        <v>30152003</v>
      </c>
      <c r="DDR118" s="85">
        <v>30152003</v>
      </c>
      <c r="DDS118" s="85">
        <v>30152003</v>
      </c>
      <c r="DDT118" s="85">
        <v>30152003</v>
      </c>
      <c r="DDU118" s="85">
        <v>30152003</v>
      </c>
      <c r="DDV118" s="85">
        <v>30152003</v>
      </c>
      <c r="DDW118" s="85">
        <v>30152003</v>
      </c>
      <c r="DDX118" s="85">
        <v>30152003</v>
      </c>
      <c r="DDY118" s="85">
        <v>30152003</v>
      </c>
      <c r="DDZ118" s="85">
        <v>30152003</v>
      </c>
      <c r="DEA118" s="85">
        <v>30152003</v>
      </c>
      <c r="DEB118" s="85">
        <v>30152003</v>
      </c>
      <c r="DEC118" s="85">
        <v>30152003</v>
      </c>
      <c r="DED118" s="85">
        <v>30152003</v>
      </c>
      <c r="DEE118" s="85">
        <v>30152003</v>
      </c>
      <c r="DEF118" s="85">
        <v>30152003</v>
      </c>
      <c r="DEG118" s="85">
        <v>30152003</v>
      </c>
      <c r="DEH118" s="85">
        <v>30152003</v>
      </c>
      <c r="DEI118" s="85">
        <v>30152003</v>
      </c>
      <c r="DEJ118" s="85">
        <v>30152003</v>
      </c>
      <c r="DEK118" s="85">
        <v>30152003</v>
      </c>
      <c r="DEL118" s="85">
        <v>30152003</v>
      </c>
      <c r="DEM118" s="85">
        <v>30152003</v>
      </c>
      <c r="DEN118" s="85">
        <v>30152003</v>
      </c>
      <c r="DEO118" s="85">
        <v>30152003</v>
      </c>
      <c r="DEP118" s="85">
        <v>30152003</v>
      </c>
      <c r="DEQ118" s="85">
        <v>30152003</v>
      </c>
      <c r="DER118" s="85">
        <v>30152003</v>
      </c>
      <c r="DES118" s="85">
        <v>30152003</v>
      </c>
      <c r="DET118" s="85">
        <v>30152003</v>
      </c>
      <c r="DEU118" s="85">
        <v>30152003</v>
      </c>
      <c r="DEV118" s="85">
        <v>30152003</v>
      </c>
      <c r="DEW118" s="85">
        <v>30152003</v>
      </c>
      <c r="DEX118" s="85">
        <v>30152003</v>
      </c>
      <c r="DEY118" s="85">
        <v>30152003</v>
      </c>
      <c r="DEZ118" s="85">
        <v>30152003</v>
      </c>
      <c r="DFA118" s="85">
        <v>30152003</v>
      </c>
      <c r="DFB118" s="85">
        <v>30152003</v>
      </c>
      <c r="DFC118" s="85">
        <v>30152003</v>
      </c>
      <c r="DFD118" s="85">
        <v>30152003</v>
      </c>
      <c r="DFE118" s="85">
        <v>30152003</v>
      </c>
      <c r="DFF118" s="85">
        <v>30152003</v>
      </c>
      <c r="DFG118" s="85">
        <v>30152003</v>
      </c>
      <c r="DFH118" s="85">
        <v>30152003</v>
      </c>
      <c r="DFI118" s="85">
        <v>30152003</v>
      </c>
      <c r="DFJ118" s="85">
        <v>30152003</v>
      </c>
      <c r="DFK118" s="85">
        <v>30152003</v>
      </c>
      <c r="DFL118" s="85">
        <v>30152003</v>
      </c>
      <c r="DFM118" s="85">
        <v>30152003</v>
      </c>
      <c r="DFN118" s="85">
        <v>30152003</v>
      </c>
      <c r="DFO118" s="85">
        <v>30152003</v>
      </c>
      <c r="DFP118" s="85">
        <v>30152003</v>
      </c>
      <c r="DFQ118" s="85">
        <v>30152003</v>
      </c>
      <c r="DFR118" s="85">
        <v>30152003</v>
      </c>
      <c r="DFS118" s="85">
        <v>30152003</v>
      </c>
      <c r="DFT118" s="85">
        <v>30152003</v>
      </c>
      <c r="DFU118" s="85">
        <v>30152003</v>
      </c>
      <c r="DFV118" s="85">
        <v>30152003</v>
      </c>
      <c r="DFW118" s="85">
        <v>30152003</v>
      </c>
      <c r="DFX118" s="85">
        <v>30152003</v>
      </c>
      <c r="DFY118" s="85">
        <v>30152003</v>
      </c>
      <c r="DFZ118" s="85">
        <v>30152003</v>
      </c>
      <c r="DGA118" s="85">
        <v>30152003</v>
      </c>
      <c r="DGB118" s="85">
        <v>30152003</v>
      </c>
      <c r="DGC118" s="85">
        <v>30152003</v>
      </c>
      <c r="DGD118" s="85">
        <v>30152003</v>
      </c>
      <c r="DGE118" s="85">
        <v>30152003</v>
      </c>
      <c r="DGF118" s="85">
        <v>30152003</v>
      </c>
      <c r="DGG118" s="85">
        <v>30152003</v>
      </c>
      <c r="DGH118" s="85">
        <v>30152003</v>
      </c>
      <c r="DGI118" s="85">
        <v>30152003</v>
      </c>
      <c r="DGJ118" s="85">
        <v>30152003</v>
      </c>
      <c r="DGK118" s="85">
        <v>30152003</v>
      </c>
      <c r="DGL118" s="85">
        <v>30152003</v>
      </c>
      <c r="DGM118" s="85">
        <v>30152003</v>
      </c>
      <c r="DGN118" s="85">
        <v>30152003</v>
      </c>
      <c r="DGO118" s="85">
        <v>30152003</v>
      </c>
      <c r="DGP118" s="85">
        <v>30152003</v>
      </c>
      <c r="DGQ118" s="85">
        <v>30152003</v>
      </c>
      <c r="DGR118" s="85">
        <v>30152003</v>
      </c>
      <c r="DGS118" s="85">
        <v>30152003</v>
      </c>
      <c r="DGT118" s="85">
        <v>30152003</v>
      </c>
      <c r="DGU118" s="85">
        <v>30152003</v>
      </c>
      <c r="DGV118" s="85">
        <v>30152003</v>
      </c>
      <c r="DGW118" s="85">
        <v>30152003</v>
      </c>
      <c r="DGX118" s="85">
        <v>30152003</v>
      </c>
      <c r="DGY118" s="85">
        <v>30152003</v>
      </c>
      <c r="DGZ118" s="85">
        <v>30152003</v>
      </c>
      <c r="DHA118" s="85">
        <v>30152003</v>
      </c>
      <c r="DHB118" s="85">
        <v>30152003</v>
      </c>
      <c r="DHC118" s="85">
        <v>30152003</v>
      </c>
      <c r="DHD118" s="85">
        <v>30152003</v>
      </c>
      <c r="DHE118" s="85">
        <v>30152003</v>
      </c>
      <c r="DHF118" s="85">
        <v>30152003</v>
      </c>
      <c r="DHG118" s="85">
        <v>30152003</v>
      </c>
      <c r="DHH118" s="85">
        <v>30152003</v>
      </c>
      <c r="DHI118" s="85">
        <v>30152003</v>
      </c>
      <c r="DHJ118" s="85">
        <v>30152003</v>
      </c>
      <c r="DHK118" s="85">
        <v>30152003</v>
      </c>
      <c r="DHL118" s="85">
        <v>30152003</v>
      </c>
      <c r="DHM118" s="85">
        <v>30152003</v>
      </c>
      <c r="DHN118" s="85">
        <v>30152003</v>
      </c>
      <c r="DHO118" s="85">
        <v>30152003</v>
      </c>
      <c r="DHP118" s="85">
        <v>30152003</v>
      </c>
      <c r="DHQ118" s="85">
        <v>30152003</v>
      </c>
      <c r="DHR118" s="85">
        <v>30152003</v>
      </c>
      <c r="DHS118" s="85">
        <v>30152003</v>
      </c>
      <c r="DHT118" s="85">
        <v>30152003</v>
      </c>
      <c r="DHU118" s="85">
        <v>30152003</v>
      </c>
      <c r="DHV118" s="85">
        <v>30152003</v>
      </c>
      <c r="DHW118" s="85">
        <v>30152003</v>
      </c>
      <c r="DHX118" s="85">
        <v>30152003</v>
      </c>
      <c r="DHY118" s="85">
        <v>30152003</v>
      </c>
      <c r="DHZ118" s="85">
        <v>30152003</v>
      </c>
      <c r="DIA118" s="85">
        <v>30152003</v>
      </c>
      <c r="DIB118" s="85">
        <v>30152003</v>
      </c>
      <c r="DIC118" s="85">
        <v>30152003</v>
      </c>
      <c r="DID118" s="85">
        <v>30152003</v>
      </c>
      <c r="DIE118" s="85">
        <v>30152003</v>
      </c>
      <c r="DIF118" s="85">
        <v>30152003</v>
      </c>
      <c r="DIG118" s="85">
        <v>30152003</v>
      </c>
      <c r="DIH118" s="85">
        <v>30152003</v>
      </c>
      <c r="DII118" s="85">
        <v>30152003</v>
      </c>
      <c r="DIJ118" s="85">
        <v>30152003</v>
      </c>
      <c r="DIK118" s="85">
        <v>30152003</v>
      </c>
      <c r="DIL118" s="85">
        <v>30152003</v>
      </c>
      <c r="DIM118" s="85">
        <v>30152003</v>
      </c>
      <c r="DIN118" s="85">
        <v>30152003</v>
      </c>
      <c r="DIO118" s="85">
        <v>30152003</v>
      </c>
      <c r="DIP118" s="85">
        <v>30152003</v>
      </c>
      <c r="DIQ118" s="85">
        <v>30152003</v>
      </c>
      <c r="DIR118" s="85">
        <v>30152003</v>
      </c>
      <c r="DIS118" s="85">
        <v>30152003</v>
      </c>
      <c r="DIT118" s="85">
        <v>30152003</v>
      </c>
      <c r="DIU118" s="85">
        <v>30152003</v>
      </c>
      <c r="DIV118" s="85">
        <v>30152003</v>
      </c>
      <c r="DIW118" s="85">
        <v>30152003</v>
      </c>
      <c r="DIX118" s="85">
        <v>30152003</v>
      </c>
      <c r="DIY118" s="85">
        <v>30152003</v>
      </c>
      <c r="DIZ118" s="85">
        <v>30152003</v>
      </c>
      <c r="DJA118" s="85">
        <v>30152003</v>
      </c>
      <c r="DJB118" s="85">
        <v>30152003</v>
      </c>
      <c r="DJC118" s="85">
        <v>30152003</v>
      </c>
      <c r="DJD118" s="85">
        <v>30152003</v>
      </c>
      <c r="DJE118" s="85">
        <v>30152003</v>
      </c>
      <c r="DJF118" s="85">
        <v>30152003</v>
      </c>
      <c r="DJG118" s="85">
        <v>30152003</v>
      </c>
      <c r="DJH118" s="85">
        <v>30152003</v>
      </c>
      <c r="DJI118" s="85">
        <v>30152003</v>
      </c>
      <c r="DJJ118" s="85">
        <v>30152003</v>
      </c>
      <c r="DJK118" s="85">
        <v>30152003</v>
      </c>
      <c r="DJL118" s="85">
        <v>30152003</v>
      </c>
      <c r="DJM118" s="85">
        <v>30152003</v>
      </c>
      <c r="DJN118" s="85">
        <v>30152003</v>
      </c>
      <c r="DJO118" s="85">
        <v>30152003</v>
      </c>
      <c r="DJP118" s="85">
        <v>30152003</v>
      </c>
      <c r="DJQ118" s="85">
        <v>30152003</v>
      </c>
      <c r="DJR118" s="85">
        <v>30152003</v>
      </c>
      <c r="DJS118" s="85">
        <v>30152003</v>
      </c>
      <c r="DJT118" s="85">
        <v>30152003</v>
      </c>
      <c r="DJU118" s="85">
        <v>30152003</v>
      </c>
      <c r="DJV118" s="85">
        <v>30152003</v>
      </c>
      <c r="DJW118" s="85">
        <v>30152003</v>
      </c>
      <c r="DJX118" s="85">
        <v>30152003</v>
      </c>
      <c r="DJY118" s="85">
        <v>30152003</v>
      </c>
      <c r="DJZ118" s="85">
        <v>30152003</v>
      </c>
      <c r="DKA118" s="85">
        <v>30152003</v>
      </c>
      <c r="DKB118" s="85">
        <v>30152003</v>
      </c>
      <c r="DKC118" s="85">
        <v>30152003</v>
      </c>
      <c r="DKD118" s="85">
        <v>30152003</v>
      </c>
      <c r="DKE118" s="85">
        <v>30152003</v>
      </c>
      <c r="DKF118" s="85">
        <v>30152003</v>
      </c>
      <c r="DKG118" s="85">
        <v>30152003</v>
      </c>
      <c r="DKH118" s="85">
        <v>30152003</v>
      </c>
      <c r="DKI118" s="85">
        <v>30152003</v>
      </c>
      <c r="DKJ118" s="85">
        <v>30152003</v>
      </c>
      <c r="DKK118" s="85">
        <v>30152003</v>
      </c>
      <c r="DKL118" s="85">
        <v>30152003</v>
      </c>
      <c r="DKM118" s="85">
        <v>30152003</v>
      </c>
      <c r="DKN118" s="85">
        <v>30152003</v>
      </c>
      <c r="DKO118" s="85">
        <v>30152003</v>
      </c>
      <c r="DKP118" s="85">
        <v>30152003</v>
      </c>
      <c r="DKQ118" s="85">
        <v>30152003</v>
      </c>
      <c r="DKR118" s="85">
        <v>30152003</v>
      </c>
      <c r="DKS118" s="85">
        <v>30152003</v>
      </c>
      <c r="DKT118" s="85">
        <v>30152003</v>
      </c>
      <c r="DKU118" s="85">
        <v>30152003</v>
      </c>
      <c r="DKV118" s="85">
        <v>30152003</v>
      </c>
      <c r="DKW118" s="85">
        <v>30152003</v>
      </c>
      <c r="DKX118" s="85">
        <v>30152003</v>
      </c>
      <c r="DKY118" s="85">
        <v>30152003</v>
      </c>
      <c r="DKZ118" s="85">
        <v>30152003</v>
      </c>
      <c r="DLA118" s="85">
        <v>30152003</v>
      </c>
      <c r="DLB118" s="85">
        <v>30152003</v>
      </c>
      <c r="DLC118" s="85">
        <v>30152003</v>
      </c>
      <c r="DLD118" s="85">
        <v>30152003</v>
      </c>
      <c r="DLE118" s="85">
        <v>30152003</v>
      </c>
      <c r="DLF118" s="85">
        <v>30152003</v>
      </c>
      <c r="DLG118" s="85">
        <v>30152003</v>
      </c>
      <c r="DLH118" s="85">
        <v>30152003</v>
      </c>
      <c r="DLI118" s="85">
        <v>30152003</v>
      </c>
      <c r="DLJ118" s="85">
        <v>30152003</v>
      </c>
      <c r="DLK118" s="85">
        <v>30152003</v>
      </c>
      <c r="DLL118" s="85">
        <v>30152003</v>
      </c>
      <c r="DLM118" s="85">
        <v>30152003</v>
      </c>
      <c r="DLN118" s="85">
        <v>30152003</v>
      </c>
      <c r="DLO118" s="85">
        <v>30152003</v>
      </c>
      <c r="DLP118" s="85">
        <v>30152003</v>
      </c>
      <c r="DLQ118" s="85">
        <v>30152003</v>
      </c>
      <c r="DLR118" s="85">
        <v>30152003</v>
      </c>
      <c r="DLS118" s="85">
        <v>30152003</v>
      </c>
      <c r="DLT118" s="85">
        <v>30152003</v>
      </c>
      <c r="DLU118" s="85">
        <v>30152003</v>
      </c>
      <c r="DLV118" s="85">
        <v>30152003</v>
      </c>
      <c r="DLW118" s="85">
        <v>30152003</v>
      </c>
      <c r="DLX118" s="85">
        <v>30152003</v>
      </c>
      <c r="DLY118" s="85">
        <v>30152003</v>
      </c>
      <c r="DLZ118" s="85">
        <v>30152003</v>
      </c>
      <c r="DMA118" s="85">
        <v>30152003</v>
      </c>
      <c r="DMB118" s="85">
        <v>30152003</v>
      </c>
      <c r="DMC118" s="85">
        <v>30152003</v>
      </c>
      <c r="DMD118" s="85">
        <v>30152003</v>
      </c>
      <c r="DME118" s="85">
        <v>30152003</v>
      </c>
      <c r="DMF118" s="85">
        <v>30152003</v>
      </c>
      <c r="DMG118" s="85">
        <v>30152003</v>
      </c>
      <c r="DMH118" s="85">
        <v>30152003</v>
      </c>
      <c r="DMI118" s="85">
        <v>30152003</v>
      </c>
      <c r="DMJ118" s="85">
        <v>30152003</v>
      </c>
      <c r="DMK118" s="85">
        <v>30152003</v>
      </c>
      <c r="DML118" s="85">
        <v>30152003</v>
      </c>
      <c r="DMM118" s="85">
        <v>30152003</v>
      </c>
      <c r="DMN118" s="85">
        <v>30152003</v>
      </c>
      <c r="DMO118" s="85">
        <v>30152003</v>
      </c>
      <c r="DMP118" s="85">
        <v>30152003</v>
      </c>
      <c r="DMQ118" s="85">
        <v>30152003</v>
      </c>
      <c r="DMR118" s="85">
        <v>30152003</v>
      </c>
      <c r="DMS118" s="85">
        <v>30152003</v>
      </c>
      <c r="DMT118" s="85">
        <v>30152003</v>
      </c>
      <c r="DMU118" s="85">
        <v>30152003</v>
      </c>
      <c r="DMV118" s="85">
        <v>30152003</v>
      </c>
      <c r="DMW118" s="85">
        <v>30152003</v>
      </c>
      <c r="DMX118" s="85">
        <v>30152003</v>
      </c>
      <c r="DMY118" s="85">
        <v>30152003</v>
      </c>
      <c r="DMZ118" s="85">
        <v>30152003</v>
      </c>
      <c r="DNA118" s="85">
        <v>30152003</v>
      </c>
      <c r="DNB118" s="85">
        <v>30152003</v>
      </c>
      <c r="DNC118" s="85">
        <v>30152003</v>
      </c>
      <c r="DND118" s="85">
        <v>30152003</v>
      </c>
      <c r="DNE118" s="85">
        <v>30152003</v>
      </c>
      <c r="DNF118" s="85">
        <v>30152003</v>
      </c>
      <c r="DNG118" s="85">
        <v>30152003</v>
      </c>
      <c r="DNH118" s="85">
        <v>30152003</v>
      </c>
      <c r="DNI118" s="85">
        <v>30152003</v>
      </c>
      <c r="DNJ118" s="85">
        <v>30152003</v>
      </c>
      <c r="DNK118" s="85">
        <v>30152003</v>
      </c>
      <c r="DNL118" s="85">
        <v>30152003</v>
      </c>
      <c r="DNM118" s="85">
        <v>30152003</v>
      </c>
      <c r="DNN118" s="85">
        <v>30152003</v>
      </c>
      <c r="DNO118" s="85">
        <v>30152003</v>
      </c>
      <c r="DNP118" s="85">
        <v>30152003</v>
      </c>
      <c r="DNQ118" s="85">
        <v>30152003</v>
      </c>
      <c r="DNR118" s="85">
        <v>30152003</v>
      </c>
      <c r="DNS118" s="85">
        <v>30152003</v>
      </c>
      <c r="DNT118" s="85">
        <v>30152003</v>
      </c>
      <c r="DNU118" s="85">
        <v>30152003</v>
      </c>
      <c r="DNV118" s="85">
        <v>30152003</v>
      </c>
      <c r="DNW118" s="85">
        <v>30152003</v>
      </c>
      <c r="DNX118" s="85">
        <v>30152003</v>
      </c>
      <c r="DNY118" s="85">
        <v>30152003</v>
      </c>
      <c r="DNZ118" s="85">
        <v>30152003</v>
      </c>
      <c r="DOA118" s="85">
        <v>30152003</v>
      </c>
      <c r="DOB118" s="85">
        <v>30152003</v>
      </c>
      <c r="DOC118" s="85">
        <v>30152003</v>
      </c>
      <c r="DOD118" s="85">
        <v>30152003</v>
      </c>
      <c r="DOE118" s="85">
        <v>30152003</v>
      </c>
      <c r="DOF118" s="85">
        <v>30152003</v>
      </c>
      <c r="DOG118" s="85">
        <v>30152003</v>
      </c>
      <c r="DOH118" s="85">
        <v>30152003</v>
      </c>
      <c r="DOI118" s="85">
        <v>30152003</v>
      </c>
      <c r="DOJ118" s="85">
        <v>30152003</v>
      </c>
      <c r="DOK118" s="85">
        <v>30152003</v>
      </c>
      <c r="DOL118" s="85">
        <v>30152003</v>
      </c>
      <c r="DOM118" s="85">
        <v>30152003</v>
      </c>
      <c r="DON118" s="85">
        <v>30152003</v>
      </c>
      <c r="DOO118" s="85">
        <v>30152003</v>
      </c>
      <c r="DOP118" s="85">
        <v>30152003</v>
      </c>
      <c r="DOQ118" s="85">
        <v>30152003</v>
      </c>
      <c r="DOR118" s="85">
        <v>30152003</v>
      </c>
      <c r="DOS118" s="85">
        <v>30152003</v>
      </c>
      <c r="DOT118" s="85">
        <v>30152003</v>
      </c>
      <c r="DOU118" s="85">
        <v>30152003</v>
      </c>
      <c r="DOV118" s="85">
        <v>30152003</v>
      </c>
      <c r="DOW118" s="85">
        <v>30152003</v>
      </c>
      <c r="DOX118" s="85">
        <v>30152003</v>
      </c>
      <c r="DOY118" s="85">
        <v>30152003</v>
      </c>
      <c r="DOZ118" s="85">
        <v>30152003</v>
      </c>
      <c r="DPA118" s="85">
        <v>30152003</v>
      </c>
      <c r="DPB118" s="85">
        <v>30152003</v>
      </c>
      <c r="DPC118" s="85">
        <v>30152003</v>
      </c>
      <c r="DPD118" s="85">
        <v>30152003</v>
      </c>
      <c r="DPE118" s="85">
        <v>30152003</v>
      </c>
      <c r="DPF118" s="85">
        <v>30152003</v>
      </c>
      <c r="DPG118" s="85">
        <v>30152003</v>
      </c>
      <c r="DPH118" s="85">
        <v>30152003</v>
      </c>
      <c r="DPI118" s="85">
        <v>30152003</v>
      </c>
      <c r="DPJ118" s="85">
        <v>30152003</v>
      </c>
      <c r="DPK118" s="85">
        <v>30152003</v>
      </c>
      <c r="DPL118" s="85">
        <v>30152003</v>
      </c>
      <c r="DPM118" s="85">
        <v>30152003</v>
      </c>
      <c r="DPN118" s="85">
        <v>30152003</v>
      </c>
      <c r="DPO118" s="85">
        <v>30152003</v>
      </c>
      <c r="DPP118" s="85">
        <v>30152003</v>
      </c>
      <c r="DPQ118" s="85">
        <v>30152003</v>
      </c>
      <c r="DPR118" s="85">
        <v>30152003</v>
      </c>
      <c r="DPS118" s="85">
        <v>30152003</v>
      </c>
      <c r="DPT118" s="85">
        <v>30152003</v>
      </c>
      <c r="DPU118" s="85">
        <v>30152003</v>
      </c>
      <c r="DPV118" s="85">
        <v>30152003</v>
      </c>
      <c r="DPW118" s="85">
        <v>30152003</v>
      </c>
      <c r="DPX118" s="85">
        <v>30152003</v>
      </c>
      <c r="DPY118" s="85">
        <v>30152003</v>
      </c>
      <c r="DPZ118" s="85">
        <v>30152003</v>
      </c>
      <c r="DQA118" s="85">
        <v>30152003</v>
      </c>
      <c r="DQB118" s="85">
        <v>30152003</v>
      </c>
      <c r="DQC118" s="85">
        <v>30152003</v>
      </c>
      <c r="DQD118" s="85">
        <v>30152003</v>
      </c>
      <c r="DQE118" s="85">
        <v>30152003</v>
      </c>
      <c r="DQF118" s="85">
        <v>30152003</v>
      </c>
      <c r="DQG118" s="85">
        <v>30152003</v>
      </c>
      <c r="DQH118" s="85">
        <v>30152003</v>
      </c>
      <c r="DQI118" s="85">
        <v>30152003</v>
      </c>
      <c r="DQJ118" s="85">
        <v>30152003</v>
      </c>
      <c r="DQK118" s="85">
        <v>30152003</v>
      </c>
      <c r="DQL118" s="85">
        <v>30152003</v>
      </c>
      <c r="DQM118" s="85">
        <v>30152003</v>
      </c>
      <c r="DQN118" s="85">
        <v>30152003</v>
      </c>
      <c r="DQO118" s="85">
        <v>30152003</v>
      </c>
      <c r="DQP118" s="85">
        <v>30152003</v>
      </c>
      <c r="DQQ118" s="85">
        <v>30152003</v>
      </c>
      <c r="DQR118" s="85">
        <v>30152003</v>
      </c>
      <c r="DQS118" s="85">
        <v>30152003</v>
      </c>
      <c r="DQT118" s="85">
        <v>30152003</v>
      </c>
      <c r="DQU118" s="85">
        <v>30152003</v>
      </c>
      <c r="DQV118" s="85">
        <v>30152003</v>
      </c>
      <c r="DQW118" s="85">
        <v>30152003</v>
      </c>
      <c r="DQX118" s="85">
        <v>30152003</v>
      </c>
      <c r="DQY118" s="85">
        <v>30152003</v>
      </c>
      <c r="DQZ118" s="85">
        <v>30152003</v>
      </c>
      <c r="DRA118" s="85">
        <v>30152003</v>
      </c>
      <c r="DRB118" s="85">
        <v>30152003</v>
      </c>
      <c r="DRC118" s="85">
        <v>30152003</v>
      </c>
      <c r="DRD118" s="85">
        <v>30152003</v>
      </c>
      <c r="DRE118" s="85">
        <v>30152003</v>
      </c>
      <c r="DRF118" s="85">
        <v>30152003</v>
      </c>
      <c r="DRG118" s="85">
        <v>30152003</v>
      </c>
      <c r="DRH118" s="85">
        <v>30152003</v>
      </c>
      <c r="DRI118" s="85">
        <v>30152003</v>
      </c>
      <c r="DRJ118" s="85">
        <v>30152003</v>
      </c>
      <c r="DRK118" s="85">
        <v>30152003</v>
      </c>
      <c r="DRL118" s="85">
        <v>30152003</v>
      </c>
      <c r="DRM118" s="85">
        <v>30152003</v>
      </c>
      <c r="DRN118" s="85">
        <v>30152003</v>
      </c>
      <c r="DRO118" s="85">
        <v>30152003</v>
      </c>
      <c r="DRP118" s="85">
        <v>30152003</v>
      </c>
      <c r="DRQ118" s="85">
        <v>30152003</v>
      </c>
      <c r="DRR118" s="85">
        <v>30152003</v>
      </c>
      <c r="DRS118" s="85">
        <v>30152003</v>
      </c>
      <c r="DRT118" s="85">
        <v>30152003</v>
      </c>
      <c r="DRU118" s="85">
        <v>30152003</v>
      </c>
      <c r="DRV118" s="85">
        <v>30152003</v>
      </c>
      <c r="DRW118" s="85">
        <v>30152003</v>
      </c>
      <c r="DRX118" s="85">
        <v>30152003</v>
      </c>
      <c r="DRY118" s="85">
        <v>30152003</v>
      </c>
      <c r="DRZ118" s="85">
        <v>30152003</v>
      </c>
      <c r="DSA118" s="85">
        <v>30152003</v>
      </c>
      <c r="DSB118" s="85">
        <v>30152003</v>
      </c>
      <c r="DSC118" s="85">
        <v>30152003</v>
      </c>
      <c r="DSD118" s="85">
        <v>30152003</v>
      </c>
      <c r="DSE118" s="85">
        <v>30152003</v>
      </c>
      <c r="DSF118" s="85">
        <v>30152003</v>
      </c>
      <c r="DSG118" s="85">
        <v>30152003</v>
      </c>
      <c r="DSH118" s="85">
        <v>30152003</v>
      </c>
      <c r="DSI118" s="85">
        <v>30152003</v>
      </c>
      <c r="DSJ118" s="85">
        <v>30152003</v>
      </c>
      <c r="DSK118" s="85">
        <v>30152003</v>
      </c>
      <c r="DSL118" s="85">
        <v>30152003</v>
      </c>
      <c r="DSM118" s="85">
        <v>30152003</v>
      </c>
      <c r="DSN118" s="85">
        <v>30152003</v>
      </c>
      <c r="DSO118" s="85">
        <v>30152003</v>
      </c>
      <c r="DSP118" s="85">
        <v>30152003</v>
      </c>
      <c r="DSQ118" s="85">
        <v>30152003</v>
      </c>
      <c r="DSR118" s="85">
        <v>30152003</v>
      </c>
      <c r="DSS118" s="85">
        <v>30152003</v>
      </c>
      <c r="DST118" s="85">
        <v>30152003</v>
      </c>
      <c r="DSU118" s="85">
        <v>30152003</v>
      </c>
      <c r="DSV118" s="85">
        <v>30152003</v>
      </c>
      <c r="DSW118" s="85">
        <v>30152003</v>
      </c>
      <c r="DSX118" s="85">
        <v>30152003</v>
      </c>
      <c r="DSY118" s="85">
        <v>30152003</v>
      </c>
      <c r="DSZ118" s="85">
        <v>30152003</v>
      </c>
      <c r="DTA118" s="85">
        <v>30152003</v>
      </c>
      <c r="DTB118" s="85">
        <v>30152003</v>
      </c>
      <c r="DTC118" s="85">
        <v>30152003</v>
      </c>
      <c r="DTD118" s="85">
        <v>30152003</v>
      </c>
      <c r="DTE118" s="85">
        <v>30152003</v>
      </c>
      <c r="DTF118" s="85">
        <v>30152003</v>
      </c>
      <c r="DTG118" s="85">
        <v>30152003</v>
      </c>
      <c r="DTH118" s="85">
        <v>30152003</v>
      </c>
      <c r="DTI118" s="85">
        <v>30152003</v>
      </c>
      <c r="DTJ118" s="85">
        <v>30152003</v>
      </c>
      <c r="DTK118" s="85">
        <v>30152003</v>
      </c>
      <c r="DTL118" s="85">
        <v>30152003</v>
      </c>
      <c r="DTM118" s="85">
        <v>30152003</v>
      </c>
      <c r="DTN118" s="85">
        <v>30152003</v>
      </c>
      <c r="DTO118" s="85">
        <v>30152003</v>
      </c>
      <c r="DTP118" s="85">
        <v>30152003</v>
      </c>
      <c r="DTQ118" s="85">
        <v>30152003</v>
      </c>
      <c r="DTR118" s="85">
        <v>30152003</v>
      </c>
      <c r="DTS118" s="85">
        <v>30152003</v>
      </c>
      <c r="DTT118" s="85">
        <v>30152003</v>
      </c>
      <c r="DTU118" s="85">
        <v>30152003</v>
      </c>
      <c r="DTV118" s="85">
        <v>30152003</v>
      </c>
      <c r="DTW118" s="85">
        <v>30152003</v>
      </c>
      <c r="DTX118" s="85">
        <v>30152003</v>
      </c>
      <c r="DTY118" s="85">
        <v>30152003</v>
      </c>
      <c r="DTZ118" s="85">
        <v>30152003</v>
      </c>
      <c r="DUA118" s="85">
        <v>30152003</v>
      </c>
      <c r="DUB118" s="85">
        <v>30152003</v>
      </c>
      <c r="DUC118" s="85">
        <v>30152003</v>
      </c>
      <c r="DUD118" s="85">
        <v>30152003</v>
      </c>
      <c r="DUE118" s="85">
        <v>30152003</v>
      </c>
      <c r="DUF118" s="85">
        <v>30152003</v>
      </c>
      <c r="DUG118" s="85">
        <v>30152003</v>
      </c>
      <c r="DUH118" s="85">
        <v>30152003</v>
      </c>
      <c r="DUI118" s="85">
        <v>30152003</v>
      </c>
      <c r="DUJ118" s="85">
        <v>30152003</v>
      </c>
      <c r="DUK118" s="85">
        <v>30152003</v>
      </c>
      <c r="DUL118" s="85">
        <v>30152003</v>
      </c>
      <c r="DUM118" s="85">
        <v>30152003</v>
      </c>
      <c r="DUN118" s="85">
        <v>30152003</v>
      </c>
      <c r="DUO118" s="85">
        <v>30152003</v>
      </c>
      <c r="DUP118" s="85">
        <v>30152003</v>
      </c>
      <c r="DUQ118" s="85">
        <v>30152003</v>
      </c>
      <c r="DUR118" s="85">
        <v>30152003</v>
      </c>
      <c r="DUS118" s="85">
        <v>30152003</v>
      </c>
      <c r="DUT118" s="85">
        <v>30152003</v>
      </c>
      <c r="DUU118" s="85">
        <v>30152003</v>
      </c>
      <c r="DUV118" s="85">
        <v>30152003</v>
      </c>
      <c r="DUW118" s="85">
        <v>30152003</v>
      </c>
      <c r="DUX118" s="85">
        <v>30152003</v>
      </c>
      <c r="DUY118" s="85">
        <v>30152003</v>
      </c>
      <c r="DUZ118" s="85">
        <v>30152003</v>
      </c>
      <c r="DVA118" s="85">
        <v>30152003</v>
      </c>
      <c r="DVB118" s="85">
        <v>30152003</v>
      </c>
      <c r="DVC118" s="85">
        <v>30152003</v>
      </c>
      <c r="DVD118" s="85">
        <v>30152003</v>
      </c>
      <c r="DVE118" s="85">
        <v>30152003</v>
      </c>
      <c r="DVF118" s="85">
        <v>30152003</v>
      </c>
      <c r="DVG118" s="85">
        <v>30152003</v>
      </c>
      <c r="DVH118" s="85">
        <v>30152003</v>
      </c>
      <c r="DVI118" s="85">
        <v>30152003</v>
      </c>
      <c r="DVJ118" s="85">
        <v>30152003</v>
      </c>
      <c r="DVK118" s="85">
        <v>30152003</v>
      </c>
      <c r="DVL118" s="85">
        <v>30152003</v>
      </c>
      <c r="DVM118" s="85">
        <v>30152003</v>
      </c>
      <c r="DVN118" s="85">
        <v>30152003</v>
      </c>
      <c r="DVO118" s="85">
        <v>30152003</v>
      </c>
      <c r="DVP118" s="85">
        <v>30152003</v>
      </c>
      <c r="DVQ118" s="85">
        <v>30152003</v>
      </c>
      <c r="DVR118" s="85">
        <v>30152003</v>
      </c>
      <c r="DVS118" s="85">
        <v>30152003</v>
      </c>
      <c r="DVT118" s="85">
        <v>30152003</v>
      </c>
      <c r="DVU118" s="85">
        <v>30152003</v>
      </c>
      <c r="DVV118" s="85">
        <v>30152003</v>
      </c>
      <c r="DVW118" s="85">
        <v>30152003</v>
      </c>
      <c r="DVX118" s="85">
        <v>30152003</v>
      </c>
      <c r="DVY118" s="85">
        <v>30152003</v>
      </c>
      <c r="DVZ118" s="85">
        <v>30152003</v>
      </c>
      <c r="DWA118" s="85">
        <v>30152003</v>
      </c>
      <c r="DWB118" s="85">
        <v>30152003</v>
      </c>
      <c r="DWC118" s="85">
        <v>30152003</v>
      </c>
      <c r="DWD118" s="85">
        <v>30152003</v>
      </c>
      <c r="DWE118" s="85">
        <v>30152003</v>
      </c>
      <c r="DWF118" s="85">
        <v>30152003</v>
      </c>
      <c r="DWG118" s="85">
        <v>30152003</v>
      </c>
      <c r="DWH118" s="85">
        <v>30152003</v>
      </c>
      <c r="DWI118" s="85">
        <v>30152003</v>
      </c>
      <c r="DWJ118" s="85">
        <v>30152003</v>
      </c>
      <c r="DWK118" s="85">
        <v>30152003</v>
      </c>
      <c r="DWL118" s="85">
        <v>30152003</v>
      </c>
      <c r="DWM118" s="85">
        <v>30152003</v>
      </c>
      <c r="DWN118" s="85">
        <v>30152003</v>
      </c>
      <c r="DWO118" s="85">
        <v>30152003</v>
      </c>
      <c r="DWP118" s="85">
        <v>30152003</v>
      </c>
      <c r="DWQ118" s="85">
        <v>30152003</v>
      </c>
      <c r="DWR118" s="85">
        <v>30152003</v>
      </c>
      <c r="DWS118" s="85">
        <v>30152003</v>
      </c>
      <c r="DWT118" s="85">
        <v>30152003</v>
      </c>
      <c r="DWU118" s="85">
        <v>30152003</v>
      </c>
      <c r="DWV118" s="85">
        <v>30152003</v>
      </c>
      <c r="DWW118" s="85">
        <v>30152003</v>
      </c>
      <c r="DWX118" s="85">
        <v>30152003</v>
      </c>
      <c r="DWY118" s="85">
        <v>30152003</v>
      </c>
      <c r="DWZ118" s="85">
        <v>30152003</v>
      </c>
      <c r="DXA118" s="85">
        <v>30152003</v>
      </c>
      <c r="DXB118" s="85">
        <v>30152003</v>
      </c>
      <c r="DXC118" s="85">
        <v>30152003</v>
      </c>
      <c r="DXD118" s="85">
        <v>30152003</v>
      </c>
      <c r="DXE118" s="85">
        <v>30152003</v>
      </c>
      <c r="DXF118" s="85">
        <v>30152003</v>
      </c>
      <c r="DXG118" s="85">
        <v>30152003</v>
      </c>
      <c r="DXH118" s="85">
        <v>30152003</v>
      </c>
      <c r="DXI118" s="85">
        <v>30152003</v>
      </c>
      <c r="DXJ118" s="85">
        <v>30152003</v>
      </c>
      <c r="DXK118" s="85">
        <v>30152003</v>
      </c>
      <c r="DXL118" s="85">
        <v>30152003</v>
      </c>
      <c r="DXM118" s="85">
        <v>30152003</v>
      </c>
      <c r="DXN118" s="85">
        <v>30152003</v>
      </c>
      <c r="DXO118" s="85">
        <v>30152003</v>
      </c>
      <c r="DXP118" s="85">
        <v>30152003</v>
      </c>
      <c r="DXQ118" s="85">
        <v>30152003</v>
      </c>
      <c r="DXR118" s="85">
        <v>30152003</v>
      </c>
      <c r="DXS118" s="85">
        <v>30152003</v>
      </c>
      <c r="DXT118" s="85">
        <v>30152003</v>
      </c>
      <c r="DXU118" s="85">
        <v>30152003</v>
      </c>
      <c r="DXV118" s="85">
        <v>30152003</v>
      </c>
      <c r="DXW118" s="85">
        <v>30152003</v>
      </c>
      <c r="DXX118" s="85">
        <v>30152003</v>
      </c>
      <c r="DXY118" s="85">
        <v>30152003</v>
      </c>
      <c r="DXZ118" s="85">
        <v>30152003</v>
      </c>
      <c r="DYA118" s="85">
        <v>30152003</v>
      </c>
      <c r="DYB118" s="85">
        <v>30152003</v>
      </c>
      <c r="DYC118" s="85">
        <v>30152003</v>
      </c>
      <c r="DYD118" s="85">
        <v>30152003</v>
      </c>
      <c r="DYE118" s="85">
        <v>30152003</v>
      </c>
      <c r="DYF118" s="85">
        <v>30152003</v>
      </c>
      <c r="DYG118" s="85">
        <v>30152003</v>
      </c>
      <c r="DYH118" s="85">
        <v>30152003</v>
      </c>
      <c r="DYI118" s="85">
        <v>30152003</v>
      </c>
      <c r="DYJ118" s="85">
        <v>30152003</v>
      </c>
      <c r="DYK118" s="85">
        <v>30152003</v>
      </c>
      <c r="DYL118" s="85">
        <v>30152003</v>
      </c>
      <c r="DYM118" s="85">
        <v>30152003</v>
      </c>
      <c r="DYN118" s="85">
        <v>30152003</v>
      </c>
      <c r="DYO118" s="85">
        <v>30152003</v>
      </c>
      <c r="DYP118" s="85">
        <v>30152003</v>
      </c>
      <c r="DYQ118" s="85">
        <v>30152003</v>
      </c>
      <c r="DYR118" s="85">
        <v>30152003</v>
      </c>
      <c r="DYS118" s="85">
        <v>30152003</v>
      </c>
      <c r="DYT118" s="85">
        <v>30152003</v>
      </c>
      <c r="DYU118" s="85">
        <v>30152003</v>
      </c>
      <c r="DYV118" s="85">
        <v>30152003</v>
      </c>
      <c r="DYW118" s="85">
        <v>30152003</v>
      </c>
      <c r="DYX118" s="85">
        <v>30152003</v>
      </c>
      <c r="DYY118" s="85">
        <v>30152003</v>
      </c>
      <c r="DYZ118" s="85">
        <v>30152003</v>
      </c>
      <c r="DZA118" s="85">
        <v>30152003</v>
      </c>
      <c r="DZB118" s="85">
        <v>30152003</v>
      </c>
      <c r="DZC118" s="85">
        <v>30152003</v>
      </c>
      <c r="DZD118" s="85">
        <v>30152003</v>
      </c>
      <c r="DZE118" s="85">
        <v>30152003</v>
      </c>
      <c r="DZF118" s="85">
        <v>30152003</v>
      </c>
      <c r="DZG118" s="85">
        <v>30152003</v>
      </c>
      <c r="DZH118" s="85">
        <v>30152003</v>
      </c>
      <c r="DZI118" s="85">
        <v>30152003</v>
      </c>
      <c r="DZJ118" s="85">
        <v>30152003</v>
      </c>
      <c r="DZK118" s="85">
        <v>30152003</v>
      </c>
      <c r="DZL118" s="85">
        <v>30152003</v>
      </c>
      <c r="DZM118" s="85">
        <v>30152003</v>
      </c>
      <c r="DZN118" s="85">
        <v>30152003</v>
      </c>
      <c r="DZO118" s="85">
        <v>30152003</v>
      </c>
      <c r="DZP118" s="85">
        <v>30152003</v>
      </c>
      <c r="DZQ118" s="85">
        <v>30152003</v>
      </c>
      <c r="DZR118" s="85">
        <v>30152003</v>
      </c>
      <c r="DZS118" s="85">
        <v>30152003</v>
      </c>
      <c r="DZT118" s="85">
        <v>30152003</v>
      </c>
      <c r="DZU118" s="85">
        <v>30152003</v>
      </c>
      <c r="DZV118" s="85">
        <v>30152003</v>
      </c>
      <c r="DZW118" s="85">
        <v>30152003</v>
      </c>
      <c r="DZX118" s="85">
        <v>30152003</v>
      </c>
      <c r="DZY118" s="85">
        <v>30152003</v>
      </c>
      <c r="DZZ118" s="85">
        <v>30152003</v>
      </c>
      <c r="EAA118" s="85">
        <v>30152003</v>
      </c>
      <c r="EAB118" s="85">
        <v>30152003</v>
      </c>
      <c r="EAC118" s="85">
        <v>30152003</v>
      </c>
      <c r="EAD118" s="85">
        <v>30152003</v>
      </c>
      <c r="EAE118" s="85">
        <v>30152003</v>
      </c>
      <c r="EAF118" s="85">
        <v>30152003</v>
      </c>
      <c r="EAG118" s="85">
        <v>30152003</v>
      </c>
      <c r="EAH118" s="85">
        <v>30152003</v>
      </c>
      <c r="EAI118" s="85">
        <v>30152003</v>
      </c>
      <c r="EAJ118" s="85">
        <v>30152003</v>
      </c>
      <c r="EAK118" s="85">
        <v>30152003</v>
      </c>
      <c r="EAL118" s="85">
        <v>30152003</v>
      </c>
      <c r="EAM118" s="85">
        <v>30152003</v>
      </c>
      <c r="EAN118" s="85">
        <v>30152003</v>
      </c>
      <c r="EAO118" s="85">
        <v>30152003</v>
      </c>
      <c r="EAP118" s="85">
        <v>30152003</v>
      </c>
      <c r="EAQ118" s="85">
        <v>30152003</v>
      </c>
      <c r="EAR118" s="85">
        <v>30152003</v>
      </c>
      <c r="EAS118" s="85">
        <v>30152003</v>
      </c>
      <c r="EAT118" s="85">
        <v>30152003</v>
      </c>
      <c r="EAU118" s="85">
        <v>30152003</v>
      </c>
      <c r="EAV118" s="85">
        <v>30152003</v>
      </c>
      <c r="EAW118" s="85">
        <v>30152003</v>
      </c>
      <c r="EAX118" s="85">
        <v>30152003</v>
      </c>
      <c r="EAY118" s="85">
        <v>30152003</v>
      </c>
      <c r="EAZ118" s="85">
        <v>30152003</v>
      </c>
      <c r="EBA118" s="85">
        <v>30152003</v>
      </c>
      <c r="EBB118" s="85">
        <v>30152003</v>
      </c>
      <c r="EBC118" s="85">
        <v>30152003</v>
      </c>
      <c r="EBD118" s="85">
        <v>30152003</v>
      </c>
      <c r="EBE118" s="85">
        <v>30152003</v>
      </c>
      <c r="EBF118" s="85">
        <v>30152003</v>
      </c>
      <c r="EBG118" s="85">
        <v>30152003</v>
      </c>
      <c r="EBH118" s="85">
        <v>30152003</v>
      </c>
      <c r="EBI118" s="85">
        <v>30152003</v>
      </c>
      <c r="EBJ118" s="85">
        <v>30152003</v>
      </c>
      <c r="EBK118" s="85">
        <v>30152003</v>
      </c>
      <c r="EBL118" s="85">
        <v>30152003</v>
      </c>
      <c r="EBM118" s="85">
        <v>30152003</v>
      </c>
      <c r="EBN118" s="85">
        <v>30152003</v>
      </c>
      <c r="EBO118" s="85">
        <v>30152003</v>
      </c>
      <c r="EBP118" s="85">
        <v>30152003</v>
      </c>
      <c r="EBQ118" s="85">
        <v>30152003</v>
      </c>
      <c r="EBR118" s="85">
        <v>30152003</v>
      </c>
      <c r="EBS118" s="85">
        <v>30152003</v>
      </c>
      <c r="EBT118" s="85">
        <v>30152003</v>
      </c>
      <c r="EBU118" s="85">
        <v>30152003</v>
      </c>
      <c r="EBV118" s="85">
        <v>30152003</v>
      </c>
      <c r="EBW118" s="85">
        <v>30152003</v>
      </c>
      <c r="EBX118" s="85">
        <v>30152003</v>
      </c>
      <c r="EBY118" s="85">
        <v>30152003</v>
      </c>
      <c r="EBZ118" s="85">
        <v>30152003</v>
      </c>
      <c r="ECA118" s="85">
        <v>30152003</v>
      </c>
      <c r="ECB118" s="85">
        <v>30152003</v>
      </c>
      <c r="ECC118" s="85">
        <v>30152003</v>
      </c>
      <c r="ECD118" s="85">
        <v>30152003</v>
      </c>
      <c r="ECE118" s="85">
        <v>30152003</v>
      </c>
      <c r="ECF118" s="85">
        <v>30152003</v>
      </c>
      <c r="ECG118" s="85">
        <v>30152003</v>
      </c>
      <c r="ECH118" s="85">
        <v>30152003</v>
      </c>
      <c r="ECI118" s="85">
        <v>30152003</v>
      </c>
      <c r="ECJ118" s="85">
        <v>30152003</v>
      </c>
      <c r="ECK118" s="85">
        <v>30152003</v>
      </c>
      <c r="ECL118" s="85">
        <v>30152003</v>
      </c>
      <c r="ECM118" s="85">
        <v>30152003</v>
      </c>
      <c r="ECN118" s="85">
        <v>30152003</v>
      </c>
      <c r="ECO118" s="85">
        <v>30152003</v>
      </c>
      <c r="ECP118" s="85">
        <v>30152003</v>
      </c>
      <c r="ECQ118" s="85">
        <v>30152003</v>
      </c>
      <c r="ECR118" s="85">
        <v>30152003</v>
      </c>
      <c r="ECS118" s="85">
        <v>30152003</v>
      </c>
      <c r="ECT118" s="85">
        <v>30152003</v>
      </c>
      <c r="ECU118" s="85">
        <v>30152003</v>
      </c>
      <c r="ECV118" s="85">
        <v>30152003</v>
      </c>
      <c r="ECW118" s="85">
        <v>30152003</v>
      </c>
      <c r="ECX118" s="85">
        <v>30152003</v>
      </c>
      <c r="ECY118" s="85">
        <v>30152003</v>
      </c>
      <c r="ECZ118" s="85">
        <v>30152003</v>
      </c>
      <c r="EDA118" s="85">
        <v>30152003</v>
      </c>
      <c r="EDB118" s="85">
        <v>30152003</v>
      </c>
      <c r="EDC118" s="85">
        <v>30152003</v>
      </c>
      <c r="EDD118" s="85">
        <v>30152003</v>
      </c>
      <c r="EDE118" s="85">
        <v>30152003</v>
      </c>
      <c r="EDF118" s="85">
        <v>30152003</v>
      </c>
      <c r="EDG118" s="85">
        <v>30152003</v>
      </c>
      <c r="EDH118" s="85">
        <v>30152003</v>
      </c>
      <c r="EDI118" s="85">
        <v>30152003</v>
      </c>
      <c r="EDJ118" s="85">
        <v>30152003</v>
      </c>
      <c r="EDK118" s="85">
        <v>30152003</v>
      </c>
      <c r="EDL118" s="85">
        <v>30152003</v>
      </c>
      <c r="EDM118" s="85">
        <v>30152003</v>
      </c>
      <c r="EDN118" s="85">
        <v>30152003</v>
      </c>
      <c r="EDO118" s="85">
        <v>30152003</v>
      </c>
      <c r="EDP118" s="85">
        <v>30152003</v>
      </c>
      <c r="EDQ118" s="85">
        <v>30152003</v>
      </c>
      <c r="EDR118" s="85">
        <v>30152003</v>
      </c>
      <c r="EDS118" s="85">
        <v>30152003</v>
      </c>
      <c r="EDT118" s="85">
        <v>30152003</v>
      </c>
      <c r="EDU118" s="85">
        <v>30152003</v>
      </c>
      <c r="EDV118" s="85">
        <v>30152003</v>
      </c>
      <c r="EDW118" s="85">
        <v>30152003</v>
      </c>
      <c r="EDX118" s="85">
        <v>30152003</v>
      </c>
      <c r="EDY118" s="85">
        <v>30152003</v>
      </c>
      <c r="EDZ118" s="85">
        <v>30152003</v>
      </c>
      <c r="EEA118" s="85">
        <v>30152003</v>
      </c>
      <c r="EEB118" s="85">
        <v>30152003</v>
      </c>
      <c r="EEC118" s="85">
        <v>30152003</v>
      </c>
      <c r="EED118" s="85">
        <v>30152003</v>
      </c>
      <c r="EEE118" s="85">
        <v>30152003</v>
      </c>
      <c r="EEF118" s="85">
        <v>30152003</v>
      </c>
      <c r="EEG118" s="85">
        <v>30152003</v>
      </c>
      <c r="EEH118" s="85">
        <v>30152003</v>
      </c>
      <c r="EEI118" s="85">
        <v>30152003</v>
      </c>
      <c r="EEJ118" s="85">
        <v>30152003</v>
      </c>
      <c r="EEK118" s="85">
        <v>30152003</v>
      </c>
      <c r="EEL118" s="85">
        <v>30152003</v>
      </c>
      <c r="EEM118" s="85">
        <v>30152003</v>
      </c>
      <c r="EEN118" s="85">
        <v>30152003</v>
      </c>
      <c r="EEO118" s="85">
        <v>30152003</v>
      </c>
      <c r="EEP118" s="85">
        <v>30152003</v>
      </c>
      <c r="EEQ118" s="85">
        <v>30152003</v>
      </c>
      <c r="EER118" s="85">
        <v>30152003</v>
      </c>
      <c r="EES118" s="85">
        <v>30152003</v>
      </c>
      <c r="EET118" s="85">
        <v>30152003</v>
      </c>
      <c r="EEU118" s="85">
        <v>30152003</v>
      </c>
      <c r="EEV118" s="85">
        <v>30152003</v>
      </c>
      <c r="EEW118" s="85">
        <v>30152003</v>
      </c>
      <c r="EEX118" s="85">
        <v>30152003</v>
      </c>
      <c r="EEY118" s="85">
        <v>30152003</v>
      </c>
      <c r="EEZ118" s="85">
        <v>30152003</v>
      </c>
      <c r="EFA118" s="85">
        <v>30152003</v>
      </c>
      <c r="EFB118" s="85">
        <v>30152003</v>
      </c>
      <c r="EFC118" s="85">
        <v>30152003</v>
      </c>
      <c r="EFD118" s="85">
        <v>30152003</v>
      </c>
      <c r="EFE118" s="85">
        <v>30152003</v>
      </c>
      <c r="EFF118" s="85">
        <v>30152003</v>
      </c>
      <c r="EFG118" s="85">
        <v>30152003</v>
      </c>
      <c r="EFH118" s="85">
        <v>30152003</v>
      </c>
      <c r="EFI118" s="85">
        <v>30152003</v>
      </c>
      <c r="EFJ118" s="85">
        <v>30152003</v>
      </c>
      <c r="EFK118" s="85">
        <v>30152003</v>
      </c>
      <c r="EFL118" s="85">
        <v>30152003</v>
      </c>
      <c r="EFM118" s="85">
        <v>30152003</v>
      </c>
      <c r="EFN118" s="85">
        <v>30152003</v>
      </c>
      <c r="EFO118" s="85">
        <v>30152003</v>
      </c>
      <c r="EFP118" s="85">
        <v>30152003</v>
      </c>
      <c r="EFQ118" s="85">
        <v>30152003</v>
      </c>
      <c r="EFR118" s="85">
        <v>30152003</v>
      </c>
      <c r="EFS118" s="85">
        <v>30152003</v>
      </c>
      <c r="EFT118" s="85">
        <v>30152003</v>
      </c>
      <c r="EFU118" s="85">
        <v>30152003</v>
      </c>
      <c r="EFV118" s="85">
        <v>30152003</v>
      </c>
      <c r="EFW118" s="85">
        <v>30152003</v>
      </c>
      <c r="EFX118" s="85">
        <v>30152003</v>
      </c>
      <c r="EFY118" s="85">
        <v>30152003</v>
      </c>
      <c r="EFZ118" s="85">
        <v>30152003</v>
      </c>
      <c r="EGA118" s="85">
        <v>30152003</v>
      </c>
      <c r="EGB118" s="85">
        <v>30152003</v>
      </c>
      <c r="EGC118" s="85">
        <v>30152003</v>
      </c>
      <c r="EGD118" s="85">
        <v>30152003</v>
      </c>
      <c r="EGE118" s="85">
        <v>30152003</v>
      </c>
      <c r="EGF118" s="85">
        <v>30152003</v>
      </c>
      <c r="EGG118" s="85">
        <v>30152003</v>
      </c>
      <c r="EGH118" s="85">
        <v>30152003</v>
      </c>
      <c r="EGI118" s="85">
        <v>30152003</v>
      </c>
      <c r="EGJ118" s="85">
        <v>30152003</v>
      </c>
      <c r="EGK118" s="85">
        <v>30152003</v>
      </c>
      <c r="EGL118" s="85">
        <v>30152003</v>
      </c>
      <c r="EGM118" s="85">
        <v>30152003</v>
      </c>
      <c r="EGN118" s="85">
        <v>30152003</v>
      </c>
      <c r="EGO118" s="85">
        <v>30152003</v>
      </c>
      <c r="EGP118" s="85">
        <v>30152003</v>
      </c>
      <c r="EGQ118" s="85">
        <v>30152003</v>
      </c>
      <c r="EGR118" s="85">
        <v>30152003</v>
      </c>
      <c r="EGS118" s="85">
        <v>30152003</v>
      </c>
      <c r="EGT118" s="85">
        <v>30152003</v>
      </c>
      <c r="EGU118" s="85">
        <v>30152003</v>
      </c>
      <c r="EGV118" s="85">
        <v>30152003</v>
      </c>
      <c r="EGW118" s="85">
        <v>30152003</v>
      </c>
      <c r="EGX118" s="85">
        <v>30152003</v>
      </c>
      <c r="EGY118" s="85">
        <v>30152003</v>
      </c>
      <c r="EGZ118" s="85">
        <v>30152003</v>
      </c>
      <c r="EHA118" s="85">
        <v>30152003</v>
      </c>
      <c r="EHB118" s="85">
        <v>30152003</v>
      </c>
      <c r="EHC118" s="85">
        <v>30152003</v>
      </c>
      <c r="EHD118" s="85">
        <v>30152003</v>
      </c>
      <c r="EHE118" s="85">
        <v>30152003</v>
      </c>
      <c r="EHF118" s="85">
        <v>30152003</v>
      </c>
      <c r="EHG118" s="85">
        <v>30152003</v>
      </c>
      <c r="EHH118" s="85">
        <v>30152003</v>
      </c>
      <c r="EHI118" s="85">
        <v>30152003</v>
      </c>
      <c r="EHJ118" s="85">
        <v>30152003</v>
      </c>
      <c r="EHK118" s="85">
        <v>30152003</v>
      </c>
      <c r="EHL118" s="85">
        <v>30152003</v>
      </c>
      <c r="EHM118" s="85">
        <v>30152003</v>
      </c>
      <c r="EHN118" s="85">
        <v>30152003</v>
      </c>
      <c r="EHO118" s="85">
        <v>30152003</v>
      </c>
      <c r="EHP118" s="85">
        <v>30152003</v>
      </c>
      <c r="EHQ118" s="85">
        <v>30152003</v>
      </c>
      <c r="EHR118" s="85">
        <v>30152003</v>
      </c>
      <c r="EHS118" s="85">
        <v>30152003</v>
      </c>
      <c r="EHT118" s="85">
        <v>30152003</v>
      </c>
      <c r="EHU118" s="85">
        <v>30152003</v>
      </c>
      <c r="EHV118" s="85">
        <v>30152003</v>
      </c>
      <c r="EHW118" s="85">
        <v>30152003</v>
      </c>
      <c r="EHX118" s="85">
        <v>30152003</v>
      </c>
      <c r="EHY118" s="85">
        <v>30152003</v>
      </c>
      <c r="EHZ118" s="85">
        <v>30152003</v>
      </c>
      <c r="EIA118" s="85">
        <v>30152003</v>
      </c>
      <c r="EIB118" s="85">
        <v>30152003</v>
      </c>
      <c r="EIC118" s="85">
        <v>30152003</v>
      </c>
      <c r="EID118" s="85">
        <v>30152003</v>
      </c>
      <c r="EIE118" s="85">
        <v>30152003</v>
      </c>
      <c r="EIF118" s="85">
        <v>30152003</v>
      </c>
      <c r="EIG118" s="85">
        <v>30152003</v>
      </c>
      <c r="EIH118" s="85">
        <v>30152003</v>
      </c>
      <c r="EII118" s="85">
        <v>30152003</v>
      </c>
      <c r="EIJ118" s="85">
        <v>30152003</v>
      </c>
      <c r="EIK118" s="85">
        <v>30152003</v>
      </c>
      <c r="EIL118" s="85">
        <v>30152003</v>
      </c>
      <c r="EIM118" s="85">
        <v>30152003</v>
      </c>
      <c r="EIN118" s="85">
        <v>30152003</v>
      </c>
      <c r="EIO118" s="85">
        <v>30152003</v>
      </c>
      <c r="EIP118" s="85">
        <v>30152003</v>
      </c>
      <c r="EIQ118" s="85">
        <v>30152003</v>
      </c>
      <c r="EIR118" s="85">
        <v>30152003</v>
      </c>
      <c r="EIS118" s="85">
        <v>30152003</v>
      </c>
      <c r="EIT118" s="85">
        <v>30152003</v>
      </c>
      <c r="EIU118" s="85">
        <v>30152003</v>
      </c>
      <c r="EIV118" s="85">
        <v>30152003</v>
      </c>
      <c r="EIW118" s="85">
        <v>30152003</v>
      </c>
      <c r="EIX118" s="85">
        <v>30152003</v>
      </c>
      <c r="EIY118" s="85">
        <v>30152003</v>
      </c>
      <c r="EIZ118" s="85">
        <v>30152003</v>
      </c>
      <c r="EJA118" s="85">
        <v>30152003</v>
      </c>
      <c r="EJB118" s="85">
        <v>30152003</v>
      </c>
      <c r="EJC118" s="85">
        <v>30152003</v>
      </c>
      <c r="EJD118" s="85">
        <v>30152003</v>
      </c>
      <c r="EJE118" s="85">
        <v>30152003</v>
      </c>
      <c r="EJF118" s="85">
        <v>30152003</v>
      </c>
      <c r="EJG118" s="85">
        <v>30152003</v>
      </c>
      <c r="EJH118" s="85">
        <v>30152003</v>
      </c>
      <c r="EJI118" s="85">
        <v>30152003</v>
      </c>
      <c r="EJJ118" s="85">
        <v>30152003</v>
      </c>
      <c r="EJK118" s="85">
        <v>30152003</v>
      </c>
      <c r="EJL118" s="85">
        <v>30152003</v>
      </c>
      <c r="EJM118" s="85">
        <v>30152003</v>
      </c>
      <c r="EJN118" s="85">
        <v>30152003</v>
      </c>
      <c r="EJO118" s="85">
        <v>30152003</v>
      </c>
      <c r="EJP118" s="85">
        <v>30152003</v>
      </c>
      <c r="EJQ118" s="85">
        <v>30152003</v>
      </c>
      <c r="EJR118" s="85">
        <v>30152003</v>
      </c>
      <c r="EJS118" s="85">
        <v>30152003</v>
      </c>
      <c r="EJT118" s="85">
        <v>30152003</v>
      </c>
      <c r="EJU118" s="85">
        <v>30152003</v>
      </c>
      <c r="EJV118" s="85">
        <v>30152003</v>
      </c>
      <c r="EJW118" s="85">
        <v>30152003</v>
      </c>
      <c r="EJX118" s="85">
        <v>30152003</v>
      </c>
      <c r="EJY118" s="85">
        <v>30152003</v>
      </c>
      <c r="EJZ118" s="85">
        <v>30152003</v>
      </c>
      <c r="EKA118" s="85">
        <v>30152003</v>
      </c>
      <c r="EKB118" s="85">
        <v>30152003</v>
      </c>
      <c r="EKC118" s="85">
        <v>30152003</v>
      </c>
      <c r="EKD118" s="85">
        <v>30152003</v>
      </c>
      <c r="EKE118" s="85">
        <v>30152003</v>
      </c>
      <c r="EKF118" s="85">
        <v>30152003</v>
      </c>
      <c r="EKG118" s="85">
        <v>30152003</v>
      </c>
      <c r="EKH118" s="85">
        <v>30152003</v>
      </c>
      <c r="EKI118" s="85">
        <v>30152003</v>
      </c>
      <c r="EKJ118" s="85">
        <v>30152003</v>
      </c>
      <c r="EKK118" s="85">
        <v>30152003</v>
      </c>
      <c r="EKL118" s="85">
        <v>30152003</v>
      </c>
      <c r="EKM118" s="85">
        <v>30152003</v>
      </c>
      <c r="EKN118" s="85">
        <v>30152003</v>
      </c>
      <c r="EKO118" s="85">
        <v>30152003</v>
      </c>
      <c r="EKP118" s="85">
        <v>30152003</v>
      </c>
      <c r="EKQ118" s="85">
        <v>30152003</v>
      </c>
      <c r="EKR118" s="85">
        <v>30152003</v>
      </c>
      <c r="EKS118" s="85">
        <v>30152003</v>
      </c>
      <c r="EKT118" s="85">
        <v>30152003</v>
      </c>
      <c r="EKU118" s="85">
        <v>30152003</v>
      </c>
      <c r="EKV118" s="85">
        <v>30152003</v>
      </c>
      <c r="EKW118" s="85">
        <v>30152003</v>
      </c>
      <c r="EKX118" s="85">
        <v>30152003</v>
      </c>
      <c r="EKY118" s="85">
        <v>30152003</v>
      </c>
      <c r="EKZ118" s="85">
        <v>30152003</v>
      </c>
      <c r="ELA118" s="85">
        <v>30152003</v>
      </c>
      <c r="ELB118" s="85">
        <v>30152003</v>
      </c>
      <c r="ELC118" s="85">
        <v>30152003</v>
      </c>
      <c r="ELD118" s="85">
        <v>30152003</v>
      </c>
      <c r="ELE118" s="85">
        <v>30152003</v>
      </c>
      <c r="ELF118" s="85">
        <v>30152003</v>
      </c>
      <c r="ELG118" s="85">
        <v>30152003</v>
      </c>
      <c r="ELH118" s="85">
        <v>30152003</v>
      </c>
      <c r="ELI118" s="85">
        <v>30152003</v>
      </c>
      <c r="ELJ118" s="85">
        <v>30152003</v>
      </c>
      <c r="ELK118" s="85">
        <v>30152003</v>
      </c>
      <c r="ELL118" s="85">
        <v>30152003</v>
      </c>
      <c r="ELM118" s="85">
        <v>30152003</v>
      </c>
      <c r="ELN118" s="85">
        <v>30152003</v>
      </c>
      <c r="ELO118" s="85">
        <v>30152003</v>
      </c>
      <c r="ELP118" s="85">
        <v>30152003</v>
      </c>
      <c r="ELQ118" s="85">
        <v>30152003</v>
      </c>
      <c r="ELR118" s="85">
        <v>30152003</v>
      </c>
      <c r="ELS118" s="85">
        <v>30152003</v>
      </c>
      <c r="ELT118" s="85">
        <v>30152003</v>
      </c>
      <c r="ELU118" s="85">
        <v>30152003</v>
      </c>
      <c r="ELV118" s="85">
        <v>30152003</v>
      </c>
      <c r="ELW118" s="85">
        <v>30152003</v>
      </c>
      <c r="ELX118" s="85">
        <v>30152003</v>
      </c>
      <c r="ELY118" s="85">
        <v>30152003</v>
      </c>
      <c r="ELZ118" s="85">
        <v>30152003</v>
      </c>
      <c r="EMA118" s="85">
        <v>30152003</v>
      </c>
      <c r="EMB118" s="85">
        <v>30152003</v>
      </c>
      <c r="EMC118" s="85">
        <v>30152003</v>
      </c>
      <c r="EMD118" s="85">
        <v>30152003</v>
      </c>
      <c r="EME118" s="85">
        <v>30152003</v>
      </c>
      <c r="EMF118" s="85">
        <v>30152003</v>
      </c>
      <c r="EMG118" s="85">
        <v>30152003</v>
      </c>
      <c r="EMH118" s="85">
        <v>30152003</v>
      </c>
      <c r="EMI118" s="85">
        <v>30152003</v>
      </c>
      <c r="EMJ118" s="85">
        <v>30152003</v>
      </c>
      <c r="EMK118" s="85">
        <v>30152003</v>
      </c>
      <c r="EML118" s="85">
        <v>30152003</v>
      </c>
      <c r="EMM118" s="85">
        <v>30152003</v>
      </c>
      <c r="EMN118" s="85">
        <v>30152003</v>
      </c>
      <c r="EMO118" s="85">
        <v>30152003</v>
      </c>
      <c r="EMP118" s="85">
        <v>30152003</v>
      </c>
      <c r="EMQ118" s="85">
        <v>30152003</v>
      </c>
      <c r="EMR118" s="85">
        <v>30152003</v>
      </c>
      <c r="EMS118" s="85">
        <v>30152003</v>
      </c>
      <c r="EMT118" s="85">
        <v>30152003</v>
      </c>
      <c r="EMU118" s="85">
        <v>30152003</v>
      </c>
      <c r="EMV118" s="85">
        <v>30152003</v>
      </c>
      <c r="EMW118" s="85">
        <v>30152003</v>
      </c>
      <c r="EMX118" s="85">
        <v>30152003</v>
      </c>
      <c r="EMY118" s="85">
        <v>30152003</v>
      </c>
      <c r="EMZ118" s="85">
        <v>30152003</v>
      </c>
      <c r="ENA118" s="85">
        <v>30152003</v>
      </c>
      <c r="ENB118" s="85">
        <v>30152003</v>
      </c>
      <c r="ENC118" s="85">
        <v>30152003</v>
      </c>
      <c r="END118" s="85">
        <v>30152003</v>
      </c>
      <c r="ENE118" s="85">
        <v>30152003</v>
      </c>
      <c r="ENF118" s="85">
        <v>30152003</v>
      </c>
      <c r="ENG118" s="85">
        <v>30152003</v>
      </c>
      <c r="ENH118" s="85">
        <v>30152003</v>
      </c>
      <c r="ENI118" s="85">
        <v>30152003</v>
      </c>
      <c r="ENJ118" s="85">
        <v>30152003</v>
      </c>
      <c r="ENK118" s="85">
        <v>30152003</v>
      </c>
      <c r="ENL118" s="85">
        <v>30152003</v>
      </c>
      <c r="ENM118" s="85">
        <v>30152003</v>
      </c>
      <c r="ENN118" s="85">
        <v>30152003</v>
      </c>
      <c r="ENO118" s="85">
        <v>30152003</v>
      </c>
      <c r="ENP118" s="85">
        <v>30152003</v>
      </c>
      <c r="ENQ118" s="85">
        <v>30152003</v>
      </c>
      <c r="ENR118" s="85">
        <v>30152003</v>
      </c>
      <c r="ENS118" s="85">
        <v>30152003</v>
      </c>
      <c r="ENT118" s="85">
        <v>30152003</v>
      </c>
      <c r="ENU118" s="85">
        <v>30152003</v>
      </c>
      <c r="ENV118" s="85">
        <v>30152003</v>
      </c>
      <c r="ENW118" s="85">
        <v>30152003</v>
      </c>
      <c r="ENX118" s="85">
        <v>30152003</v>
      </c>
      <c r="ENY118" s="85">
        <v>30152003</v>
      </c>
      <c r="ENZ118" s="85">
        <v>30152003</v>
      </c>
      <c r="EOA118" s="85">
        <v>30152003</v>
      </c>
      <c r="EOB118" s="85">
        <v>30152003</v>
      </c>
      <c r="EOC118" s="85">
        <v>30152003</v>
      </c>
      <c r="EOD118" s="85">
        <v>30152003</v>
      </c>
      <c r="EOE118" s="85">
        <v>30152003</v>
      </c>
      <c r="EOF118" s="85">
        <v>30152003</v>
      </c>
      <c r="EOG118" s="85">
        <v>30152003</v>
      </c>
      <c r="EOH118" s="85">
        <v>30152003</v>
      </c>
      <c r="EOI118" s="85">
        <v>30152003</v>
      </c>
      <c r="EOJ118" s="85">
        <v>30152003</v>
      </c>
      <c r="EOK118" s="85">
        <v>30152003</v>
      </c>
      <c r="EOL118" s="85">
        <v>30152003</v>
      </c>
      <c r="EOM118" s="85">
        <v>30152003</v>
      </c>
      <c r="EON118" s="85">
        <v>30152003</v>
      </c>
      <c r="EOO118" s="85">
        <v>30152003</v>
      </c>
      <c r="EOP118" s="85">
        <v>30152003</v>
      </c>
      <c r="EOQ118" s="85">
        <v>30152003</v>
      </c>
      <c r="EOR118" s="85">
        <v>30152003</v>
      </c>
      <c r="EOS118" s="85">
        <v>30152003</v>
      </c>
      <c r="EOT118" s="85">
        <v>30152003</v>
      </c>
      <c r="EOU118" s="85">
        <v>30152003</v>
      </c>
      <c r="EOV118" s="85">
        <v>30152003</v>
      </c>
      <c r="EOW118" s="85">
        <v>30152003</v>
      </c>
      <c r="EOX118" s="85">
        <v>30152003</v>
      </c>
      <c r="EOY118" s="85">
        <v>30152003</v>
      </c>
      <c r="EOZ118" s="85">
        <v>30152003</v>
      </c>
      <c r="EPA118" s="85">
        <v>30152003</v>
      </c>
      <c r="EPB118" s="85">
        <v>30152003</v>
      </c>
      <c r="EPC118" s="85">
        <v>30152003</v>
      </c>
      <c r="EPD118" s="85">
        <v>30152003</v>
      </c>
      <c r="EPE118" s="85">
        <v>30152003</v>
      </c>
      <c r="EPF118" s="85">
        <v>30152003</v>
      </c>
      <c r="EPG118" s="85">
        <v>30152003</v>
      </c>
      <c r="EPH118" s="85">
        <v>30152003</v>
      </c>
      <c r="EPI118" s="85">
        <v>30152003</v>
      </c>
      <c r="EPJ118" s="85">
        <v>30152003</v>
      </c>
      <c r="EPK118" s="85">
        <v>30152003</v>
      </c>
      <c r="EPL118" s="85">
        <v>30152003</v>
      </c>
      <c r="EPM118" s="85">
        <v>30152003</v>
      </c>
      <c r="EPN118" s="85">
        <v>30152003</v>
      </c>
      <c r="EPO118" s="85">
        <v>30152003</v>
      </c>
      <c r="EPP118" s="85">
        <v>30152003</v>
      </c>
      <c r="EPQ118" s="85">
        <v>30152003</v>
      </c>
      <c r="EPR118" s="85">
        <v>30152003</v>
      </c>
      <c r="EPS118" s="85">
        <v>30152003</v>
      </c>
      <c r="EPT118" s="85">
        <v>30152003</v>
      </c>
      <c r="EPU118" s="85">
        <v>30152003</v>
      </c>
      <c r="EPV118" s="85">
        <v>30152003</v>
      </c>
      <c r="EPW118" s="85">
        <v>30152003</v>
      </c>
      <c r="EPX118" s="85">
        <v>30152003</v>
      </c>
      <c r="EPY118" s="85">
        <v>30152003</v>
      </c>
      <c r="EPZ118" s="85">
        <v>30152003</v>
      </c>
      <c r="EQA118" s="85">
        <v>30152003</v>
      </c>
      <c r="EQB118" s="85">
        <v>30152003</v>
      </c>
      <c r="EQC118" s="85">
        <v>30152003</v>
      </c>
      <c r="EQD118" s="85">
        <v>30152003</v>
      </c>
      <c r="EQE118" s="85">
        <v>30152003</v>
      </c>
      <c r="EQF118" s="85">
        <v>30152003</v>
      </c>
      <c r="EQG118" s="85">
        <v>30152003</v>
      </c>
      <c r="EQH118" s="85">
        <v>30152003</v>
      </c>
      <c r="EQI118" s="85">
        <v>30152003</v>
      </c>
      <c r="EQJ118" s="85">
        <v>30152003</v>
      </c>
      <c r="EQK118" s="85">
        <v>30152003</v>
      </c>
      <c r="EQL118" s="85">
        <v>30152003</v>
      </c>
      <c r="EQM118" s="85">
        <v>30152003</v>
      </c>
      <c r="EQN118" s="85">
        <v>30152003</v>
      </c>
      <c r="EQO118" s="85">
        <v>30152003</v>
      </c>
      <c r="EQP118" s="85">
        <v>30152003</v>
      </c>
      <c r="EQQ118" s="85">
        <v>30152003</v>
      </c>
      <c r="EQR118" s="85">
        <v>30152003</v>
      </c>
      <c r="EQS118" s="85">
        <v>30152003</v>
      </c>
      <c r="EQT118" s="85">
        <v>30152003</v>
      </c>
      <c r="EQU118" s="85">
        <v>30152003</v>
      </c>
      <c r="EQV118" s="85">
        <v>30152003</v>
      </c>
      <c r="EQW118" s="85">
        <v>30152003</v>
      </c>
      <c r="EQX118" s="85">
        <v>30152003</v>
      </c>
      <c r="EQY118" s="85">
        <v>30152003</v>
      </c>
      <c r="EQZ118" s="85">
        <v>30152003</v>
      </c>
      <c r="ERA118" s="85">
        <v>30152003</v>
      </c>
      <c r="ERB118" s="85">
        <v>30152003</v>
      </c>
      <c r="ERC118" s="85">
        <v>30152003</v>
      </c>
      <c r="ERD118" s="85">
        <v>30152003</v>
      </c>
      <c r="ERE118" s="85">
        <v>30152003</v>
      </c>
      <c r="ERF118" s="85">
        <v>30152003</v>
      </c>
      <c r="ERG118" s="85">
        <v>30152003</v>
      </c>
      <c r="ERH118" s="85">
        <v>30152003</v>
      </c>
      <c r="ERI118" s="85">
        <v>30152003</v>
      </c>
      <c r="ERJ118" s="85">
        <v>30152003</v>
      </c>
      <c r="ERK118" s="85">
        <v>30152003</v>
      </c>
      <c r="ERL118" s="85">
        <v>30152003</v>
      </c>
      <c r="ERM118" s="85">
        <v>30152003</v>
      </c>
      <c r="ERN118" s="85">
        <v>30152003</v>
      </c>
      <c r="ERO118" s="85">
        <v>30152003</v>
      </c>
      <c r="ERP118" s="85">
        <v>30152003</v>
      </c>
      <c r="ERQ118" s="85">
        <v>30152003</v>
      </c>
      <c r="ERR118" s="85">
        <v>30152003</v>
      </c>
      <c r="ERS118" s="85">
        <v>30152003</v>
      </c>
      <c r="ERT118" s="85">
        <v>30152003</v>
      </c>
      <c r="ERU118" s="85">
        <v>30152003</v>
      </c>
      <c r="ERV118" s="85">
        <v>30152003</v>
      </c>
      <c r="ERW118" s="85">
        <v>30152003</v>
      </c>
      <c r="ERX118" s="85">
        <v>30152003</v>
      </c>
      <c r="ERY118" s="85">
        <v>30152003</v>
      </c>
      <c r="ERZ118" s="85">
        <v>30152003</v>
      </c>
      <c r="ESA118" s="85">
        <v>30152003</v>
      </c>
      <c r="ESB118" s="85">
        <v>30152003</v>
      </c>
      <c r="ESC118" s="85">
        <v>30152003</v>
      </c>
      <c r="ESD118" s="85">
        <v>30152003</v>
      </c>
      <c r="ESE118" s="85">
        <v>30152003</v>
      </c>
      <c r="ESF118" s="85">
        <v>30152003</v>
      </c>
      <c r="ESG118" s="85">
        <v>30152003</v>
      </c>
      <c r="ESH118" s="85">
        <v>30152003</v>
      </c>
      <c r="ESI118" s="85">
        <v>30152003</v>
      </c>
      <c r="ESJ118" s="85">
        <v>30152003</v>
      </c>
      <c r="ESK118" s="85">
        <v>30152003</v>
      </c>
      <c r="ESL118" s="85">
        <v>30152003</v>
      </c>
      <c r="ESM118" s="85">
        <v>30152003</v>
      </c>
      <c r="ESN118" s="85">
        <v>30152003</v>
      </c>
      <c r="ESO118" s="85">
        <v>30152003</v>
      </c>
      <c r="ESP118" s="85">
        <v>30152003</v>
      </c>
      <c r="ESQ118" s="85">
        <v>30152003</v>
      </c>
      <c r="ESR118" s="85">
        <v>30152003</v>
      </c>
      <c r="ESS118" s="85">
        <v>30152003</v>
      </c>
      <c r="EST118" s="85">
        <v>30152003</v>
      </c>
      <c r="ESU118" s="85">
        <v>30152003</v>
      </c>
      <c r="ESV118" s="85">
        <v>30152003</v>
      </c>
      <c r="ESW118" s="85">
        <v>30152003</v>
      </c>
      <c r="ESX118" s="85">
        <v>30152003</v>
      </c>
      <c r="ESY118" s="85">
        <v>30152003</v>
      </c>
      <c r="ESZ118" s="85">
        <v>30152003</v>
      </c>
      <c r="ETA118" s="85">
        <v>30152003</v>
      </c>
      <c r="ETB118" s="85">
        <v>30152003</v>
      </c>
      <c r="ETC118" s="85">
        <v>30152003</v>
      </c>
      <c r="ETD118" s="85">
        <v>30152003</v>
      </c>
      <c r="ETE118" s="85">
        <v>30152003</v>
      </c>
      <c r="ETF118" s="85">
        <v>30152003</v>
      </c>
      <c r="ETG118" s="85">
        <v>30152003</v>
      </c>
      <c r="ETH118" s="85">
        <v>30152003</v>
      </c>
      <c r="ETI118" s="85">
        <v>30152003</v>
      </c>
      <c r="ETJ118" s="85">
        <v>30152003</v>
      </c>
      <c r="ETK118" s="85">
        <v>30152003</v>
      </c>
      <c r="ETL118" s="85">
        <v>30152003</v>
      </c>
      <c r="ETM118" s="85">
        <v>30152003</v>
      </c>
      <c r="ETN118" s="85">
        <v>30152003</v>
      </c>
      <c r="ETO118" s="85">
        <v>30152003</v>
      </c>
      <c r="ETP118" s="85">
        <v>30152003</v>
      </c>
      <c r="ETQ118" s="85">
        <v>30152003</v>
      </c>
      <c r="ETR118" s="85">
        <v>30152003</v>
      </c>
      <c r="ETS118" s="85">
        <v>30152003</v>
      </c>
      <c r="ETT118" s="85">
        <v>30152003</v>
      </c>
      <c r="ETU118" s="85">
        <v>30152003</v>
      </c>
      <c r="ETV118" s="85">
        <v>30152003</v>
      </c>
      <c r="ETW118" s="85">
        <v>30152003</v>
      </c>
      <c r="ETX118" s="85">
        <v>30152003</v>
      </c>
      <c r="ETY118" s="85">
        <v>30152003</v>
      </c>
      <c r="ETZ118" s="85">
        <v>30152003</v>
      </c>
      <c r="EUA118" s="85">
        <v>30152003</v>
      </c>
      <c r="EUB118" s="85">
        <v>30152003</v>
      </c>
      <c r="EUC118" s="85">
        <v>30152003</v>
      </c>
      <c r="EUD118" s="85">
        <v>30152003</v>
      </c>
      <c r="EUE118" s="85">
        <v>30152003</v>
      </c>
      <c r="EUF118" s="85">
        <v>30152003</v>
      </c>
      <c r="EUG118" s="85">
        <v>30152003</v>
      </c>
      <c r="EUH118" s="85">
        <v>30152003</v>
      </c>
      <c r="EUI118" s="85">
        <v>30152003</v>
      </c>
      <c r="EUJ118" s="85">
        <v>30152003</v>
      </c>
      <c r="EUK118" s="85">
        <v>30152003</v>
      </c>
      <c r="EUL118" s="85">
        <v>30152003</v>
      </c>
      <c r="EUM118" s="85">
        <v>30152003</v>
      </c>
      <c r="EUN118" s="85">
        <v>30152003</v>
      </c>
      <c r="EUO118" s="85">
        <v>30152003</v>
      </c>
      <c r="EUP118" s="85">
        <v>30152003</v>
      </c>
      <c r="EUQ118" s="85">
        <v>30152003</v>
      </c>
      <c r="EUR118" s="85">
        <v>30152003</v>
      </c>
      <c r="EUS118" s="85">
        <v>30152003</v>
      </c>
      <c r="EUT118" s="85">
        <v>30152003</v>
      </c>
      <c r="EUU118" s="85">
        <v>30152003</v>
      </c>
      <c r="EUV118" s="85">
        <v>30152003</v>
      </c>
      <c r="EUW118" s="85">
        <v>30152003</v>
      </c>
      <c r="EUX118" s="85">
        <v>30152003</v>
      </c>
      <c r="EUY118" s="85">
        <v>30152003</v>
      </c>
      <c r="EUZ118" s="85">
        <v>30152003</v>
      </c>
      <c r="EVA118" s="85">
        <v>30152003</v>
      </c>
      <c r="EVB118" s="85">
        <v>30152003</v>
      </c>
      <c r="EVC118" s="85">
        <v>30152003</v>
      </c>
      <c r="EVD118" s="85">
        <v>30152003</v>
      </c>
      <c r="EVE118" s="85">
        <v>30152003</v>
      </c>
      <c r="EVF118" s="85">
        <v>30152003</v>
      </c>
      <c r="EVG118" s="85">
        <v>30152003</v>
      </c>
      <c r="EVH118" s="85">
        <v>30152003</v>
      </c>
      <c r="EVI118" s="85">
        <v>30152003</v>
      </c>
      <c r="EVJ118" s="85">
        <v>30152003</v>
      </c>
      <c r="EVK118" s="85">
        <v>30152003</v>
      </c>
      <c r="EVL118" s="85">
        <v>30152003</v>
      </c>
      <c r="EVM118" s="85">
        <v>30152003</v>
      </c>
      <c r="EVN118" s="85">
        <v>30152003</v>
      </c>
      <c r="EVO118" s="85">
        <v>30152003</v>
      </c>
      <c r="EVP118" s="85">
        <v>30152003</v>
      </c>
      <c r="EVQ118" s="85">
        <v>30152003</v>
      </c>
      <c r="EVR118" s="85">
        <v>30152003</v>
      </c>
      <c r="EVS118" s="85">
        <v>30152003</v>
      </c>
      <c r="EVT118" s="85">
        <v>30152003</v>
      </c>
      <c r="EVU118" s="85">
        <v>30152003</v>
      </c>
      <c r="EVV118" s="85">
        <v>30152003</v>
      </c>
      <c r="EVW118" s="85">
        <v>30152003</v>
      </c>
      <c r="EVX118" s="85">
        <v>30152003</v>
      </c>
      <c r="EVY118" s="85">
        <v>30152003</v>
      </c>
      <c r="EVZ118" s="85">
        <v>30152003</v>
      </c>
      <c r="EWA118" s="85">
        <v>30152003</v>
      </c>
      <c r="EWB118" s="85">
        <v>30152003</v>
      </c>
      <c r="EWC118" s="85">
        <v>30152003</v>
      </c>
      <c r="EWD118" s="85">
        <v>30152003</v>
      </c>
      <c r="EWE118" s="85">
        <v>30152003</v>
      </c>
      <c r="EWF118" s="85">
        <v>30152003</v>
      </c>
      <c r="EWG118" s="85">
        <v>30152003</v>
      </c>
      <c r="EWH118" s="85">
        <v>30152003</v>
      </c>
      <c r="EWI118" s="85">
        <v>30152003</v>
      </c>
      <c r="EWJ118" s="85">
        <v>30152003</v>
      </c>
      <c r="EWK118" s="85">
        <v>30152003</v>
      </c>
      <c r="EWL118" s="85">
        <v>30152003</v>
      </c>
      <c r="EWM118" s="85">
        <v>30152003</v>
      </c>
      <c r="EWN118" s="85">
        <v>30152003</v>
      </c>
      <c r="EWO118" s="85">
        <v>30152003</v>
      </c>
      <c r="EWP118" s="85">
        <v>30152003</v>
      </c>
      <c r="EWQ118" s="85">
        <v>30152003</v>
      </c>
      <c r="EWR118" s="85">
        <v>30152003</v>
      </c>
      <c r="EWS118" s="85">
        <v>30152003</v>
      </c>
      <c r="EWT118" s="85">
        <v>30152003</v>
      </c>
      <c r="EWU118" s="85">
        <v>30152003</v>
      </c>
      <c r="EWV118" s="85">
        <v>30152003</v>
      </c>
      <c r="EWW118" s="85">
        <v>30152003</v>
      </c>
      <c r="EWX118" s="85">
        <v>30152003</v>
      </c>
      <c r="EWY118" s="85">
        <v>30152003</v>
      </c>
      <c r="EWZ118" s="85">
        <v>30152003</v>
      </c>
      <c r="EXA118" s="85">
        <v>30152003</v>
      </c>
      <c r="EXB118" s="85">
        <v>30152003</v>
      </c>
      <c r="EXC118" s="85">
        <v>30152003</v>
      </c>
      <c r="EXD118" s="85">
        <v>30152003</v>
      </c>
      <c r="EXE118" s="85">
        <v>30152003</v>
      </c>
      <c r="EXF118" s="85">
        <v>30152003</v>
      </c>
      <c r="EXG118" s="85">
        <v>30152003</v>
      </c>
      <c r="EXH118" s="85">
        <v>30152003</v>
      </c>
      <c r="EXI118" s="85">
        <v>30152003</v>
      </c>
      <c r="EXJ118" s="85">
        <v>30152003</v>
      </c>
      <c r="EXK118" s="85">
        <v>30152003</v>
      </c>
      <c r="EXL118" s="85">
        <v>30152003</v>
      </c>
      <c r="EXM118" s="85">
        <v>30152003</v>
      </c>
      <c r="EXN118" s="85">
        <v>30152003</v>
      </c>
      <c r="EXO118" s="85">
        <v>30152003</v>
      </c>
      <c r="EXP118" s="85">
        <v>30152003</v>
      </c>
      <c r="EXQ118" s="85">
        <v>30152003</v>
      </c>
      <c r="EXR118" s="85">
        <v>30152003</v>
      </c>
      <c r="EXS118" s="85">
        <v>30152003</v>
      </c>
      <c r="EXT118" s="85">
        <v>30152003</v>
      </c>
      <c r="EXU118" s="85">
        <v>30152003</v>
      </c>
      <c r="EXV118" s="85">
        <v>30152003</v>
      </c>
      <c r="EXW118" s="85">
        <v>30152003</v>
      </c>
      <c r="EXX118" s="85">
        <v>30152003</v>
      </c>
      <c r="EXY118" s="85">
        <v>30152003</v>
      </c>
      <c r="EXZ118" s="85">
        <v>30152003</v>
      </c>
      <c r="EYA118" s="85">
        <v>30152003</v>
      </c>
      <c r="EYB118" s="85">
        <v>30152003</v>
      </c>
      <c r="EYC118" s="85">
        <v>30152003</v>
      </c>
      <c r="EYD118" s="85">
        <v>30152003</v>
      </c>
      <c r="EYE118" s="85">
        <v>30152003</v>
      </c>
      <c r="EYF118" s="85">
        <v>30152003</v>
      </c>
      <c r="EYG118" s="85">
        <v>30152003</v>
      </c>
      <c r="EYH118" s="85">
        <v>30152003</v>
      </c>
      <c r="EYI118" s="85">
        <v>30152003</v>
      </c>
      <c r="EYJ118" s="85">
        <v>30152003</v>
      </c>
      <c r="EYK118" s="85">
        <v>30152003</v>
      </c>
      <c r="EYL118" s="85">
        <v>30152003</v>
      </c>
      <c r="EYM118" s="85">
        <v>30152003</v>
      </c>
      <c r="EYN118" s="85">
        <v>30152003</v>
      </c>
      <c r="EYO118" s="85">
        <v>30152003</v>
      </c>
      <c r="EYP118" s="85">
        <v>30152003</v>
      </c>
      <c r="EYQ118" s="85">
        <v>30152003</v>
      </c>
      <c r="EYR118" s="85">
        <v>30152003</v>
      </c>
      <c r="EYS118" s="85">
        <v>30152003</v>
      </c>
      <c r="EYT118" s="85">
        <v>30152003</v>
      </c>
      <c r="EYU118" s="85">
        <v>30152003</v>
      </c>
      <c r="EYV118" s="85">
        <v>30152003</v>
      </c>
      <c r="EYW118" s="85">
        <v>30152003</v>
      </c>
      <c r="EYX118" s="85">
        <v>30152003</v>
      </c>
      <c r="EYY118" s="85">
        <v>30152003</v>
      </c>
      <c r="EYZ118" s="85">
        <v>30152003</v>
      </c>
      <c r="EZA118" s="85">
        <v>30152003</v>
      </c>
      <c r="EZB118" s="85">
        <v>30152003</v>
      </c>
      <c r="EZC118" s="85">
        <v>30152003</v>
      </c>
      <c r="EZD118" s="85">
        <v>30152003</v>
      </c>
      <c r="EZE118" s="85">
        <v>30152003</v>
      </c>
      <c r="EZF118" s="85">
        <v>30152003</v>
      </c>
      <c r="EZG118" s="85">
        <v>30152003</v>
      </c>
      <c r="EZH118" s="85">
        <v>30152003</v>
      </c>
      <c r="EZI118" s="85">
        <v>30152003</v>
      </c>
      <c r="EZJ118" s="85">
        <v>30152003</v>
      </c>
      <c r="EZK118" s="85">
        <v>30152003</v>
      </c>
      <c r="EZL118" s="85">
        <v>30152003</v>
      </c>
      <c r="EZM118" s="85">
        <v>30152003</v>
      </c>
      <c r="EZN118" s="85">
        <v>30152003</v>
      </c>
      <c r="EZO118" s="85">
        <v>30152003</v>
      </c>
      <c r="EZP118" s="85">
        <v>30152003</v>
      </c>
      <c r="EZQ118" s="85">
        <v>30152003</v>
      </c>
      <c r="EZR118" s="85">
        <v>30152003</v>
      </c>
      <c r="EZS118" s="85">
        <v>30152003</v>
      </c>
      <c r="EZT118" s="85">
        <v>30152003</v>
      </c>
      <c r="EZU118" s="85">
        <v>30152003</v>
      </c>
      <c r="EZV118" s="85">
        <v>30152003</v>
      </c>
      <c r="EZW118" s="85">
        <v>30152003</v>
      </c>
      <c r="EZX118" s="85">
        <v>30152003</v>
      </c>
      <c r="EZY118" s="85">
        <v>30152003</v>
      </c>
      <c r="EZZ118" s="85">
        <v>30152003</v>
      </c>
      <c r="FAA118" s="85">
        <v>30152003</v>
      </c>
      <c r="FAB118" s="85">
        <v>30152003</v>
      </c>
      <c r="FAC118" s="85">
        <v>30152003</v>
      </c>
      <c r="FAD118" s="85">
        <v>30152003</v>
      </c>
      <c r="FAE118" s="85">
        <v>30152003</v>
      </c>
      <c r="FAF118" s="85">
        <v>30152003</v>
      </c>
      <c r="FAG118" s="85">
        <v>30152003</v>
      </c>
      <c r="FAH118" s="85">
        <v>30152003</v>
      </c>
      <c r="FAI118" s="85">
        <v>30152003</v>
      </c>
      <c r="FAJ118" s="85">
        <v>30152003</v>
      </c>
      <c r="FAK118" s="85">
        <v>30152003</v>
      </c>
      <c r="FAL118" s="85">
        <v>30152003</v>
      </c>
      <c r="FAM118" s="85">
        <v>30152003</v>
      </c>
      <c r="FAN118" s="85">
        <v>30152003</v>
      </c>
      <c r="FAO118" s="85">
        <v>30152003</v>
      </c>
      <c r="FAP118" s="85">
        <v>30152003</v>
      </c>
      <c r="FAQ118" s="85">
        <v>30152003</v>
      </c>
      <c r="FAR118" s="85">
        <v>30152003</v>
      </c>
      <c r="FAS118" s="85">
        <v>30152003</v>
      </c>
      <c r="FAT118" s="85">
        <v>30152003</v>
      </c>
      <c r="FAU118" s="85">
        <v>30152003</v>
      </c>
      <c r="FAV118" s="85">
        <v>30152003</v>
      </c>
      <c r="FAW118" s="85">
        <v>30152003</v>
      </c>
      <c r="FAX118" s="85">
        <v>30152003</v>
      </c>
      <c r="FAY118" s="85">
        <v>30152003</v>
      </c>
      <c r="FAZ118" s="85">
        <v>30152003</v>
      </c>
      <c r="FBA118" s="85">
        <v>30152003</v>
      </c>
      <c r="FBB118" s="85">
        <v>30152003</v>
      </c>
      <c r="FBC118" s="85">
        <v>30152003</v>
      </c>
      <c r="FBD118" s="85">
        <v>30152003</v>
      </c>
      <c r="FBE118" s="85">
        <v>30152003</v>
      </c>
      <c r="FBF118" s="85">
        <v>30152003</v>
      </c>
      <c r="FBG118" s="85">
        <v>30152003</v>
      </c>
      <c r="FBH118" s="85">
        <v>30152003</v>
      </c>
      <c r="FBI118" s="85">
        <v>30152003</v>
      </c>
      <c r="FBJ118" s="85">
        <v>30152003</v>
      </c>
      <c r="FBK118" s="85">
        <v>30152003</v>
      </c>
      <c r="FBL118" s="85">
        <v>30152003</v>
      </c>
      <c r="FBM118" s="85">
        <v>30152003</v>
      </c>
      <c r="FBN118" s="85">
        <v>30152003</v>
      </c>
      <c r="FBO118" s="85">
        <v>30152003</v>
      </c>
      <c r="FBP118" s="85">
        <v>30152003</v>
      </c>
      <c r="FBQ118" s="85">
        <v>30152003</v>
      </c>
      <c r="FBR118" s="85">
        <v>30152003</v>
      </c>
      <c r="FBS118" s="85">
        <v>30152003</v>
      </c>
      <c r="FBT118" s="85">
        <v>30152003</v>
      </c>
      <c r="FBU118" s="85">
        <v>30152003</v>
      </c>
      <c r="FBV118" s="85">
        <v>30152003</v>
      </c>
      <c r="FBW118" s="85">
        <v>30152003</v>
      </c>
      <c r="FBX118" s="85">
        <v>30152003</v>
      </c>
      <c r="FBY118" s="85">
        <v>30152003</v>
      </c>
      <c r="FBZ118" s="85">
        <v>30152003</v>
      </c>
      <c r="FCA118" s="85">
        <v>30152003</v>
      </c>
      <c r="FCB118" s="85">
        <v>30152003</v>
      </c>
      <c r="FCC118" s="85">
        <v>30152003</v>
      </c>
      <c r="FCD118" s="85">
        <v>30152003</v>
      </c>
      <c r="FCE118" s="85">
        <v>30152003</v>
      </c>
      <c r="FCF118" s="85">
        <v>30152003</v>
      </c>
      <c r="FCG118" s="85">
        <v>30152003</v>
      </c>
      <c r="FCH118" s="85">
        <v>30152003</v>
      </c>
      <c r="FCI118" s="85">
        <v>30152003</v>
      </c>
      <c r="FCJ118" s="85">
        <v>30152003</v>
      </c>
      <c r="FCK118" s="85">
        <v>30152003</v>
      </c>
      <c r="FCL118" s="85">
        <v>30152003</v>
      </c>
      <c r="FCM118" s="85">
        <v>30152003</v>
      </c>
      <c r="FCN118" s="85">
        <v>30152003</v>
      </c>
      <c r="FCO118" s="85">
        <v>30152003</v>
      </c>
      <c r="FCP118" s="85">
        <v>30152003</v>
      </c>
      <c r="FCQ118" s="85">
        <v>30152003</v>
      </c>
      <c r="FCR118" s="85">
        <v>30152003</v>
      </c>
      <c r="FCS118" s="85">
        <v>30152003</v>
      </c>
      <c r="FCT118" s="85">
        <v>30152003</v>
      </c>
      <c r="FCU118" s="85">
        <v>30152003</v>
      </c>
      <c r="FCV118" s="85">
        <v>30152003</v>
      </c>
      <c r="FCW118" s="85">
        <v>30152003</v>
      </c>
      <c r="FCX118" s="85">
        <v>30152003</v>
      </c>
      <c r="FCY118" s="85">
        <v>30152003</v>
      </c>
      <c r="FCZ118" s="85">
        <v>30152003</v>
      </c>
      <c r="FDA118" s="85">
        <v>30152003</v>
      </c>
      <c r="FDB118" s="85">
        <v>30152003</v>
      </c>
      <c r="FDC118" s="85">
        <v>30152003</v>
      </c>
      <c r="FDD118" s="85">
        <v>30152003</v>
      </c>
      <c r="FDE118" s="85">
        <v>30152003</v>
      </c>
      <c r="FDF118" s="85">
        <v>30152003</v>
      </c>
      <c r="FDG118" s="85">
        <v>30152003</v>
      </c>
      <c r="FDH118" s="85">
        <v>30152003</v>
      </c>
      <c r="FDI118" s="85">
        <v>30152003</v>
      </c>
      <c r="FDJ118" s="85">
        <v>30152003</v>
      </c>
      <c r="FDK118" s="85">
        <v>30152003</v>
      </c>
      <c r="FDL118" s="85">
        <v>30152003</v>
      </c>
      <c r="FDM118" s="85">
        <v>30152003</v>
      </c>
      <c r="FDN118" s="85">
        <v>30152003</v>
      </c>
      <c r="FDO118" s="85">
        <v>30152003</v>
      </c>
      <c r="FDP118" s="85">
        <v>30152003</v>
      </c>
      <c r="FDQ118" s="85">
        <v>30152003</v>
      </c>
      <c r="FDR118" s="85">
        <v>30152003</v>
      </c>
      <c r="FDS118" s="85">
        <v>30152003</v>
      </c>
      <c r="FDT118" s="85">
        <v>30152003</v>
      </c>
      <c r="FDU118" s="85">
        <v>30152003</v>
      </c>
      <c r="FDV118" s="85">
        <v>30152003</v>
      </c>
      <c r="FDW118" s="85">
        <v>30152003</v>
      </c>
      <c r="FDX118" s="85">
        <v>30152003</v>
      </c>
      <c r="FDY118" s="85">
        <v>30152003</v>
      </c>
      <c r="FDZ118" s="85">
        <v>30152003</v>
      </c>
      <c r="FEA118" s="85">
        <v>30152003</v>
      </c>
      <c r="FEB118" s="85">
        <v>30152003</v>
      </c>
      <c r="FEC118" s="85">
        <v>30152003</v>
      </c>
      <c r="FED118" s="85">
        <v>30152003</v>
      </c>
      <c r="FEE118" s="85">
        <v>30152003</v>
      </c>
      <c r="FEF118" s="85">
        <v>30152003</v>
      </c>
      <c r="FEG118" s="85">
        <v>30152003</v>
      </c>
      <c r="FEH118" s="85">
        <v>30152003</v>
      </c>
      <c r="FEI118" s="85">
        <v>30152003</v>
      </c>
      <c r="FEJ118" s="85">
        <v>30152003</v>
      </c>
      <c r="FEK118" s="85">
        <v>30152003</v>
      </c>
      <c r="FEL118" s="85">
        <v>30152003</v>
      </c>
      <c r="FEM118" s="85">
        <v>30152003</v>
      </c>
      <c r="FEN118" s="85">
        <v>30152003</v>
      </c>
      <c r="FEO118" s="85">
        <v>30152003</v>
      </c>
      <c r="FEP118" s="85">
        <v>30152003</v>
      </c>
      <c r="FEQ118" s="85">
        <v>30152003</v>
      </c>
      <c r="FER118" s="85">
        <v>30152003</v>
      </c>
      <c r="FES118" s="85">
        <v>30152003</v>
      </c>
      <c r="FET118" s="85">
        <v>30152003</v>
      </c>
      <c r="FEU118" s="85">
        <v>30152003</v>
      </c>
      <c r="FEV118" s="85">
        <v>30152003</v>
      </c>
      <c r="FEW118" s="85">
        <v>30152003</v>
      </c>
      <c r="FEX118" s="85">
        <v>30152003</v>
      </c>
      <c r="FEY118" s="85">
        <v>30152003</v>
      </c>
      <c r="FEZ118" s="85">
        <v>30152003</v>
      </c>
      <c r="FFA118" s="85">
        <v>30152003</v>
      </c>
      <c r="FFB118" s="85">
        <v>30152003</v>
      </c>
      <c r="FFC118" s="85">
        <v>30152003</v>
      </c>
      <c r="FFD118" s="85">
        <v>30152003</v>
      </c>
      <c r="FFE118" s="85">
        <v>30152003</v>
      </c>
      <c r="FFF118" s="85">
        <v>30152003</v>
      </c>
      <c r="FFG118" s="85">
        <v>30152003</v>
      </c>
      <c r="FFH118" s="85">
        <v>30152003</v>
      </c>
      <c r="FFI118" s="85">
        <v>30152003</v>
      </c>
      <c r="FFJ118" s="85">
        <v>30152003</v>
      </c>
      <c r="FFK118" s="85">
        <v>30152003</v>
      </c>
      <c r="FFL118" s="85">
        <v>30152003</v>
      </c>
      <c r="FFM118" s="85">
        <v>30152003</v>
      </c>
      <c r="FFN118" s="85">
        <v>30152003</v>
      </c>
      <c r="FFO118" s="85">
        <v>30152003</v>
      </c>
      <c r="FFP118" s="85">
        <v>30152003</v>
      </c>
      <c r="FFQ118" s="85">
        <v>30152003</v>
      </c>
      <c r="FFR118" s="85">
        <v>30152003</v>
      </c>
      <c r="FFS118" s="85">
        <v>30152003</v>
      </c>
      <c r="FFT118" s="85">
        <v>30152003</v>
      </c>
      <c r="FFU118" s="85">
        <v>30152003</v>
      </c>
      <c r="FFV118" s="85">
        <v>30152003</v>
      </c>
      <c r="FFW118" s="85">
        <v>30152003</v>
      </c>
      <c r="FFX118" s="85">
        <v>30152003</v>
      </c>
      <c r="FFY118" s="85">
        <v>30152003</v>
      </c>
      <c r="FFZ118" s="85">
        <v>30152003</v>
      </c>
      <c r="FGA118" s="85">
        <v>30152003</v>
      </c>
      <c r="FGB118" s="85">
        <v>30152003</v>
      </c>
      <c r="FGC118" s="85">
        <v>30152003</v>
      </c>
      <c r="FGD118" s="85">
        <v>30152003</v>
      </c>
      <c r="FGE118" s="85">
        <v>30152003</v>
      </c>
      <c r="FGF118" s="85">
        <v>30152003</v>
      </c>
      <c r="FGG118" s="85">
        <v>30152003</v>
      </c>
      <c r="FGH118" s="85">
        <v>30152003</v>
      </c>
      <c r="FGI118" s="85">
        <v>30152003</v>
      </c>
      <c r="FGJ118" s="85">
        <v>30152003</v>
      </c>
      <c r="FGK118" s="85">
        <v>30152003</v>
      </c>
      <c r="FGL118" s="85">
        <v>30152003</v>
      </c>
      <c r="FGM118" s="85">
        <v>30152003</v>
      </c>
      <c r="FGN118" s="85">
        <v>30152003</v>
      </c>
      <c r="FGO118" s="85">
        <v>30152003</v>
      </c>
      <c r="FGP118" s="85">
        <v>30152003</v>
      </c>
      <c r="FGQ118" s="85">
        <v>30152003</v>
      </c>
      <c r="FGR118" s="85">
        <v>30152003</v>
      </c>
      <c r="FGS118" s="85">
        <v>30152003</v>
      </c>
      <c r="FGT118" s="85">
        <v>30152003</v>
      </c>
      <c r="FGU118" s="85">
        <v>30152003</v>
      </c>
      <c r="FGV118" s="85">
        <v>30152003</v>
      </c>
      <c r="FGW118" s="85">
        <v>30152003</v>
      </c>
      <c r="FGX118" s="85">
        <v>30152003</v>
      </c>
      <c r="FGY118" s="85">
        <v>30152003</v>
      </c>
      <c r="FGZ118" s="85">
        <v>30152003</v>
      </c>
      <c r="FHA118" s="85">
        <v>30152003</v>
      </c>
      <c r="FHB118" s="85">
        <v>30152003</v>
      </c>
      <c r="FHC118" s="85">
        <v>30152003</v>
      </c>
      <c r="FHD118" s="85">
        <v>30152003</v>
      </c>
      <c r="FHE118" s="85">
        <v>30152003</v>
      </c>
      <c r="FHF118" s="85">
        <v>30152003</v>
      </c>
      <c r="FHG118" s="85">
        <v>30152003</v>
      </c>
      <c r="FHH118" s="85">
        <v>30152003</v>
      </c>
      <c r="FHI118" s="85">
        <v>30152003</v>
      </c>
      <c r="FHJ118" s="85">
        <v>30152003</v>
      </c>
      <c r="FHK118" s="85">
        <v>30152003</v>
      </c>
      <c r="FHL118" s="85">
        <v>30152003</v>
      </c>
      <c r="FHM118" s="85">
        <v>30152003</v>
      </c>
      <c r="FHN118" s="85">
        <v>30152003</v>
      </c>
      <c r="FHO118" s="85">
        <v>30152003</v>
      </c>
      <c r="FHP118" s="85">
        <v>30152003</v>
      </c>
      <c r="FHQ118" s="85">
        <v>30152003</v>
      </c>
      <c r="FHR118" s="85">
        <v>30152003</v>
      </c>
      <c r="FHS118" s="85">
        <v>30152003</v>
      </c>
      <c r="FHT118" s="85">
        <v>30152003</v>
      </c>
      <c r="FHU118" s="85">
        <v>30152003</v>
      </c>
      <c r="FHV118" s="85">
        <v>30152003</v>
      </c>
      <c r="FHW118" s="85">
        <v>30152003</v>
      </c>
      <c r="FHX118" s="85">
        <v>30152003</v>
      </c>
      <c r="FHY118" s="85">
        <v>30152003</v>
      </c>
      <c r="FHZ118" s="85">
        <v>30152003</v>
      </c>
      <c r="FIA118" s="85">
        <v>30152003</v>
      </c>
      <c r="FIB118" s="85">
        <v>30152003</v>
      </c>
      <c r="FIC118" s="85">
        <v>30152003</v>
      </c>
      <c r="FID118" s="85">
        <v>30152003</v>
      </c>
      <c r="FIE118" s="85">
        <v>30152003</v>
      </c>
      <c r="FIF118" s="85">
        <v>30152003</v>
      </c>
      <c r="FIG118" s="85">
        <v>30152003</v>
      </c>
      <c r="FIH118" s="85">
        <v>30152003</v>
      </c>
      <c r="FII118" s="85">
        <v>30152003</v>
      </c>
      <c r="FIJ118" s="85">
        <v>30152003</v>
      </c>
      <c r="FIK118" s="85">
        <v>30152003</v>
      </c>
      <c r="FIL118" s="85">
        <v>30152003</v>
      </c>
      <c r="FIM118" s="85">
        <v>30152003</v>
      </c>
      <c r="FIN118" s="85">
        <v>30152003</v>
      </c>
      <c r="FIO118" s="85">
        <v>30152003</v>
      </c>
      <c r="FIP118" s="85">
        <v>30152003</v>
      </c>
      <c r="FIQ118" s="85">
        <v>30152003</v>
      </c>
      <c r="FIR118" s="85">
        <v>30152003</v>
      </c>
      <c r="FIS118" s="85">
        <v>30152003</v>
      </c>
      <c r="FIT118" s="85">
        <v>30152003</v>
      </c>
      <c r="FIU118" s="85">
        <v>30152003</v>
      </c>
      <c r="FIV118" s="85">
        <v>30152003</v>
      </c>
      <c r="FIW118" s="85">
        <v>30152003</v>
      </c>
      <c r="FIX118" s="85">
        <v>30152003</v>
      </c>
      <c r="FIY118" s="85">
        <v>30152003</v>
      </c>
      <c r="FIZ118" s="85">
        <v>30152003</v>
      </c>
      <c r="FJA118" s="85">
        <v>30152003</v>
      </c>
      <c r="FJB118" s="85">
        <v>30152003</v>
      </c>
      <c r="FJC118" s="85">
        <v>30152003</v>
      </c>
      <c r="FJD118" s="85">
        <v>30152003</v>
      </c>
      <c r="FJE118" s="85">
        <v>30152003</v>
      </c>
      <c r="FJF118" s="85">
        <v>30152003</v>
      </c>
      <c r="FJG118" s="85">
        <v>30152003</v>
      </c>
      <c r="FJH118" s="85">
        <v>30152003</v>
      </c>
      <c r="FJI118" s="85">
        <v>30152003</v>
      </c>
      <c r="FJJ118" s="85">
        <v>30152003</v>
      </c>
      <c r="FJK118" s="85">
        <v>30152003</v>
      </c>
      <c r="FJL118" s="85">
        <v>30152003</v>
      </c>
      <c r="FJM118" s="85">
        <v>30152003</v>
      </c>
      <c r="FJN118" s="85">
        <v>30152003</v>
      </c>
      <c r="FJO118" s="85">
        <v>30152003</v>
      </c>
      <c r="FJP118" s="85">
        <v>30152003</v>
      </c>
      <c r="FJQ118" s="85">
        <v>30152003</v>
      </c>
      <c r="FJR118" s="85">
        <v>30152003</v>
      </c>
      <c r="FJS118" s="85">
        <v>30152003</v>
      </c>
      <c r="FJT118" s="85">
        <v>30152003</v>
      </c>
      <c r="FJU118" s="85">
        <v>30152003</v>
      </c>
      <c r="FJV118" s="85">
        <v>30152003</v>
      </c>
      <c r="FJW118" s="85">
        <v>30152003</v>
      </c>
      <c r="FJX118" s="85">
        <v>30152003</v>
      </c>
      <c r="FJY118" s="85">
        <v>30152003</v>
      </c>
      <c r="FJZ118" s="85">
        <v>30152003</v>
      </c>
      <c r="FKA118" s="85">
        <v>30152003</v>
      </c>
      <c r="FKB118" s="85">
        <v>30152003</v>
      </c>
      <c r="FKC118" s="85">
        <v>30152003</v>
      </c>
      <c r="FKD118" s="85">
        <v>30152003</v>
      </c>
      <c r="FKE118" s="85">
        <v>30152003</v>
      </c>
      <c r="FKF118" s="85">
        <v>30152003</v>
      </c>
      <c r="FKG118" s="85">
        <v>30152003</v>
      </c>
      <c r="FKH118" s="85">
        <v>30152003</v>
      </c>
      <c r="FKI118" s="85">
        <v>30152003</v>
      </c>
      <c r="FKJ118" s="85">
        <v>30152003</v>
      </c>
      <c r="FKK118" s="85">
        <v>30152003</v>
      </c>
      <c r="FKL118" s="85">
        <v>30152003</v>
      </c>
      <c r="FKM118" s="85">
        <v>30152003</v>
      </c>
      <c r="FKN118" s="85">
        <v>30152003</v>
      </c>
      <c r="FKO118" s="85">
        <v>30152003</v>
      </c>
      <c r="FKP118" s="85">
        <v>30152003</v>
      </c>
      <c r="FKQ118" s="85">
        <v>30152003</v>
      </c>
      <c r="FKR118" s="85">
        <v>30152003</v>
      </c>
      <c r="FKS118" s="85">
        <v>30152003</v>
      </c>
      <c r="FKT118" s="85">
        <v>30152003</v>
      </c>
      <c r="FKU118" s="85">
        <v>30152003</v>
      </c>
      <c r="FKV118" s="85">
        <v>30152003</v>
      </c>
      <c r="FKW118" s="85">
        <v>30152003</v>
      </c>
      <c r="FKX118" s="85">
        <v>30152003</v>
      </c>
      <c r="FKY118" s="85">
        <v>30152003</v>
      </c>
      <c r="FKZ118" s="85">
        <v>30152003</v>
      </c>
      <c r="FLA118" s="85">
        <v>30152003</v>
      </c>
      <c r="FLB118" s="85">
        <v>30152003</v>
      </c>
      <c r="FLC118" s="85">
        <v>30152003</v>
      </c>
      <c r="FLD118" s="85">
        <v>30152003</v>
      </c>
      <c r="FLE118" s="85">
        <v>30152003</v>
      </c>
      <c r="FLF118" s="85">
        <v>30152003</v>
      </c>
      <c r="FLG118" s="85">
        <v>30152003</v>
      </c>
      <c r="FLH118" s="85">
        <v>30152003</v>
      </c>
      <c r="FLI118" s="85">
        <v>30152003</v>
      </c>
      <c r="FLJ118" s="85">
        <v>30152003</v>
      </c>
      <c r="FLK118" s="85">
        <v>30152003</v>
      </c>
      <c r="FLL118" s="85">
        <v>30152003</v>
      </c>
      <c r="FLM118" s="85">
        <v>30152003</v>
      </c>
      <c r="FLN118" s="85">
        <v>30152003</v>
      </c>
      <c r="FLO118" s="85">
        <v>30152003</v>
      </c>
      <c r="FLP118" s="85">
        <v>30152003</v>
      </c>
      <c r="FLQ118" s="85">
        <v>30152003</v>
      </c>
      <c r="FLR118" s="85">
        <v>30152003</v>
      </c>
      <c r="FLS118" s="85">
        <v>30152003</v>
      </c>
      <c r="FLT118" s="85">
        <v>30152003</v>
      </c>
      <c r="FLU118" s="85">
        <v>30152003</v>
      </c>
      <c r="FLV118" s="85">
        <v>30152003</v>
      </c>
      <c r="FLW118" s="85">
        <v>30152003</v>
      </c>
      <c r="FLX118" s="85">
        <v>30152003</v>
      </c>
      <c r="FLY118" s="85">
        <v>30152003</v>
      </c>
      <c r="FLZ118" s="85">
        <v>30152003</v>
      </c>
      <c r="FMA118" s="85">
        <v>30152003</v>
      </c>
      <c r="FMB118" s="85">
        <v>30152003</v>
      </c>
      <c r="FMC118" s="85">
        <v>30152003</v>
      </c>
      <c r="FMD118" s="85">
        <v>30152003</v>
      </c>
      <c r="FME118" s="85">
        <v>30152003</v>
      </c>
      <c r="FMF118" s="85">
        <v>30152003</v>
      </c>
      <c r="FMG118" s="85">
        <v>30152003</v>
      </c>
      <c r="FMH118" s="85">
        <v>30152003</v>
      </c>
      <c r="FMI118" s="85">
        <v>30152003</v>
      </c>
      <c r="FMJ118" s="85">
        <v>30152003</v>
      </c>
      <c r="FMK118" s="85">
        <v>30152003</v>
      </c>
      <c r="FML118" s="85">
        <v>30152003</v>
      </c>
      <c r="FMM118" s="85">
        <v>30152003</v>
      </c>
      <c r="FMN118" s="85">
        <v>30152003</v>
      </c>
      <c r="FMO118" s="85">
        <v>30152003</v>
      </c>
      <c r="FMP118" s="85">
        <v>30152003</v>
      </c>
      <c r="FMQ118" s="85">
        <v>30152003</v>
      </c>
      <c r="FMR118" s="85">
        <v>30152003</v>
      </c>
      <c r="FMS118" s="85">
        <v>30152003</v>
      </c>
      <c r="FMT118" s="85">
        <v>30152003</v>
      </c>
      <c r="FMU118" s="85">
        <v>30152003</v>
      </c>
      <c r="FMV118" s="85">
        <v>30152003</v>
      </c>
      <c r="FMW118" s="85">
        <v>30152003</v>
      </c>
      <c r="FMX118" s="85">
        <v>30152003</v>
      </c>
      <c r="FMY118" s="85">
        <v>30152003</v>
      </c>
      <c r="FMZ118" s="85">
        <v>30152003</v>
      </c>
      <c r="FNA118" s="85">
        <v>30152003</v>
      </c>
      <c r="FNB118" s="85">
        <v>30152003</v>
      </c>
      <c r="FNC118" s="85">
        <v>30152003</v>
      </c>
      <c r="FND118" s="85">
        <v>30152003</v>
      </c>
      <c r="FNE118" s="85">
        <v>30152003</v>
      </c>
      <c r="FNF118" s="85">
        <v>30152003</v>
      </c>
      <c r="FNG118" s="85">
        <v>30152003</v>
      </c>
      <c r="FNH118" s="85">
        <v>30152003</v>
      </c>
      <c r="FNI118" s="85">
        <v>30152003</v>
      </c>
      <c r="FNJ118" s="85">
        <v>30152003</v>
      </c>
      <c r="FNK118" s="85">
        <v>30152003</v>
      </c>
      <c r="FNL118" s="85">
        <v>30152003</v>
      </c>
      <c r="FNM118" s="85">
        <v>30152003</v>
      </c>
      <c r="FNN118" s="85">
        <v>30152003</v>
      </c>
      <c r="FNO118" s="85">
        <v>30152003</v>
      </c>
      <c r="FNP118" s="85">
        <v>30152003</v>
      </c>
      <c r="FNQ118" s="85">
        <v>30152003</v>
      </c>
      <c r="FNR118" s="85">
        <v>30152003</v>
      </c>
      <c r="FNS118" s="85">
        <v>30152003</v>
      </c>
      <c r="FNT118" s="85">
        <v>30152003</v>
      </c>
      <c r="FNU118" s="85">
        <v>30152003</v>
      </c>
      <c r="FNV118" s="85">
        <v>30152003</v>
      </c>
      <c r="FNW118" s="85">
        <v>30152003</v>
      </c>
      <c r="FNX118" s="85">
        <v>30152003</v>
      </c>
      <c r="FNY118" s="85">
        <v>30152003</v>
      </c>
      <c r="FNZ118" s="85">
        <v>30152003</v>
      </c>
      <c r="FOA118" s="85">
        <v>30152003</v>
      </c>
      <c r="FOB118" s="85">
        <v>30152003</v>
      </c>
      <c r="FOC118" s="85">
        <v>30152003</v>
      </c>
      <c r="FOD118" s="85">
        <v>30152003</v>
      </c>
      <c r="FOE118" s="85">
        <v>30152003</v>
      </c>
      <c r="FOF118" s="85">
        <v>30152003</v>
      </c>
      <c r="FOG118" s="85">
        <v>30152003</v>
      </c>
      <c r="FOH118" s="85">
        <v>30152003</v>
      </c>
      <c r="FOI118" s="85">
        <v>30152003</v>
      </c>
      <c r="FOJ118" s="85">
        <v>30152003</v>
      </c>
      <c r="FOK118" s="85">
        <v>30152003</v>
      </c>
      <c r="FOL118" s="85">
        <v>30152003</v>
      </c>
      <c r="FOM118" s="85">
        <v>30152003</v>
      </c>
      <c r="FON118" s="85">
        <v>30152003</v>
      </c>
      <c r="FOO118" s="85">
        <v>30152003</v>
      </c>
      <c r="FOP118" s="85">
        <v>30152003</v>
      </c>
      <c r="FOQ118" s="85">
        <v>30152003</v>
      </c>
      <c r="FOR118" s="85">
        <v>30152003</v>
      </c>
      <c r="FOS118" s="85">
        <v>30152003</v>
      </c>
      <c r="FOT118" s="85">
        <v>30152003</v>
      </c>
      <c r="FOU118" s="85">
        <v>30152003</v>
      </c>
      <c r="FOV118" s="85">
        <v>30152003</v>
      </c>
      <c r="FOW118" s="85">
        <v>30152003</v>
      </c>
      <c r="FOX118" s="85">
        <v>30152003</v>
      </c>
      <c r="FOY118" s="85">
        <v>30152003</v>
      </c>
      <c r="FOZ118" s="85">
        <v>30152003</v>
      </c>
      <c r="FPA118" s="85">
        <v>30152003</v>
      </c>
      <c r="FPB118" s="85">
        <v>30152003</v>
      </c>
      <c r="FPC118" s="85">
        <v>30152003</v>
      </c>
      <c r="FPD118" s="85">
        <v>30152003</v>
      </c>
      <c r="FPE118" s="85">
        <v>30152003</v>
      </c>
      <c r="FPF118" s="85">
        <v>30152003</v>
      </c>
      <c r="FPG118" s="85">
        <v>30152003</v>
      </c>
      <c r="FPH118" s="85">
        <v>30152003</v>
      </c>
      <c r="FPI118" s="85">
        <v>30152003</v>
      </c>
      <c r="FPJ118" s="85">
        <v>30152003</v>
      </c>
      <c r="FPK118" s="85">
        <v>30152003</v>
      </c>
      <c r="FPL118" s="85">
        <v>30152003</v>
      </c>
      <c r="FPM118" s="85">
        <v>30152003</v>
      </c>
      <c r="FPN118" s="85">
        <v>30152003</v>
      </c>
      <c r="FPO118" s="85">
        <v>30152003</v>
      </c>
      <c r="FPP118" s="85">
        <v>30152003</v>
      </c>
      <c r="FPQ118" s="85">
        <v>30152003</v>
      </c>
      <c r="FPR118" s="85">
        <v>30152003</v>
      </c>
      <c r="FPS118" s="85">
        <v>30152003</v>
      </c>
      <c r="FPT118" s="85">
        <v>30152003</v>
      </c>
      <c r="FPU118" s="85">
        <v>30152003</v>
      </c>
      <c r="FPV118" s="85">
        <v>30152003</v>
      </c>
      <c r="FPW118" s="85">
        <v>30152003</v>
      </c>
      <c r="FPX118" s="85">
        <v>30152003</v>
      </c>
      <c r="FPY118" s="85">
        <v>30152003</v>
      </c>
      <c r="FPZ118" s="85">
        <v>30152003</v>
      </c>
      <c r="FQA118" s="85">
        <v>30152003</v>
      </c>
      <c r="FQB118" s="85">
        <v>30152003</v>
      </c>
      <c r="FQC118" s="85">
        <v>30152003</v>
      </c>
      <c r="FQD118" s="85">
        <v>30152003</v>
      </c>
      <c r="FQE118" s="85">
        <v>30152003</v>
      </c>
      <c r="FQF118" s="85">
        <v>30152003</v>
      </c>
      <c r="FQG118" s="85">
        <v>30152003</v>
      </c>
      <c r="FQH118" s="85">
        <v>30152003</v>
      </c>
      <c r="FQI118" s="85">
        <v>30152003</v>
      </c>
      <c r="FQJ118" s="85">
        <v>30152003</v>
      </c>
      <c r="FQK118" s="85">
        <v>30152003</v>
      </c>
      <c r="FQL118" s="85">
        <v>30152003</v>
      </c>
      <c r="FQM118" s="85">
        <v>30152003</v>
      </c>
      <c r="FQN118" s="85">
        <v>30152003</v>
      </c>
      <c r="FQO118" s="85">
        <v>30152003</v>
      </c>
      <c r="FQP118" s="85">
        <v>30152003</v>
      </c>
      <c r="FQQ118" s="85">
        <v>30152003</v>
      </c>
      <c r="FQR118" s="85">
        <v>30152003</v>
      </c>
      <c r="FQS118" s="85">
        <v>30152003</v>
      </c>
      <c r="FQT118" s="85">
        <v>30152003</v>
      </c>
      <c r="FQU118" s="85">
        <v>30152003</v>
      </c>
      <c r="FQV118" s="85">
        <v>30152003</v>
      </c>
      <c r="FQW118" s="85">
        <v>30152003</v>
      </c>
      <c r="FQX118" s="85">
        <v>30152003</v>
      </c>
      <c r="FQY118" s="85">
        <v>30152003</v>
      </c>
      <c r="FQZ118" s="85">
        <v>30152003</v>
      </c>
      <c r="FRA118" s="85">
        <v>30152003</v>
      </c>
      <c r="FRB118" s="85">
        <v>30152003</v>
      </c>
      <c r="FRC118" s="85">
        <v>30152003</v>
      </c>
      <c r="FRD118" s="85">
        <v>30152003</v>
      </c>
      <c r="FRE118" s="85">
        <v>30152003</v>
      </c>
      <c r="FRF118" s="85">
        <v>30152003</v>
      </c>
      <c r="FRG118" s="85">
        <v>30152003</v>
      </c>
      <c r="FRH118" s="85">
        <v>30152003</v>
      </c>
      <c r="FRI118" s="85">
        <v>30152003</v>
      </c>
      <c r="FRJ118" s="85">
        <v>30152003</v>
      </c>
      <c r="FRK118" s="85">
        <v>30152003</v>
      </c>
      <c r="FRL118" s="85">
        <v>30152003</v>
      </c>
      <c r="FRM118" s="85">
        <v>30152003</v>
      </c>
      <c r="FRN118" s="85">
        <v>30152003</v>
      </c>
      <c r="FRO118" s="85">
        <v>30152003</v>
      </c>
      <c r="FRP118" s="85">
        <v>30152003</v>
      </c>
      <c r="FRQ118" s="85">
        <v>30152003</v>
      </c>
      <c r="FRR118" s="85">
        <v>30152003</v>
      </c>
      <c r="FRS118" s="85">
        <v>30152003</v>
      </c>
      <c r="FRT118" s="85">
        <v>30152003</v>
      </c>
      <c r="FRU118" s="85">
        <v>30152003</v>
      </c>
      <c r="FRV118" s="85">
        <v>30152003</v>
      </c>
      <c r="FRW118" s="85">
        <v>30152003</v>
      </c>
      <c r="FRX118" s="85">
        <v>30152003</v>
      </c>
      <c r="FRY118" s="85">
        <v>30152003</v>
      </c>
      <c r="FRZ118" s="85">
        <v>30152003</v>
      </c>
      <c r="FSA118" s="85">
        <v>30152003</v>
      </c>
      <c r="FSB118" s="85">
        <v>30152003</v>
      </c>
      <c r="FSC118" s="85">
        <v>30152003</v>
      </c>
      <c r="FSD118" s="85">
        <v>30152003</v>
      </c>
      <c r="FSE118" s="85">
        <v>30152003</v>
      </c>
      <c r="FSF118" s="85">
        <v>30152003</v>
      </c>
      <c r="FSG118" s="85">
        <v>30152003</v>
      </c>
      <c r="FSH118" s="85">
        <v>30152003</v>
      </c>
      <c r="FSI118" s="85">
        <v>30152003</v>
      </c>
      <c r="FSJ118" s="85">
        <v>30152003</v>
      </c>
      <c r="FSK118" s="85">
        <v>30152003</v>
      </c>
      <c r="FSL118" s="85">
        <v>30152003</v>
      </c>
      <c r="FSM118" s="85">
        <v>30152003</v>
      </c>
      <c r="FSN118" s="85">
        <v>30152003</v>
      </c>
      <c r="FSO118" s="85">
        <v>30152003</v>
      </c>
      <c r="FSP118" s="85">
        <v>30152003</v>
      </c>
      <c r="FSQ118" s="85">
        <v>30152003</v>
      </c>
      <c r="FSR118" s="85">
        <v>30152003</v>
      </c>
      <c r="FSS118" s="85">
        <v>30152003</v>
      </c>
      <c r="FST118" s="85">
        <v>30152003</v>
      </c>
      <c r="FSU118" s="85">
        <v>30152003</v>
      </c>
      <c r="FSV118" s="85">
        <v>30152003</v>
      </c>
      <c r="FSW118" s="85">
        <v>30152003</v>
      </c>
      <c r="FSX118" s="85">
        <v>30152003</v>
      </c>
      <c r="FSY118" s="85">
        <v>30152003</v>
      </c>
      <c r="FSZ118" s="85">
        <v>30152003</v>
      </c>
      <c r="FTA118" s="85">
        <v>30152003</v>
      </c>
      <c r="FTB118" s="85">
        <v>30152003</v>
      </c>
      <c r="FTC118" s="85">
        <v>30152003</v>
      </c>
      <c r="FTD118" s="85">
        <v>30152003</v>
      </c>
      <c r="FTE118" s="85">
        <v>30152003</v>
      </c>
      <c r="FTF118" s="85">
        <v>30152003</v>
      </c>
      <c r="FTG118" s="85">
        <v>30152003</v>
      </c>
      <c r="FTH118" s="85">
        <v>30152003</v>
      </c>
      <c r="FTI118" s="85">
        <v>30152003</v>
      </c>
      <c r="FTJ118" s="85">
        <v>30152003</v>
      </c>
      <c r="FTK118" s="85">
        <v>30152003</v>
      </c>
      <c r="FTL118" s="85">
        <v>30152003</v>
      </c>
      <c r="FTM118" s="85">
        <v>30152003</v>
      </c>
      <c r="FTN118" s="85">
        <v>30152003</v>
      </c>
      <c r="FTO118" s="85">
        <v>30152003</v>
      </c>
      <c r="FTP118" s="85">
        <v>30152003</v>
      </c>
      <c r="FTQ118" s="85">
        <v>30152003</v>
      </c>
      <c r="FTR118" s="85">
        <v>30152003</v>
      </c>
      <c r="FTS118" s="85">
        <v>30152003</v>
      </c>
      <c r="FTT118" s="85">
        <v>30152003</v>
      </c>
      <c r="FTU118" s="85">
        <v>30152003</v>
      </c>
      <c r="FTV118" s="85">
        <v>30152003</v>
      </c>
      <c r="FTW118" s="85">
        <v>30152003</v>
      </c>
      <c r="FTX118" s="85">
        <v>30152003</v>
      </c>
      <c r="FTY118" s="85">
        <v>30152003</v>
      </c>
      <c r="FTZ118" s="85">
        <v>30152003</v>
      </c>
      <c r="FUA118" s="85">
        <v>30152003</v>
      </c>
      <c r="FUB118" s="85">
        <v>30152003</v>
      </c>
      <c r="FUC118" s="85">
        <v>30152003</v>
      </c>
      <c r="FUD118" s="85">
        <v>30152003</v>
      </c>
      <c r="FUE118" s="85">
        <v>30152003</v>
      </c>
      <c r="FUF118" s="85">
        <v>30152003</v>
      </c>
      <c r="FUG118" s="85">
        <v>30152003</v>
      </c>
      <c r="FUH118" s="85">
        <v>30152003</v>
      </c>
      <c r="FUI118" s="85">
        <v>30152003</v>
      </c>
      <c r="FUJ118" s="85">
        <v>30152003</v>
      </c>
      <c r="FUK118" s="85">
        <v>30152003</v>
      </c>
      <c r="FUL118" s="85">
        <v>30152003</v>
      </c>
      <c r="FUM118" s="85">
        <v>30152003</v>
      </c>
      <c r="FUN118" s="85">
        <v>30152003</v>
      </c>
      <c r="FUO118" s="85">
        <v>30152003</v>
      </c>
      <c r="FUP118" s="85">
        <v>30152003</v>
      </c>
      <c r="FUQ118" s="85">
        <v>30152003</v>
      </c>
      <c r="FUR118" s="85">
        <v>30152003</v>
      </c>
      <c r="FUS118" s="85">
        <v>30152003</v>
      </c>
      <c r="FUT118" s="85">
        <v>30152003</v>
      </c>
      <c r="FUU118" s="85">
        <v>30152003</v>
      </c>
      <c r="FUV118" s="85">
        <v>30152003</v>
      </c>
      <c r="FUW118" s="85">
        <v>30152003</v>
      </c>
      <c r="FUX118" s="85">
        <v>30152003</v>
      </c>
      <c r="FUY118" s="85">
        <v>30152003</v>
      </c>
      <c r="FUZ118" s="85">
        <v>30152003</v>
      </c>
      <c r="FVA118" s="85">
        <v>30152003</v>
      </c>
      <c r="FVB118" s="85">
        <v>30152003</v>
      </c>
      <c r="FVC118" s="85">
        <v>30152003</v>
      </c>
      <c r="FVD118" s="85">
        <v>30152003</v>
      </c>
      <c r="FVE118" s="85">
        <v>30152003</v>
      </c>
      <c r="FVF118" s="85">
        <v>30152003</v>
      </c>
      <c r="FVG118" s="85">
        <v>30152003</v>
      </c>
      <c r="FVH118" s="85">
        <v>30152003</v>
      </c>
      <c r="FVI118" s="85">
        <v>30152003</v>
      </c>
      <c r="FVJ118" s="85">
        <v>30152003</v>
      </c>
      <c r="FVK118" s="85">
        <v>30152003</v>
      </c>
      <c r="FVL118" s="85">
        <v>30152003</v>
      </c>
      <c r="FVM118" s="85">
        <v>30152003</v>
      </c>
      <c r="FVN118" s="85">
        <v>30152003</v>
      </c>
      <c r="FVO118" s="85">
        <v>30152003</v>
      </c>
      <c r="FVP118" s="85">
        <v>30152003</v>
      </c>
      <c r="FVQ118" s="85">
        <v>30152003</v>
      </c>
      <c r="FVR118" s="85">
        <v>30152003</v>
      </c>
      <c r="FVS118" s="85">
        <v>30152003</v>
      </c>
      <c r="FVT118" s="85">
        <v>30152003</v>
      </c>
      <c r="FVU118" s="85">
        <v>30152003</v>
      </c>
      <c r="FVV118" s="85">
        <v>30152003</v>
      </c>
      <c r="FVW118" s="85">
        <v>30152003</v>
      </c>
      <c r="FVX118" s="85">
        <v>30152003</v>
      </c>
      <c r="FVY118" s="85">
        <v>30152003</v>
      </c>
      <c r="FVZ118" s="85">
        <v>30152003</v>
      </c>
      <c r="FWA118" s="85">
        <v>30152003</v>
      </c>
      <c r="FWB118" s="85">
        <v>30152003</v>
      </c>
      <c r="FWC118" s="85">
        <v>30152003</v>
      </c>
      <c r="FWD118" s="85">
        <v>30152003</v>
      </c>
      <c r="FWE118" s="85">
        <v>30152003</v>
      </c>
      <c r="FWF118" s="85">
        <v>30152003</v>
      </c>
      <c r="FWG118" s="85">
        <v>30152003</v>
      </c>
      <c r="FWH118" s="85">
        <v>30152003</v>
      </c>
      <c r="FWI118" s="85">
        <v>30152003</v>
      </c>
      <c r="FWJ118" s="85">
        <v>30152003</v>
      </c>
      <c r="FWK118" s="85">
        <v>30152003</v>
      </c>
      <c r="FWL118" s="85">
        <v>30152003</v>
      </c>
      <c r="FWM118" s="85">
        <v>30152003</v>
      </c>
      <c r="FWN118" s="85">
        <v>30152003</v>
      </c>
      <c r="FWO118" s="85">
        <v>30152003</v>
      </c>
      <c r="FWP118" s="85">
        <v>30152003</v>
      </c>
      <c r="FWQ118" s="85">
        <v>30152003</v>
      </c>
      <c r="FWR118" s="85">
        <v>30152003</v>
      </c>
      <c r="FWS118" s="85">
        <v>30152003</v>
      </c>
      <c r="FWT118" s="85">
        <v>30152003</v>
      </c>
      <c r="FWU118" s="85">
        <v>30152003</v>
      </c>
      <c r="FWV118" s="85">
        <v>30152003</v>
      </c>
      <c r="FWW118" s="85">
        <v>30152003</v>
      </c>
      <c r="FWX118" s="85">
        <v>30152003</v>
      </c>
      <c r="FWY118" s="85">
        <v>30152003</v>
      </c>
      <c r="FWZ118" s="85">
        <v>30152003</v>
      </c>
      <c r="FXA118" s="85">
        <v>30152003</v>
      </c>
      <c r="FXB118" s="85">
        <v>30152003</v>
      </c>
      <c r="FXC118" s="85">
        <v>30152003</v>
      </c>
      <c r="FXD118" s="85">
        <v>30152003</v>
      </c>
      <c r="FXE118" s="85">
        <v>30152003</v>
      </c>
      <c r="FXF118" s="85">
        <v>30152003</v>
      </c>
      <c r="FXG118" s="85">
        <v>30152003</v>
      </c>
      <c r="FXH118" s="85">
        <v>30152003</v>
      </c>
      <c r="FXI118" s="85">
        <v>30152003</v>
      </c>
      <c r="FXJ118" s="85">
        <v>30152003</v>
      </c>
      <c r="FXK118" s="85">
        <v>30152003</v>
      </c>
      <c r="FXL118" s="85">
        <v>30152003</v>
      </c>
      <c r="FXM118" s="85">
        <v>30152003</v>
      </c>
      <c r="FXN118" s="85">
        <v>30152003</v>
      </c>
      <c r="FXO118" s="85">
        <v>30152003</v>
      </c>
      <c r="FXP118" s="85">
        <v>30152003</v>
      </c>
      <c r="FXQ118" s="85">
        <v>30152003</v>
      </c>
      <c r="FXR118" s="85">
        <v>30152003</v>
      </c>
      <c r="FXS118" s="85">
        <v>30152003</v>
      </c>
      <c r="FXT118" s="85">
        <v>30152003</v>
      </c>
      <c r="FXU118" s="85">
        <v>30152003</v>
      </c>
      <c r="FXV118" s="85">
        <v>30152003</v>
      </c>
      <c r="FXW118" s="85">
        <v>30152003</v>
      </c>
      <c r="FXX118" s="85">
        <v>30152003</v>
      </c>
      <c r="FXY118" s="85">
        <v>30152003</v>
      </c>
      <c r="FXZ118" s="85">
        <v>30152003</v>
      </c>
      <c r="FYA118" s="85">
        <v>30152003</v>
      </c>
      <c r="FYB118" s="85">
        <v>30152003</v>
      </c>
      <c r="FYC118" s="85">
        <v>30152003</v>
      </c>
      <c r="FYD118" s="85">
        <v>30152003</v>
      </c>
      <c r="FYE118" s="85">
        <v>30152003</v>
      </c>
      <c r="FYF118" s="85">
        <v>30152003</v>
      </c>
      <c r="FYG118" s="85">
        <v>30152003</v>
      </c>
      <c r="FYH118" s="85">
        <v>30152003</v>
      </c>
      <c r="FYI118" s="85">
        <v>30152003</v>
      </c>
      <c r="FYJ118" s="85">
        <v>30152003</v>
      </c>
      <c r="FYK118" s="85">
        <v>30152003</v>
      </c>
      <c r="FYL118" s="85">
        <v>30152003</v>
      </c>
      <c r="FYM118" s="85">
        <v>30152003</v>
      </c>
      <c r="FYN118" s="85">
        <v>30152003</v>
      </c>
      <c r="FYO118" s="85">
        <v>30152003</v>
      </c>
      <c r="FYP118" s="85">
        <v>30152003</v>
      </c>
      <c r="FYQ118" s="85">
        <v>30152003</v>
      </c>
      <c r="FYR118" s="85">
        <v>30152003</v>
      </c>
      <c r="FYS118" s="85">
        <v>30152003</v>
      </c>
      <c r="FYT118" s="85">
        <v>30152003</v>
      </c>
      <c r="FYU118" s="85">
        <v>30152003</v>
      </c>
      <c r="FYV118" s="85">
        <v>30152003</v>
      </c>
      <c r="FYW118" s="85">
        <v>30152003</v>
      </c>
      <c r="FYX118" s="85">
        <v>30152003</v>
      </c>
      <c r="FYY118" s="85">
        <v>30152003</v>
      </c>
      <c r="FYZ118" s="85">
        <v>30152003</v>
      </c>
      <c r="FZA118" s="85">
        <v>30152003</v>
      </c>
      <c r="FZB118" s="85">
        <v>30152003</v>
      </c>
      <c r="FZC118" s="85">
        <v>30152003</v>
      </c>
      <c r="FZD118" s="85">
        <v>30152003</v>
      </c>
      <c r="FZE118" s="85">
        <v>30152003</v>
      </c>
      <c r="FZF118" s="85">
        <v>30152003</v>
      </c>
      <c r="FZG118" s="85">
        <v>30152003</v>
      </c>
      <c r="FZH118" s="85">
        <v>30152003</v>
      </c>
      <c r="FZI118" s="85">
        <v>30152003</v>
      </c>
      <c r="FZJ118" s="85">
        <v>30152003</v>
      </c>
      <c r="FZK118" s="85">
        <v>30152003</v>
      </c>
      <c r="FZL118" s="85">
        <v>30152003</v>
      </c>
      <c r="FZM118" s="85">
        <v>30152003</v>
      </c>
      <c r="FZN118" s="85">
        <v>30152003</v>
      </c>
      <c r="FZO118" s="85">
        <v>30152003</v>
      </c>
      <c r="FZP118" s="85">
        <v>30152003</v>
      </c>
      <c r="FZQ118" s="85">
        <v>30152003</v>
      </c>
      <c r="FZR118" s="85">
        <v>30152003</v>
      </c>
      <c r="FZS118" s="85">
        <v>30152003</v>
      </c>
      <c r="FZT118" s="85">
        <v>30152003</v>
      </c>
      <c r="FZU118" s="85">
        <v>30152003</v>
      </c>
      <c r="FZV118" s="85">
        <v>30152003</v>
      </c>
      <c r="FZW118" s="85">
        <v>30152003</v>
      </c>
      <c r="FZX118" s="85">
        <v>30152003</v>
      </c>
      <c r="FZY118" s="85">
        <v>30152003</v>
      </c>
      <c r="FZZ118" s="85">
        <v>30152003</v>
      </c>
      <c r="GAA118" s="85">
        <v>30152003</v>
      </c>
      <c r="GAB118" s="85">
        <v>30152003</v>
      </c>
      <c r="GAC118" s="85">
        <v>30152003</v>
      </c>
      <c r="GAD118" s="85">
        <v>30152003</v>
      </c>
      <c r="GAE118" s="85">
        <v>30152003</v>
      </c>
      <c r="GAF118" s="85">
        <v>30152003</v>
      </c>
      <c r="GAG118" s="85">
        <v>30152003</v>
      </c>
      <c r="GAH118" s="85">
        <v>30152003</v>
      </c>
      <c r="GAI118" s="85">
        <v>30152003</v>
      </c>
      <c r="GAJ118" s="85">
        <v>30152003</v>
      </c>
      <c r="GAK118" s="85">
        <v>30152003</v>
      </c>
      <c r="GAL118" s="85">
        <v>30152003</v>
      </c>
      <c r="GAM118" s="85">
        <v>30152003</v>
      </c>
      <c r="GAN118" s="85">
        <v>30152003</v>
      </c>
      <c r="GAO118" s="85">
        <v>30152003</v>
      </c>
      <c r="GAP118" s="85">
        <v>30152003</v>
      </c>
      <c r="GAQ118" s="85">
        <v>30152003</v>
      </c>
      <c r="GAR118" s="85">
        <v>30152003</v>
      </c>
      <c r="GAS118" s="85">
        <v>30152003</v>
      </c>
      <c r="GAT118" s="85">
        <v>30152003</v>
      </c>
      <c r="GAU118" s="85">
        <v>30152003</v>
      </c>
      <c r="GAV118" s="85">
        <v>30152003</v>
      </c>
      <c r="GAW118" s="85">
        <v>30152003</v>
      </c>
      <c r="GAX118" s="85">
        <v>30152003</v>
      </c>
      <c r="GAY118" s="85">
        <v>30152003</v>
      </c>
      <c r="GAZ118" s="85">
        <v>30152003</v>
      </c>
      <c r="GBA118" s="85">
        <v>30152003</v>
      </c>
      <c r="GBB118" s="85">
        <v>30152003</v>
      </c>
      <c r="GBC118" s="85">
        <v>30152003</v>
      </c>
      <c r="GBD118" s="85">
        <v>30152003</v>
      </c>
      <c r="GBE118" s="85">
        <v>30152003</v>
      </c>
      <c r="GBF118" s="85">
        <v>30152003</v>
      </c>
      <c r="GBG118" s="85">
        <v>30152003</v>
      </c>
      <c r="GBH118" s="85">
        <v>30152003</v>
      </c>
      <c r="GBI118" s="85">
        <v>30152003</v>
      </c>
      <c r="GBJ118" s="85">
        <v>30152003</v>
      </c>
      <c r="GBK118" s="85">
        <v>30152003</v>
      </c>
      <c r="GBL118" s="85">
        <v>30152003</v>
      </c>
      <c r="GBM118" s="85">
        <v>30152003</v>
      </c>
      <c r="GBN118" s="85">
        <v>30152003</v>
      </c>
      <c r="GBO118" s="85">
        <v>30152003</v>
      </c>
      <c r="GBP118" s="85">
        <v>30152003</v>
      </c>
      <c r="GBQ118" s="85">
        <v>30152003</v>
      </c>
      <c r="GBR118" s="85">
        <v>30152003</v>
      </c>
      <c r="GBS118" s="85">
        <v>30152003</v>
      </c>
      <c r="GBT118" s="85">
        <v>30152003</v>
      </c>
      <c r="GBU118" s="85">
        <v>30152003</v>
      </c>
      <c r="GBV118" s="85">
        <v>30152003</v>
      </c>
      <c r="GBW118" s="85">
        <v>30152003</v>
      </c>
      <c r="GBX118" s="85">
        <v>30152003</v>
      </c>
      <c r="GBY118" s="85">
        <v>30152003</v>
      </c>
      <c r="GBZ118" s="85">
        <v>30152003</v>
      </c>
      <c r="GCA118" s="85">
        <v>30152003</v>
      </c>
      <c r="GCB118" s="85">
        <v>30152003</v>
      </c>
      <c r="GCC118" s="85">
        <v>30152003</v>
      </c>
      <c r="GCD118" s="85">
        <v>30152003</v>
      </c>
      <c r="GCE118" s="85">
        <v>30152003</v>
      </c>
      <c r="GCF118" s="85">
        <v>30152003</v>
      </c>
      <c r="GCG118" s="85">
        <v>30152003</v>
      </c>
      <c r="GCH118" s="85">
        <v>30152003</v>
      </c>
      <c r="GCI118" s="85">
        <v>30152003</v>
      </c>
      <c r="GCJ118" s="85">
        <v>30152003</v>
      </c>
      <c r="GCK118" s="85">
        <v>30152003</v>
      </c>
      <c r="GCL118" s="85">
        <v>30152003</v>
      </c>
      <c r="GCM118" s="85">
        <v>30152003</v>
      </c>
      <c r="GCN118" s="85">
        <v>30152003</v>
      </c>
      <c r="GCO118" s="85">
        <v>30152003</v>
      </c>
      <c r="GCP118" s="85">
        <v>30152003</v>
      </c>
      <c r="GCQ118" s="85">
        <v>30152003</v>
      </c>
      <c r="GCR118" s="85">
        <v>30152003</v>
      </c>
      <c r="GCS118" s="85">
        <v>30152003</v>
      </c>
      <c r="GCT118" s="85">
        <v>30152003</v>
      </c>
      <c r="GCU118" s="85">
        <v>30152003</v>
      </c>
      <c r="GCV118" s="85">
        <v>30152003</v>
      </c>
      <c r="GCW118" s="85">
        <v>30152003</v>
      </c>
      <c r="GCX118" s="85">
        <v>30152003</v>
      </c>
      <c r="GCY118" s="85">
        <v>30152003</v>
      </c>
      <c r="GCZ118" s="85">
        <v>30152003</v>
      </c>
      <c r="GDA118" s="85">
        <v>30152003</v>
      </c>
      <c r="GDB118" s="85">
        <v>30152003</v>
      </c>
      <c r="GDC118" s="85">
        <v>30152003</v>
      </c>
      <c r="GDD118" s="85">
        <v>30152003</v>
      </c>
      <c r="GDE118" s="85">
        <v>30152003</v>
      </c>
      <c r="GDF118" s="85">
        <v>30152003</v>
      </c>
      <c r="GDG118" s="85">
        <v>30152003</v>
      </c>
      <c r="GDH118" s="85">
        <v>30152003</v>
      </c>
      <c r="GDI118" s="85">
        <v>30152003</v>
      </c>
      <c r="GDJ118" s="85">
        <v>30152003</v>
      </c>
      <c r="GDK118" s="85">
        <v>30152003</v>
      </c>
      <c r="GDL118" s="85">
        <v>30152003</v>
      </c>
      <c r="GDM118" s="85">
        <v>30152003</v>
      </c>
      <c r="GDN118" s="85">
        <v>30152003</v>
      </c>
      <c r="GDO118" s="85">
        <v>30152003</v>
      </c>
      <c r="GDP118" s="85">
        <v>30152003</v>
      </c>
      <c r="GDQ118" s="85">
        <v>30152003</v>
      </c>
      <c r="GDR118" s="85">
        <v>30152003</v>
      </c>
      <c r="GDS118" s="85">
        <v>30152003</v>
      </c>
      <c r="GDT118" s="85">
        <v>30152003</v>
      </c>
      <c r="GDU118" s="85">
        <v>30152003</v>
      </c>
      <c r="GDV118" s="85">
        <v>30152003</v>
      </c>
      <c r="GDW118" s="85">
        <v>30152003</v>
      </c>
      <c r="GDX118" s="85">
        <v>30152003</v>
      </c>
      <c r="GDY118" s="85">
        <v>30152003</v>
      </c>
      <c r="GDZ118" s="85">
        <v>30152003</v>
      </c>
      <c r="GEA118" s="85">
        <v>30152003</v>
      </c>
      <c r="GEB118" s="85">
        <v>30152003</v>
      </c>
      <c r="GEC118" s="85">
        <v>30152003</v>
      </c>
      <c r="GED118" s="85">
        <v>30152003</v>
      </c>
      <c r="GEE118" s="85">
        <v>30152003</v>
      </c>
      <c r="GEF118" s="85">
        <v>30152003</v>
      </c>
      <c r="GEG118" s="85">
        <v>30152003</v>
      </c>
      <c r="GEH118" s="85">
        <v>30152003</v>
      </c>
      <c r="GEI118" s="85">
        <v>30152003</v>
      </c>
      <c r="GEJ118" s="85">
        <v>30152003</v>
      </c>
      <c r="GEK118" s="85">
        <v>30152003</v>
      </c>
      <c r="GEL118" s="85">
        <v>30152003</v>
      </c>
      <c r="GEM118" s="85">
        <v>30152003</v>
      </c>
      <c r="GEN118" s="85">
        <v>30152003</v>
      </c>
      <c r="GEO118" s="85">
        <v>30152003</v>
      </c>
      <c r="GEP118" s="85">
        <v>30152003</v>
      </c>
      <c r="GEQ118" s="85">
        <v>30152003</v>
      </c>
      <c r="GER118" s="85">
        <v>30152003</v>
      </c>
      <c r="GES118" s="85">
        <v>30152003</v>
      </c>
      <c r="GET118" s="85">
        <v>30152003</v>
      </c>
      <c r="GEU118" s="85">
        <v>30152003</v>
      </c>
      <c r="GEV118" s="85">
        <v>30152003</v>
      </c>
      <c r="GEW118" s="85">
        <v>30152003</v>
      </c>
      <c r="GEX118" s="85">
        <v>30152003</v>
      </c>
      <c r="GEY118" s="85">
        <v>30152003</v>
      </c>
      <c r="GEZ118" s="85">
        <v>30152003</v>
      </c>
      <c r="GFA118" s="85">
        <v>30152003</v>
      </c>
      <c r="GFB118" s="85">
        <v>30152003</v>
      </c>
      <c r="GFC118" s="85">
        <v>30152003</v>
      </c>
      <c r="GFD118" s="85">
        <v>30152003</v>
      </c>
      <c r="GFE118" s="85">
        <v>30152003</v>
      </c>
      <c r="GFF118" s="85">
        <v>30152003</v>
      </c>
      <c r="GFG118" s="85">
        <v>30152003</v>
      </c>
      <c r="GFH118" s="85">
        <v>30152003</v>
      </c>
      <c r="GFI118" s="85">
        <v>30152003</v>
      </c>
      <c r="GFJ118" s="85">
        <v>30152003</v>
      </c>
      <c r="GFK118" s="85">
        <v>30152003</v>
      </c>
      <c r="GFL118" s="85">
        <v>30152003</v>
      </c>
      <c r="GFM118" s="85">
        <v>30152003</v>
      </c>
      <c r="GFN118" s="85">
        <v>30152003</v>
      </c>
      <c r="GFO118" s="85">
        <v>30152003</v>
      </c>
      <c r="GFP118" s="85">
        <v>30152003</v>
      </c>
      <c r="GFQ118" s="85">
        <v>30152003</v>
      </c>
      <c r="GFR118" s="85">
        <v>30152003</v>
      </c>
      <c r="GFS118" s="85">
        <v>30152003</v>
      </c>
      <c r="GFT118" s="85">
        <v>30152003</v>
      </c>
      <c r="GFU118" s="85">
        <v>30152003</v>
      </c>
      <c r="GFV118" s="85">
        <v>30152003</v>
      </c>
      <c r="GFW118" s="85">
        <v>30152003</v>
      </c>
      <c r="GFX118" s="85">
        <v>30152003</v>
      </c>
      <c r="GFY118" s="85">
        <v>30152003</v>
      </c>
      <c r="GFZ118" s="85">
        <v>30152003</v>
      </c>
      <c r="GGA118" s="85">
        <v>30152003</v>
      </c>
      <c r="GGB118" s="85">
        <v>30152003</v>
      </c>
      <c r="GGC118" s="85">
        <v>30152003</v>
      </c>
      <c r="GGD118" s="85">
        <v>30152003</v>
      </c>
      <c r="GGE118" s="85">
        <v>30152003</v>
      </c>
      <c r="GGF118" s="85">
        <v>30152003</v>
      </c>
      <c r="GGG118" s="85">
        <v>30152003</v>
      </c>
      <c r="GGH118" s="85">
        <v>30152003</v>
      </c>
      <c r="GGI118" s="85">
        <v>30152003</v>
      </c>
      <c r="GGJ118" s="85">
        <v>30152003</v>
      </c>
      <c r="GGK118" s="85">
        <v>30152003</v>
      </c>
      <c r="GGL118" s="85">
        <v>30152003</v>
      </c>
      <c r="GGM118" s="85">
        <v>30152003</v>
      </c>
      <c r="GGN118" s="85">
        <v>30152003</v>
      </c>
      <c r="GGO118" s="85">
        <v>30152003</v>
      </c>
      <c r="GGP118" s="85">
        <v>30152003</v>
      </c>
      <c r="GGQ118" s="85">
        <v>30152003</v>
      </c>
      <c r="GGR118" s="85">
        <v>30152003</v>
      </c>
      <c r="GGS118" s="85">
        <v>30152003</v>
      </c>
      <c r="GGT118" s="85">
        <v>30152003</v>
      </c>
      <c r="GGU118" s="85">
        <v>30152003</v>
      </c>
      <c r="GGV118" s="85">
        <v>30152003</v>
      </c>
      <c r="GGW118" s="85">
        <v>30152003</v>
      </c>
      <c r="GGX118" s="85">
        <v>30152003</v>
      </c>
      <c r="GGY118" s="85">
        <v>30152003</v>
      </c>
      <c r="GGZ118" s="85">
        <v>30152003</v>
      </c>
      <c r="GHA118" s="85">
        <v>30152003</v>
      </c>
      <c r="GHB118" s="85">
        <v>30152003</v>
      </c>
      <c r="GHC118" s="85">
        <v>30152003</v>
      </c>
      <c r="GHD118" s="85">
        <v>30152003</v>
      </c>
      <c r="GHE118" s="85">
        <v>30152003</v>
      </c>
      <c r="GHF118" s="85">
        <v>30152003</v>
      </c>
      <c r="GHG118" s="85">
        <v>30152003</v>
      </c>
      <c r="GHH118" s="85">
        <v>30152003</v>
      </c>
      <c r="GHI118" s="85">
        <v>30152003</v>
      </c>
      <c r="GHJ118" s="85">
        <v>30152003</v>
      </c>
      <c r="GHK118" s="85">
        <v>30152003</v>
      </c>
      <c r="GHL118" s="85">
        <v>30152003</v>
      </c>
      <c r="GHM118" s="85">
        <v>30152003</v>
      </c>
      <c r="GHN118" s="85">
        <v>30152003</v>
      </c>
      <c r="GHO118" s="85">
        <v>30152003</v>
      </c>
      <c r="GHP118" s="85">
        <v>30152003</v>
      </c>
      <c r="GHQ118" s="85">
        <v>30152003</v>
      </c>
      <c r="GHR118" s="85">
        <v>30152003</v>
      </c>
      <c r="GHS118" s="85">
        <v>30152003</v>
      </c>
      <c r="GHT118" s="85">
        <v>30152003</v>
      </c>
      <c r="GHU118" s="85">
        <v>30152003</v>
      </c>
      <c r="GHV118" s="85">
        <v>30152003</v>
      </c>
      <c r="GHW118" s="85">
        <v>30152003</v>
      </c>
      <c r="GHX118" s="85">
        <v>30152003</v>
      </c>
      <c r="GHY118" s="85">
        <v>30152003</v>
      </c>
      <c r="GHZ118" s="85">
        <v>30152003</v>
      </c>
      <c r="GIA118" s="85">
        <v>30152003</v>
      </c>
      <c r="GIB118" s="85">
        <v>30152003</v>
      </c>
      <c r="GIC118" s="85">
        <v>30152003</v>
      </c>
      <c r="GID118" s="85">
        <v>30152003</v>
      </c>
      <c r="GIE118" s="85">
        <v>30152003</v>
      </c>
      <c r="GIF118" s="85">
        <v>30152003</v>
      </c>
      <c r="GIG118" s="85">
        <v>30152003</v>
      </c>
      <c r="GIH118" s="85">
        <v>30152003</v>
      </c>
      <c r="GII118" s="85">
        <v>30152003</v>
      </c>
      <c r="GIJ118" s="85">
        <v>30152003</v>
      </c>
      <c r="GIK118" s="85">
        <v>30152003</v>
      </c>
      <c r="GIL118" s="85">
        <v>30152003</v>
      </c>
      <c r="GIM118" s="85">
        <v>30152003</v>
      </c>
      <c r="GIN118" s="85">
        <v>30152003</v>
      </c>
      <c r="GIO118" s="85">
        <v>30152003</v>
      </c>
      <c r="GIP118" s="85">
        <v>30152003</v>
      </c>
      <c r="GIQ118" s="85">
        <v>30152003</v>
      </c>
      <c r="GIR118" s="85">
        <v>30152003</v>
      </c>
      <c r="GIS118" s="85">
        <v>30152003</v>
      </c>
      <c r="GIT118" s="85">
        <v>30152003</v>
      </c>
      <c r="GIU118" s="85">
        <v>30152003</v>
      </c>
      <c r="GIV118" s="85">
        <v>30152003</v>
      </c>
      <c r="GIW118" s="85">
        <v>30152003</v>
      </c>
      <c r="GIX118" s="85">
        <v>30152003</v>
      </c>
      <c r="GIY118" s="85">
        <v>30152003</v>
      </c>
      <c r="GIZ118" s="85">
        <v>30152003</v>
      </c>
      <c r="GJA118" s="85">
        <v>30152003</v>
      </c>
      <c r="GJB118" s="85">
        <v>30152003</v>
      </c>
      <c r="GJC118" s="85">
        <v>30152003</v>
      </c>
      <c r="GJD118" s="85">
        <v>30152003</v>
      </c>
      <c r="GJE118" s="85">
        <v>30152003</v>
      </c>
      <c r="GJF118" s="85">
        <v>30152003</v>
      </c>
      <c r="GJG118" s="85">
        <v>30152003</v>
      </c>
      <c r="GJH118" s="85">
        <v>30152003</v>
      </c>
      <c r="GJI118" s="85">
        <v>30152003</v>
      </c>
      <c r="GJJ118" s="85">
        <v>30152003</v>
      </c>
      <c r="GJK118" s="85">
        <v>30152003</v>
      </c>
      <c r="GJL118" s="85">
        <v>30152003</v>
      </c>
      <c r="GJM118" s="85">
        <v>30152003</v>
      </c>
      <c r="GJN118" s="85">
        <v>30152003</v>
      </c>
      <c r="GJO118" s="85">
        <v>30152003</v>
      </c>
      <c r="GJP118" s="85">
        <v>30152003</v>
      </c>
      <c r="GJQ118" s="85">
        <v>30152003</v>
      </c>
      <c r="GJR118" s="85">
        <v>30152003</v>
      </c>
      <c r="GJS118" s="85">
        <v>30152003</v>
      </c>
      <c r="GJT118" s="85">
        <v>30152003</v>
      </c>
      <c r="GJU118" s="85">
        <v>30152003</v>
      </c>
      <c r="GJV118" s="85">
        <v>30152003</v>
      </c>
      <c r="GJW118" s="85">
        <v>30152003</v>
      </c>
      <c r="GJX118" s="85">
        <v>30152003</v>
      </c>
      <c r="GJY118" s="85">
        <v>30152003</v>
      </c>
      <c r="GJZ118" s="85">
        <v>30152003</v>
      </c>
      <c r="GKA118" s="85">
        <v>30152003</v>
      </c>
      <c r="GKB118" s="85">
        <v>30152003</v>
      </c>
      <c r="GKC118" s="85">
        <v>30152003</v>
      </c>
      <c r="GKD118" s="85">
        <v>30152003</v>
      </c>
      <c r="GKE118" s="85">
        <v>30152003</v>
      </c>
      <c r="GKF118" s="85">
        <v>30152003</v>
      </c>
      <c r="GKG118" s="85">
        <v>30152003</v>
      </c>
      <c r="GKH118" s="85">
        <v>30152003</v>
      </c>
      <c r="GKI118" s="85">
        <v>30152003</v>
      </c>
      <c r="GKJ118" s="85">
        <v>30152003</v>
      </c>
      <c r="GKK118" s="85">
        <v>30152003</v>
      </c>
      <c r="GKL118" s="85">
        <v>30152003</v>
      </c>
      <c r="GKM118" s="85">
        <v>30152003</v>
      </c>
      <c r="GKN118" s="85">
        <v>30152003</v>
      </c>
      <c r="GKO118" s="85">
        <v>30152003</v>
      </c>
      <c r="GKP118" s="85">
        <v>30152003</v>
      </c>
      <c r="GKQ118" s="85">
        <v>30152003</v>
      </c>
      <c r="GKR118" s="85">
        <v>30152003</v>
      </c>
      <c r="GKS118" s="85">
        <v>30152003</v>
      </c>
      <c r="GKT118" s="85">
        <v>30152003</v>
      </c>
      <c r="GKU118" s="85">
        <v>30152003</v>
      </c>
      <c r="GKV118" s="85">
        <v>30152003</v>
      </c>
      <c r="GKW118" s="85">
        <v>30152003</v>
      </c>
      <c r="GKX118" s="85">
        <v>30152003</v>
      </c>
      <c r="GKY118" s="85">
        <v>30152003</v>
      </c>
      <c r="GKZ118" s="85">
        <v>30152003</v>
      </c>
      <c r="GLA118" s="85">
        <v>30152003</v>
      </c>
      <c r="GLB118" s="85">
        <v>30152003</v>
      </c>
      <c r="GLC118" s="85">
        <v>30152003</v>
      </c>
      <c r="GLD118" s="85">
        <v>30152003</v>
      </c>
      <c r="GLE118" s="85">
        <v>30152003</v>
      </c>
      <c r="GLF118" s="85">
        <v>30152003</v>
      </c>
      <c r="GLG118" s="85">
        <v>30152003</v>
      </c>
      <c r="GLH118" s="85">
        <v>30152003</v>
      </c>
      <c r="GLI118" s="85">
        <v>30152003</v>
      </c>
      <c r="GLJ118" s="85">
        <v>30152003</v>
      </c>
      <c r="GLK118" s="85">
        <v>30152003</v>
      </c>
      <c r="GLL118" s="85">
        <v>30152003</v>
      </c>
      <c r="GLM118" s="85">
        <v>30152003</v>
      </c>
      <c r="GLN118" s="85">
        <v>30152003</v>
      </c>
      <c r="GLO118" s="85">
        <v>30152003</v>
      </c>
      <c r="GLP118" s="85">
        <v>30152003</v>
      </c>
      <c r="GLQ118" s="85">
        <v>30152003</v>
      </c>
      <c r="GLR118" s="85">
        <v>30152003</v>
      </c>
      <c r="GLS118" s="85">
        <v>30152003</v>
      </c>
      <c r="GLT118" s="85">
        <v>30152003</v>
      </c>
      <c r="GLU118" s="85">
        <v>30152003</v>
      </c>
      <c r="GLV118" s="85">
        <v>30152003</v>
      </c>
      <c r="GLW118" s="85">
        <v>30152003</v>
      </c>
      <c r="GLX118" s="85">
        <v>30152003</v>
      </c>
      <c r="GLY118" s="85">
        <v>30152003</v>
      </c>
      <c r="GLZ118" s="85">
        <v>30152003</v>
      </c>
      <c r="GMA118" s="85">
        <v>30152003</v>
      </c>
      <c r="GMB118" s="85">
        <v>30152003</v>
      </c>
      <c r="GMC118" s="85">
        <v>30152003</v>
      </c>
      <c r="GMD118" s="85">
        <v>30152003</v>
      </c>
      <c r="GME118" s="85">
        <v>30152003</v>
      </c>
      <c r="GMF118" s="85">
        <v>30152003</v>
      </c>
      <c r="GMG118" s="85">
        <v>30152003</v>
      </c>
      <c r="GMH118" s="85">
        <v>30152003</v>
      </c>
      <c r="GMI118" s="85">
        <v>30152003</v>
      </c>
      <c r="GMJ118" s="85">
        <v>30152003</v>
      </c>
      <c r="GMK118" s="85">
        <v>30152003</v>
      </c>
      <c r="GML118" s="85">
        <v>30152003</v>
      </c>
      <c r="GMM118" s="85">
        <v>30152003</v>
      </c>
      <c r="GMN118" s="85">
        <v>30152003</v>
      </c>
      <c r="GMO118" s="85">
        <v>30152003</v>
      </c>
      <c r="GMP118" s="85">
        <v>30152003</v>
      </c>
      <c r="GMQ118" s="85">
        <v>30152003</v>
      </c>
      <c r="GMR118" s="85">
        <v>30152003</v>
      </c>
      <c r="GMS118" s="85">
        <v>30152003</v>
      </c>
      <c r="GMT118" s="85">
        <v>30152003</v>
      </c>
      <c r="GMU118" s="85">
        <v>30152003</v>
      </c>
      <c r="GMV118" s="85">
        <v>30152003</v>
      </c>
      <c r="GMW118" s="85">
        <v>30152003</v>
      </c>
      <c r="GMX118" s="85">
        <v>30152003</v>
      </c>
      <c r="GMY118" s="85">
        <v>30152003</v>
      </c>
      <c r="GMZ118" s="85">
        <v>30152003</v>
      </c>
      <c r="GNA118" s="85">
        <v>30152003</v>
      </c>
      <c r="GNB118" s="85">
        <v>30152003</v>
      </c>
      <c r="GNC118" s="85">
        <v>30152003</v>
      </c>
      <c r="GND118" s="85">
        <v>30152003</v>
      </c>
      <c r="GNE118" s="85">
        <v>30152003</v>
      </c>
      <c r="GNF118" s="85">
        <v>30152003</v>
      </c>
      <c r="GNG118" s="85">
        <v>30152003</v>
      </c>
      <c r="GNH118" s="85">
        <v>30152003</v>
      </c>
      <c r="GNI118" s="85">
        <v>30152003</v>
      </c>
      <c r="GNJ118" s="85">
        <v>30152003</v>
      </c>
      <c r="GNK118" s="85">
        <v>30152003</v>
      </c>
      <c r="GNL118" s="85">
        <v>30152003</v>
      </c>
      <c r="GNM118" s="85">
        <v>30152003</v>
      </c>
      <c r="GNN118" s="85">
        <v>30152003</v>
      </c>
      <c r="GNO118" s="85">
        <v>30152003</v>
      </c>
      <c r="GNP118" s="85">
        <v>30152003</v>
      </c>
      <c r="GNQ118" s="85">
        <v>30152003</v>
      </c>
      <c r="GNR118" s="85">
        <v>30152003</v>
      </c>
      <c r="GNS118" s="85">
        <v>30152003</v>
      </c>
      <c r="GNT118" s="85">
        <v>30152003</v>
      </c>
      <c r="GNU118" s="85">
        <v>30152003</v>
      </c>
      <c r="GNV118" s="85">
        <v>30152003</v>
      </c>
      <c r="GNW118" s="85">
        <v>30152003</v>
      </c>
      <c r="GNX118" s="85">
        <v>30152003</v>
      </c>
      <c r="GNY118" s="85">
        <v>30152003</v>
      </c>
      <c r="GNZ118" s="85">
        <v>30152003</v>
      </c>
      <c r="GOA118" s="85">
        <v>30152003</v>
      </c>
      <c r="GOB118" s="85">
        <v>30152003</v>
      </c>
      <c r="GOC118" s="85">
        <v>30152003</v>
      </c>
      <c r="GOD118" s="85">
        <v>30152003</v>
      </c>
      <c r="GOE118" s="85">
        <v>30152003</v>
      </c>
      <c r="GOF118" s="85">
        <v>30152003</v>
      </c>
      <c r="GOG118" s="85">
        <v>30152003</v>
      </c>
      <c r="GOH118" s="85">
        <v>30152003</v>
      </c>
      <c r="GOI118" s="85">
        <v>30152003</v>
      </c>
      <c r="GOJ118" s="85">
        <v>30152003</v>
      </c>
      <c r="GOK118" s="85">
        <v>30152003</v>
      </c>
      <c r="GOL118" s="85">
        <v>30152003</v>
      </c>
      <c r="GOM118" s="85">
        <v>30152003</v>
      </c>
      <c r="GON118" s="85">
        <v>30152003</v>
      </c>
      <c r="GOO118" s="85">
        <v>30152003</v>
      </c>
      <c r="GOP118" s="85">
        <v>30152003</v>
      </c>
      <c r="GOQ118" s="85">
        <v>30152003</v>
      </c>
      <c r="GOR118" s="85">
        <v>30152003</v>
      </c>
      <c r="GOS118" s="85">
        <v>30152003</v>
      </c>
      <c r="GOT118" s="85">
        <v>30152003</v>
      </c>
      <c r="GOU118" s="85">
        <v>30152003</v>
      </c>
      <c r="GOV118" s="85">
        <v>30152003</v>
      </c>
      <c r="GOW118" s="85">
        <v>30152003</v>
      </c>
      <c r="GOX118" s="85">
        <v>30152003</v>
      </c>
      <c r="GOY118" s="85">
        <v>30152003</v>
      </c>
      <c r="GOZ118" s="85">
        <v>30152003</v>
      </c>
      <c r="GPA118" s="85">
        <v>30152003</v>
      </c>
      <c r="GPB118" s="85">
        <v>30152003</v>
      </c>
      <c r="GPC118" s="85">
        <v>30152003</v>
      </c>
      <c r="GPD118" s="85">
        <v>30152003</v>
      </c>
      <c r="GPE118" s="85">
        <v>30152003</v>
      </c>
      <c r="GPF118" s="85">
        <v>30152003</v>
      </c>
      <c r="GPG118" s="85">
        <v>30152003</v>
      </c>
      <c r="GPH118" s="85">
        <v>30152003</v>
      </c>
      <c r="GPI118" s="85">
        <v>30152003</v>
      </c>
      <c r="GPJ118" s="85">
        <v>30152003</v>
      </c>
      <c r="GPK118" s="85">
        <v>30152003</v>
      </c>
      <c r="GPL118" s="85">
        <v>30152003</v>
      </c>
      <c r="GPM118" s="85">
        <v>30152003</v>
      </c>
      <c r="GPN118" s="85">
        <v>30152003</v>
      </c>
      <c r="GPO118" s="85">
        <v>30152003</v>
      </c>
      <c r="GPP118" s="85">
        <v>30152003</v>
      </c>
      <c r="GPQ118" s="85">
        <v>30152003</v>
      </c>
      <c r="GPR118" s="85">
        <v>30152003</v>
      </c>
      <c r="GPS118" s="85">
        <v>30152003</v>
      </c>
      <c r="GPT118" s="85">
        <v>30152003</v>
      </c>
      <c r="GPU118" s="85">
        <v>30152003</v>
      </c>
      <c r="GPV118" s="85">
        <v>30152003</v>
      </c>
      <c r="GPW118" s="85">
        <v>30152003</v>
      </c>
      <c r="GPX118" s="85">
        <v>30152003</v>
      </c>
      <c r="GPY118" s="85">
        <v>30152003</v>
      </c>
      <c r="GPZ118" s="85">
        <v>30152003</v>
      </c>
      <c r="GQA118" s="85">
        <v>30152003</v>
      </c>
      <c r="GQB118" s="85">
        <v>30152003</v>
      </c>
      <c r="GQC118" s="85">
        <v>30152003</v>
      </c>
      <c r="GQD118" s="85">
        <v>30152003</v>
      </c>
      <c r="GQE118" s="85">
        <v>30152003</v>
      </c>
      <c r="GQF118" s="85">
        <v>30152003</v>
      </c>
      <c r="GQG118" s="85">
        <v>30152003</v>
      </c>
      <c r="GQH118" s="85">
        <v>30152003</v>
      </c>
      <c r="GQI118" s="85">
        <v>30152003</v>
      </c>
      <c r="GQJ118" s="85">
        <v>30152003</v>
      </c>
      <c r="GQK118" s="85">
        <v>30152003</v>
      </c>
      <c r="GQL118" s="85">
        <v>30152003</v>
      </c>
      <c r="GQM118" s="85">
        <v>30152003</v>
      </c>
      <c r="GQN118" s="85">
        <v>30152003</v>
      </c>
      <c r="GQO118" s="85">
        <v>30152003</v>
      </c>
      <c r="GQP118" s="85">
        <v>30152003</v>
      </c>
      <c r="GQQ118" s="85">
        <v>30152003</v>
      </c>
      <c r="GQR118" s="85">
        <v>30152003</v>
      </c>
      <c r="GQS118" s="85">
        <v>30152003</v>
      </c>
      <c r="GQT118" s="85">
        <v>30152003</v>
      </c>
      <c r="GQU118" s="85">
        <v>30152003</v>
      </c>
      <c r="GQV118" s="85">
        <v>30152003</v>
      </c>
      <c r="GQW118" s="85">
        <v>30152003</v>
      </c>
      <c r="GQX118" s="85">
        <v>30152003</v>
      </c>
      <c r="GQY118" s="85">
        <v>30152003</v>
      </c>
      <c r="GQZ118" s="85">
        <v>30152003</v>
      </c>
      <c r="GRA118" s="85">
        <v>30152003</v>
      </c>
      <c r="GRB118" s="85">
        <v>30152003</v>
      </c>
      <c r="GRC118" s="85">
        <v>30152003</v>
      </c>
      <c r="GRD118" s="85">
        <v>30152003</v>
      </c>
      <c r="GRE118" s="85">
        <v>30152003</v>
      </c>
      <c r="GRF118" s="85">
        <v>30152003</v>
      </c>
      <c r="GRG118" s="85">
        <v>30152003</v>
      </c>
      <c r="GRH118" s="85">
        <v>30152003</v>
      </c>
      <c r="GRI118" s="85">
        <v>30152003</v>
      </c>
      <c r="GRJ118" s="85">
        <v>30152003</v>
      </c>
      <c r="GRK118" s="85">
        <v>30152003</v>
      </c>
      <c r="GRL118" s="85">
        <v>30152003</v>
      </c>
      <c r="GRM118" s="85">
        <v>30152003</v>
      </c>
      <c r="GRN118" s="85">
        <v>30152003</v>
      </c>
      <c r="GRO118" s="85">
        <v>30152003</v>
      </c>
      <c r="GRP118" s="85">
        <v>30152003</v>
      </c>
      <c r="GRQ118" s="85">
        <v>30152003</v>
      </c>
      <c r="GRR118" s="85">
        <v>30152003</v>
      </c>
      <c r="GRS118" s="85">
        <v>30152003</v>
      </c>
      <c r="GRT118" s="85">
        <v>30152003</v>
      </c>
      <c r="GRU118" s="85">
        <v>30152003</v>
      </c>
      <c r="GRV118" s="85">
        <v>30152003</v>
      </c>
      <c r="GRW118" s="85">
        <v>30152003</v>
      </c>
      <c r="GRX118" s="85">
        <v>30152003</v>
      </c>
      <c r="GRY118" s="85">
        <v>30152003</v>
      </c>
      <c r="GRZ118" s="85">
        <v>30152003</v>
      </c>
      <c r="GSA118" s="85">
        <v>30152003</v>
      </c>
      <c r="GSB118" s="85">
        <v>30152003</v>
      </c>
      <c r="GSC118" s="85">
        <v>30152003</v>
      </c>
      <c r="GSD118" s="85">
        <v>30152003</v>
      </c>
      <c r="GSE118" s="85">
        <v>30152003</v>
      </c>
      <c r="GSF118" s="85">
        <v>30152003</v>
      </c>
      <c r="GSG118" s="85">
        <v>30152003</v>
      </c>
      <c r="GSH118" s="85">
        <v>30152003</v>
      </c>
      <c r="GSI118" s="85">
        <v>30152003</v>
      </c>
      <c r="GSJ118" s="85">
        <v>30152003</v>
      </c>
      <c r="GSK118" s="85">
        <v>30152003</v>
      </c>
      <c r="GSL118" s="85">
        <v>30152003</v>
      </c>
      <c r="GSM118" s="85">
        <v>30152003</v>
      </c>
      <c r="GSN118" s="85">
        <v>30152003</v>
      </c>
      <c r="GSO118" s="85">
        <v>30152003</v>
      </c>
      <c r="GSP118" s="85">
        <v>30152003</v>
      </c>
      <c r="GSQ118" s="85">
        <v>30152003</v>
      </c>
      <c r="GSR118" s="85">
        <v>30152003</v>
      </c>
      <c r="GSS118" s="85">
        <v>30152003</v>
      </c>
      <c r="GST118" s="85">
        <v>30152003</v>
      </c>
      <c r="GSU118" s="85">
        <v>30152003</v>
      </c>
      <c r="GSV118" s="85">
        <v>30152003</v>
      </c>
      <c r="GSW118" s="85">
        <v>30152003</v>
      </c>
      <c r="GSX118" s="85">
        <v>30152003</v>
      </c>
      <c r="GSY118" s="85">
        <v>30152003</v>
      </c>
      <c r="GSZ118" s="85">
        <v>30152003</v>
      </c>
      <c r="GTA118" s="85">
        <v>30152003</v>
      </c>
      <c r="GTB118" s="85">
        <v>30152003</v>
      </c>
      <c r="GTC118" s="85">
        <v>30152003</v>
      </c>
      <c r="GTD118" s="85">
        <v>30152003</v>
      </c>
      <c r="GTE118" s="85">
        <v>30152003</v>
      </c>
      <c r="GTF118" s="85">
        <v>30152003</v>
      </c>
      <c r="GTG118" s="85">
        <v>30152003</v>
      </c>
      <c r="GTH118" s="85">
        <v>30152003</v>
      </c>
      <c r="GTI118" s="85">
        <v>30152003</v>
      </c>
      <c r="GTJ118" s="85">
        <v>30152003</v>
      </c>
      <c r="GTK118" s="85">
        <v>30152003</v>
      </c>
      <c r="GTL118" s="85">
        <v>30152003</v>
      </c>
      <c r="GTM118" s="85">
        <v>30152003</v>
      </c>
      <c r="GTN118" s="85">
        <v>30152003</v>
      </c>
      <c r="GTO118" s="85">
        <v>30152003</v>
      </c>
      <c r="GTP118" s="85">
        <v>30152003</v>
      </c>
      <c r="GTQ118" s="85">
        <v>30152003</v>
      </c>
      <c r="GTR118" s="85">
        <v>30152003</v>
      </c>
      <c r="GTS118" s="85">
        <v>30152003</v>
      </c>
      <c r="GTT118" s="85">
        <v>30152003</v>
      </c>
      <c r="GTU118" s="85">
        <v>30152003</v>
      </c>
      <c r="GTV118" s="85">
        <v>30152003</v>
      </c>
      <c r="GTW118" s="85">
        <v>30152003</v>
      </c>
      <c r="GTX118" s="85">
        <v>30152003</v>
      </c>
      <c r="GTY118" s="85">
        <v>30152003</v>
      </c>
      <c r="GTZ118" s="85">
        <v>30152003</v>
      </c>
      <c r="GUA118" s="85">
        <v>30152003</v>
      </c>
      <c r="GUB118" s="85">
        <v>30152003</v>
      </c>
      <c r="GUC118" s="85">
        <v>30152003</v>
      </c>
      <c r="GUD118" s="85">
        <v>30152003</v>
      </c>
      <c r="GUE118" s="85">
        <v>30152003</v>
      </c>
      <c r="GUF118" s="85">
        <v>30152003</v>
      </c>
      <c r="GUG118" s="85">
        <v>30152003</v>
      </c>
      <c r="GUH118" s="85">
        <v>30152003</v>
      </c>
      <c r="GUI118" s="85">
        <v>30152003</v>
      </c>
      <c r="GUJ118" s="85">
        <v>30152003</v>
      </c>
      <c r="GUK118" s="85">
        <v>30152003</v>
      </c>
      <c r="GUL118" s="85">
        <v>30152003</v>
      </c>
      <c r="GUM118" s="85">
        <v>30152003</v>
      </c>
      <c r="GUN118" s="85">
        <v>30152003</v>
      </c>
      <c r="GUO118" s="85">
        <v>30152003</v>
      </c>
      <c r="GUP118" s="85">
        <v>30152003</v>
      </c>
      <c r="GUQ118" s="85">
        <v>30152003</v>
      </c>
      <c r="GUR118" s="85">
        <v>30152003</v>
      </c>
      <c r="GUS118" s="85">
        <v>30152003</v>
      </c>
      <c r="GUT118" s="85">
        <v>30152003</v>
      </c>
      <c r="GUU118" s="85">
        <v>30152003</v>
      </c>
      <c r="GUV118" s="85">
        <v>30152003</v>
      </c>
      <c r="GUW118" s="85">
        <v>30152003</v>
      </c>
      <c r="GUX118" s="85">
        <v>30152003</v>
      </c>
      <c r="GUY118" s="85">
        <v>30152003</v>
      </c>
      <c r="GUZ118" s="85">
        <v>30152003</v>
      </c>
      <c r="GVA118" s="85">
        <v>30152003</v>
      </c>
      <c r="GVB118" s="85">
        <v>30152003</v>
      </c>
      <c r="GVC118" s="85">
        <v>30152003</v>
      </c>
      <c r="GVD118" s="85">
        <v>30152003</v>
      </c>
      <c r="GVE118" s="85">
        <v>30152003</v>
      </c>
      <c r="GVF118" s="85">
        <v>30152003</v>
      </c>
      <c r="GVG118" s="85">
        <v>30152003</v>
      </c>
      <c r="GVH118" s="85">
        <v>30152003</v>
      </c>
      <c r="GVI118" s="85">
        <v>30152003</v>
      </c>
      <c r="GVJ118" s="85">
        <v>30152003</v>
      </c>
      <c r="GVK118" s="85">
        <v>30152003</v>
      </c>
      <c r="GVL118" s="85">
        <v>30152003</v>
      </c>
      <c r="GVM118" s="85">
        <v>30152003</v>
      </c>
      <c r="GVN118" s="85">
        <v>30152003</v>
      </c>
      <c r="GVO118" s="85">
        <v>30152003</v>
      </c>
      <c r="GVP118" s="85">
        <v>30152003</v>
      </c>
      <c r="GVQ118" s="85">
        <v>30152003</v>
      </c>
      <c r="GVR118" s="85">
        <v>30152003</v>
      </c>
      <c r="GVS118" s="85">
        <v>30152003</v>
      </c>
      <c r="GVT118" s="85">
        <v>30152003</v>
      </c>
      <c r="GVU118" s="85">
        <v>30152003</v>
      </c>
      <c r="GVV118" s="85">
        <v>30152003</v>
      </c>
      <c r="GVW118" s="85">
        <v>30152003</v>
      </c>
      <c r="GVX118" s="85">
        <v>30152003</v>
      </c>
      <c r="GVY118" s="85">
        <v>30152003</v>
      </c>
      <c r="GVZ118" s="85">
        <v>30152003</v>
      </c>
      <c r="GWA118" s="85">
        <v>30152003</v>
      </c>
      <c r="GWB118" s="85">
        <v>30152003</v>
      </c>
      <c r="GWC118" s="85">
        <v>30152003</v>
      </c>
      <c r="GWD118" s="85">
        <v>30152003</v>
      </c>
      <c r="GWE118" s="85">
        <v>30152003</v>
      </c>
      <c r="GWF118" s="85">
        <v>30152003</v>
      </c>
      <c r="GWG118" s="85">
        <v>30152003</v>
      </c>
      <c r="GWH118" s="85">
        <v>30152003</v>
      </c>
      <c r="GWI118" s="85">
        <v>30152003</v>
      </c>
      <c r="GWJ118" s="85">
        <v>30152003</v>
      </c>
      <c r="GWK118" s="85">
        <v>30152003</v>
      </c>
      <c r="GWL118" s="85">
        <v>30152003</v>
      </c>
      <c r="GWM118" s="85">
        <v>30152003</v>
      </c>
      <c r="GWN118" s="85">
        <v>30152003</v>
      </c>
      <c r="GWO118" s="85">
        <v>30152003</v>
      </c>
      <c r="GWP118" s="85">
        <v>30152003</v>
      </c>
      <c r="GWQ118" s="85">
        <v>30152003</v>
      </c>
      <c r="GWR118" s="85">
        <v>30152003</v>
      </c>
      <c r="GWS118" s="85">
        <v>30152003</v>
      </c>
      <c r="GWT118" s="85">
        <v>30152003</v>
      </c>
      <c r="GWU118" s="85">
        <v>30152003</v>
      </c>
      <c r="GWV118" s="85">
        <v>30152003</v>
      </c>
      <c r="GWW118" s="85">
        <v>30152003</v>
      </c>
      <c r="GWX118" s="85">
        <v>30152003</v>
      </c>
      <c r="GWY118" s="85">
        <v>30152003</v>
      </c>
      <c r="GWZ118" s="85">
        <v>30152003</v>
      </c>
      <c r="GXA118" s="85">
        <v>30152003</v>
      </c>
      <c r="GXB118" s="85">
        <v>30152003</v>
      </c>
      <c r="GXC118" s="85">
        <v>30152003</v>
      </c>
      <c r="GXD118" s="85">
        <v>30152003</v>
      </c>
      <c r="GXE118" s="85">
        <v>30152003</v>
      </c>
      <c r="GXF118" s="85">
        <v>30152003</v>
      </c>
      <c r="GXG118" s="85">
        <v>30152003</v>
      </c>
      <c r="GXH118" s="85">
        <v>30152003</v>
      </c>
      <c r="GXI118" s="85">
        <v>30152003</v>
      </c>
      <c r="GXJ118" s="85">
        <v>30152003</v>
      </c>
      <c r="GXK118" s="85">
        <v>30152003</v>
      </c>
      <c r="GXL118" s="85">
        <v>30152003</v>
      </c>
      <c r="GXM118" s="85">
        <v>30152003</v>
      </c>
      <c r="GXN118" s="85">
        <v>30152003</v>
      </c>
      <c r="GXO118" s="85">
        <v>30152003</v>
      </c>
      <c r="GXP118" s="85">
        <v>30152003</v>
      </c>
      <c r="GXQ118" s="85">
        <v>30152003</v>
      </c>
      <c r="GXR118" s="85">
        <v>30152003</v>
      </c>
      <c r="GXS118" s="85">
        <v>30152003</v>
      </c>
      <c r="GXT118" s="85">
        <v>30152003</v>
      </c>
      <c r="GXU118" s="85">
        <v>30152003</v>
      </c>
      <c r="GXV118" s="85">
        <v>30152003</v>
      </c>
      <c r="GXW118" s="85">
        <v>30152003</v>
      </c>
      <c r="GXX118" s="85">
        <v>30152003</v>
      </c>
      <c r="GXY118" s="85">
        <v>30152003</v>
      </c>
      <c r="GXZ118" s="85">
        <v>30152003</v>
      </c>
      <c r="GYA118" s="85">
        <v>30152003</v>
      </c>
      <c r="GYB118" s="85">
        <v>30152003</v>
      </c>
      <c r="GYC118" s="85">
        <v>30152003</v>
      </c>
      <c r="GYD118" s="85">
        <v>30152003</v>
      </c>
      <c r="GYE118" s="85">
        <v>30152003</v>
      </c>
      <c r="GYF118" s="85">
        <v>30152003</v>
      </c>
      <c r="GYG118" s="85">
        <v>30152003</v>
      </c>
      <c r="GYH118" s="85">
        <v>30152003</v>
      </c>
      <c r="GYI118" s="85">
        <v>30152003</v>
      </c>
      <c r="GYJ118" s="85">
        <v>30152003</v>
      </c>
      <c r="GYK118" s="85">
        <v>30152003</v>
      </c>
      <c r="GYL118" s="85">
        <v>30152003</v>
      </c>
      <c r="GYM118" s="85">
        <v>30152003</v>
      </c>
      <c r="GYN118" s="85">
        <v>30152003</v>
      </c>
      <c r="GYO118" s="85">
        <v>30152003</v>
      </c>
      <c r="GYP118" s="85">
        <v>30152003</v>
      </c>
      <c r="GYQ118" s="85">
        <v>30152003</v>
      </c>
      <c r="GYR118" s="85">
        <v>30152003</v>
      </c>
      <c r="GYS118" s="85">
        <v>30152003</v>
      </c>
      <c r="GYT118" s="85">
        <v>30152003</v>
      </c>
      <c r="GYU118" s="85">
        <v>30152003</v>
      </c>
      <c r="GYV118" s="85">
        <v>30152003</v>
      </c>
      <c r="GYW118" s="85">
        <v>30152003</v>
      </c>
      <c r="GYX118" s="85">
        <v>30152003</v>
      </c>
      <c r="GYY118" s="85">
        <v>30152003</v>
      </c>
      <c r="GYZ118" s="85">
        <v>30152003</v>
      </c>
      <c r="GZA118" s="85">
        <v>30152003</v>
      </c>
      <c r="GZB118" s="85">
        <v>30152003</v>
      </c>
      <c r="GZC118" s="85">
        <v>30152003</v>
      </c>
      <c r="GZD118" s="85">
        <v>30152003</v>
      </c>
      <c r="GZE118" s="85">
        <v>30152003</v>
      </c>
      <c r="GZF118" s="85">
        <v>30152003</v>
      </c>
      <c r="GZG118" s="85">
        <v>30152003</v>
      </c>
      <c r="GZH118" s="85">
        <v>30152003</v>
      </c>
      <c r="GZI118" s="85">
        <v>30152003</v>
      </c>
      <c r="GZJ118" s="85">
        <v>30152003</v>
      </c>
      <c r="GZK118" s="85">
        <v>30152003</v>
      </c>
      <c r="GZL118" s="85">
        <v>30152003</v>
      </c>
      <c r="GZM118" s="85">
        <v>30152003</v>
      </c>
      <c r="GZN118" s="85">
        <v>30152003</v>
      </c>
      <c r="GZO118" s="85">
        <v>30152003</v>
      </c>
      <c r="GZP118" s="85">
        <v>30152003</v>
      </c>
      <c r="GZQ118" s="85">
        <v>30152003</v>
      </c>
      <c r="GZR118" s="85">
        <v>30152003</v>
      </c>
      <c r="GZS118" s="85">
        <v>30152003</v>
      </c>
      <c r="GZT118" s="85">
        <v>30152003</v>
      </c>
      <c r="GZU118" s="85">
        <v>30152003</v>
      </c>
      <c r="GZV118" s="85">
        <v>30152003</v>
      </c>
      <c r="GZW118" s="85">
        <v>30152003</v>
      </c>
      <c r="GZX118" s="85">
        <v>30152003</v>
      </c>
      <c r="GZY118" s="85">
        <v>30152003</v>
      </c>
      <c r="GZZ118" s="85">
        <v>30152003</v>
      </c>
      <c r="HAA118" s="85">
        <v>30152003</v>
      </c>
      <c r="HAB118" s="85">
        <v>30152003</v>
      </c>
      <c r="HAC118" s="85">
        <v>30152003</v>
      </c>
      <c r="HAD118" s="85">
        <v>30152003</v>
      </c>
      <c r="HAE118" s="85">
        <v>30152003</v>
      </c>
      <c r="HAF118" s="85">
        <v>30152003</v>
      </c>
      <c r="HAG118" s="85">
        <v>30152003</v>
      </c>
      <c r="HAH118" s="85">
        <v>30152003</v>
      </c>
      <c r="HAI118" s="85">
        <v>30152003</v>
      </c>
      <c r="HAJ118" s="85">
        <v>30152003</v>
      </c>
      <c r="HAK118" s="85">
        <v>30152003</v>
      </c>
      <c r="HAL118" s="85">
        <v>30152003</v>
      </c>
      <c r="HAM118" s="85">
        <v>30152003</v>
      </c>
      <c r="HAN118" s="85">
        <v>30152003</v>
      </c>
      <c r="HAO118" s="85">
        <v>30152003</v>
      </c>
      <c r="HAP118" s="85">
        <v>30152003</v>
      </c>
      <c r="HAQ118" s="85">
        <v>30152003</v>
      </c>
      <c r="HAR118" s="85">
        <v>30152003</v>
      </c>
      <c r="HAS118" s="85">
        <v>30152003</v>
      </c>
      <c r="HAT118" s="85">
        <v>30152003</v>
      </c>
      <c r="HAU118" s="85">
        <v>30152003</v>
      </c>
      <c r="HAV118" s="85">
        <v>30152003</v>
      </c>
      <c r="HAW118" s="85">
        <v>30152003</v>
      </c>
      <c r="HAX118" s="85">
        <v>30152003</v>
      </c>
      <c r="HAY118" s="85">
        <v>30152003</v>
      </c>
      <c r="HAZ118" s="85">
        <v>30152003</v>
      </c>
      <c r="HBA118" s="85">
        <v>30152003</v>
      </c>
      <c r="HBB118" s="85">
        <v>30152003</v>
      </c>
      <c r="HBC118" s="85">
        <v>30152003</v>
      </c>
      <c r="HBD118" s="85">
        <v>30152003</v>
      </c>
      <c r="HBE118" s="85">
        <v>30152003</v>
      </c>
      <c r="HBF118" s="85">
        <v>30152003</v>
      </c>
      <c r="HBG118" s="85">
        <v>30152003</v>
      </c>
      <c r="HBH118" s="85">
        <v>30152003</v>
      </c>
      <c r="HBI118" s="85">
        <v>30152003</v>
      </c>
      <c r="HBJ118" s="85">
        <v>30152003</v>
      </c>
      <c r="HBK118" s="85">
        <v>30152003</v>
      </c>
      <c r="HBL118" s="85">
        <v>30152003</v>
      </c>
      <c r="HBM118" s="85">
        <v>30152003</v>
      </c>
      <c r="HBN118" s="85">
        <v>30152003</v>
      </c>
      <c r="HBO118" s="85">
        <v>30152003</v>
      </c>
      <c r="HBP118" s="85">
        <v>30152003</v>
      </c>
      <c r="HBQ118" s="85">
        <v>30152003</v>
      </c>
      <c r="HBR118" s="85">
        <v>30152003</v>
      </c>
      <c r="HBS118" s="85">
        <v>30152003</v>
      </c>
      <c r="HBT118" s="85">
        <v>30152003</v>
      </c>
      <c r="HBU118" s="85">
        <v>30152003</v>
      </c>
      <c r="HBV118" s="85">
        <v>30152003</v>
      </c>
      <c r="HBW118" s="85">
        <v>30152003</v>
      </c>
      <c r="HBX118" s="85">
        <v>30152003</v>
      </c>
      <c r="HBY118" s="85">
        <v>30152003</v>
      </c>
      <c r="HBZ118" s="85">
        <v>30152003</v>
      </c>
      <c r="HCA118" s="85">
        <v>30152003</v>
      </c>
      <c r="HCB118" s="85">
        <v>30152003</v>
      </c>
      <c r="HCC118" s="85">
        <v>30152003</v>
      </c>
      <c r="HCD118" s="85">
        <v>30152003</v>
      </c>
      <c r="HCE118" s="85">
        <v>30152003</v>
      </c>
      <c r="HCF118" s="85">
        <v>30152003</v>
      </c>
      <c r="HCG118" s="85">
        <v>30152003</v>
      </c>
      <c r="HCH118" s="85">
        <v>30152003</v>
      </c>
      <c r="HCI118" s="85">
        <v>30152003</v>
      </c>
      <c r="HCJ118" s="85">
        <v>30152003</v>
      </c>
      <c r="HCK118" s="85">
        <v>30152003</v>
      </c>
      <c r="HCL118" s="85">
        <v>30152003</v>
      </c>
      <c r="HCM118" s="85">
        <v>30152003</v>
      </c>
      <c r="HCN118" s="85">
        <v>30152003</v>
      </c>
      <c r="HCO118" s="85">
        <v>30152003</v>
      </c>
      <c r="HCP118" s="85">
        <v>30152003</v>
      </c>
      <c r="HCQ118" s="85">
        <v>30152003</v>
      </c>
      <c r="HCR118" s="85">
        <v>30152003</v>
      </c>
      <c r="HCS118" s="85">
        <v>30152003</v>
      </c>
      <c r="HCT118" s="85">
        <v>30152003</v>
      </c>
      <c r="HCU118" s="85">
        <v>30152003</v>
      </c>
      <c r="HCV118" s="85">
        <v>30152003</v>
      </c>
      <c r="HCW118" s="85">
        <v>30152003</v>
      </c>
      <c r="HCX118" s="85">
        <v>30152003</v>
      </c>
      <c r="HCY118" s="85">
        <v>30152003</v>
      </c>
      <c r="HCZ118" s="85">
        <v>30152003</v>
      </c>
      <c r="HDA118" s="85">
        <v>30152003</v>
      </c>
      <c r="HDB118" s="85">
        <v>30152003</v>
      </c>
      <c r="HDC118" s="85">
        <v>30152003</v>
      </c>
      <c r="HDD118" s="85">
        <v>30152003</v>
      </c>
      <c r="HDE118" s="85">
        <v>30152003</v>
      </c>
      <c r="HDF118" s="85">
        <v>30152003</v>
      </c>
      <c r="HDG118" s="85">
        <v>30152003</v>
      </c>
      <c r="HDH118" s="85">
        <v>30152003</v>
      </c>
      <c r="HDI118" s="85">
        <v>30152003</v>
      </c>
      <c r="HDJ118" s="85">
        <v>30152003</v>
      </c>
      <c r="HDK118" s="85">
        <v>30152003</v>
      </c>
      <c r="HDL118" s="85">
        <v>30152003</v>
      </c>
      <c r="HDM118" s="85">
        <v>30152003</v>
      </c>
      <c r="HDN118" s="85">
        <v>30152003</v>
      </c>
      <c r="HDO118" s="85">
        <v>30152003</v>
      </c>
      <c r="HDP118" s="85">
        <v>30152003</v>
      </c>
      <c r="HDQ118" s="85">
        <v>30152003</v>
      </c>
      <c r="HDR118" s="85">
        <v>30152003</v>
      </c>
      <c r="HDS118" s="85">
        <v>30152003</v>
      </c>
      <c r="HDT118" s="85">
        <v>30152003</v>
      </c>
      <c r="HDU118" s="85">
        <v>30152003</v>
      </c>
      <c r="HDV118" s="85">
        <v>30152003</v>
      </c>
      <c r="HDW118" s="85">
        <v>30152003</v>
      </c>
      <c r="HDX118" s="85">
        <v>30152003</v>
      </c>
      <c r="HDY118" s="85">
        <v>30152003</v>
      </c>
      <c r="HDZ118" s="85">
        <v>30152003</v>
      </c>
      <c r="HEA118" s="85">
        <v>30152003</v>
      </c>
      <c r="HEB118" s="85">
        <v>30152003</v>
      </c>
      <c r="HEC118" s="85">
        <v>30152003</v>
      </c>
      <c r="HED118" s="85">
        <v>30152003</v>
      </c>
      <c r="HEE118" s="85">
        <v>30152003</v>
      </c>
      <c r="HEF118" s="85">
        <v>30152003</v>
      </c>
      <c r="HEG118" s="85">
        <v>30152003</v>
      </c>
      <c r="HEH118" s="85">
        <v>30152003</v>
      </c>
      <c r="HEI118" s="85">
        <v>30152003</v>
      </c>
      <c r="HEJ118" s="85">
        <v>30152003</v>
      </c>
      <c r="HEK118" s="85">
        <v>30152003</v>
      </c>
      <c r="HEL118" s="85">
        <v>30152003</v>
      </c>
      <c r="HEM118" s="85">
        <v>30152003</v>
      </c>
      <c r="HEN118" s="85">
        <v>30152003</v>
      </c>
      <c r="HEO118" s="85">
        <v>30152003</v>
      </c>
      <c r="HEP118" s="85">
        <v>30152003</v>
      </c>
      <c r="HEQ118" s="85">
        <v>30152003</v>
      </c>
      <c r="HER118" s="85">
        <v>30152003</v>
      </c>
      <c r="HES118" s="85">
        <v>30152003</v>
      </c>
      <c r="HET118" s="85">
        <v>30152003</v>
      </c>
      <c r="HEU118" s="85">
        <v>30152003</v>
      </c>
      <c r="HEV118" s="85">
        <v>30152003</v>
      </c>
      <c r="HEW118" s="85">
        <v>30152003</v>
      </c>
      <c r="HEX118" s="85">
        <v>30152003</v>
      </c>
      <c r="HEY118" s="85">
        <v>30152003</v>
      </c>
      <c r="HEZ118" s="85">
        <v>30152003</v>
      </c>
      <c r="HFA118" s="85">
        <v>30152003</v>
      </c>
      <c r="HFB118" s="85">
        <v>30152003</v>
      </c>
      <c r="HFC118" s="85">
        <v>30152003</v>
      </c>
      <c r="HFD118" s="85">
        <v>30152003</v>
      </c>
      <c r="HFE118" s="85">
        <v>30152003</v>
      </c>
      <c r="HFF118" s="85">
        <v>30152003</v>
      </c>
      <c r="HFG118" s="85">
        <v>30152003</v>
      </c>
      <c r="HFH118" s="85">
        <v>30152003</v>
      </c>
      <c r="HFI118" s="85">
        <v>30152003</v>
      </c>
      <c r="HFJ118" s="85">
        <v>30152003</v>
      </c>
      <c r="HFK118" s="85">
        <v>30152003</v>
      </c>
      <c r="HFL118" s="85">
        <v>30152003</v>
      </c>
      <c r="HFM118" s="85">
        <v>30152003</v>
      </c>
      <c r="HFN118" s="85">
        <v>30152003</v>
      </c>
      <c r="HFO118" s="85">
        <v>30152003</v>
      </c>
      <c r="HFP118" s="85">
        <v>30152003</v>
      </c>
      <c r="HFQ118" s="85">
        <v>30152003</v>
      </c>
      <c r="HFR118" s="85">
        <v>30152003</v>
      </c>
      <c r="HFS118" s="85">
        <v>30152003</v>
      </c>
      <c r="HFT118" s="85">
        <v>30152003</v>
      </c>
      <c r="HFU118" s="85">
        <v>30152003</v>
      </c>
      <c r="HFV118" s="85">
        <v>30152003</v>
      </c>
      <c r="HFW118" s="85">
        <v>30152003</v>
      </c>
      <c r="HFX118" s="85">
        <v>30152003</v>
      </c>
      <c r="HFY118" s="85">
        <v>30152003</v>
      </c>
      <c r="HFZ118" s="85">
        <v>30152003</v>
      </c>
      <c r="HGA118" s="85">
        <v>30152003</v>
      </c>
      <c r="HGB118" s="85">
        <v>30152003</v>
      </c>
      <c r="HGC118" s="85">
        <v>30152003</v>
      </c>
      <c r="HGD118" s="85">
        <v>30152003</v>
      </c>
      <c r="HGE118" s="85">
        <v>30152003</v>
      </c>
      <c r="HGF118" s="85">
        <v>30152003</v>
      </c>
      <c r="HGG118" s="85">
        <v>30152003</v>
      </c>
      <c r="HGH118" s="85">
        <v>30152003</v>
      </c>
      <c r="HGI118" s="85">
        <v>30152003</v>
      </c>
      <c r="HGJ118" s="85">
        <v>30152003</v>
      </c>
      <c r="HGK118" s="85">
        <v>30152003</v>
      </c>
      <c r="HGL118" s="85">
        <v>30152003</v>
      </c>
      <c r="HGM118" s="85">
        <v>30152003</v>
      </c>
      <c r="HGN118" s="85">
        <v>30152003</v>
      </c>
      <c r="HGO118" s="85">
        <v>30152003</v>
      </c>
      <c r="HGP118" s="85">
        <v>30152003</v>
      </c>
      <c r="HGQ118" s="85">
        <v>30152003</v>
      </c>
      <c r="HGR118" s="85">
        <v>30152003</v>
      </c>
      <c r="HGS118" s="85">
        <v>30152003</v>
      </c>
      <c r="HGT118" s="85">
        <v>30152003</v>
      </c>
      <c r="HGU118" s="85">
        <v>30152003</v>
      </c>
      <c r="HGV118" s="85">
        <v>30152003</v>
      </c>
      <c r="HGW118" s="85">
        <v>30152003</v>
      </c>
      <c r="HGX118" s="85">
        <v>30152003</v>
      </c>
      <c r="HGY118" s="85">
        <v>30152003</v>
      </c>
      <c r="HGZ118" s="85">
        <v>30152003</v>
      </c>
      <c r="HHA118" s="85">
        <v>30152003</v>
      </c>
      <c r="HHB118" s="85">
        <v>30152003</v>
      </c>
      <c r="HHC118" s="85">
        <v>30152003</v>
      </c>
      <c r="HHD118" s="85">
        <v>30152003</v>
      </c>
      <c r="HHE118" s="85">
        <v>30152003</v>
      </c>
      <c r="HHF118" s="85">
        <v>30152003</v>
      </c>
      <c r="HHG118" s="85">
        <v>30152003</v>
      </c>
      <c r="HHH118" s="85">
        <v>30152003</v>
      </c>
      <c r="HHI118" s="85">
        <v>30152003</v>
      </c>
      <c r="HHJ118" s="85">
        <v>30152003</v>
      </c>
      <c r="HHK118" s="85">
        <v>30152003</v>
      </c>
      <c r="HHL118" s="85">
        <v>30152003</v>
      </c>
      <c r="HHM118" s="85">
        <v>30152003</v>
      </c>
      <c r="HHN118" s="85">
        <v>30152003</v>
      </c>
      <c r="HHO118" s="85">
        <v>30152003</v>
      </c>
      <c r="HHP118" s="85">
        <v>30152003</v>
      </c>
      <c r="HHQ118" s="85">
        <v>30152003</v>
      </c>
      <c r="HHR118" s="85">
        <v>30152003</v>
      </c>
      <c r="HHS118" s="85">
        <v>30152003</v>
      </c>
      <c r="HHT118" s="85">
        <v>30152003</v>
      </c>
      <c r="HHU118" s="85">
        <v>30152003</v>
      </c>
      <c r="HHV118" s="85">
        <v>30152003</v>
      </c>
      <c r="HHW118" s="85">
        <v>30152003</v>
      </c>
      <c r="HHX118" s="85">
        <v>30152003</v>
      </c>
      <c r="HHY118" s="85">
        <v>30152003</v>
      </c>
      <c r="HHZ118" s="85">
        <v>30152003</v>
      </c>
      <c r="HIA118" s="85">
        <v>30152003</v>
      </c>
      <c r="HIB118" s="85">
        <v>30152003</v>
      </c>
      <c r="HIC118" s="85">
        <v>30152003</v>
      </c>
      <c r="HID118" s="85">
        <v>30152003</v>
      </c>
      <c r="HIE118" s="85">
        <v>30152003</v>
      </c>
      <c r="HIF118" s="85">
        <v>30152003</v>
      </c>
      <c r="HIG118" s="85">
        <v>30152003</v>
      </c>
      <c r="HIH118" s="85">
        <v>30152003</v>
      </c>
      <c r="HII118" s="85">
        <v>30152003</v>
      </c>
      <c r="HIJ118" s="85">
        <v>30152003</v>
      </c>
      <c r="HIK118" s="85">
        <v>30152003</v>
      </c>
      <c r="HIL118" s="85">
        <v>30152003</v>
      </c>
      <c r="HIM118" s="85">
        <v>30152003</v>
      </c>
      <c r="HIN118" s="85">
        <v>30152003</v>
      </c>
      <c r="HIO118" s="85">
        <v>30152003</v>
      </c>
      <c r="HIP118" s="85">
        <v>30152003</v>
      </c>
      <c r="HIQ118" s="85">
        <v>30152003</v>
      </c>
      <c r="HIR118" s="85">
        <v>30152003</v>
      </c>
      <c r="HIS118" s="85">
        <v>30152003</v>
      </c>
      <c r="HIT118" s="85">
        <v>30152003</v>
      </c>
      <c r="HIU118" s="85">
        <v>30152003</v>
      </c>
      <c r="HIV118" s="85">
        <v>30152003</v>
      </c>
      <c r="HIW118" s="85">
        <v>30152003</v>
      </c>
      <c r="HIX118" s="85">
        <v>30152003</v>
      </c>
      <c r="HIY118" s="85">
        <v>30152003</v>
      </c>
      <c r="HIZ118" s="85">
        <v>30152003</v>
      </c>
      <c r="HJA118" s="85">
        <v>30152003</v>
      </c>
      <c r="HJB118" s="85">
        <v>30152003</v>
      </c>
      <c r="HJC118" s="85">
        <v>30152003</v>
      </c>
      <c r="HJD118" s="85">
        <v>30152003</v>
      </c>
      <c r="HJE118" s="85">
        <v>30152003</v>
      </c>
      <c r="HJF118" s="85">
        <v>30152003</v>
      </c>
      <c r="HJG118" s="85">
        <v>30152003</v>
      </c>
      <c r="HJH118" s="85">
        <v>30152003</v>
      </c>
      <c r="HJI118" s="85">
        <v>30152003</v>
      </c>
      <c r="HJJ118" s="85">
        <v>30152003</v>
      </c>
      <c r="HJK118" s="85">
        <v>30152003</v>
      </c>
      <c r="HJL118" s="85">
        <v>30152003</v>
      </c>
      <c r="HJM118" s="85">
        <v>30152003</v>
      </c>
      <c r="HJN118" s="85">
        <v>30152003</v>
      </c>
      <c r="HJO118" s="85">
        <v>30152003</v>
      </c>
      <c r="HJP118" s="85">
        <v>30152003</v>
      </c>
      <c r="HJQ118" s="85">
        <v>30152003</v>
      </c>
      <c r="HJR118" s="85">
        <v>30152003</v>
      </c>
      <c r="HJS118" s="85">
        <v>30152003</v>
      </c>
      <c r="HJT118" s="85">
        <v>30152003</v>
      </c>
      <c r="HJU118" s="85">
        <v>30152003</v>
      </c>
      <c r="HJV118" s="85">
        <v>30152003</v>
      </c>
      <c r="HJW118" s="85">
        <v>30152003</v>
      </c>
      <c r="HJX118" s="85">
        <v>30152003</v>
      </c>
      <c r="HJY118" s="85">
        <v>30152003</v>
      </c>
      <c r="HJZ118" s="85">
        <v>30152003</v>
      </c>
      <c r="HKA118" s="85">
        <v>30152003</v>
      </c>
      <c r="HKB118" s="85">
        <v>30152003</v>
      </c>
      <c r="HKC118" s="85">
        <v>30152003</v>
      </c>
      <c r="HKD118" s="85">
        <v>30152003</v>
      </c>
      <c r="HKE118" s="85">
        <v>30152003</v>
      </c>
      <c r="HKF118" s="85">
        <v>30152003</v>
      </c>
      <c r="HKG118" s="85">
        <v>30152003</v>
      </c>
      <c r="HKH118" s="85">
        <v>30152003</v>
      </c>
      <c r="HKI118" s="85">
        <v>30152003</v>
      </c>
      <c r="HKJ118" s="85">
        <v>30152003</v>
      </c>
      <c r="HKK118" s="85">
        <v>30152003</v>
      </c>
      <c r="HKL118" s="85">
        <v>30152003</v>
      </c>
      <c r="HKM118" s="85">
        <v>30152003</v>
      </c>
      <c r="HKN118" s="85">
        <v>30152003</v>
      </c>
      <c r="HKO118" s="85">
        <v>30152003</v>
      </c>
      <c r="HKP118" s="85">
        <v>30152003</v>
      </c>
      <c r="HKQ118" s="85">
        <v>30152003</v>
      </c>
      <c r="HKR118" s="85">
        <v>30152003</v>
      </c>
      <c r="HKS118" s="85">
        <v>30152003</v>
      </c>
      <c r="HKT118" s="85">
        <v>30152003</v>
      </c>
      <c r="HKU118" s="85">
        <v>30152003</v>
      </c>
      <c r="HKV118" s="85">
        <v>30152003</v>
      </c>
      <c r="HKW118" s="85">
        <v>30152003</v>
      </c>
      <c r="HKX118" s="85">
        <v>30152003</v>
      </c>
      <c r="HKY118" s="85">
        <v>30152003</v>
      </c>
      <c r="HKZ118" s="85">
        <v>30152003</v>
      </c>
      <c r="HLA118" s="85">
        <v>30152003</v>
      </c>
      <c r="HLB118" s="85">
        <v>30152003</v>
      </c>
      <c r="HLC118" s="85">
        <v>30152003</v>
      </c>
      <c r="HLD118" s="85">
        <v>30152003</v>
      </c>
      <c r="HLE118" s="85">
        <v>30152003</v>
      </c>
      <c r="HLF118" s="85">
        <v>30152003</v>
      </c>
      <c r="HLG118" s="85">
        <v>30152003</v>
      </c>
      <c r="HLH118" s="85">
        <v>30152003</v>
      </c>
      <c r="HLI118" s="85">
        <v>30152003</v>
      </c>
      <c r="HLJ118" s="85">
        <v>30152003</v>
      </c>
      <c r="HLK118" s="85">
        <v>30152003</v>
      </c>
      <c r="HLL118" s="85">
        <v>30152003</v>
      </c>
      <c r="HLM118" s="85">
        <v>30152003</v>
      </c>
      <c r="HLN118" s="85">
        <v>30152003</v>
      </c>
      <c r="HLO118" s="85">
        <v>30152003</v>
      </c>
      <c r="HLP118" s="85">
        <v>30152003</v>
      </c>
      <c r="HLQ118" s="85">
        <v>30152003</v>
      </c>
      <c r="HLR118" s="85">
        <v>30152003</v>
      </c>
      <c r="HLS118" s="85">
        <v>30152003</v>
      </c>
      <c r="HLT118" s="85">
        <v>30152003</v>
      </c>
      <c r="HLU118" s="85">
        <v>30152003</v>
      </c>
      <c r="HLV118" s="85">
        <v>30152003</v>
      </c>
      <c r="HLW118" s="85">
        <v>30152003</v>
      </c>
      <c r="HLX118" s="85">
        <v>30152003</v>
      </c>
      <c r="HLY118" s="85">
        <v>30152003</v>
      </c>
      <c r="HLZ118" s="85">
        <v>30152003</v>
      </c>
      <c r="HMA118" s="85">
        <v>30152003</v>
      </c>
      <c r="HMB118" s="85">
        <v>30152003</v>
      </c>
      <c r="HMC118" s="85">
        <v>30152003</v>
      </c>
      <c r="HMD118" s="85">
        <v>30152003</v>
      </c>
      <c r="HME118" s="85">
        <v>30152003</v>
      </c>
      <c r="HMF118" s="85">
        <v>30152003</v>
      </c>
      <c r="HMG118" s="85">
        <v>30152003</v>
      </c>
      <c r="HMH118" s="85">
        <v>30152003</v>
      </c>
      <c r="HMI118" s="85">
        <v>30152003</v>
      </c>
      <c r="HMJ118" s="85">
        <v>30152003</v>
      </c>
      <c r="HMK118" s="85">
        <v>30152003</v>
      </c>
      <c r="HML118" s="85">
        <v>30152003</v>
      </c>
      <c r="HMM118" s="85">
        <v>30152003</v>
      </c>
      <c r="HMN118" s="85">
        <v>30152003</v>
      </c>
      <c r="HMO118" s="85">
        <v>30152003</v>
      </c>
      <c r="HMP118" s="85">
        <v>30152003</v>
      </c>
      <c r="HMQ118" s="85">
        <v>30152003</v>
      </c>
      <c r="HMR118" s="85">
        <v>30152003</v>
      </c>
      <c r="HMS118" s="85">
        <v>30152003</v>
      </c>
      <c r="HMT118" s="85">
        <v>30152003</v>
      </c>
      <c r="HMU118" s="85">
        <v>30152003</v>
      </c>
      <c r="HMV118" s="85">
        <v>30152003</v>
      </c>
      <c r="HMW118" s="85">
        <v>30152003</v>
      </c>
      <c r="HMX118" s="85">
        <v>30152003</v>
      </c>
      <c r="HMY118" s="85">
        <v>30152003</v>
      </c>
      <c r="HMZ118" s="85">
        <v>30152003</v>
      </c>
      <c r="HNA118" s="85">
        <v>30152003</v>
      </c>
      <c r="HNB118" s="85">
        <v>30152003</v>
      </c>
      <c r="HNC118" s="85">
        <v>30152003</v>
      </c>
      <c r="HND118" s="85">
        <v>30152003</v>
      </c>
      <c r="HNE118" s="85">
        <v>30152003</v>
      </c>
      <c r="HNF118" s="85">
        <v>30152003</v>
      </c>
      <c r="HNG118" s="85">
        <v>30152003</v>
      </c>
      <c r="HNH118" s="85">
        <v>30152003</v>
      </c>
      <c r="HNI118" s="85">
        <v>30152003</v>
      </c>
      <c r="HNJ118" s="85">
        <v>30152003</v>
      </c>
      <c r="HNK118" s="85">
        <v>30152003</v>
      </c>
      <c r="HNL118" s="85">
        <v>30152003</v>
      </c>
      <c r="HNM118" s="85">
        <v>30152003</v>
      </c>
      <c r="HNN118" s="85">
        <v>30152003</v>
      </c>
      <c r="HNO118" s="85">
        <v>30152003</v>
      </c>
      <c r="HNP118" s="85">
        <v>30152003</v>
      </c>
      <c r="HNQ118" s="85">
        <v>30152003</v>
      </c>
      <c r="HNR118" s="85">
        <v>30152003</v>
      </c>
      <c r="HNS118" s="85">
        <v>30152003</v>
      </c>
      <c r="HNT118" s="85">
        <v>30152003</v>
      </c>
      <c r="HNU118" s="85">
        <v>30152003</v>
      </c>
      <c r="HNV118" s="85">
        <v>30152003</v>
      </c>
      <c r="HNW118" s="85">
        <v>30152003</v>
      </c>
      <c r="HNX118" s="85">
        <v>30152003</v>
      </c>
      <c r="HNY118" s="85">
        <v>30152003</v>
      </c>
      <c r="HNZ118" s="85">
        <v>30152003</v>
      </c>
      <c r="HOA118" s="85">
        <v>30152003</v>
      </c>
      <c r="HOB118" s="85">
        <v>30152003</v>
      </c>
      <c r="HOC118" s="85">
        <v>30152003</v>
      </c>
      <c r="HOD118" s="85">
        <v>30152003</v>
      </c>
      <c r="HOE118" s="85">
        <v>30152003</v>
      </c>
      <c r="HOF118" s="85">
        <v>30152003</v>
      </c>
      <c r="HOG118" s="85">
        <v>30152003</v>
      </c>
      <c r="HOH118" s="85">
        <v>30152003</v>
      </c>
      <c r="HOI118" s="85">
        <v>30152003</v>
      </c>
      <c r="HOJ118" s="85">
        <v>30152003</v>
      </c>
      <c r="HOK118" s="85">
        <v>30152003</v>
      </c>
      <c r="HOL118" s="85">
        <v>30152003</v>
      </c>
      <c r="HOM118" s="85">
        <v>30152003</v>
      </c>
      <c r="HON118" s="85">
        <v>30152003</v>
      </c>
      <c r="HOO118" s="85">
        <v>30152003</v>
      </c>
      <c r="HOP118" s="85">
        <v>30152003</v>
      </c>
      <c r="HOQ118" s="85">
        <v>30152003</v>
      </c>
      <c r="HOR118" s="85">
        <v>30152003</v>
      </c>
      <c r="HOS118" s="85">
        <v>30152003</v>
      </c>
      <c r="HOT118" s="85">
        <v>30152003</v>
      </c>
      <c r="HOU118" s="85">
        <v>30152003</v>
      </c>
      <c r="HOV118" s="85">
        <v>30152003</v>
      </c>
      <c r="HOW118" s="85">
        <v>30152003</v>
      </c>
      <c r="HOX118" s="85">
        <v>30152003</v>
      </c>
      <c r="HOY118" s="85">
        <v>30152003</v>
      </c>
      <c r="HOZ118" s="85">
        <v>30152003</v>
      </c>
      <c r="HPA118" s="85">
        <v>30152003</v>
      </c>
      <c r="HPB118" s="85">
        <v>30152003</v>
      </c>
      <c r="HPC118" s="85">
        <v>30152003</v>
      </c>
      <c r="HPD118" s="85">
        <v>30152003</v>
      </c>
      <c r="HPE118" s="85">
        <v>30152003</v>
      </c>
      <c r="HPF118" s="85">
        <v>30152003</v>
      </c>
      <c r="HPG118" s="85">
        <v>30152003</v>
      </c>
      <c r="HPH118" s="85">
        <v>30152003</v>
      </c>
      <c r="HPI118" s="85">
        <v>30152003</v>
      </c>
      <c r="HPJ118" s="85">
        <v>30152003</v>
      </c>
      <c r="HPK118" s="85">
        <v>30152003</v>
      </c>
      <c r="HPL118" s="85">
        <v>30152003</v>
      </c>
      <c r="HPM118" s="85">
        <v>30152003</v>
      </c>
      <c r="HPN118" s="85">
        <v>30152003</v>
      </c>
      <c r="HPO118" s="85">
        <v>30152003</v>
      </c>
      <c r="HPP118" s="85">
        <v>30152003</v>
      </c>
      <c r="HPQ118" s="85">
        <v>30152003</v>
      </c>
      <c r="HPR118" s="85">
        <v>30152003</v>
      </c>
      <c r="HPS118" s="85">
        <v>30152003</v>
      </c>
      <c r="HPT118" s="85">
        <v>30152003</v>
      </c>
      <c r="HPU118" s="85">
        <v>30152003</v>
      </c>
      <c r="HPV118" s="85">
        <v>30152003</v>
      </c>
      <c r="HPW118" s="85">
        <v>30152003</v>
      </c>
      <c r="HPX118" s="85">
        <v>30152003</v>
      </c>
      <c r="HPY118" s="85">
        <v>30152003</v>
      </c>
      <c r="HPZ118" s="85">
        <v>30152003</v>
      </c>
      <c r="HQA118" s="85">
        <v>30152003</v>
      </c>
      <c r="HQB118" s="85">
        <v>30152003</v>
      </c>
      <c r="HQC118" s="85">
        <v>30152003</v>
      </c>
      <c r="HQD118" s="85">
        <v>30152003</v>
      </c>
      <c r="HQE118" s="85">
        <v>30152003</v>
      </c>
      <c r="HQF118" s="85">
        <v>30152003</v>
      </c>
      <c r="HQG118" s="85">
        <v>30152003</v>
      </c>
      <c r="HQH118" s="85">
        <v>30152003</v>
      </c>
      <c r="HQI118" s="85">
        <v>30152003</v>
      </c>
      <c r="HQJ118" s="85">
        <v>30152003</v>
      </c>
      <c r="HQK118" s="85">
        <v>30152003</v>
      </c>
      <c r="HQL118" s="85">
        <v>30152003</v>
      </c>
      <c r="HQM118" s="85">
        <v>30152003</v>
      </c>
      <c r="HQN118" s="85">
        <v>30152003</v>
      </c>
      <c r="HQO118" s="85">
        <v>30152003</v>
      </c>
      <c r="HQP118" s="85">
        <v>30152003</v>
      </c>
      <c r="HQQ118" s="85">
        <v>30152003</v>
      </c>
      <c r="HQR118" s="85">
        <v>30152003</v>
      </c>
      <c r="HQS118" s="85">
        <v>30152003</v>
      </c>
      <c r="HQT118" s="85">
        <v>30152003</v>
      </c>
      <c r="HQU118" s="85">
        <v>30152003</v>
      </c>
      <c r="HQV118" s="85">
        <v>30152003</v>
      </c>
      <c r="HQW118" s="85">
        <v>30152003</v>
      </c>
      <c r="HQX118" s="85">
        <v>30152003</v>
      </c>
      <c r="HQY118" s="85">
        <v>30152003</v>
      </c>
      <c r="HQZ118" s="85">
        <v>30152003</v>
      </c>
      <c r="HRA118" s="85">
        <v>30152003</v>
      </c>
      <c r="HRB118" s="85">
        <v>30152003</v>
      </c>
      <c r="HRC118" s="85">
        <v>30152003</v>
      </c>
      <c r="HRD118" s="85">
        <v>30152003</v>
      </c>
      <c r="HRE118" s="85">
        <v>30152003</v>
      </c>
      <c r="HRF118" s="85">
        <v>30152003</v>
      </c>
      <c r="HRG118" s="85">
        <v>30152003</v>
      </c>
      <c r="HRH118" s="85">
        <v>30152003</v>
      </c>
      <c r="HRI118" s="85">
        <v>30152003</v>
      </c>
      <c r="HRJ118" s="85">
        <v>30152003</v>
      </c>
      <c r="HRK118" s="85">
        <v>30152003</v>
      </c>
      <c r="HRL118" s="85">
        <v>30152003</v>
      </c>
      <c r="HRM118" s="85">
        <v>30152003</v>
      </c>
      <c r="HRN118" s="85">
        <v>30152003</v>
      </c>
      <c r="HRO118" s="85">
        <v>30152003</v>
      </c>
      <c r="HRP118" s="85">
        <v>30152003</v>
      </c>
      <c r="HRQ118" s="85">
        <v>30152003</v>
      </c>
      <c r="HRR118" s="85">
        <v>30152003</v>
      </c>
      <c r="HRS118" s="85">
        <v>30152003</v>
      </c>
      <c r="HRT118" s="85">
        <v>30152003</v>
      </c>
      <c r="HRU118" s="85">
        <v>30152003</v>
      </c>
      <c r="HRV118" s="85">
        <v>30152003</v>
      </c>
      <c r="HRW118" s="85">
        <v>30152003</v>
      </c>
      <c r="HRX118" s="85">
        <v>30152003</v>
      </c>
      <c r="HRY118" s="85">
        <v>30152003</v>
      </c>
      <c r="HRZ118" s="85">
        <v>30152003</v>
      </c>
      <c r="HSA118" s="85">
        <v>30152003</v>
      </c>
      <c r="HSB118" s="85">
        <v>30152003</v>
      </c>
      <c r="HSC118" s="85">
        <v>30152003</v>
      </c>
      <c r="HSD118" s="85">
        <v>30152003</v>
      </c>
      <c r="HSE118" s="85">
        <v>30152003</v>
      </c>
      <c r="HSF118" s="85">
        <v>30152003</v>
      </c>
      <c r="HSG118" s="85">
        <v>30152003</v>
      </c>
      <c r="HSH118" s="85">
        <v>30152003</v>
      </c>
      <c r="HSI118" s="85">
        <v>30152003</v>
      </c>
      <c r="HSJ118" s="85">
        <v>30152003</v>
      </c>
      <c r="HSK118" s="85">
        <v>30152003</v>
      </c>
      <c r="HSL118" s="85">
        <v>30152003</v>
      </c>
      <c r="HSM118" s="85">
        <v>30152003</v>
      </c>
      <c r="HSN118" s="85">
        <v>30152003</v>
      </c>
      <c r="HSO118" s="85">
        <v>30152003</v>
      </c>
      <c r="HSP118" s="85">
        <v>30152003</v>
      </c>
      <c r="HSQ118" s="85">
        <v>30152003</v>
      </c>
      <c r="HSR118" s="85">
        <v>30152003</v>
      </c>
      <c r="HSS118" s="85">
        <v>30152003</v>
      </c>
      <c r="HST118" s="85">
        <v>30152003</v>
      </c>
      <c r="HSU118" s="85">
        <v>30152003</v>
      </c>
      <c r="HSV118" s="85">
        <v>30152003</v>
      </c>
      <c r="HSW118" s="85">
        <v>30152003</v>
      </c>
      <c r="HSX118" s="85">
        <v>30152003</v>
      </c>
      <c r="HSY118" s="85">
        <v>30152003</v>
      </c>
      <c r="HSZ118" s="85">
        <v>30152003</v>
      </c>
      <c r="HTA118" s="85">
        <v>30152003</v>
      </c>
      <c r="HTB118" s="85">
        <v>30152003</v>
      </c>
      <c r="HTC118" s="85">
        <v>30152003</v>
      </c>
      <c r="HTD118" s="85">
        <v>30152003</v>
      </c>
      <c r="HTE118" s="85">
        <v>30152003</v>
      </c>
      <c r="HTF118" s="85">
        <v>30152003</v>
      </c>
      <c r="HTG118" s="85">
        <v>30152003</v>
      </c>
      <c r="HTH118" s="85">
        <v>30152003</v>
      </c>
      <c r="HTI118" s="85">
        <v>30152003</v>
      </c>
      <c r="HTJ118" s="85">
        <v>30152003</v>
      </c>
      <c r="HTK118" s="85">
        <v>30152003</v>
      </c>
      <c r="HTL118" s="85">
        <v>30152003</v>
      </c>
      <c r="HTM118" s="85">
        <v>30152003</v>
      </c>
      <c r="HTN118" s="85">
        <v>30152003</v>
      </c>
      <c r="HTO118" s="85">
        <v>30152003</v>
      </c>
      <c r="HTP118" s="85">
        <v>30152003</v>
      </c>
      <c r="HTQ118" s="85">
        <v>30152003</v>
      </c>
      <c r="HTR118" s="85">
        <v>30152003</v>
      </c>
      <c r="HTS118" s="85">
        <v>30152003</v>
      </c>
      <c r="HTT118" s="85">
        <v>30152003</v>
      </c>
      <c r="HTU118" s="85">
        <v>30152003</v>
      </c>
      <c r="HTV118" s="85">
        <v>30152003</v>
      </c>
      <c r="HTW118" s="85">
        <v>30152003</v>
      </c>
      <c r="HTX118" s="85">
        <v>30152003</v>
      </c>
      <c r="HTY118" s="85">
        <v>30152003</v>
      </c>
      <c r="HTZ118" s="85">
        <v>30152003</v>
      </c>
      <c r="HUA118" s="85">
        <v>30152003</v>
      </c>
      <c r="HUB118" s="85">
        <v>30152003</v>
      </c>
      <c r="HUC118" s="85">
        <v>30152003</v>
      </c>
      <c r="HUD118" s="85">
        <v>30152003</v>
      </c>
      <c r="HUE118" s="85">
        <v>30152003</v>
      </c>
      <c r="HUF118" s="85">
        <v>30152003</v>
      </c>
      <c r="HUG118" s="85">
        <v>30152003</v>
      </c>
      <c r="HUH118" s="85">
        <v>30152003</v>
      </c>
      <c r="HUI118" s="85">
        <v>30152003</v>
      </c>
      <c r="HUJ118" s="85">
        <v>30152003</v>
      </c>
      <c r="HUK118" s="85">
        <v>30152003</v>
      </c>
      <c r="HUL118" s="85">
        <v>30152003</v>
      </c>
      <c r="HUM118" s="85">
        <v>30152003</v>
      </c>
      <c r="HUN118" s="85">
        <v>30152003</v>
      </c>
      <c r="HUO118" s="85">
        <v>30152003</v>
      </c>
      <c r="HUP118" s="85">
        <v>30152003</v>
      </c>
      <c r="HUQ118" s="85">
        <v>30152003</v>
      </c>
      <c r="HUR118" s="85">
        <v>30152003</v>
      </c>
      <c r="HUS118" s="85">
        <v>30152003</v>
      </c>
      <c r="HUT118" s="85">
        <v>30152003</v>
      </c>
      <c r="HUU118" s="85">
        <v>30152003</v>
      </c>
      <c r="HUV118" s="85">
        <v>30152003</v>
      </c>
      <c r="HUW118" s="85">
        <v>30152003</v>
      </c>
      <c r="HUX118" s="85">
        <v>30152003</v>
      </c>
      <c r="HUY118" s="85">
        <v>30152003</v>
      </c>
      <c r="HUZ118" s="85">
        <v>30152003</v>
      </c>
      <c r="HVA118" s="85">
        <v>30152003</v>
      </c>
      <c r="HVB118" s="85">
        <v>30152003</v>
      </c>
      <c r="HVC118" s="85">
        <v>30152003</v>
      </c>
      <c r="HVD118" s="85">
        <v>30152003</v>
      </c>
      <c r="HVE118" s="85">
        <v>30152003</v>
      </c>
      <c r="HVF118" s="85">
        <v>30152003</v>
      </c>
      <c r="HVG118" s="85">
        <v>30152003</v>
      </c>
      <c r="HVH118" s="85">
        <v>30152003</v>
      </c>
      <c r="HVI118" s="85">
        <v>30152003</v>
      </c>
      <c r="HVJ118" s="85">
        <v>30152003</v>
      </c>
      <c r="HVK118" s="85">
        <v>30152003</v>
      </c>
      <c r="HVL118" s="85">
        <v>30152003</v>
      </c>
      <c r="HVM118" s="85">
        <v>30152003</v>
      </c>
      <c r="HVN118" s="85">
        <v>30152003</v>
      </c>
      <c r="HVO118" s="85">
        <v>30152003</v>
      </c>
      <c r="HVP118" s="85">
        <v>30152003</v>
      </c>
      <c r="HVQ118" s="85">
        <v>30152003</v>
      </c>
      <c r="HVR118" s="85">
        <v>30152003</v>
      </c>
      <c r="HVS118" s="85">
        <v>30152003</v>
      </c>
      <c r="HVT118" s="85">
        <v>30152003</v>
      </c>
      <c r="HVU118" s="85">
        <v>30152003</v>
      </c>
      <c r="HVV118" s="85">
        <v>30152003</v>
      </c>
      <c r="HVW118" s="85">
        <v>30152003</v>
      </c>
      <c r="HVX118" s="85">
        <v>30152003</v>
      </c>
      <c r="HVY118" s="85">
        <v>30152003</v>
      </c>
      <c r="HVZ118" s="85">
        <v>30152003</v>
      </c>
      <c r="HWA118" s="85">
        <v>30152003</v>
      </c>
      <c r="HWB118" s="85">
        <v>30152003</v>
      </c>
      <c r="HWC118" s="85">
        <v>30152003</v>
      </c>
      <c r="HWD118" s="85">
        <v>30152003</v>
      </c>
      <c r="HWE118" s="85">
        <v>30152003</v>
      </c>
      <c r="HWF118" s="85">
        <v>30152003</v>
      </c>
      <c r="HWG118" s="85">
        <v>30152003</v>
      </c>
      <c r="HWH118" s="85">
        <v>30152003</v>
      </c>
      <c r="HWI118" s="85">
        <v>30152003</v>
      </c>
      <c r="HWJ118" s="85">
        <v>30152003</v>
      </c>
      <c r="HWK118" s="85">
        <v>30152003</v>
      </c>
      <c r="HWL118" s="85">
        <v>30152003</v>
      </c>
      <c r="HWM118" s="85">
        <v>30152003</v>
      </c>
      <c r="HWN118" s="85">
        <v>30152003</v>
      </c>
      <c r="HWO118" s="85">
        <v>30152003</v>
      </c>
      <c r="HWP118" s="85">
        <v>30152003</v>
      </c>
      <c r="HWQ118" s="85">
        <v>30152003</v>
      </c>
      <c r="HWR118" s="85">
        <v>30152003</v>
      </c>
      <c r="HWS118" s="85">
        <v>30152003</v>
      </c>
      <c r="HWT118" s="85">
        <v>30152003</v>
      </c>
      <c r="HWU118" s="85">
        <v>30152003</v>
      </c>
      <c r="HWV118" s="85">
        <v>30152003</v>
      </c>
      <c r="HWW118" s="85">
        <v>30152003</v>
      </c>
      <c r="HWX118" s="85">
        <v>30152003</v>
      </c>
      <c r="HWY118" s="85">
        <v>30152003</v>
      </c>
      <c r="HWZ118" s="85">
        <v>30152003</v>
      </c>
      <c r="HXA118" s="85">
        <v>30152003</v>
      </c>
      <c r="HXB118" s="85">
        <v>30152003</v>
      </c>
      <c r="HXC118" s="85">
        <v>30152003</v>
      </c>
      <c r="HXD118" s="85">
        <v>30152003</v>
      </c>
      <c r="HXE118" s="85">
        <v>30152003</v>
      </c>
      <c r="HXF118" s="85">
        <v>30152003</v>
      </c>
      <c r="HXG118" s="85">
        <v>30152003</v>
      </c>
      <c r="HXH118" s="85">
        <v>30152003</v>
      </c>
      <c r="HXI118" s="85">
        <v>30152003</v>
      </c>
      <c r="HXJ118" s="85">
        <v>30152003</v>
      </c>
      <c r="HXK118" s="85">
        <v>30152003</v>
      </c>
      <c r="HXL118" s="85">
        <v>30152003</v>
      </c>
      <c r="HXM118" s="85">
        <v>30152003</v>
      </c>
      <c r="HXN118" s="85">
        <v>30152003</v>
      </c>
      <c r="HXO118" s="85">
        <v>30152003</v>
      </c>
      <c r="HXP118" s="85">
        <v>30152003</v>
      </c>
      <c r="HXQ118" s="85">
        <v>30152003</v>
      </c>
      <c r="HXR118" s="85">
        <v>30152003</v>
      </c>
      <c r="HXS118" s="85">
        <v>30152003</v>
      </c>
      <c r="HXT118" s="85">
        <v>30152003</v>
      </c>
      <c r="HXU118" s="85">
        <v>30152003</v>
      </c>
      <c r="HXV118" s="85">
        <v>30152003</v>
      </c>
      <c r="HXW118" s="85">
        <v>30152003</v>
      </c>
      <c r="HXX118" s="85">
        <v>30152003</v>
      </c>
      <c r="HXY118" s="85">
        <v>30152003</v>
      </c>
      <c r="HXZ118" s="85">
        <v>30152003</v>
      </c>
      <c r="HYA118" s="85">
        <v>30152003</v>
      </c>
      <c r="HYB118" s="85">
        <v>30152003</v>
      </c>
      <c r="HYC118" s="85">
        <v>30152003</v>
      </c>
      <c r="HYD118" s="85">
        <v>30152003</v>
      </c>
      <c r="HYE118" s="85">
        <v>30152003</v>
      </c>
      <c r="HYF118" s="85">
        <v>30152003</v>
      </c>
      <c r="HYG118" s="85">
        <v>30152003</v>
      </c>
      <c r="HYH118" s="85">
        <v>30152003</v>
      </c>
      <c r="HYI118" s="85">
        <v>30152003</v>
      </c>
      <c r="HYJ118" s="85">
        <v>30152003</v>
      </c>
      <c r="HYK118" s="85">
        <v>30152003</v>
      </c>
      <c r="HYL118" s="85">
        <v>30152003</v>
      </c>
      <c r="HYM118" s="85">
        <v>30152003</v>
      </c>
      <c r="HYN118" s="85">
        <v>30152003</v>
      </c>
      <c r="HYO118" s="85">
        <v>30152003</v>
      </c>
      <c r="HYP118" s="85">
        <v>30152003</v>
      </c>
      <c r="HYQ118" s="85">
        <v>30152003</v>
      </c>
      <c r="HYR118" s="85">
        <v>30152003</v>
      </c>
      <c r="HYS118" s="85">
        <v>30152003</v>
      </c>
      <c r="HYT118" s="85">
        <v>30152003</v>
      </c>
      <c r="HYU118" s="85">
        <v>30152003</v>
      </c>
      <c r="HYV118" s="85">
        <v>30152003</v>
      </c>
      <c r="HYW118" s="85">
        <v>30152003</v>
      </c>
      <c r="HYX118" s="85">
        <v>30152003</v>
      </c>
      <c r="HYY118" s="85">
        <v>30152003</v>
      </c>
      <c r="HYZ118" s="85">
        <v>30152003</v>
      </c>
      <c r="HZA118" s="85">
        <v>30152003</v>
      </c>
      <c r="HZB118" s="85">
        <v>30152003</v>
      </c>
      <c r="HZC118" s="85">
        <v>30152003</v>
      </c>
      <c r="HZD118" s="85">
        <v>30152003</v>
      </c>
      <c r="HZE118" s="85">
        <v>30152003</v>
      </c>
      <c r="HZF118" s="85">
        <v>30152003</v>
      </c>
      <c r="HZG118" s="85">
        <v>30152003</v>
      </c>
      <c r="HZH118" s="85">
        <v>30152003</v>
      </c>
      <c r="HZI118" s="85">
        <v>30152003</v>
      </c>
      <c r="HZJ118" s="85">
        <v>30152003</v>
      </c>
      <c r="HZK118" s="85">
        <v>30152003</v>
      </c>
      <c r="HZL118" s="85">
        <v>30152003</v>
      </c>
      <c r="HZM118" s="85">
        <v>30152003</v>
      </c>
      <c r="HZN118" s="85">
        <v>30152003</v>
      </c>
      <c r="HZO118" s="85">
        <v>30152003</v>
      </c>
      <c r="HZP118" s="85">
        <v>30152003</v>
      </c>
      <c r="HZQ118" s="85">
        <v>30152003</v>
      </c>
      <c r="HZR118" s="85">
        <v>30152003</v>
      </c>
      <c r="HZS118" s="85">
        <v>30152003</v>
      </c>
      <c r="HZT118" s="85">
        <v>30152003</v>
      </c>
      <c r="HZU118" s="85">
        <v>30152003</v>
      </c>
      <c r="HZV118" s="85">
        <v>30152003</v>
      </c>
      <c r="HZW118" s="85">
        <v>30152003</v>
      </c>
      <c r="HZX118" s="85">
        <v>30152003</v>
      </c>
      <c r="HZY118" s="85">
        <v>30152003</v>
      </c>
      <c r="HZZ118" s="85">
        <v>30152003</v>
      </c>
      <c r="IAA118" s="85">
        <v>30152003</v>
      </c>
      <c r="IAB118" s="85">
        <v>30152003</v>
      </c>
      <c r="IAC118" s="85">
        <v>30152003</v>
      </c>
      <c r="IAD118" s="85">
        <v>30152003</v>
      </c>
      <c r="IAE118" s="85">
        <v>30152003</v>
      </c>
      <c r="IAF118" s="85">
        <v>30152003</v>
      </c>
      <c r="IAG118" s="85">
        <v>30152003</v>
      </c>
      <c r="IAH118" s="85">
        <v>30152003</v>
      </c>
      <c r="IAI118" s="85">
        <v>30152003</v>
      </c>
      <c r="IAJ118" s="85">
        <v>30152003</v>
      </c>
      <c r="IAK118" s="85">
        <v>30152003</v>
      </c>
      <c r="IAL118" s="85">
        <v>30152003</v>
      </c>
      <c r="IAM118" s="85">
        <v>30152003</v>
      </c>
      <c r="IAN118" s="85">
        <v>30152003</v>
      </c>
      <c r="IAO118" s="85">
        <v>30152003</v>
      </c>
      <c r="IAP118" s="85">
        <v>30152003</v>
      </c>
      <c r="IAQ118" s="85">
        <v>30152003</v>
      </c>
      <c r="IAR118" s="85">
        <v>30152003</v>
      </c>
      <c r="IAS118" s="85">
        <v>30152003</v>
      </c>
      <c r="IAT118" s="85">
        <v>30152003</v>
      </c>
      <c r="IAU118" s="85">
        <v>30152003</v>
      </c>
      <c r="IAV118" s="85">
        <v>30152003</v>
      </c>
      <c r="IAW118" s="85">
        <v>30152003</v>
      </c>
      <c r="IAX118" s="85">
        <v>30152003</v>
      </c>
      <c r="IAY118" s="85">
        <v>30152003</v>
      </c>
      <c r="IAZ118" s="85">
        <v>30152003</v>
      </c>
      <c r="IBA118" s="85">
        <v>30152003</v>
      </c>
      <c r="IBB118" s="85">
        <v>30152003</v>
      </c>
      <c r="IBC118" s="85">
        <v>30152003</v>
      </c>
      <c r="IBD118" s="85">
        <v>30152003</v>
      </c>
      <c r="IBE118" s="85">
        <v>30152003</v>
      </c>
      <c r="IBF118" s="85">
        <v>30152003</v>
      </c>
      <c r="IBG118" s="85">
        <v>30152003</v>
      </c>
      <c r="IBH118" s="85">
        <v>30152003</v>
      </c>
      <c r="IBI118" s="85">
        <v>30152003</v>
      </c>
      <c r="IBJ118" s="85">
        <v>30152003</v>
      </c>
      <c r="IBK118" s="85">
        <v>30152003</v>
      </c>
      <c r="IBL118" s="85">
        <v>30152003</v>
      </c>
      <c r="IBM118" s="85">
        <v>30152003</v>
      </c>
      <c r="IBN118" s="85">
        <v>30152003</v>
      </c>
      <c r="IBO118" s="85">
        <v>30152003</v>
      </c>
      <c r="IBP118" s="85">
        <v>30152003</v>
      </c>
      <c r="IBQ118" s="85">
        <v>30152003</v>
      </c>
      <c r="IBR118" s="85">
        <v>30152003</v>
      </c>
      <c r="IBS118" s="85">
        <v>30152003</v>
      </c>
      <c r="IBT118" s="85">
        <v>30152003</v>
      </c>
      <c r="IBU118" s="85">
        <v>30152003</v>
      </c>
      <c r="IBV118" s="85">
        <v>30152003</v>
      </c>
      <c r="IBW118" s="85">
        <v>30152003</v>
      </c>
      <c r="IBX118" s="85">
        <v>30152003</v>
      </c>
      <c r="IBY118" s="85">
        <v>30152003</v>
      </c>
      <c r="IBZ118" s="85">
        <v>30152003</v>
      </c>
      <c r="ICA118" s="85">
        <v>30152003</v>
      </c>
      <c r="ICB118" s="85">
        <v>30152003</v>
      </c>
      <c r="ICC118" s="85">
        <v>30152003</v>
      </c>
      <c r="ICD118" s="85">
        <v>30152003</v>
      </c>
      <c r="ICE118" s="85">
        <v>30152003</v>
      </c>
      <c r="ICF118" s="85">
        <v>30152003</v>
      </c>
      <c r="ICG118" s="85">
        <v>30152003</v>
      </c>
      <c r="ICH118" s="85">
        <v>30152003</v>
      </c>
      <c r="ICI118" s="85">
        <v>30152003</v>
      </c>
      <c r="ICJ118" s="85">
        <v>30152003</v>
      </c>
      <c r="ICK118" s="85">
        <v>30152003</v>
      </c>
      <c r="ICL118" s="85">
        <v>30152003</v>
      </c>
      <c r="ICM118" s="85">
        <v>30152003</v>
      </c>
      <c r="ICN118" s="85">
        <v>30152003</v>
      </c>
      <c r="ICO118" s="85">
        <v>30152003</v>
      </c>
      <c r="ICP118" s="85">
        <v>30152003</v>
      </c>
      <c r="ICQ118" s="85">
        <v>30152003</v>
      </c>
      <c r="ICR118" s="85">
        <v>30152003</v>
      </c>
      <c r="ICS118" s="85">
        <v>30152003</v>
      </c>
      <c r="ICT118" s="85">
        <v>30152003</v>
      </c>
      <c r="ICU118" s="85">
        <v>30152003</v>
      </c>
      <c r="ICV118" s="85">
        <v>30152003</v>
      </c>
      <c r="ICW118" s="85">
        <v>30152003</v>
      </c>
      <c r="ICX118" s="85">
        <v>30152003</v>
      </c>
      <c r="ICY118" s="85">
        <v>30152003</v>
      </c>
      <c r="ICZ118" s="85">
        <v>30152003</v>
      </c>
      <c r="IDA118" s="85">
        <v>30152003</v>
      </c>
      <c r="IDB118" s="85">
        <v>30152003</v>
      </c>
      <c r="IDC118" s="85">
        <v>30152003</v>
      </c>
      <c r="IDD118" s="85">
        <v>30152003</v>
      </c>
      <c r="IDE118" s="85">
        <v>30152003</v>
      </c>
      <c r="IDF118" s="85">
        <v>30152003</v>
      </c>
      <c r="IDG118" s="85">
        <v>30152003</v>
      </c>
      <c r="IDH118" s="85">
        <v>30152003</v>
      </c>
      <c r="IDI118" s="85">
        <v>30152003</v>
      </c>
      <c r="IDJ118" s="85">
        <v>30152003</v>
      </c>
      <c r="IDK118" s="85">
        <v>30152003</v>
      </c>
      <c r="IDL118" s="85">
        <v>30152003</v>
      </c>
      <c r="IDM118" s="85">
        <v>30152003</v>
      </c>
      <c r="IDN118" s="85">
        <v>30152003</v>
      </c>
      <c r="IDO118" s="85">
        <v>30152003</v>
      </c>
      <c r="IDP118" s="85">
        <v>30152003</v>
      </c>
      <c r="IDQ118" s="85">
        <v>30152003</v>
      </c>
      <c r="IDR118" s="85">
        <v>30152003</v>
      </c>
      <c r="IDS118" s="85">
        <v>30152003</v>
      </c>
      <c r="IDT118" s="85">
        <v>30152003</v>
      </c>
      <c r="IDU118" s="85">
        <v>30152003</v>
      </c>
      <c r="IDV118" s="85">
        <v>30152003</v>
      </c>
      <c r="IDW118" s="85">
        <v>30152003</v>
      </c>
      <c r="IDX118" s="85">
        <v>30152003</v>
      </c>
      <c r="IDY118" s="85">
        <v>30152003</v>
      </c>
      <c r="IDZ118" s="85">
        <v>30152003</v>
      </c>
      <c r="IEA118" s="85">
        <v>30152003</v>
      </c>
      <c r="IEB118" s="85">
        <v>30152003</v>
      </c>
      <c r="IEC118" s="85">
        <v>30152003</v>
      </c>
      <c r="IED118" s="85">
        <v>30152003</v>
      </c>
      <c r="IEE118" s="85">
        <v>30152003</v>
      </c>
      <c r="IEF118" s="85">
        <v>30152003</v>
      </c>
      <c r="IEG118" s="85">
        <v>30152003</v>
      </c>
      <c r="IEH118" s="85">
        <v>30152003</v>
      </c>
      <c r="IEI118" s="85">
        <v>30152003</v>
      </c>
      <c r="IEJ118" s="85">
        <v>30152003</v>
      </c>
      <c r="IEK118" s="85">
        <v>30152003</v>
      </c>
      <c r="IEL118" s="85">
        <v>30152003</v>
      </c>
      <c r="IEM118" s="85">
        <v>30152003</v>
      </c>
      <c r="IEN118" s="85">
        <v>30152003</v>
      </c>
      <c r="IEO118" s="85">
        <v>30152003</v>
      </c>
      <c r="IEP118" s="85">
        <v>30152003</v>
      </c>
      <c r="IEQ118" s="85">
        <v>30152003</v>
      </c>
      <c r="IER118" s="85">
        <v>30152003</v>
      </c>
      <c r="IES118" s="85">
        <v>30152003</v>
      </c>
      <c r="IET118" s="85">
        <v>30152003</v>
      </c>
      <c r="IEU118" s="85">
        <v>30152003</v>
      </c>
      <c r="IEV118" s="85">
        <v>30152003</v>
      </c>
      <c r="IEW118" s="85">
        <v>30152003</v>
      </c>
      <c r="IEX118" s="85">
        <v>30152003</v>
      </c>
      <c r="IEY118" s="85">
        <v>30152003</v>
      </c>
      <c r="IEZ118" s="85">
        <v>30152003</v>
      </c>
      <c r="IFA118" s="85">
        <v>30152003</v>
      </c>
      <c r="IFB118" s="85">
        <v>30152003</v>
      </c>
      <c r="IFC118" s="85">
        <v>30152003</v>
      </c>
      <c r="IFD118" s="85">
        <v>30152003</v>
      </c>
      <c r="IFE118" s="85">
        <v>30152003</v>
      </c>
      <c r="IFF118" s="85">
        <v>30152003</v>
      </c>
      <c r="IFG118" s="85">
        <v>30152003</v>
      </c>
      <c r="IFH118" s="85">
        <v>30152003</v>
      </c>
      <c r="IFI118" s="85">
        <v>30152003</v>
      </c>
      <c r="IFJ118" s="85">
        <v>30152003</v>
      </c>
      <c r="IFK118" s="85">
        <v>30152003</v>
      </c>
      <c r="IFL118" s="85">
        <v>30152003</v>
      </c>
      <c r="IFM118" s="85">
        <v>30152003</v>
      </c>
      <c r="IFN118" s="85">
        <v>30152003</v>
      </c>
      <c r="IFO118" s="85">
        <v>30152003</v>
      </c>
      <c r="IFP118" s="85">
        <v>30152003</v>
      </c>
      <c r="IFQ118" s="85">
        <v>30152003</v>
      </c>
      <c r="IFR118" s="85">
        <v>30152003</v>
      </c>
      <c r="IFS118" s="85">
        <v>30152003</v>
      </c>
      <c r="IFT118" s="85">
        <v>30152003</v>
      </c>
      <c r="IFU118" s="85">
        <v>30152003</v>
      </c>
      <c r="IFV118" s="85">
        <v>30152003</v>
      </c>
      <c r="IFW118" s="85">
        <v>30152003</v>
      </c>
      <c r="IFX118" s="85">
        <v>30152003</v>
      </c>
      <c r="IFY118" s="85">
        <v>30152003</v>
      </c>
      <c r="IFZ118" s="85">
        <v>30152003</v>
      </c>
      <c r="IGA118" s="85">
        <v>30152003</v>
      </c>
      <c r="IGB118" s="85">
        <v>30152003</v>
      </c>
      <c r="IGC118" s="85">
        <v>30152003</v>
      </c>
      <c r="IGD118" s="85">
        <v>30152003</v>
      </c>
      <c r="IGE118" s="85">
        <v>30152003</v>
      </c>
      <c r="IGF118" s="85">
        <v>30152003</v>
      </c>
      <c r="IGG118" s="85">
        <v>30152003</v>
      </c>
      <c r="IGH118" s="85">
        <v>30152003</v>
      </c>
      <c r="IGI118" s="85">
        <v>30152003</v>
      </c>
      <c r="IGJ118" s="85">
        <v>30152003</v>
      </c>
      <c r="IGK118" s="85">
        <v>30152003</v>
      </c>
      <c r="IGL118" s="85">
        <v>30152003</v>
      </c>
      <c r="IGM118" s="85">
        <v>30152003</v>
      </c>
      <c r="IGN118" s="85">
        <v>30152003</v>
      </c>
      <c r="IGO118" s="85">
        <v>30152003</v>
      </c>
      <c r="IGP118" s="85">
        <v>30152003</v>
      </c>
      <c r="IGQ118" s="85">
        <v>30152003</v>
      </c>
      <c r="IGR118" s="85">
        <v>30152003</v>
      </c>
      <c r="IGS118" s="85">
        <v>30152003</v>
      </c>
      <c r="IGT118" s="85">
        <v>30152003</v>
      </c>
      <c r="IGU118" s="85">
        <v>30152003</v>
      </c>
      <c r="IGV118" s="85">
        <v>30152003</v>
      </c>
      <c r="IGW118" s="85">
        <v>30152003</v>
      </c>
      <c r="IGX118" s="85">
        <v>30152003</v>
      </c>
      <c r="IGY118" s="85">
        <v>30152003</v>
      </c>
      <c r="IGZ118" s="85">
        <v>30152003</v>
      </c>
      <c r="IHA118" s="85">
        <v>30152003</v>
      </c>
      <c r="IHB118" s="85">
        <v>30152003</v>
      </c>
      <c r="IHC118" s="85">
        <v>30152003</v>
      </c>
      <c r="IHD118" s="85">
        <v>30152003</v>
      </c>
      <c r="IHE118" s="85">
        <v>30152003</v>
      </c>
      <c r="IHF118" s="85">
        <v>30152003</v>
      </c>
      <c r="IHG118" s="85">
        <v>30152003</v>
      </c>
      <c r="IHH118" s="85">
        <v>30152003</v>
      </c>
      <c r="IHI118" s="85">
        <v>30152003</v>
      </c>
      <c r="IHJ118" s="85">
        <v>30152003</v>
      </c>
      <c r="IHK118" s="85">
        <v>30152003</v>
      </c>
      <c r="IHL118" s="85">
        <v>30152003</v>
      </c>
      <c r="IHM118" s="85">
        <v>30152003</v>
      </c>
      <c r="IHN118" s="85">
        <v>30152003</v>
      </c>
      <c r="IHO118" s="85">
        <v>30152003</v>
      </c>
      <c r="IHP118" s="85">
        <v>30152003</v>
      </c>
      <c r="IHQ118" s="85">
        <v>30152003</v>
      </c>
      <c r="IHR118" s="85">
        <v>30152003</v>
      </c>
      <c r="IHS118" s="85">
        <v>30152003</v>
      </c>
      <c r="IHT118" s="85">
        <v>30152003</v>
      </c>
      <c r="IHU118" s="85">
        <v>30152003</v>
      </c>
      <c r="IHV118" s="85">
        <v>30152003</v>
      </c>
      <c r="IHW118" s="85">
        <v>30152003</v>
      </c>
      <c r="IHX118" s="85">
        <v>30152003</v>
      </c>
      <c r="IHY118" s="85">
        <v>30152003</v>
      </c>
      <c r="IHZ118" s="85">
        <v>30152003</v>
      </c>
      <c r="IIA118" s="85">
        <v>30152003</v>
      </c>
      <c r="IIB118" s="85">
        <v>30152003</v>
      </c>
      <c r="IIC118" s="85">
        <v>30152003</v>
      </c>
      <c r="IID118" s="85">
        <v>30152003</v>
      </c>
      <c r="IIE118" s="85">
        <v>30152003</v>
      </c>
      <c r="IIF118" s="85">
        <v>30152003</v>
      </c>
      <c r="IIG118" s="85">
        <v>30152003</v>
      </c>
      <c r="IIH118" s="85">
        <v>30152003</v>
      </c>
      <c r="III118" s="85">
        <v>30152003</v>
      </c>
      <c r="IIJ118" s="85">
        <v>30152003</v>
      </c>
      <c r="IIK118" s="85">
        <v>30152003</v>
      </c>
      <c r="IIL118" s="85">
        <v>30152003</v>
      </c>
      <c r="IIM118" s="85">
        <v>30152003</v>
      </c>
      <c r="IIN118" s="85">
        <v>30152003</v>
      </c>
      <c r="IIO118" s="85">
        <v>30152003</v>
      </c>
      <c r="IIP118" s="85">
        <v>30152003</v>
      </c>
      <c r="IIQ118" s="85">
        <v>30152003</v>
      </c>
      <c r="IIR118" s="85">
        <v>30152003</v>
      </c>
      <c r="IIS118" s="85">
        <v>30152003</v>
      </c>
      <c r="IIT118" s="85">
        <v>30152003</v>
      </c>
      <c r="IIU118" s="85">
        <v>30152003</v>
      </c>
      <c r="IIV118" s="85">
        <v>30152003</v>
      </c>
      <c r="IIW118" s="85">
        <v>30152003</v>
      </c>
      <c r="IIX118" s="85">
        <v>30152003</v>
      </c>
      <c r="IIY118" s="85">
        <v>30152003</v>
      </c>
      <c r="IIZ118" s="85">
        <v>30152003</v>
      </c>
      <c r="IJA118" s="85">
        <v>30152003</v>
      </c>
      <c r="IJB118" s="85">
        <v>30152003</v>
      </c>
      <c r="IJC118" s="85">
        <v>30152003</v>
      </c>
      <c r="IJD118" s="85">
        <v>30152003</v>
      </c>
      <c r="IJE118" s="85">
        <v>30152003</v>
      </c>
      <c r="IJF118" s="85">
        <v>30152003</v>
      </c>
      <c r="IJG118" s="85">
        <v>30152003</v>
      </c>
      <c r="IJH118" s="85">
        <v>30152003</v>
      </c>
      <c r="IJI118" s="85">
        <v>30152003</v>
      </c>
      <c r="IJJ118" s="85">
        <v>30152003</v>
      </c>
      <c r="IJK118" s="85">
        <v>30152003</v>
      </c>
      <c r="IJL118" s="85">
        <v>30152003</v>
      </c>
      <c r="IJM118" s="85">
        <v>30152003</v>
      </c>
      <c r="IJN118" s="85">
        <v>30152003</v>
      </c>
      <c r="IJO118" s="85">
        <v>30152003</v>
      </c>
      <c r="IJP118" s="85">
        <v>30152003</v>
      </c>
      <c r="IJQ118" s="85">
        <v>30152003</v>
      </c>
      <c r="IJR118" s="85">
        <v>30152003</v>
      </c>
      <c r="IJS118" s="85">
        <v>30152003</v>
      </c>
      <c r="IJT118" s="85">
        <v>30152003</v>
      </c>
      <c r="IJU118" s="85">
        <v>30152003</v>
      </c>
      <c r="IJV118" s="85">
        <v>30152003</v>
      </c>
      <c r="IJW118" s="85">
        <v>30152003</v>
      </c>
      <c r="IJX118" s="85">
        <v>30152003</v>
      </c>
      <c r="IJY118" s="85">
        <v>30152003</v>
      </c>
      <c r="IJZ118" s="85">
        <v>30152003</v>
      </c>
      <c r="IKA118" s="85">
        <v>30152003</v>
      </c>
      <c r="IKB118" s="85">
        <v>30152003</v>
      </c>
      <c r="IKC118" s="85">
        <v>30152003</v>
      </c>
      <c r="IKD118" s="85">
        <v>30152003</v>
      </c>
      <c r="IKE118" s="85">
        <v>30152003</v>
      </c>
      <c r="IKF118" s="85">
        <v>30152003</v>
      </c>
      <c r="IKG118" s="85">
        <v>30152003</v>
      </c>
      <c r="IKH118" s="85">
        <v>30152003</v>
      </c>
      <c r="IKI118" s="85">
        <v>30152003</v>
      </c>
      <c r="IKJ118" s="85">
        <v>30152003</v>
      </c>
      <c r="IKK118" s="85">
        <v>30152003</v>
      </c>
      <c r="IKL118" s="85">
        <v>30152003</v>
      </c>
      <c r="IKM118" s="85">
        <v>30152003</v>
      </c>
      <c r="IKN118" s="85">
        <v>30152003</v>
      </c>
      <c r="IKO118" s="85">
        <v>30152003</v>
      </c>
      <c r="IKP118" s="85">
        <v>30152003</v>
      </c>
      <c r="IKQ118" s="85">
        <v>30152003</v>
      </c>
      <c r="IKR118" s="85">
        <v>30152003</v>
      </c>
      <c r="IKS118" s="85">
        <v>30152003</v>
      </c>
      <c r="IKT118" s="85">
        <v>30152003</v>
      </c>
      <c r="IKU118" s="85">
        <v>30152003</v>
      </c>
      <c r="IKV118" s="85">
        <v>30152003</v>
      </c>
      <c r="IKW118" s="85">
        <v>30152003</v>
      </c>
      <c r="IKX118" s="85">
        <v>30152003</v>
      </c>
      <c r="IKY118" s="85">
        <v>30152003</v>
      </c>
      <c r="IKZ118" s="85">
        <v>30152003</v>
      </c>
      <c r="ILA118" s="85">
        <v>30152003</v>
      </c>
      <c r="ILB118" s="85">
        <v>30152003</v>
      </c>
      <c r="ILC118" s="85">
        <v>30152003</v>
      </c>
      <c r="ILD118" s="85">
        <v>30152003</v>
      </c>
      <c r="ILE118" s="85">
        <v>30152003</v>
      </c>
      <c r="ILF118" s="85">
        <v>30152003</v>
      </c>
      <c r="ILG118" s="85">
        <v>30152003</v>
      </c>
      <c r="ILH118" s="85">
        <v>30152003</v>
      </c>
      <c r="ILI118" s="85">
        <v>30152003</v>
      </c>
      <c r="ILJ118" s="85">
        <v>30152003</v>
      </c>
      <c r="ILK118" s="85">
        <v>30152003</v>
      </c>
      <c r="ILL118" s="85">
        <v>30152003</v>
      </c>
      <c r="ILM118" s="85">
        <v>30152003</v>
      </c>
      <c r="ILN118" s="85">
        <v>30152003</v>
      </c>
      <c r="ILO118" s="85">
        <v>30152003</v>
      </c>
      <c r="ILP118" s="85">
        <v>30152003</v>
      </c>
      <c r="ILQ118" s="85">
        <v>30152003</v>
      </c>
      <c r="ILR118" s="85">
        <v>30152003</v>
      </c>
      <c r="ILS118" s="85">
        <v>30152003</v>
      </c>
      <c r="ILT118" s="85">
        <v>30152003</v>
      </c>
      <c r="ILU118" s="85">
        <v>30152003</v>
      </c>
      <c r="ILV118" s="85">
        <v>30152003</v>
      </c>
      <c r="ILW118" s="85">
        <v>30152003</v>
      </c>
      <c r="ILX118" s="85">
        <v>30152003</v>
      </c>
      <c r="ILY118" s="85">
        <v>30152003</v>
      </c>
      <c r="ILZ118" s="85">
        <v>30152003</v>
      </c>
      <c r="IMA118" s="85">
        <v>30152003</v>
      </c>
      <c r="IMB118" s="85">
        <v>30152003</v>
      </c>
      <c r="IMC118" s="85">
        <v>30152003</v>
      </c>
      <c r="IMD118" s="85">
        <v>30152003</v>
      </c>
      <c r="IME118" s="85">
        <v>30152003</v>
      </c>
      <c r="IMF118" s="85">
        <v>30152003</v>
      </c>
      <c r="IMG118" s="85">
        <v>30152003</v>
      </c>
      <c r="IMH118" s="85">
        <v>30152003</v>
      </c>
      <c r="IMI118" s="85">
        <v>30152003</v>
      </c>
      <c r="IMJ118" s="85">
        <v>30152003</v>
      </c>
      <c r="IMK118" s="85">
        <v>30152003</v>
      </c>
      <c r="IML118" s="85">
        <v>30152003</v>
      </c>
      <c r="IMM118" s="85">
        <v>30152003</v>
      </c>
      <c r="IMN118" s="85">
        <v>30152003</v>
      </c>
      <c r="IMO118" s="85">
        <v>30152003</v>
      </c>
      <c r="IMP118" s="85">
        <v>30152003</v>
      </c>
      <c r="IMQ118" s="85">
        <v>30152003</v>
      </c>
      <c r="IMR118" s="85">
        <v>30152003</v>
      </c>
      <c r="IMS118" s="85">
        <v>30152003</v>
      </c>
      <c r="IMT118" s="85">
        <v>30152003</v>
      </c>
      <c r="IMU118" s="85">
        <v>30152003</v>
      </c>
      <c r="IMV118" s="85">
        <v>30152003</v>
      </c>
      <c r="IMW118" s="85">
        <v>30152003</v>
      </c>
      <c r="IMX118" s="85">
        <v>30152003</v>
      </c>
      <c r="IMY118" s="85">
        <v>30152003</v>
      </c>
      <c r="IMZ118" s="85">
        <v>30152003</v>
      </c>
      <c r="INA118" s="85">
        <v>30152003</v>
      </c>
      <c r="INB118" s="85">
        <v>30152003</v>
      </c>
      <c r="INC118" s="85">
        <v>30152003</v>
      </c>
      <c r="IND118" s="85">
        <v>30152003</v>
      </c>
      <c r="INE118" s="85">
        <v>30152003</v>
      </c>
      <c r="INF118" s="85">
        <v>30152003</v>
      </c>
      <c r="ING118" s="85">
        <v>30152003</v>
      </c>
      <c r="INH118" s="85">
        <v>30152003</v>
      </c>
      <c r="INI118" s="85">
        <v>30152003</v>
      </c>
      <c r="INJ118" s="85">
        <v>30152003</v>
      </c>
      <c r="INK118" s="85">
        <v>30152003</v>
      </c>
      <c r="INL118" s="85">
        <v>30152003</v>
      </c>
      <c r="INM118" s="85">
        <v>30152003</v>
      </c>
      <c r="INN118" s="85">
        <v>30152003</v>
      </c>
      <c r="INO118" s="85">
        <v>30152003</v>
      </c>
      <c r="INP118" s="85">
        <v>30152003</v>
      </c>
      <c r="INQ118" s="85">
        <v>30152003</v>
      </c>
      <c r="INR118" s="85">
        <v>30152003</v>
      </c>
      <c r="INS118" s="85">
        <v>30152003</v>
      </c>
      <c r="INT118" s="85">
        <v>30152003</v>
      </c>
      <c r="INU118" s="85">
        <v>30152003</v>
      </c>
      <c r="INV118" s="85">
        <v>30152003</v>
      </c>
      <c r="INW118" s="85">
        <v>30152003</v>
      </c>
      <c r="INX118" s="85">
        <v>30152003</v>
      </c>
      <c r="INY118" s="85">
        <v>30152003</v>
      </c>
      <c r="INZ118" s="85">
        <v>30152003</v>
      </c>
      <c r="IOA118" s="85">
        <v>30152003</v>
      </c>
      <c r="IOB118" s="85">
        <v>30152003</v>
      </c>
      <c r="IOC118" s="85">
        <v>30152003</v>
      </c>
      <c r="IOD118" s="85">
        <v>30152003</v>
      </c>
      <c r="IOE118" s="85">
        <v>30152003</v>
      </c>
      <c r="IOF118" s="85">
        <v>30152003</v>
      </c>
      <c r="IOG118" s="85">
        <v>30152003</v>
      </c>
      <c r="IOH118" s="85">
        <v>30152003</v>
      </c>
      <c r="IOI118" s="85">
        <v>30152003</v>
      </c>
      <c r="IOJ118" s="85">
        <v>30152003</v>
      </c>
      <c r="IOK118" s="85">
        <v>30152003</v>
      </c>
      <c r="IOL118" s="85">
        <v>30152003</v>
      </c>
      <c r="IOM118" s="85">
        <v>30152003</v>
      </c>
      <c r="ION118" s="85">
        <v>30152003</v>
      </c>
      <c r="IOO118" s="85">
        <v>30152003</v>
      </c>
      <c r="IOP118" s="85">
        <v>30152003</v>
      </c>
      <c r="IOQ118" s="85">
        <v>30152003</v>
      </c>
      <c r="IOR118" s="85">
        <v>30152003</v>
      </c>
      <c r="IOS118" s="85">
        <v>30152003</v>
      </c>
      <c r="IOT118" s="85">
        <v>30152003</v>
      </c>
      <c r="IOU118" s="85">
        <v>30152003</v>
      </c>
      <c r="IOV118" s="85">
        <v>30152003</v>
      </c>
      <c r="IOW118" s="85">
        <v>30152003</v>
      </c>
      <c r="IOX118" s="85">
        <v>30152003</v>
      </c>
      <c r="IOY118" s="85">
        <v>30152003</v>
      </c>
      <c r="IOZ118" s="85">
        <v>30152003</v>
      </c>
      <c r="IPA118" s="85">
        <v>30152003</v>
      </c>
      <c r="IPB118" s="85">
        <v>30152003</v>
      </c>
      <c r="IPC118" s="85">
        <v>30152003</v>
      </c>
      <c r="IPD118" s="85">
        <v>30152003</v>
      </c>
      <c r="IPE118" s="85">
        <v>30152003</v>
      </c>
      <c r="IPF118" s="85">
        <v>30152003</v>
      </c>
      <c r="IPG118" s="85">
        <v>30152003</v>
      </c>
      <c r="IPH118" s="85">
        <v>30152003</v>
      </c>
      <c r="IPI118" s="85">
        <v>30152003</v>
      </c>
      <c r="IPJ118" s="85">
        <v>30152003</v>
      </c>
      <c r="IPK118" s="85">
        <v>30152003</v>
      </c>
      <c r="IPL118" s="85">
        <v>30152003</v>
      </c>
      <c r="IPM118" s="85">
        <v>30152003</v>
      </c>
      <c r="IPN118" s="85">
        <v>30152003</v>
      </c>
      <c r="IPO118" s="85">
        <v>30152003</v>
      </c>
      <c r="IPP118" s="85">
        <v>30152003</v>
      </c>
      <c r="IPQ118" s="85">
        <v>30152003</v>
      </c>
      <c r="IPR118" s="85">
        <v>30152003</v>
      </c>
      <c r="IPS118" s="85">
        <v>30152003</v>
      </c>
      <c r="IPT118" s="85">
        <v>30152003</v>
      </c>
      <c r="IPU118" s="85">
        <v>30152003</v>
      </c>
      <c r="IPV118" s="85">
        <v>30152003</v>
      </c>
      <c r="IPW118" s="85">
        <v>30152003</v>
      </c>
      <c r="IPX118" s="85">
        <v>30152003</v>
      </c>
      <c r="IPY118" s="85">
        <v>30152003</v>
      </c>
      <c r="IPZ118" s="85">
        <v>30152003</v>
      </c>
      <c r="IQA118" s="85">
        <v>30152003</v>
      </c>
      <c r="IQB118" s="85">
        <v>30152003</v>
      </c>
      <c r="IQC118" s="85">
        <v>30152003</v>
      </c>
      <c r="IQD118" s="85">
        <v>30152003</v>
      </c>
      <c r="IQE118" s="85">
        <v>30152003</v>
      </c>
      <c r="IQF118" s="85">
        <v>30152003</v>
      </c>
      <c r="IQG118" s="85">
        <v>30152003</v>
      </c>
      <c r="IQH118" s="85">
        <v>30152003</v>
      </c>
      <c r="IQI118" s="85">
        <v>30152003</v>
      </c>
      <c r="IQJ118" s="85">
        <v>30152003</v>
      </c>
      <c r="IQK118" s="85">
        <v>30152003</v>
      </c>
      <c r="IQL118" s="85">
        <v>30152003</v>
      </c>
      <c r="IQM118" s="85">
        <v>30152003</v>
      </c>
      <c r="IQN118" s="85">
        <v>30152003</v>
      </c>
      <c r="IQO118" s="85">
        <v>30152003</v>
      </c>
      <c r="IQP118" s="85">
        <v>30152003</v>
      </c>
      <c r="IQQ118" s="85">
        <v>30152003</v>
      </c>
      <c r="IQR118" s="85">
        <v>30152003</v>
      </c>
      <c r="IQS118" s="85">
        <v>30152003</v>
      </c>
      <c r="IQT118" s="85">
        <v>30152003</v>
      </c>
      <c r="IQU118" s="85">
        <v>30152003</v>
      </c>
      <c r="IQV118" s="85">
        <v>30152003</v>
      </c>
      <c r="IQW118" s="85">
        <v>30152003</v>
      </c>
      <c r="IQX118" s="85">
        <v>30152003</v>
      </c>
      <c r="IQY118" s="85">
        <v>30152003</v>
      </c>
      <c r="IQZ118" s="85">
        <v>30152003</v>
      </c>
      <c r="IRA118" s="85">
        <v>30152003</v>
      </c>
      <c r="IRB118" s="85">
        <v>30152003</v>
      </c>
      <c r="IRC118" s="85">
        <v>30152003</v>
      </c>
      <c r="IRD118" s="85">
        <v>30152003</v>
      </c>
      <c r="IRE118" s="85">
        <v>30152003</v>
      </c>
      <c r="IRF118" s="85">
        <v>30152003</v>
      </c>
      <c r="IRG118" s="85">
        <v>30152003</v>
      </c>
      <c r="IRH118" s="85">
        <v>30152003</v>
      </c>
      <c r="IRI118" s="85">
        <v>30152003</v>
      </c>
      <c r="IRJ118" s="85">
        <v>30152003</v>
      </c>
      <c r="IRK118" s="85">
        <v>30152003</v>
      </c>
      <c r="IRL118" s="85">
        <v>30152003</v>
      </c>
      <c r="IRM118" s="85">
        <v>30152003</v>
      </c>
      <c r="IRN118" s="85">
        <v>30152003</v>
      </c>
      <c r="IRO118" s="85">
        <v>30152003</v>
      </c>
      <c r="IRP118" s="85">
        <v>30152003</v>
      </c>
      <c r="IRQ118" s="85">
        <v>30152003</v>
      </c>
      <c r="IRR118" s="85">
        <v>30152003</v>
      </c>
      <c r="IRS118" s="85">
        <v>30152003</v>
      </c>
      <c r="IRT118" s="85">
        <v>30152003</v>
      </c>
      <c r="IRU118" s="85">
        <v>30152003</v>
      </c>
      <c r="IRV118" s="85">
        <v>30152003</v>
      </c>
      <c r="IRW118" s="85">
        <v>30152003</v>
      </c>
      <c r="IRX118" s="85">
        <v>30152003</v>
      </c>
      <c r="IRY118" s="85">
        <v>30152003</v>
      </c>
      <c r="IRZ118" s="85">
        <v>30152003</v>
      </c>
      <c r="ISA118" s="85">
        <v>30152003</v>
      </c>
      <c r="ISB118" s="85">
        <v>30152003</v>
      </c>
      <c r="ISC118" s="85">
        <v>30152003</v>
      </c>
      <c r="ISD118" s="85">
        <v>30152003</v>
      </c>
      <c r="ISE118" s="85">
        <v>30152003</v>
      </c>
      <c r="ISF118" s="85">
        <v>30152003</v>
      </c>
      <c r="ISG118" s="85">
        <v>30152003</v>
      </c>
      <c r="ISH118" s="85">
        <v>30152003</v>
      </c>
      <c r="ISI118" s="85">
        <v>30152003</v>
      </c>
      <c r="ISJ118" s="85">
        <v>30152003</v>
      </c>
      <c r="ISK118" s="85">
        <v>30152003</v>
      </c>
      <c r="ISL118" s="85">
        <v>30152003</v>
      </c>
      <c r="ISM118" s="85">
        <v>30152003</v>
      </c>
      <c r="ISN118" s="85">
        <v>30152003</v>
      </c>
      <c r="ISO118" s="85">
        <v>30152003</v>
      </c>
      <c r="ISP118" s="85">
        <v>30152003</v>
      </c>
      <c r="ISQ118" s="85">
        <v>30152003</v>
      </c>
      <c r="ISR118" s="85">
        <v>30152003</v>
      </c>
      <c r="ISS118" s="85">
        <v>30152003</v>
      </c>
      <c r="IST118" s="85">
        <v>30152003</v>
      </c>
      <c r="ISU118" s="85">
        <v>30152003</v>
      </c>
      <c r="ISV118" s="85">
        <v>30152003</v>
      </c>
      <c r="ISW118" s="85">
        <v>30152003</v>
      </c>
      <c r="ISX118" s="85">
        <v>30152003</v>
      </c>
      <c r="ISY118" s="85">
        <v>30152003</v>
      </c>
      <c r="ISZ118" s="85">
        <v>30152003</v>
      </c>
      <c r="ITA118" s="85">
        <v>30152003</v>
      </c>
      <c r="ITB118" s="85">
        <v>30152003</v>
      </c>
      <c r="ITC118" s="85">
        <v>30152003</v>
      </c>
      <c r="ITD118" s="85">
        <v>30152003</v>
      </c>
      <c r="ITE118" s="85">
        <v>30152003</v>
      </c>
      <c r="ITF118" s="85">
        <v>30152003</v>
      </c>
      <c r="ITG118" s="85">
        <v>30152003</v>
      </c>
      <c r="ITH118" s="85">
        <v>30152003</v>
      </c>
      <c r="ITI118" s="85">
        <v>30152003</v>
      </c>
      <c r="ITJ118" s="85">
        <v>30152003</v>
      </c>
      <c r="ITK118" s="85">
        <v>30152003</v>
      </c>
      <c r="ITL118" s="85">
        <v>30152003</v>
      </c>
      <c r="ITM118" s="85">
        <v>30152003</v>
      </c>
      <c r="ITN118" s="85">
        <v>30152003</v>
      </c>
      <c r="ITO118" s="85">
        <v>30152003</v>
      </c>
      <c r="ITP118" s="85">
        <v>30152003</v>
      </c>
      <c r="ITQ118" s="85">
        <v>30152003</v>
      </c>
      <c r="ITR118" s="85">
        <v>30152003</v>
      </c>
      <c r="ITS118" s="85">
        <v>30152003</v>
      </c>
      <c r="ITT118" s="85">
        <v>30152003</v>
      </c>
      <c r="ITU118" s="85">
        <v>30152003</v>
      </c>
      <c r="ITV118" s="85">
        <v>30152003</v>
      </c>
      <c r="ITW118" s="85">
        <v>30152003</v>
      </c>
      <c r="ITX118" s="85">
        <v>30152003</v>
      </c>
      <c r="ITY118" s="85">
        <v>30152003</v>
      </c>
      <c r="ITZ118" s="85">
        <v>30152003</v>
      </c>
      <c r="IUA118" s="85">
        <v>30152003</v>
      </c>
      <c r="IUB118" s="85">
        <v>30152003</v>
      </c>
      <c r="IUC118" s="85">
        <v>30152003</v>
      </c>
      <c r="IUD118" s="85">
        <v>30152003</v>
      </c>
      <c r="IUE118" s="85">
        <v>30152003</v>
      </c>
      <c r="IUF118" s="85">
        <v>30152003</v>
      </c>
      <c r="IUG118" s="85">
        <v>30152003</v>
      </c>
      <c r="IUH118" s="85">
        <v>30152003</v>
      </c>
      <c r="IUI118" s="85">
        <v>30152003</v>
      </c>
      <c r="IUJ118" s="85">
        <v>30152003</v>
      </c>
      <c r="IUK118" s="85">
        <v>30152003</v>
      </c>
      <c r="IUL118" s="85">
        <v>30152003</v>
      </c>
      <c r="IUM118" s="85">
        <v>30152003</v>
      </c>
      <c r="IUN118" s="85">
        <v>30152003</v>
      </c>
      <c r="IUO118" s="85">
        <v>30152003</v>
      </c>
      <c r="IUP118" s="85">
        <v>30152003</v>
      </c>
      <c r="IUQ118" s="85">
        <v>30152003</v>
      </c>
      <c r="IUR118" s="85">
        <v>30152003</v>
      </c>
      <c r="IUS118" s="85">
        <v>30152003</v>
      </c>
      <c r="IUT118" s="85">
        <v>30152003</v>
      </c>
      <c r="IUU118" s="85">
        <v>30152003</v>
      </c>
      <c r="IUV118" s="85">
        <v>30152003</v>
      </c>
      <c r="IUW118" s="85">
        <v>30152003</v>
      </c>
      <c r="IUX118" s="85">
        <v>30152003</v>
      </c>
      <c r="IUY118" s="85">
        <v>30152003</v>
      </c>
      <c r="IUZ118" s="85">
        <v>30152003</v>
      </c>
      <c r="IVA118" s="85">
        <v>30152003</v>
      </c>
      <c r="IVB118" s="85">
        <v>30152003</v>
      </c>
      <c r="IVC118" s="85">
        <v>30152003</v>
      </c>
      <c r="IVD118" s="85">
        <v>30152003</v>
      </c>
      <c r="IVE118" s="85">
        <v>30152003</v>
      </c>
      <c r="IVF118" s="85">
        <v>30152003</v>
      </c>
      <c r="IVG118" s="85">
        <v>30152003</v>
      </c>
      <c r="IVH118" s="85">
        <v>30152003</v>
      </c>
      <c r="IVI118" s="85">
        <v>30152003</v>
      </c>
      <c r="IVJ118" s="85">
        <v>30152003</v>
      </c>
      <c r="IVK118" s="85">
        <v>30152003</v>
      </c>
      <c r="IVL118" s="85">
        <v>30152003</v>
      </c>
      <c r="IVM118" s="85">
        <v>30152003</v>
      </c>
      <c r="IVN118" s="85">
        <v>30152003</v>
      </c>
      <c r="IVO118" s="85">
        <v>30152003</v>
      </c>
      <c r="IVP118" s="85">
        <v>30152003</v>
      </c>
      <c r="IVQ118" s="85">
        <v>30152003</v>
      </c>
      <c r="IVR118" s="85">
        <v>30152003</v>
      </c>
      <c r="IVS118" s="85">
        <v>30152003</v>
      </c>
      <c r="IVT118" s="85">
        <v>30152003</v>
      </c>
      <c r="IVU118" s="85">
        <v>30152003</v>
      </c>
      <c r="IVV118" s="85">
        <v>30152003</v>
      </c>
      <c r="IVW118" s="85">
        <v>30152003</v>
      </c>
      <c r="IVX118" s="85">
        <v>30152003</v>
      </c>
      <c r="IVY118" s="85">
        <v>30152003</v>
      </c>
      <c r="IVZ118" s="85">
        <v>30152003</v>
      </c>
      <c r="IWA118" s="85">
        <v>30152003</v>
      </c>
      <c r="IWB118" s="85">
        <v>30152003</v>
      </c>
      <c r="IWC118" s="85">
        <v>30152003</v>
      </c>
      <c r="IWD118" s="85">
        <v>30152003</v>
      </c>
      <c r="IWE118" s="85">
        <v>30152003</v>
      </c>
      <c r="IWF118" s="85">
        <v>30152003</v>
      </c>
      <c r="IWG118" s="85">
        <v>30152003</v>
      </c>
      <c r="IWH118" s="85">
        <v>30152003</v>
      </c>
      <c r="IWI118" s="85">
        <v>30152003</v>
      </c>
      <c r="IWJ118" s="85">
        <v>30152003</v>
      </c>
      <c r="IWK118" s="85">
        <v>30152003</v>
      </c>
      <c r="IWL118" s="85">
        <v>30152003</v>
      </c>
      <c r="IWM118" s="85">
        <v>30152003</v>
      </c>
      <c r="IWN118" s="85">
        <v>30152003</v>
      </c>
      <c r="IWO118" s="85">
        <v>30152003</v>
      </c>
      <c r="IWP118" s="85">
        <v>30152003</v>
      </c>
      <c r="IWQ118" s="85">
        <v>30152003</v>
      </c>
      <c r="IWR118" s="85">
        <v>30152003</v>
      </c>
      <c r="IWS118" s="85">
        <v>30152003</v>
      </c>
      <c r="IWT118" s="85">
        <v>30152003</v>
      </c>
      <c r="IWU118" s="85">
        <v>30152003</v>
      </c>
      <c r="IWV118" s="85">
        <v>30152003</v>
      </c>
      <c r="IWW118" s="85">
        <v>30152003</v>
      </c>
      <c r="IWX118" s="85">
        <v>30152003</v>
      </c>
      <c r="IWY118" s="85">
        <v>30152003</v>
      </c>
      <c r="IWZ118" s="85">
        <v>30152003</v>
      </c>
      <c r="IXA118" s="85">
        <v>30152003</v>
      </c>
      <c r="IXB118" s="85">
        <v>30152003</v>
      </c>
      <c r="IXC118" s="85">
        <v>30152003</v>
      </c>
      <c r="IXD118" s="85">
        <v>30152003</v>
      </c>
      <c r="IXE118" s="85">
        <v>30152003</v>
      </c>
      <c r="IXF118" s="85">
        <v>30152003</v>
      </c>
      <c r="IXG118" s="85">
        <v>30152003</v>
      </c>
      <c r="IXH118" s="85">
        <v>30152003</v>
      </c>
      <c r="IXI118" s="85">
        <v>30152003</v>
      </c>
      <c r="IXJ118" s="85">
        <v>30152003</v>
      </c>
      <c r="IXK118" s="85">
        <v>30152003</v>
      </c>
      <c r="IXL118" s="85">
        <v>30152003</v>
      </c>
      <c r="IXM118" s="85">
        <v>30152003</v>
      </c>
      <c r="IXN118" s="85">
        <v>30152003</v>
      </c>
      <c r="IXO118" s="85">
        <v>30152003</v>
      </c>
      <c r="IXP118" s="85">
        <v>30152003</v>
      </c>
      <c r="IXQ118" s="85">
        <v>30152003</v>
      </c>
      <c r="IXR118" s="85">
        <v>30152003</v>
      </c>
      <c r="IXS118" s="85">
        <v>30152003</v>
      </c>
      <c r="IXT118" s="85">
        <v>30152003</v>
      </c>
      <c r="IXU118" s="85">
        <v>30152003</v>
      </c>
      <c r="IXV118" s="85">
        <v>30152003</v>
      </c>
      <c r="IXW118" s="85">
        <v>30152003</v>
      </c>
      <c r="IXX118" s="85">
        <v>30152003</v>
      </c>
      <c r="IXY118" s="85">
        <v>30152003</v>
      </c>
      <c r="IXZ118" s="85">
        <v>30152003</v>
      </c>
      <c r="IYA118" s="85">
        <v>30152003</v>
      </c>
      <c r="IYB118" s="85">
        <v>30152003</v>
      </c>
      <c r="IYC118" s="85">
        <v>30152003</v>
      </c>
      <c r="IYD118" s="85">
        <v>30152003</v>
      </c>
      <c r="IYE118" s="85">
        <v>30152003</v>
      </c>
      <c r="IYF118" s="85">
        <v>30152003</v>
      </c>
      <c r="IYG118" s="85">
        <v>30152003</v>
      </c>
      <c r="IYH118" s="85">
        <v>30152003</v>
      </c>
      <c r="IYI118" s="85">
        <v>30152003</v>
      </c>
      <c r="IYJ118" s="85">
        <v>30152003</v>
      </c>
      <c r="IYK118" s="85">
        <v>30152003</v>
      </c>
      <c r="IYL118" s="85">
        <v>30152003</v>
      </c>
      <c r="IYM118" s="85">
        <v>30152003</v>
      </c>
      <c r="IYN118" s="85">
        <v>30152003</v>
      </c>
      <c r="IYO118" s="85">
        <v>30152003</v>
      </c>
      <c r="IYP118" s="85">
        <v>30152003</v>
      </c>
      <c r="IYQ118" s="85">
        <v>30152003</v>
      </c>
      <c r="IYR118" s="85">
        <v>30152003</v>
      </c>
      <c r="IYS118" s="85">
        <v>30152003</v>
      </c>
      <c r="IYT118" s="85">
        <v>30152003</v>
      </c>
      <c r="IYU118" s="85">
        <v>30152003</v>
      </c>
      <c r="IYV118" s="85">
        <v>30152003</v>
      </c>
      <c r="IYW118" s="85">
        <v>30152003</v>
      </c>
      <c r="IYX118" s="85">
        <v>30152003</v>
      </c>
      <c r="IYY118" s="85">
        <v>30152003</v>
      </c>
      <c r="IYZ118" s="85">
        <v>30152003</v>
      </c>
      <c r="IZA118" s="85">
        <v>30152003</v>
      </c>
      <c r="IZB118" s="85">
        <v>30152003</v>
      </c>
      <c r="IZC118" s="85">
        <v>30152003</v>
      </c>
      <c r="IZD118" s="85">
        <v>30152003</v>
      </c>
      <c r="IZE118" s="85">
        <v>30152003</v>
      </c>
      <c r="IZF118" s="85">
        <v>30152003</v>
      </c>
      <c r="IZG118" s="85">
        <v>30152003</v>
      </c>
      <c r="IZH118" s="85">
        <v>30152003</v>
      </c>
      <c r="IZI118" s="85">
        <v>30152003</v>
      </c>
      <c r="IZJ118" s="85">
        <v>30152003</v>
      </c>
      <c r="IZK118" s="85">
        <v>30152003</v>
      </c>
      <c r="IZL118" s="85">
        <v>30152003</v>
      </c>
      <c r="IZM118" s="85">
        <v>30152003</v>
      </c>
      <c r="IZN118" s="85">
        <v>30152003</v>
      </c>
      <c r="IZO118" s="85">
        <v>30152003</v>
      </c>
      <c r="IZP118" s="85">
        <v>30152003</v>
      </c>
      <c r="IZQ118" s="85">
        <v>30152003</v>
      </c>
      <c r="IZR118" s="85">
        <v>30152003</v>
      </c>
      <c r="IZS118" s="85">
        <v>30152003</v>
      </c>
      <c r="IZT118" s="85">
        <v>30152003</v>
      </c>
      <c r="IZU118" s="85">
        <v>30152003</v>
      </c>
      <c r="IZV118" s="85">
        <v>30152003</v>
      </c>
      <c r="IZW118" s="85">
        <v>30152003</v>
      </c>
      <c r="IZX118" s="85">
        <v>30152003</v>
      </c>
      <c r="IZY118" s="85">
        <v>30152003</v>
      </c>
      <c r="IZZ118" s="85">
        <v>30152003</v>
      </c>
      <c r="JAA118" s="85">
        <v>30152003</v>
      </c>
      <c r="JAB118" s="85">
        <v>30152003</v>
      </c>
      <c r="JAC118" s="85">
        <v>30152003</v>
      </c>
      <c r="JAD118" s="85">
        <v>30152003</v>
      </c>
      <c r="JAE118" s="85">
        <v>30152003</v>
      </c>
      <c r="JAF118" s="85">
        <v>30152003</v>
      </c>
      <c r="JAG118" s="85">
        <v>30152003</v>
      </c>
      <c r="JAH118" s="85">
        <v>30152003</v>
      </c>
      <c r="JAI118" s="85">
        <v>30152003</v>
      </c>
      <c r="JAJ118" s="85">
        <v>30152003</v>
      </c>
      <c r="JAK118" s="85">
        <v>30152003</v>
      </c>
      <c r="JAL118" s="85">
        <v>30152003</v>
      </c>
      <c r="JAM118" s="85">
        <v>30152003</v>
      </c>
      <c r="JAN118" s="85">
        <v>30152003</v>
      </c>
      <c r="JAO118" s="85">
        <v>30152003</v>
      </c>
      <c r="JAP118" s="85">
        <v>30152003</v>
      </c>
      <c r="JAQ118" s="85">
        <v>30152003</v>
      </c>
      <c r="JAR118" s="85">
        <v>30152003</v>
      </c>
      <c r="JAS118" s="85">
        <v>30152003</v>
      </c>
      <c r="JAT118" s="85">
        <v>30152003</v>
      </c>
      <c r="JAU118" s="85">
        <v>30152003</v>
      </c>
      <c r="JAV118" s="85">
        <v>30152003</v>
      </c>
      <c r="JAW118" s="85">
        <v>30152003</v>
      </c>
      <c r="JAX118" s="85">
        <v>30152003</v>
      </c>
      <c r="JAY118" s="85">
        <v>30152003</v>
      </c>
      <c r="JAZ118" s="85">
        <v>30152003</v>
      </c>
      <c r="JBA118" s="85">
        <v>30152003</v>
      </c>
      <c r="JBB118" s="85">
        <v>30152003</v>
      </c>
      <c r="JBC118" s="85">
        <v>30152003</v>
      </c>
      <c r="JBD118" s="85">
        <v>30152003</v>
      </c>
      <c r="JBE118" s="85">
        <v>30152003</v>
      </c>
      <c r="JBF118" s="85">
        <v>30152003</v>
      </c>
      <c r="JBG118" s="85">
        <v>30152003</v>
      </c>
      <c r="JBH118" s="85">
        <v>30152003</v>
      </c>
      <c r="JBI118" s="85">
        <v>30152003</v>
      </c>
      <c r="JBJ118" s="85">
        <v>30152003</v>
      </c>
      <c r="JBK118" s="85">
        <v>30152003</v>
      </c>
      <c r="JBL118" s="85">
        <v>30152003</v>
      </c>
      <c r="JBM118" s="85">
        <v>30152003</v>
      </c>
      <c r="JBN118" s="85">
        <v>30152003</v>
      </c>
      <c r="JBO118" s="85">
        <v>30152003</v>
      </c>
      <c r="JBP118" s="85">
        <v>30152003</v>
      </c>
      <c r="JBQ118" s="85">
        <v>30152003</v>
      </c>
      <c r="JBR118" s="85">
        <v>30152003</v>
      </c>
      <c r="JBS118" s="85">
        <v>30152003</v>
      </c>
      <c r="JBT118" s="85">
        <v>30152003</v>
      </c>
      <c r="JBU118" s="85">
        <v>30152003</v>
      </c>
      <c r="JBV118" s="85">
        <v>30152003</v>
      </c>
      <c r="JBW118" s="85">
        <v>30152003</v>
      </c>
      <c r="JBX118" s="85">
        <v>30152003</v>
      </c>
      <c r="JBY118" s="85">
        <v>30152003</v>
      </c>
      <c r="JBZ118" s="85">
        <v>30152003</v>
      </c>
      <c r="JCA118" s="85">
        <v>30152003</v>
      </c>
      <c r="JCB118" s="85">
        <v>30152003</v>
      </c>
      <c r="JCC118" s="85">
        <v>30152003</v>
      </c>
      <c r="JCD118" s="85">
        <v>30152003</v>
      </c>
      <c r="JCE118" s="85">
        <v>30152003</v>
      </c>
      <c r="JCF118" s="85">
        <v>30152003</v>
      </c>
      <c r="JCG118" s="85">
        <v>30152003</v>
      </c>
      <c r="JCH118" s="85">
        <v>30152003</v>
      </c>
      <c r="JCI118" s="85">
        <v>30152003</v>
      </c>
      <c r="JCJ118" s="85">
        <v>30152003</v>
      </c>
      <c r="JCK118" s="85">
        <v>30152003</v>
      </c>
      <c r="JCL118" s="85">
        <v>30152003</v>
      </c>
      <c r="JCM118" s="85">
        <v>30152003</v>
      </c>
      <c r="JCN118" s="85">
        <v>30152003</v>
      </c>
      <c r="JCO118" s="85">
        <v>30152003</v>
      </c>
      <c r="JCP118" s="85">
        <v>30152003</v>
      </c>
      <c r="JCQ118" s="85">
        <v>30152003</v>
      </c>
      <c r="JCR118" s="85">
        <v>30152003</v>
      </c>
      <c r="JCS118" s="85">
        <v>30152003</v>
      </c>
      <c r="JCT118" s="85">
        <v>30152003</v>
      </c>
      <c r="JCU118" s="85">
        <v>30152003</v>
      </c>
      <c r="JCV118" s="85">
        <v>30152003</v>
      </c>
      <c r="JCW118" s="85">
        <v>30152003</v>
      </c>
      <c r="JCX118" s="85">
        <v>30152003</v>
      </c>
      <c r="JCY118" s="85">
        <v>30152003</v>
      </c>
      <c r="JCZ118" s="85">
        <v>30152003</v>
      </c>
      <c r="JDA118" s="85">
        <v>30152003</v>
      </c>
      <c r="JDB118" s="85">
        <v>30152003</v>
      </c>
      <c r="JDC118" s="85">
        <v>30152003</v>
      </c>
      <c r="JDD118" s="85">
        <v>30152003</v>
      </c>
      <c r="JDE118" s="85">
        <v>30152003</v>
      </c>
      <c r="JDF118" s="85">
        <v>30152003</v>
      </c>
      <c r="JDG118" s="85">
        <v>30152003</v>
      </c>
      <c r="JDH118" s="85">
        <v>30152003</v>
      </c>
      <c r="JDI118" s="85">
        <v>30152003</v>
      </c>
      <c r="JDJ118" s="85">
        <v>30152003</v>
      </c>
      <c r="JDK118" s="85">
        <v>30152003</v>
      </c>
      <c r="JDL118" s="85">
        <v>30152003</v>
      </c>
      <c r="JDM118" s="85">
        <v>30152003</v>
      </c>
      <c r="JDN118" s="85">
        <v>30152003</v>
      </c>
      <c r="JDO118" s="85">
        <v>30152003</v>
      </c>
      <c r="JDP118" s="85">
        <v>30152003</v>
      </c>
      <c r="JDQ118" s="85">
        <v>30152003</v>
      </c>
      <c r="JDR118" s="85">
        <v>30152003</v>
      </c>
      <c r="JDS118" s="85">
        <v>30152003</v>
      </c>
      <c r="JDT118" s="85">
        <v>30152003</v>
      </c>
      <c r="JDU118" s="85">
        <v>30152003</v>
      </c>
      <c r="JDV118" s="85">
        <v>30152003</v>
      </c>
      <c r="JDW118" s="85">
        <v>30152003</v>
      </c>
      <c r="JDX118" s="85">
        <v>30152003</v>
      </c>
      <c r="JDY118" s="85">
        <v>30152003</v>
      </c>
      <c r="JDZ118" s="85">
        <v>30152003</v>
      </c>
      <c r="JEA118" s="85">
        <v>30152003</v>
      </c>
      <c r="JEB118" s="85">
        <v>30152003</v>
      </c>
      <c r="JEC118" s="85">
        <v>30152003</v>
      </c>
      <c r="JED118" s="85">
        <v>30152003</v>
      </c>
      <c r="JEE118" s="85">
        <v>30152003</v>
      </c>
      <c r="JEF118" s="85">
        <v>30152003</v>
      </c>
      <c r="JEG118" s="85">
        <v>30152003</v>
      </c>
      <c r="JEH118" s="85">
        <v>30152003</v>
      </c>
      <c r="JEI118" s="85">
        <v>30152003</v>
      </c>
      <c r="JEJ118" s="85">
        <v>30152003</v>
      </c>
      <c r="JEK118" s="85">
        <v>30152003</v>
      </c>
      <c r="JEL118" s="85">
        <v>30152003</v>
      </c>
      <c r="JEM118" s="85">
        <v>30152003</v>
      </c>
      <c r="JEN118" s="85">
        <v>30152003</v>
      </c>
      <c r="JEO118" s="85">
        <v>30152003</v>
      </c>
      <c r="JEP118" s="85">
        <v>30152003</v>
      </c>
      <c r="JEQ118" s="85">
        <v>30152003</v>
      </c>
      <c r="JER118" s="85">
        <v>30152003</v>
      </c>
      <c r="JES118" s="85">
        <v>30152003</v>
      </c>
      <c r="JET118" s="85">
        <v>30152003</v>
      </c>
      <c r="JEU118" s="85">
        <v>30152003</v>
      </c>
      <c r="JEV118" s="85">
        <v>30152003</v>
      </c>
      <c r="JEW118" s="85">
        <v>30152003</v>
      </c>
      <c r="JEX118" s="85">
        <v>30152003</v>
      </c>
      <c r="JEY118" s="85">
        <v>30152003</v>
      </c>
      <c r="JEZ118" s="85">
        <v>30152003</v>
      </c>
      <c r="JFA118" s="85">
        <v>30152003</v>
      </c>
      <c r="JFB118" s="85">
        <v>30152003</v>
      </c>
      <c r="JFC118" s="85">
        <v>30152003</v>
      </c>
      <c r="JFD118" s="85">
        <v>30152003</v>
      </c>
      <c r="JFE118" s="85">
        <v>30152003</v>
      </c>
      <c r="JFF118" s="85">
        <v>30152003</v>
      </c>
      <c r="JFG118" s="85">
        <v>30152003</v>
      </c>
      <c r="JFH118" s="85">
        <v>30152003</v>
      </c>
      <c r="JFI118" s="85">
        <v>30152003</v>
      </c>
      <c r="JFJ118" s="85">
        <v>30152003</v>
      </c>
      <c r="JFK118" s="85">
        <v>30152003</v>
      </c>
      <c r="JFL118" s="85">
        <v>30152003</v>
      </c>
      <c r="JFM118" s="85">
        <v>30152003</v>
      </c>
      <c r="JFN118" s="85">
        <v>30152003</v>
      </c>
      <c r="JFO118" s="85">
        <v>30152003</v>
      </c>
      <c r="JFP118" s="85">
        <v>30152003</v>
      </c>
      <c r="JFQ118" s="85">
        <v>30152003</v>
      </c>
      <c r="JFR118" s="85">
        <v>30152003</v>
      </c>
      <c r="JFS118" s="85">
        <v>30152003</v>
      </c>
      <c r="JFT118" s="85">
        <v>30152003</v>
      </c>
      <c r="JFU118" s="85">
        <v>30152003</v>
      </c>
      <c r="JFV118" s="85">
        <v>30152003</v>
      </c>
      <c r="JFW118" s="85">
        <v>30152003</v>
      </c>
      <c r="JFX118" s="85">
        <v>30152003</v>
      </c>
      <c r="JFY118" s="85">
        <v>30152003</v>
      </c>
      <c r="JFZ118" s="85">
        <v>30152003</v>
      </c>
      <c r="JGA118" s="85">
        <v>30152003</v>
      </c>
      <c r="JGB118" s="85">
        <v>30152003</v>
      </c>
      <c r="JGC118" s="85">
        <v>30152003</v>
      </c>
      <c r="JGD118" s="85">
        <v>30152003</v>
      </c>
      <c r="JGE118" s="85">
        <v>30152003</v>
      </c>
      <c r="JGF118" s="85">
        <v>30152003</v>
      </c>
      <c r="JGG118" s="85">
        <v>30152003</v>
      </c>
      <c r="JGH118" s="85">
        <v>30152003</v>
      </c>
      <c r="JGI118" s="85">
        <v>30152003</v>
      </c>
      <c r="JGJ118" s="85">
        <v>30152003</v>
      </c>
      <c r="JGK118" s="85">
        <v>30152003</v>
      </c>
      <c r="JGL118" s="85">
        <v>30152003</v>
      </c>
      <c r="JGM118" s="85">
        <v>30152003</v>
      </c>
      <c r="JGN118" s="85">
        <v>30152003</v>
      </c>
      <c r="JGO118" s="85">
        <v>30152003</v>
      </c>
      <c r="JGP118" s="85">
        <v>30152003</v>
      </c>
      <c r="JGQ118" s="85">
        <v>30152003</v>
      </c>
      <c r="JGR118" s="85">
        <v>30152003</v>
      </c>
      <c r="JGS118" s="85">
        <v>30152003</v>
      </c>
      <c r="JGT118" s="85">
        <v>30152003</v>
      </c>
      <c r="JGU118" s="85">
        <v>30152003</v>
      </c>
      <c r="JGV118" s="85">
        <v>30152003</v>
      </c>
      <c r="JGW118" s="85">
        <v>30152003</v>
      </c>
      <c r="JGX118" s="85">
        <v>30152003</v>
      </c>
      <c r="JGY118" s="85">
        <v>30152003</v>
      </c>
      <c r="JGZ118" s="85">
        <v>30152003</v>
      </c>
      <c r="JHA118" s="85">
        <v>30152003</v>
      </c>
      <c r="JHB118" s="85">
        <v>30152003</v>
      </c>
      <c r="JHC118" s="85">
        <v>30152003</v>
      </c>
      <c r="JHD118" s="85">
        <v>30152003</v>
      </c>
      <c r="JHE118" s="85">
        <v>30152003</v>
      </c>
      <c r="JHF118" s="85">
        <v>30152003</v>
      </c>
      <c r="JHG118" s="85">
        <v>30152003</v>
      </c>
      <c r="JHH118" s="85">
        <v>30152003</v>
      </c>
      <c r="JHI118" s="85">
        <v>30152003</v>
      </c>
      <c r="JHJ118" s="85">
        <v>30152003</v>
      </c>
      <c r="JHK118" s="85">
        <v>30152003</v>
      </c>
      <c r="JHL118" s="85">
        <v>30152003</v>
      </c>
      <c r="JHM118" s="85">
        <v>30152003</v>
      </c>
      <c r="JHN118" s="85">
        <v>30152003</v>
      </c>
      <c r="JHO118" s="85">
        <v>30152003</v>
      </c>
      <c r="JHP118" s="85">
        <v>30152003</v>
      </c>
      <c r="JHQ118" s="85">
        <v>30152003</v>
      </c>
      <c r="JHR118" s="85">
        <v>30152003</v>
      </c>
      <c r="JHS118" s="85">
        <v>30152003</v>
      </c>
      <c r="JHT118" s="85">
        <v>30152003</v>
      </c>
      <c r="JHU118" s="85">
        <v>30152003</v>
      </c>
      <c r="JHV118" s="85">
        <v>30152003</v>
      </c>
      <c r="JHW118" s="85">
        <v>30152003</v>
      </c>
      <c r="JHX118" s="85">
        <v>30152003</v>
      </c>
      <c r="JHY118" s="85">
        <v>30152003</v>
      </c>
      <c r="JHZ118" s="85">
        <v>30152003</v>
      </c>
      <c r="JIA118" s="85">
        <v>30152003</v>
      </c>
      <c r="JIB118" s="85">
        <v>30152003</v>
      </c>
      <c r="JIC118" s="85">
        <v>30152003</v>
      </c>
      <c r="JID118" s="85">
        <v>30152003</v>
      </c>
      <c r="JIE118" s="85">
        <v>30152003</v>
      </c>
      <c r="JIF118" s="85">
        <v>30152003</v>
      </c>
      <c r="JIG118" s="85">
        <v>30152003</v>
      </c>
      <c r="JIH118" s="85">
        <v>30152003</v>
      </c>
      <c r="JII118" s="85">
        <v>30152003</v>
      </c>
      <c r="JIJ118" s="85">
        <v>30152003</v>
      </c>
      <c r="JIK118" s="85">
        <v>30152003</v>
      </c>
      <c r="JIL118" s="85">
        <v>30152003</v>
      </c>
      <c r="JIM118" s="85">
        <v>30152003</v>
      </c>
      <c r="JIN118" s="85">
        <v>30152003</v>
      </c>
      <c r="JIO118" s="85">
        <v>30152003</v>
      </c>
      <c r="JIP118" s="85">
        <v>30152003</v>
      </c>
      <c r="JIQ118" s="85">
        <v>30152003</v>
      </c>
      <c r="JIR118" s="85">
        <v>30152003</v>
      </c>
      <c r="JIS118" s="85">
        <v>30152003</v>
      </c>
      <c r="JIT118" s="85">
        <v>30152003</v>
      </c>
      <c r="JIU118" s="85">
        <v>30152003</v>
      </c>
      <c r="JIV118" s="85">
        <v>30152003</v>
      </c>
      <c r="JIW118" s="85">
        <v>30152003</v>
      </c>
      <c r="JIX118" s="85">
        <v>30152003</v>
      </c>
      <c r="JIY118" s="85">
        <v>30152003</v>
      </c>
      <c r="JIZ118" s="85">
        <v>30152003</v>
      </c>
      <c r="JJA118" s="85">
        <v>30152003</v>
      </c>
      <c r="JJB118" s="85">
        <v>30152003</v>
      </c>
      <c r="JJC118" s="85">
        <v>30152003</v>
      </c>
      <c r="JJD118" s="85">
        <v>30152003</v>
      </c>
      <c r="JJE118" s="85">
        <v>30152003</v>
      </c>
      <c r="JJF118" s="85">
        <v>30152003</v>
      </c>
      <c r="JJG118" s="85">
        <v>30152003</v>
      </c>
      <c r="JJH118" s="85">
        <v>30152003</v>
      </c>
      <c r="JJI118" s="85">
        <v>30152003</v>
      </c>
      <c r="JJJ118" s="85">
        <v>30152003</v>
      </c>
      <c r="JJK118" s="85">
        <v>30152003</v>
      </c>
      <c r="JJL118" s="85">
        <v>30152003</v>
      </c>
      <c r="JJM118" s="85">
        <v>30152003</v>
      </c>
      <c r="JJN118" s="85">
        <v>30152003</v>
      </c>
      <c r="JJO118" s="85">
        <v>30152003</v>
      </c>
      <c r="JJP118" s="85">
        <v>30152003</v>
      </c>
      <c r="JJQ118" s="85">
        <v>30152003</v>
      </c>
      <c r="JJR118" s="85">
        <v>30152003</v>
      </c>
      <c r="JJS118" s="85">
        <v>30152003</v>
      </c>
      <c r="JJT118" s="85">
        <v>30152003</v>
      </c>
      <c r="JJU118" s="85">
        <v>30152003</v>
      </c>
      <c r="JJV118" s="85">
        <v>30152003</v>
      </c>
      <c r="JJW118" s="85">
        <v>30152003</v>
      </c>
      <c r="JJX118" s="85">
        <v>30152003</v>
      </c>
      <c r="JJY118" s="85">
        <v>30152003</v>
      </c>
      <c r="JJZ118" s="85">
        <v>30152003</v>
      </c>
      <c r="JKA118" s="85">
        <v>30152003</v>
      </c>
      <c r="JKB118" s="85">
        <v>30152003</v>
      </c>
      <c r="JKC118" s="85">
        <v>30152003</v>
      </c>
      <c r="JKD118" s="85">
        <v>30152003</v>
      </c>
      <c r="JKE118" s="85">
        <v>30152003</v>
      </c>
      <c r="JKF118" s="85">
        <v>30152003</v>
      </c>
      <c r="JKG118" s="85">
        <v>30152003</v>
      </c>
      <c r="JKH118" s="85">
        <v>30152003</v>
      </c>
      <c r="JKI118" s="85">
        <v>30152003</v>
      </c>
      <c r="JKJ118" s="85">
        <v>30152003</v>
      </c>
      <c r="JKK118" s="85">
        <v>30152003</v>
      </c>
      <c r="JKL118" s="85">
        <v>30152003</v>
      </c>
      <c r="JKM118" s="85">
        <v>30152003</v>
      </c>
      <c r="JKN118" s="85">
        <v>30152003</v>
      </c>
      <c r="JKO118" s="85">
        <v>30152003</v>
      </c>
      <c r="JKP118" s="85">
        <v>30152003</v>
      </c>
      <c r="JKQ118" s="85">
        <v>30152003</v>
      </c>
      <c r="JKR118" s="85">
        <v>30152003</v>
      </c>
      <c r="JKS118" s="85">
        <v>30152003</v>
      </c>
      <c r="JKT118" s="85">
        <v>30152003</v>
      </c>
      <c r="JKU118" s="85">
        <v>30152003</v>
      </c>
      <c r="JKV118" s="85">
        <v>30152003</v>
      </c>
      <c r="JKW118" s="85">
        <v>30152003</v>
      </c>
      <c r="JKX118" s="85">
        <v>30152003</v>
      </c>
      <c r="JKY118" s="85">
        <v>30152003</v>
      </c>
      <c r="JKZ118" s="85">
        <v>30152003</v>
      </c>
      <c r="JLA118" s="85">
        <v>30152003</v>
      </c>
      <c r="JLB118" s="85">
        <v>30152003</v>
      </c>
      <c r="JLC118" s="85">
        <v>30152003</v>
      </c>
      <c r="JLD118" s="85">
        <v>30152003</v>
      </c>
      <c r="JLE118" s="85">
        <v>30152003</v>
      </c>
      <c r="JLF118" s="85">
        <v>30152003</v>
      </c>
      <c r="JLG118" s="85">
        <v>30152003</v>
      </c>
      <c r="JLH118" s="85">
        <v>30152003</v>
      </c>
      <c r="JLI118" s="85">
        <v>30152003</v>
      </c>
      <c r="JLJ118" s="85">
        <v>30152003</v>
      </c>
      <c r="JLK118" s="85">
        <v>30152003</v>
      </c>
      <c r="JLL118" s="85">
        <v>30152003</v>
      </c>
      <c r="JLM118" s="85">
        <v>30152003</v>
      </c>
      <c r="JLN118" s="85">
        <v>30152003</v>
      </c>
      <c r="JLO118" s="85">
        <v>30152003</v>
      </c>
      <c r="JLP118" s="85">
        <v>30152003</v>
      </c>
      <c r="JLQ118" s="85">
        <v>30152003</v>
      </c>
      <c r="JLR118" s="85">
        <v>30152003</v>
      </c>
      <c r="JLS118" s="85">
        <v>30152003</v>
      </c>
      <c r="JLT118" s="85">
        <v>30152003</v>
      </c>
      <c r="JLU118" s="85">
        <v>30152003</v>
      </c>
      <c r="JLV118" s="85">
        <v>30152003</v>
      </c>
      <c r="JLW118" s="85">
        <v>30152003</v>
      </c>
      <c r="JLX118" s="85">
        <v>30152003</v>
      </c>
      <c r="JLY118" s="85">
        <v>30152003</v>
      </c>
      <c r="JLZ118" s="85">
        <v>30152003</v>
      </c>
      <c r="JMA118" s="85">
        <v>30152003</v>
      </c>
      <c r="JMB118" s="85">
        <v>30152003</v>
      </c>
      <c r="JMC118" s="85">
        <v>30152003</v>
      </c>
      <c r="JMD118" s="85">
        <v>30152003</v>
      </c>
      <c r="JME118" s="85">
        <v>30152003</v>
      </c>
      <c r="JMF118" s="85">
        <v>30152003</v>
      </c>
      <c r="JMG118" s="85">
        <v>30152003</v>
      </c>
      <c r="JMH118" s="85">
        <v>30152003</v>
      </c>
      <c r="JMI118" s="85">
        <v>30152003</v>
      </c>
      <c r="JMJ118" s="85">
        <v>30152003</v>
      </c>
      <c r="JMK118" s="85">
        <v>30152003</v>
      </c>
      <c r="JML118" s="85">
        <v>30152003</v>
      </c>
      <c r="JMM118" s="85">
        <v>30152003</v>
      </c>
      <c r="JMN118" s="85">
        <v>30152003</v>
      </c>
      <c r="JMO118" s="85">
        <v>30152003</v>
      </c>
      <c r="JMP118" s="85">
        <v>30152003</v>
      </c>
      <c r="JMQ118" s="85">
        <v>30152003</v>
      </c>
      <c r="JMR118" s="85">
        <v>30152003</v>
      </c>
      <c r="JMS118" s="85">
        <v>30152003</v>
      </c>
      <c r="JMT118" s="85">
        <v>30152003</v>
      </c>
      <c r="JMU118" s="85">
        <v>30152003</v>
      </c>
      <c r="JMV118" s="85">
        <v>30152003</v>
      </c>
      <c r="JMW118" s="85">
        <v>30152003</v>
      </c>
      <c r="JMX118" s="85">
        <v>30152003</v>
      </c>
      <c r="JMY118" s="85">
        <v>30152003</v>
      </c>
      <c r="JMZ118" s="85">
        <v>30152003</v>
      </c>
      <c r="JNA118" s="85">
        <v>30152003</v>
      </c>
      <c r="JNB118" s="85">
        <v>30152003</v>
      </c>
      <c r="JNC118" s="85">
        <v>30152003</v>
      </c>
      <c r="JND118" s="85">
        <v>30152003</v>
      </c>
      <c r="JNE118" s="85">
        <v>30152003</v>
      </c>
      <c r="JNF118" s="85">
        <v>30152003</v>
      </c>
      <c r="JNG118" s="85">
        <v>30152003</v>
      </c>
      <c r="JNH118" s="85">
        <v>30152003</v>
      </c>
      <c r="JNI118" s="85">
        <v>30152003</v>
      </c>
      <c r="JNJ118" s="85">
        <v>30152003</v>
      </c>
      <c r="JNK118" s="85">
        <v>30152003</v>
      </c>
      <c r="JNL118" s="85">
        <v>30152003</v>
      </c>
      <c r="JNM118" s="85">
        <v>30152003</v>
      </c>
      <c r="JNN118" s="85">
        <v>30152003</v>
      </c>
      <c r="JNO118" s="85">
        <v>30152003</v>
      </c>
      <c r="JNP118" s="85">
        <v>30152003</v>
      </c>
      <c r="JNQ118" s="85">
        <v>30152003</v>
      </c>
      <c r="JNR118" s="85">
        <v>30152003</v>
      </c>
      <c r="JNS118" s="85">
        <v>30152003</v>
      </c>
      <c r="JNT118" s="85">
        <v>30152003</v>
      </c>
      <c r="JNU118" s="85">
        <v>30152003</v>
      </c>
      <c r="JNV118" s="85">
        <v>30152003</v>
      </c>
      <c r="JNW118" s="85">
        <v>30152003</v>
      </c>
      <c r="JNX118" s="85">
        <v>30152003</v>
      </c>
      <c r="JNY118" s="85">
        <v>30152003</v>
      </c>
      <c r="JNZ118" s="85">
        <v>30152003</v>
      </c>
      <c r="JOA118" s="85">
        <v>30152003</v>
      </c>
      <c r="JOB118" s="85">
        <v>30152003</v>
      </c>
      <c r="JOC118" s="85">
        <v>30152003</v>
      </c>
      <c r="JOD118" s="85">
        <v>30152003</v>
      </c>
      <c r="JOE118" s="85">
        <v>30152003</v>
      </c>
      <c r="JOF118" s="85">
        <v>30152003</v>
      </c>
      <c r="JOG118" s="85">
        <v>30152003</v>
      </c>
      <c r="JOH118" s="85">
        <v>30152003</v>
      </c>
      <c r="JOI118" s="85">
        <v>30152003</v>
      </c>
      <c r="JOJ118" s="85">
        <v>30152003</v>
      </c>
      <c r="JOK118" s="85">
        <v>30152003</v>
      </c>
      <c r="JOL118" s="85">
        <v>30152003</v>
      </c>
      <c r="JOM118" s="85">
        <v>30152003</v>
      </c>
      <c r="JON118" s="85">
        <v>30152003</v>
      </c>
      <c r="JOO118" s="85">
        <v>30152003</v>
      </c>
      <c r="JOP118" s="85">
        <v>30152003</v>
      </c>
      <c r="JOQ118" s="85">
        <v>30152003</v>
      </c>
      <c r="JOR118" s="85">
        <v>30152003</v>
      </c>
      <c r="JOS118" s="85">
        <v>30152003</v>
      </c>
      <c r="JOT118" s="85">
        <v>30152003</v>
      </c>
      <c r="JOU118" s="85">
        <v>30152003</v>
      </c>
      <c r="JOV118" s="85">
        <v>30152003</v>
      </c>
      <c r="JOW118" s="85">
        <v>30152003</v>
      </c>
      <c r="JOX118" s="85">
        <v>30152003</v>
      </c>
      <c r="JOY118" s="85">
        <v>30152003</v>
      </c>
      <c r="JOZ118" s="85">
        <v>30152003</v>
      </c>
      <c r="JPA118" s="85">
        <v>30152003</v>
      </c>
      <c r="JPB118" s="85">
        <v>30152003</v>
      </c>
      <c r="JPC118" s="85">
        <v>30152003</v>
      </c>
      <c r="JPD118" s="85">
        <v>30152003</v>
      </c>
      <c r="JPE118" s="85">
        <v>30152003</v>
      </c>
      <c r="JPF118" s="85">
        <v>30152003</v>
      </c>
      <c r="JPG118" s="85">
        <v>30152003</v>
      </c>
      <c r="JPH118" s="85">
        <v>30152003</v>
      </c>
      <c r="JPI118" s="85">
        <v>30152003</v>
      </c>
      <c r="JPJ118" s="85">
        <v>30152003</v>
      </c>
      <c r="JPK118" s="85">
        <v>30152003</v>
      </c>
      <c r="JPL118" s="85">
        <v>30152003</v>
      </c>
      <c r="JPM118" s="85">
        <v>30152003</v>
      </c>
      <c r="JPN118" s="85">
        <v>30152003</v>
      </c>
      <c r="JPO118" s="85">
        <v>30152003</v>
      </c>
      <c r="JPP118" s="85">
        <v>30152003</v>
      </c>
      <c r="JPQ118" s="85">
        <v>30152003</v>
      </c>
      <c r="JPR118" s="85">
        <v>30152003</v>
      </c>
      <c r="JPS118" s="85">
        <v>30152003</v>
      </c>
      <c r="JPT118" s="85">
        <v>30152003</v>
      </c>
      <c r="JPU118" s="85">
        <v>30152003</v>
      </c>
      <c r="JPV118" s="85">
        <v>30152003</v>
      </c>
      <c r="JPW118" s="85">
        <v>30152003</v>
      </c>
      <c r="JPX118" s="85">
        <v>30152003</v>
      </c>
      <c r="JPY118" s="85">
        <v>30152003</v>
      </c>
      <c r="JPZ118" s="85">
        <v>30152003</v>
      </c>
      <c r="JQA118" s="85">
        <v>30152003</v>
      </c>
      <c r="JQB118" s="85">
        <v>30152003</v>
      </c>
      <c r="JQC118" s="85">
        <v>30152003</v>
      </c>
      <c r="JQD118" s="85">
        <v>30152003</v>
      </c>
      <c r="JQE118" s="85">
        <v>30152003</v>
      </c>
      <c r="JQF118" s="85">
        <v>30152003</v>
      </c>
      <c r="JQG118" s="85">
        <v>30152003</v>
      </c>
      <c r="JQH118" s="85">
        <v>30152003</v>
      </c>
      <c r="JQI118" s="85">
        <v>30152003</v>
      </c>
      <c r="JQJ118" s="85">
        <v>30152003</v>
      </c>
      <c r="JQK118" s="85">
        <v>30152003</v>
      </c>
      <c r="JQL118" s="85">
        <v>30152003</v>
      </c>
      <c r="JQM118" s="85">
        <v>30152003</v>
      </c>
      <c r="JQN118" s="85">
        <v>30152003</v>
      </c>
      <c r="JQO118" s="85">
        <v>30152003</v>
      </c>
      <c r="JQP118" s="85">
        <v>30152003</v>
      </c>
      <c r="JQQ118" s="85">
        <v>30152003</v>
      </c>
      <c r="JQR118" s="85">
        <v>30152003</v>
      </c>
      <c r="JQS118" s="85">
        <v>30152003</v>
      </c>
      <c r="JQT118" s="85">
        <v>30152003</v>
      </c>
      <c r="JQU118" s="85">
        <v>30152003</v>
      </c>
      <c r="JQV118" s="85">
        <v>30152003</v>
      </c>
      <c r="JQW118" s="85">
        <v>30152003</v>
      </c>
      <c r="JQX118" s="85">
        <v>30152003</v>
      </c>
      <c r="JQY118" s="85">
        <v>30152003</v>
      </c>
      <c r="JQZ118" s="85">
        <v>30152003</v>
      </c>
      <c r="JRA118" s="85">
        <v>30152003</v>
      </c>
      <c r="JRB118" s="85">
        <v>30152003</v>
      </c>
      <c r="JRC118" s="85">
        <v>30152003</v>
      </c>
      <c r="JRD118" s="85">
        <v>30152003</v>
      </c>
      <c r="JRE118" s="85">
        <v>30152003</v>
      </c>
      <c r="JRF118" s="85">
        <v>30152003</v>
      </c>
      <c r="JRG118" s="85">
        <v>30152003</v>
      </c>
      <c r="JRH118" s="85">
        <v>30152003</v>
      </c>
      <c r="JRI118" s="85">
        <v>30152003</v>
      </c>
      <c r="JRJ118" s="85">
        <v>30152003</v>
      </c>
      <c r="JRK118" s="85">
        <v>30152003</v>
      </c>
      <c r="JRL118" s="85">
        <v>30152003</v>
      </c>
      <c r="JRM118" s="85">
        <v>30152003</v>
      </c>
      <c r="JRN118" s="85">
        <v>30152003</v>
      </c>
      <c r="JRO118" s="85">
        <v>30152003</v>
      </c>
      <c r="JRP118" s="85">
        <v>30152003</v>
      </c>
      <c r="JRQ118" s="85">
        <v>30152003</v>
      </c>
      <c r="JRR118" s="85">
        <v>30152003</v>
      </c>
      <c r="JRS118" s="85">
        <v>30152003</v>
      </c>
      <c r="JRT118" s="85">
        <v>30152003</v>
      </c>
      <c r="JRU118" s="85">
        <v>30152003</v>
      </c>
      <c r="JRV118" s="85">
        <v>30152003</v>
      </c>
      <c r="JRW118" s="85">
        <v>30152003</v>
      </c>
      <c r="JRX118" s="85">
        <v>30152003</v>
      </c>
      <c r="JRY118" s="85">
        <v>30152003</v>
      </c>
      <c r="JRZ118" s="85">
        <v>30152003</v>
      </c>
      <c r="JSA118" s="85">
        <v>30152003</v>
      </c>
      <c r="JSB118" s="85">
        <v>30152003</v>
      </c>
      <c r="JSC118" s="85">
        <v>30152003</v>
      </c>
      <c r="JSD118" s="85">
        <v>30152003</v>
      </c>
      <c r="JSE118" s="85">
        <v>30152003</v>
      </c>
      <c r="JSF118" s="85">
        <v>30152003</v>
      </c>
      <c r="JSG118" s="85">
        <v>30152003</v>
      </c>
      <c r="JSH118" s="85">
        <v>30152003</v>
      </c>
      <c r="JSI118" s="85">
        <v>30152003</v>
      </c>
      <c r="JSJ118" s="85">
        <v>30152003</v>
      </c>
      <c r="JSK118" s="85">
        <v>30152003</v>
      </c>
      <c r="JSL118" s="85">
        <v>30152003</v>
      </c>
      <c r="JSM118" s="85">
        <v>30152003</v>
      </c>
      <c r="JSN118" s="85">
        <v>30152003</v>
      </c>
      <c r="JSO118" s="85">
        <v>30152003</v>
      </c>
      <c r="JSP118" s="85">
        <v>30152003</v>
      </c>
      <c r="JSQ118" s="85">
        <v>30152003</v>
      </c>
      <c r="JSR118" s="85">
        <v>30152003</v>
      </c>
      <c r="JSS118" s="85">
        <v>30152003</v>
      </c>
      <c r="JST118" s="85">
        <v>30152003</v>
      </c>
      <c r="JSU118" s="85">
        <v>30152003</v>
      </c>
      <c r="JSV118" s="85">
        <v>30152003</v>
      </c>
      <c r="JSW118" s="85">
        <v>30152003</v>
      </c>
      <c r="JSX118" s="85">
        <v>30152003</v>
      </c>
      <c r="JSY118" s="85">
        <v>30152003</v>
      </c>
      <c r="JSZ118" s="85">
        <v>30152003</v>
      </c>
      <c r="JTA118" s="85">
        <v>30152003</v>
      </c>
      <c r="JTB118" s="85">
        <v>30152003</v>
      </c>
      <c r="JTC118" s="85">
        <v>30152003</v>
      </c>
      <c r="JTD118" s="85">
        <v>30152003</v>
      </c>
      <c r="JTE118" s="85">
        <v>30152003</v>
      </c>
      <c r="JTF118" s="85">
        <v>30152003</v>
      </c>
      <c r="JTG118" s="85">
        <v>30152003</v>
      </c>
      <c r="JTH118" s="85">
        <v>30152003</v>
      </c>
      <c r="JTI118" s="85">
        <v>30152003</v>
      </c>
      <c r="JTJ118" s="85">
        <v>30152003</v>
      </c>
      <c r="JTK118" s="85">
        <v>30152003</v>
      </c>
      <c r="JTL118" s="85">
        <v>30152003</v>
      </c>
      <c r="JTM118" s="85">
        <v>30152003</v>
      </c>
      <c r="JTN118" s="85">
        <v>30152003</v>
      </c>
      <c r="JTO118" s="85">
        <v>30152003</v>
      </c>
      <c r="JTP118" s="85">
        <v>30152003</v>
      </c>
      <c r="JTQ118" s="85">
        <v>30152003</v>
      </c>
      <c r="JTR118" s="85">
        <v>30152003</v>
      </c>
      <c r="JTS118" s="85">
        <v>30152003</v>
      </c>
      <c r="JTT118" s="85">
        <v>30152003</v>
      </c>
      <c r="JTU118" s="85">
        <v>30152003</v>
      </c>
      <c r="JTV118" s="85">
        <v>30152003</v>
      </c>
      <c r="JTW118" s="85">
        <v>30152003</v>
      </c>
      <c r="JTX118" s="85">
        <v>30152003</v>
      </c>
      <c r="JTY118" s="85">
        <v>30152003</v>
      </c>
      <c r="JTZ118" s="85">
        <v>30152003</v>
      </c>
      <c r="JUA118" s="85">
        <v>30152003</v>
      </c>
      <c r="JUB118" s="85">
        <v>30152003</v>
      </c>
      <c r="JUC118" s="85">
        <v>30152003</v>
      </c>
      <c r="JUD118" s="85">
        <v>30152003</v>
      </c>
      <c r="JUE118" s="85">
        <v>30152003</v>
      </c>
      <c r="JUF118" s="85">
        <v>30152003</v>
      </c>
      <c r="JUG118" s="85">
        <v>30152003</v>
      </c>
      <c r="JUH118" s="85">
        <v>30152003</v>
      </c>
      <c r="JUI118" s="85">
        <v>30152003</v>
      </c>
      <c r="JUJ118" s="85">
        <v>30152003</v>
      </c>
      <c r="JUK118" s="85">
        <v>30152003</v>
      </c>
      <c r="JUL118" s="85">
        <v>30152003</v>
      </c>
      <c r="JUM118" s="85">
        <v>30152003</v>
      </c>
      <c r="JUN118" s="85">
        <v>30152003</v>
      </c>
      <c r="JUO118" s="85">
        <v>30152003</v>
      </c>
      <c r="JUP118" s="85">
        <v>30152003</v>
      </c>
      <c r="JUQ118" s="85">
        <v>30152003</v>
      </c>
      <c r="JUR118" s="85">
        <v>30152003</v>
      </c>
      <c r="JUS118" s="85">
        <v>30152003</v>
      </c>
      <c r="JUT118" s="85">
        <v>30152003</v>
      </c>
      <c r="JUU118" s="85">
        <v>30152003</v>
      </c>
      <c r="JUV118" s="85">
        <v>30152003</v>
      </c>
      <c r="JUW118" s="85">
        <v>30152003</v>
      </c>
      <c r="JUX118" s="85">
        <v>30152003</v>
      </c>
      <c r="JUY118" s="85">
        <v>30152003</v>
      </c>
      <c r="JUZ118" s="85">
        <v>30152003</v>
      </c>
      <c r="JVA118" s="85">
        <v>30152003</v>
      </c>
      <c r="JVB118" s="85">
        <v>30152003</v>
      </c>
      <c r="JVC118" s="85">
        <v>30152003</v>
      </c>
      <c r="JVD118" s="85">
        <v>30152003</v>
      </c>
      <c r="JVE118" s="85">
        <v>30152003</v>
      </c>
      <c r="JVF118" s="85">
        <v>30152003</v>
      </c>
      <c r="JVG118" s="85">
        <v>30152003</v>
      </c>
      <c r="JVH118" s="85">
        <v>30152003</v>
      </c>
      <c r="JVI118" s="85">
        <v>30152003</v>
      </c>
      <c r="JVJ118" s="85">
        <v>30152003</v>
      </c>
      <c r="JVK118" s="85">
        <v>30152003</v>
      </c>
      <c r="JVL118" s="85">
        <v>30152003</v>
      </c>
      <c r="JVM118" s="85">
        <v>30152003</v>
      </c>
      <c r="JVN118" s="85">
        <v>30152003</v>
      </c>
      <c r="JVO118" s="85">
        <v>30152003</v>
      </c>
      <c r="JVP118" s="85">
        <v>30152003</v>
      </c>
      <c r="JVQ118" s="85">
        <v>30152003</v>
      </c>
      <c r="JVR118" s="85">
        <v>30152003</v>
      </c>
      <c r="JVS118" s="85">
        <v>30152003</v>
      </c>
      <c r="JVT118" s="85">
        <v>30152003</v>
      </c>
      <c r="JVU118" s="85">
        <v>30152003</v>
      </c>
      <c r="JVV118" s="85">
        <v>30152003</v>
      </c>
      <c r="JVW118" s="85">
        <v>30152003</v>
      </c>
      <c r="JVX118" s="85">
        <v>30152003</v>
      </c>
      <c r="JVY118" s="85">
        <v>30152003</v>
      </c>
      <c r="JVZ118" s="85">
        <v>30152003</v>
      </c>
      <c r="JWA118" s="85">
        <v>30152003</v>
      </c>
      <c r="JWB118" s="85">
        <v>30152003</v>
      </c>
      <c r="JWC118" s="85">
        <v>30152003</v>
      </c>
      <c r="JWD118" s="85">
        <v>30152003</v>
      </c>
      <c r="JWE118" s="85">
        <v>30152003</v>
      </c>
      <c r="JWF118" s="85">
        <v>30152003</v>
      </c>
      <c r="JWG118" s="85">
        <v>30152003</v>
      </c>
      <c r="JWH118" s="85">
        <v>30152003</v>
      </c>
      <c r="JWI118" s="85">
        <v>30152003</v>
      </c>
      <c r="JWJ118" s="85">
        <v>30152003</v>
      </c>
      <c r="JWK118" s="85">
        <v>30152003</v>
      </c>
      <c r="JWL118" s="85">
        <v>30152003</v>
      </c>
      <c r="JWM118" s="85">
        <v>30152003</v>
      </c>
      <c r="JWN118" s="85">
        <v>30152003</v>
      </c>
      <c r="JWO118" s="85">
        <v>30152003</v>
      </c>
      <c r="JWP118" s="85">
        <v>30152003</v>
      </c>
      <c r="JWQ118" s="85">
        <v>30152003</v>
      </c>
      <c r="JWR118" s="85">
        <v>30152003</v>
      </c>
      <c r="JWS118" s="85">
        <v>30152003</v>
      </c>
      <c r="JWT118" s="85">
        <v>30152003</v>
      </c>
      <c r="JWU118" s="85">
        <v>30152003</v>
      </c>
      <c r="JWV118" s="85">
        <v>30152003</v>
      </c>
      <c r="JWW118" s="85">
        <v>30152003</v>
      </c>
      <c r="JWX118" s="85">
        <v>30152003</v>
      </c>
      <c r="JWY118" s="85">
        <v>30152003</v>
      </c>
      <c r="JWZ118" s="85">
        <v>30152003</v>
      </c>
      <c r="JXA118" s="85">
        <v>30152003</v>
      </c>
      <c r="JXB118" s="85">
        <v>30152003</v>
      </c>
      <c r="JXC118" s="85">
        <v>30152003</v>
      </c>
      <c r="JXD118" s="85">
        <v>30152003</v>
      </c>
      <c r="JXE118" s="85">
        <v>30152003</v>
      </c>
      <c r="JXF118" s="85">
        <v>30152003</v>
      </c>
      <c r="JXG118" s="85">
        <v>30152003</v>
      </c>
      <c r="JXH118" s="85">
        <v>30152003</v>
      </c>
      <c r="JXI118" s="85">
        <v>30152003</v>
      </c>
      <c r="JXJ118" s="85">
        <v>30152003</v>
      </c>
      <c r="JXK118" s="85">
        <v>30152003</v>
      </c>
      <c r="JXL118" s="85">
        <v>30152003</v>
      </c>
      <c r="JXM118" s="85">
        <v>30152003</v>
      </c>
      <c r="JXN118" s="85">
        <v>30152003</v>
      </c>
      <c r="JXO118" s="85">
        <v>30152003</v>
      </c>
      <c r="JXP118" s="85">
        <v>30152003</v>
      </c>
      <c r="JXQ118" s="85">
        <v>30152003</v>
      </c>
      <c r="JXR118" s="85">
        <v>30152003</v>
      </c>
      <c r="JXS118" s="85">
        <v>30152003</v>
      </c>
      <c r="JXT118" s="85">
        <v>30152003</v>
      </c>
      <c r="JXU118" s="85">
        <v>30152003</v>
      </c>
      <c r="JXV118" s="85">
        <v>30152003</v>
      </c>
      <c r="JXW118" s="85">
        <v>30152003</v>
      </c>
      <c r="JXX118" s="85">
        <v>30152003</v>
      </c>
      <c r="JXY118" s="85">
        <v>30152003</v>
      </c>
      <c r="JXZ118" s="85">
        <v>30152003</v>
      </c>
      <c r="JYA118" s="85">
        <v>30152003</v>
      </c>
      <c r="JYB118" s="85">
        <v>30152003</v>
      </c>
      <c r="JYC118" s="85">
        <v>30152003</v>
      </c>
      <c r="JYD118" s="85">
        <v>30152003</v>
      </c>
      <c r="JYE118" s="85">
        <v>30152003</v>
      </c>
      <c r="JYF118" s="85">
        <v>30152003</v>
      </c>
      <c r="JYG118" s="85">
        <v>30152003</v>
      </c>
      <c r="JYH118" s="85">
        <v>30152003</v>
      </c>
      <c r="JYI118" s="85">
        <v>30152003</v>
      </c>
      <c r="JYJ118" s="85">
        <v>30152003</v>
      </c>
      <c r="JYK118" s="85">
        <v>30152003</v>
      </c>
      <c r="JYL118" s="85">
        <v>30152003</v>
      </c>
      <c r="JYM118" s="85">
        <v>30152003</v>
      </c>
      <c r="JYN118" s="85">
        <v>30152003</v>
      </c>
      <c r="JYO118" s="85">
        <v>30152003</v>
      </c>
      <c r="JYP118" s="85">
        <v>30152003</v>
      </c>
      <c r="JYQ118" s="85">
        <v>30152003</v>
      </c>
      <c r="JYR118" s="85">
        <v>30152003</v>
      </c>
      <c r="JYS118" s="85">
        <v>30152003</v>
      </c>
      <c r="JYT118" s="85">
        <v>30152003</v>
      </c>
      <c r="JYU118" s="85">
        <v>30152003</v>
      </c>
      <c r="JYV118" s="85">
        <v>30152003</v>
      </c>
      <c r="JYW118" s="85">
        <v>30152003</v>
      </c>
      <c r="JYX118" s="85">
        <v>30152003</v>
      </c>
      <c r="JYY118" s="85">
        <v>30152003</v>
      </c>
      <c r="JYZ118" s="85">
        <v>30152003</v>
      </c>
      <c r="JZA118" s="85">
        <v>30152003</v>
      </c>
      <c r="JZB118" s="85">
        <v>30152003</v>
      </c>
      <c r="JZC118" s="85">
        <v>30152003</v>
      </c>
      <c r="JZD118" s="85">
        <v>30152003</v>
      </c>
      <c r="JZE118" s="85">
        <v>30152003</v>
      </c>
      <c r="JZF118" s="85">
        <v>30152003</v>
      </c>
      <c r="JZG118" s="85">
        <v>30152003</v>
      </c>
      <c r="JZH118" s="85">
        <v>30152003</v>
      </c>
      <c r="JZI118" s="85">
        <v>30152003</v>
      </c>
      <c r="JZJ118" s="85">
        <v>30152003</v>
      </c>
      <c r="JZK118" s="85">
        <v>30152003</v>
      </c>
      <c r="JZL118" s="85">
        <v>30152003</v>
      </c>
      <c r="JZM118" s="85">
        <v>30152003</v>
      </c>
      <c r="JZN118" s="85">
        <v>30152003</v>
      </c>
      <c r="JZO118" s="85">
        <v>30152003</v>
      </c>
      <c r="JZP118" s="85">
        <v>30152003</v>
      </c>
      <c r="JZQ118" s="85">
        <v>30152003</v>
      </c>
      <c r="JZR118" s="85">
        <v>30152003</v>
      </c>
      <c r="JZS118" s="85">
        <v>30152003</v>
      </c>
      <c r="JZT118" s="85">
        <v>30152003</v>
      </c>
      <c r="JZU118" s="85">
        <v>30152003</v>
      </c>
      <c r="JZV118" s="85">
        <v>30152003</v>
      </c>
      <c r="JZW118" s="85">
        <v>30152003</v>
      </c>
      <c r="JZX118" s="85">
        <v>30152003</v>
      </c>
      <c r="JZY118" s="85">
        <v>30152003</v>
      </c>
      <c r="JZZ118" s="85">
        <v>30152003</v>
      </c>
      <c r="KAA118" s="85">
        <v>30152003</v>
      </c>
      <c r="KAB118" s="85">
        <v>30152003</v>
      </c>
      <c r="KAC118" s="85">
        <v>30152003</v>
      </c>
      <c r="KAD118" s="85">
        <v>30152003</v>
      </c>
      <c r="KAE118" s="85">
        <v>30152003</v>
      </c>
      <c r="KAF118" s="85">
        <v>30152003</v>
      </c>
      <c r="KAG118" s="85">
        <v>30152003</v>
      </c>
      <c r="KAH118" s="85">
        <v>30152003</v>
      </c>
      <c r="KAI118" s="85">
        <v>30152003</v>
      </c>
      <c r="KAJ118" s="85">
        <v>30152003</v>
      </c>
      <c r="KAK118" s="85">
        <v>30152003</v>
      </c>
      <c r="KAL118" s="85">
        <v>30152003</v>
      </c>
      <c r="KAM118" s="85">
        <v>30152003</v>
      </c>
      <c r="KAN118" s="85">
        <v>30152003</v>
      </c>
      <c r="KAO118" s="85">
        <v>30152003</v>
      </c>
      <c r="KAP118" s="85">
        <v>30152003</v>
      </c>
      <c r="KAQ118" s="85">
        <v>30152003</v>
      </c>
      <c r="KAR118" s="85">
        <v>30152003</v>
      </c>
      <c r="KAS118" s="85">
        <v>30152003</v>
      </c>
      <c r="KAT118" s="85">
        <v>30152003</v>
      </c>
      <c r="KAU118" s="85">
        <v>30152003</v>
      </c>
      <c r="KAV118" s="85">
        <v>30152003</v>
      </c>
      <c r="KAW118" s="85">
        <v>30152003</v>
      </c>
      <c r="KAX118" s="85">
        <v>30152003</v>
      </c>
      <c r="KAY118" s="85">
        <v>30152003</v>
      </c>
      <c r="KAZ118" s="85">
        <v>30152003</v>
      </c>
      <c r="KBA118" s="85">
        <v>30152003</v>
      </c>
      <c r="KBB118" s="85">
        <v>30152003</v>
      </c>
      <c r="KBC118" s="85">
        <v>30152003</v>
      </c>
      <c r="KBD118" s="85">
        <v>30152003</v>
      </c>
      <c r="KBE118" s="85">
        <v>30152003</v>
      </c>
      <c r="KBF118" s="85">
        <v>30152003</v>
      </c>
      <c r="KBG118" s="85">
        <v>30152003</v>
      </c>
      <c r="KBH118" s="85">
        <v>30152003</v>
      </c>
      <c r="KBI118" s="85">
        <v>30152003</v>
      </c>
      <c r="KBJ118" s="85">
        <v>30152003</v>
      </c>
      <c r="KBK118" s="85">
        <v>30152003</v>
      </c>
      <c r="KBL118" s="85">
        <v>30152003</v>
      </c>
      <c r="KBM118" s="85">
        <v>30152003</v>
      </c>
      <c r="KBN118" s="85">
        <v>30152003</v>
      </c>
      <c r="KBO118" s="85">
        <v>30152003</v>
      </c>
      <c r="KBP118" s="85">
        <v>30152003</v>
      </c>
      <c r="KBQ118" s="85">
        <v>30152003</v>
      </c>
      <c r="KBR118" s="85">
        <v>30152003</v>
      </c>
      <c r="KBS118" s="85">
        <v>30152003</v>
      </c>
      <c r="KBT118" s="85">
        <v>30152003</v>
      </c>
      <c r="KBU118" s="85">
        <v>30152003</v>
      </c>
      <c r="KBV118" s="85">
        <v>30152003</v>
      </c>
      <c r="KBW118" s="85">
        <v>30152003</v>
      </c>
      <c r="KBX118" s="85">
        <v>30152003</v>
      </c>
      <c r="KBY118" s="85">
        <v>30152003</v>
      </c>
      <c r="KBZ118" s="85">
        <v>30152003</v>
      </c>
      <c r="KCA118" s="85">
        <v>30152003</v>
      </c>
      <c r="KCB118" s="85">
        <v>30152003</v>
      </c>
      <c r="KCC118" s="85">
        <v>30152003</v>
      </c>
      <c r="KCD118" s="85">
        <v>30152003</v>
      </c>
      <c r="KCE118" s="85">
        <v>30152003</v>
      </c>
      <c r="KCF118" s="85">
        <v>30152003</v>
      </c>
      <c r="KCG118" s="85">
        <v>30152003</v>
      </c>
      <c r="KCH118" s="85">
        <v>30152003</v>
      </c>
      <c r="KCI118" s="85">
        <v>30152003</v>
      </c>
      <c r="KCJ118" s="85">
        <v>30152003</v>
      </c>
      <c r="KCK118" s="85">
        <v>30152003</v>
      </c>
      <c r="KCL118" s="85">
        <v>30152003</v>
      </c>
      <c r="KCM118" s="85">
        <v>30152003</v>
      </c>
      <c r="KCN118" s="85">
        <v>30152003</v>
      </c>
      <c r="KCO118" s="85">
        <v>30152003</v>
      </c>
      <c r="KCP118" s="85">
        <v>30152003</v>
      </c>
      <c r="KCQ118" s="85">
        <v>30152003</v>
      </c>
      <c r="KCR118" s="85">
        <v>30152003</v>
      </c>
      <c r="KCS118" s="85">
        <v>30152003</v>
      </c>
      <c r="KCT118" s="85">
        <v>30152003</v>
      </c>
      <c r="KCU118" s="85">
        <v>30152003</v>
      </c>
      <c r="KCV118" s="85">
        <v>30152003</v>
      </c>
      <c r="KCW118" s="85">
        <v>30152003</v>
      </c>
      <c r="KCX118" s="85">
        <v>30152003</v>
      </c>
      <c r="KCY118" s="85">
        <v>30152003</v>
      </c>
      <c r="KCZ118" s="85">
        <v>30152003</v>
      </c>
      <c r="KDA118" s="85">
        <v>30152003</v>
      </c>
      <c r="KDB118" s="85">
        <v>30152003</v>
      </c>
      <c r="KDC118" s="85">
        <v>30152003</v>
      </c>
      <c r="KDD118" s="85">
        <v>30152003</v>
      </c>
      <c r="KDE118" s="85">
        <v>30152003</v>
      </c>
      <c r="KDF118" s="85">
        <v>30152003</v>
      </c>
      <c r="KDG118" s="85">
        <v>30152003</v>
      </c>
      <c r="KDH118" s="85">
        <v>30152003</v>
      </c>
      <c r="KDI118" s="85">
        <v>30152003</v>
      </c>
      <c r="KDJ118" s="85">
        <v>30152003</v>
      </c>
      <c r="KDK118" s="85">
        <v>30152003</v>
      </c>
      <c r="KDL118" s="85">
        <v>30152003</v>
      </c>
      <c r="KDM118" s="85">
        <v>30152003</v>
      </c>
      <c r="KDN118" s="85">
        <v>30152003</v>
      </c>
      <c r="KDO118" s="85">
        <v>30152003</v>
      </c>
      <c r="KDP118" s="85">
        <v>30152003</v>
      </c>
      <c r="KDQ118" s="85">
        <v>30152003</v>
      </c>
      <c r="KDR118" s="85">
        <v>30152003</v>
      </c>
      <c r="KDS118" s="85">
        <v>30152003</v>
      </c>
      <c r="KDT118" s="85">
        <v>30152003</v>
      </c>
      <c r="KDU118" s="85">
        <v>30152003</v>
      </c>
      <c r="KDV118" s="85">
        <v>30152003</v>
      </c>
      <c r="KDW118" s="85">
        <v>30152003</v>
      </c>
      <c r="KDX118" s="85">
        <v>30152003</v>
      </c>
      <c r="KDY118" s="85">
        <v>30152003</v>
      </c>
      <c r="KDZ118" s="85">
        <v>30152003</v>
      </c>
      <c r="KEA118" s="85">
        <v>30152003</v>
      </c>
      <c r="KEB118" s="85">
        <v>30152003</v>
      </c>
      <c r="KEC118" s="85">
        <v>30152003</v>
      </c>
      <c r="KED118" s="85">
        <v>30152003</v>
      </c>
      <c r="KEE118" s="85">
        <v>30152003</v>
      </c>
      <c r="KEF118" s="85">
        <v>30152003</v>
      </c>
      <c r="KEG118" s="85">
        <v>30152003</v>
      </c>
      <c r="KEH118" s="85">
        <v>30152003</v>
      </c>
      <c r="KEI118" s="85">
        <v>30152003</v>
      </c>
      <c r="KEJ118" s="85">
        <v>30152003</v>
      </c>
      <c r="KEK118" s="85">
        <v>30152003</v>
      </c>
      <c r="KEL118" s="85">
        <v>30152003</v>
      </c>
      <c r="KEM118" s="85">
        <v>30152003</v>
      </c>
      <c r="KEN118" s="85">
        <v>30152003</v>
      </c>
      <c r="KEO118" s="85">
        <v>30152003</v>
      </c>
      <c r="KEP118" s="85">
        <v>30152003</v>
      </c>
      <c r="KEQ118" s="85">
        <v>30152003</v>
      </c>
      <c r="KER118" s="85">
        <v>30152003</v>
      </c>
      <c r="KES118" s="85">
        <v>30152003</v>
      </c>
      <c r="KET118" s="85">
        <v>30152003</v>
      </c>
      <c r="KEU118" s="85">
        <v>30152003</v>
      </c>
      <c r="KEV118" s="85">
        <v>30152003</v>
      </c>
      <c r="KEW118" s="85">
        <v>30152003</v>
      </c>
      <c r="KEX118" s="85">
        <v>30152003</v>
      </c>
      <c r="KEY118" s="85">
        <v>30152003</v>
      </c>
      <c r="KEZ118" s="85">
        <v>30152003</v>
      </c>
      <c r="KFA118" s="85">
        <v>30152003</v>
      </c>
      <c r="KFB118" s="85">
        <v>30152003</v>
      </c>
      <c r="KFC118" s="85">
        <v>30152003</v>
      </c>
      <c r="KFD118" s="85">
        <v>30152003</v>
      </c>
      <c r="KFE118" s="85">
        <v>30152003</v>
      </c>
      <c r="KFF118" s="85">
        <v>30152003</v>
      </c>
      <c r="KFG118" s="85">
        <v>30152003</v>
      </c>
      <c r="KFH118" s="85">
        <v>30152003</v>
      </c>
      <c r="KFI118" s="85">
        <v>30152003</v>
      </c>
      <c r="KFJ118" s="85">
        <v>30152003</v>
      </c>
      <c r="KFK118" s="85">
        <v>30152003</v>
      </c>
      <c r="KFL118" s="85">
        <v>30152003</v>
      </c>
      <c r="KFM118" s="85">
        <v>30152003</v>
      </c>
      <c r="KFN118" s="85">
        <v>30152003</v>
      </c>
      <c r="KFO118" s="85">
        <v>30152003</v>
      </c>
      <c r="KFP118" s="85">
        <v>30152003</v>
      </c>
      <c r="KFQ118" s="85">
        <v>30152003</v>
      </c>
      <c r="KFR118" s="85">
        <v>30152003</v>
      </c>
      <c r="KFS118" s="85">
        <v>30152003</v>
      </c>
      <c r="KFT118" s="85">
        <v>30152003</v>
      </c>
      <c r="KFU118" s="85">
        <v>30152003</v>
      </c>
      <c r="KFV118" s="85">
        <v>30152003</v>
      </c>
      <c r="KFW118" s="85">
        <v>30152003</v>
      </c>
      <c r="KFX118" s="85">
        <v>30152003</v>
      </c>
      <c r="KFY118" s="85">
        <v>30152003</v>
      </c>
      <c r="KFZ118" s="85">
        <v>30152003</v>
      </c>
      <c r="KGA118" s="85">
        <v>30152003</v>
      </c>
      <c r="KGB118" s="85">
        <v>30152003</v>
      </c>
      <c r="KGC118" s="85">
        <v>30152003</v>
      </c>
      <c r="KGD118" s="85">
        <v>30152003</v>
      </c>
      <c r="KGE118" s="85">
        <v>30152003</v>
      </c>
      <c r="KGF118" s="85">
        <v>30152003</v>
      </c>
      <c r="KGG118" s="85">
        <v>30152003</v>
      </c>
      <c r="KGH118" s="85">
        <v>30152003</v>
      </c>
      <c r="KGI118" s="85">
        <v>30152003</v>
      </c>
      <c r="KGJ118" s="85">
        <v>30152003</v>
      </c>
      <c r="KGK118" s="85">
        <v>30152003</v>
      </c>
      <c r="KGL118" s="85">
        <v>30152003</v>
      </c>
      <c r="KGM118" s="85">
        <v>30152003</v>
      </c>
      <c r="KGN118" s="85">
        <v>30152003</v>
      </c>
      <c r="KGO118" s="85">
        <v>30152003</v>
      </c>
      <c r="KGP118" s="85">
        <v>30152003</v>
      </c>
      <c r="KGQ118" s="85">
        <v>30152003</v>
      </c>
      <c r="KGR118" s="85">
        <v>30152003</v>
      </c>
      <c r="KGS118" s="85">
        <v>30152003</v>
      </c>
      <c r="KGT118" s="85">
        <v>30152003</v>
      </c>
      <c r="KGU118" s="85">
        <v>30152003</v>
      </c>
      <c r="KGV118" s="85">
        <v>30152003</v>
      </c>
      <c r="KGW118" s="85">
        <v>30152003</v>
      </c>
      <c r="KGX118" s="85">
        <v>30152003</v>
      </c>
      <c r="KGY118" s="85">
        <v>30152003</v>
      </c>
      <c r="KGZ118" s="85">
        <v>30152003</v>
      </c>
      <c r="KHA118" s="85">
        <v>30152003</v>
      </c>
      <c r="KHB118" s="85">
        <v>30152003</v>
      </c>
      <c r="KHC118" s="85">
        <v>30152003</v>
      </c>
      <c r="KHD118" s="85">
        <v>30152003</v>
      </c>
      <c r="KHE118" s="85">
        <v>30152003</v>
      </c>
      <c r="KHF118" s="85">
        <v>30152003</v>
      </c>
      <c r="KHG118" s="85">
        <v>30152003</v>
      </c>
      <c r="KHH118" s="85">
        <v>30152003</v>
      </c>
      <c r="KHI118" s="85">
        <v>30152003</v>
      </c>
      <c r="KHJ118" s="85">
        <v>30152003</v>
      </c>
      <c r="KHK118" s="85">
        <v>30152003</v>
      </c>
      <c r="KHL118" s="85">
        <v>30152003</v>
      </c>
      <c r="KHM118" s="85">
        <v>30152003</v>
      </c>
      <c r="KHN118" s="85">
        <v>30152003</v>
      </c>
      <c r="KHO118" s="85">
        <v>30152003</v>
      </c>
      <c r="KHP118" s="85">
        <v>30152003</v>
      </c>
      <c r="KHQ118" s="85">
        <v>30152003</v>
      </c>
      <c r="KHR118" s="85">
        <v>30152003</v>
      </c>
      <c r="KHS118" s="85">
        <v>30152003</v>
      </c>
      <c r="KHT118" s="85">
        <v>30152003</v>
      </c>
      <c r="KHU118" s="85">
        <v>30152003</v>
      </c>
      <c r="KHV118" s="85">
        <v>30152003</v>
      </c>
      <c r="KHW118" s="85">
        <v>30152003</v>
      </c>
      <c r="KHX118" s="85">
        <v>30152003</v>
      </c>
      <c r="KHY118" s="85">
        <v>30152003</v>
      </c>
      <c r="KHZ118" s="85">
        <v>30152003</v>
      </c>
      <c r="KIA118" s="85">
        <v>30152003</v>
      </c>
      <c r="KIB118" s="85">
        <v>30152003</v>
      </c>
      <c r="KIC118" s="85">
        <v>30152003</v>
      </c>
      <c r="KID118" s="85">
        <v>30152003</v>
      </c>
      <c r="KIE118" s="85">
        <v>30152003</v>
      </c>
      <c r="KIF118" s="85">
        <v>30152003</v>
      </c>
      <c r="KIG118" s="85">
        <v>30152003</v>
      </c>
      <c r="KIH118" s="85">
        <v>30152003</v>
      </c>
      <c r="KII118" s="85">
        <v>30152003</v>
      </c>
      <c r="KIJ118" s="85">
        <v>30152003</v>
      </c>
      <c r="KIK118" s="85">
        <v>30152003</v>
      </c>
      <c r="KIL118" s="85">
        <v>30152003</v>
      </c>
      <c r="KIM118" s="85">
        <v>30152003</v>
      </c>
      <c r="KIN118" s="85">
        <v>30152003</v>
      </c>
      <c r="KIO118" s="85">
        <v>30152003</v>
      </c>
      <c r="KIP118" s="85">
        <v>30152003</v>
      </c>
      <c r="KIQ118" s="85">
        <v>30152003</v>
      </c>
      <c r="KIR118" s="85">
        <v>30152003</v>
      </c>
      <c r="KIS118" s="85">
        <v>30152003</v>
      </c>
      <c r="KIT118" s="85">
        <v>30152003</v>
      </c>
      <c r="KIU118" s="85">
        <v>30152003</v>
      </c>
      <c r="KIV118" s="85">
        <v>30152003</v>
      </c>
      <c r="KIW118" s="85">
        <v>30152003</v>
      </c>
      <c r="KIX118" s="85">
        <v>30152003</v>
      </c>
      <c r="KIY118" s="85">
        <v>30152003</v>
      </c>
      <c r="KIZ118" s="85">
        <v>30152003</v>
      </c>
      <c r="KJA118" s="85">
        <v>30152003</v>
      </c>
      <c r="KJB118" s="85">
        <v>30152003</v>
      </c>
      <c r="KJC118" s="85">
        <v>30152003</v>
      </c>
      <c r="KJD118" s="85">
        <v>30152003</v>
      </c>
      <c r="KJE118" s="85">
        <v>30152003</v>
      </c>
      <c r="KJF118" s="85">
        <v>30152003</v>
      </c>
      <c r="KJG118" s="85">
        <v>30152003</v>
      </c>
      <c r="KJH118" s="85">
        <v>30152003</v>
      </c>
      <c r="KJI118" s="85">
        <v>30152003</v>
      </c>
      <c r="KJJ118" s="85">
        <v>30152003</v>
      </c>
      <c r="KJK118" s="85">
        <v>30152003</v>
      </c>
      <c r="KJL118" s="85">
        <v>30152003</v>
      </c>
      <c r="KJM118" s="85">
        <v>30152003</v>
      </c>
      <c r="KJN118" s="85">
        <v>30152003</v>
      </c>
      <c r="KJO118" s="85">
        <v>30152003</v>
      </c>
      <c r="KJP118" s="85">
        <v>30152003</v>
      </c>
      <c r="KJQ118" s="85">
        <v>30152003</v>
      </c>
      <c r="KJR118" s="85">
        <v>30152003</v>
      </c>
      <c r="KJS118" s="85">
        <v>30152003</v>
      </c>
      <c r="KJT118" s="85">
        <v>30152003</v>
      </c>
      <c r="KJU118" s="85">
        <v>30152003</v>
      </c>
      <c r="KJV118" s="85">
        <v>30152003</v>
      </c>
      <c r="KJW118" s="85">
        <v>30152003</v>
      </c>
      <c r="KJX118" s="85">
        <v>30152003</v>
      </c>
      <c r="KJY118" s="85">
        <v>30152003</v>
      </c>
      <c r="KJZ118" s="85">
        <v>30152003</v>
      </c>
      <c r="KKA118" s="85">
        <v>30152003</v>
      </c>
      <c r="KKB118" s="85">
        <v>30152003</v>
      </c>
      <c r="KKC118" s="85">
        <v>30152003</v>
      </c>
      <c r="KKD118" s="85">
        <v>30152003</v>
      </c>
      <c r="KKE118" s="85">
        <v>30152003</v>
      </c>
      <c r="KKF118" s="85">
        <v>30152003</v>
      </c>
      <c r="KKG118" s="85">
        <v>30152003</v>
      </c>
      <c r="KKH118" s="85">
        <v>30152003</v>
      </c>
      <c r="KKI118" s="85">
        <v>30152003</v>
      </c>
      <c r="KKJ118" s="85">
        <v>30152003</v>
      </c>
      <c r="KKK118" s="85">
        <v>30152003</v>
      </c>
      <c r="KKL118" s="85">
        <v>30152003</v>
      </c>
      <c r="KKM118" s="85">
        <v>30152003</v>
      </c>
      <c r="KKN118" s="85">
        <v>30152003</v>
      </c>
      <c r="KKO118" s="85">
        <v>30152003</v>
      </c>
      <c r="KKP118" s="85">
        <v>30152003</v>
      </c>
      <c r="KKQ118" s="85">
        <v>30152003</v>
      </c>
      <c r="KKR118" s="85">
        <v>30152003</v>
      </c>
      <c r="KKS118" s="85">
        <v>30152003</v>
      </c>
      <c r="KKT118" s="85">
        <v>30152003</v>
      </c>
      <c r="KKU118" s="85">
        <v>30152003</v>
      </c>
      <c r="KKV118" s="85">
        <v>30152003</v>
      </c>
      <c r="KKW118" s="85">
        <v>30152003</v>
      </c>
      <c r="KKX118" s="85">
        <v>30152003</v>
      </c>
      <c r="KKY118" s="85">
        <v>30152003</v>
      </c>
      <c r="KKZ118" s="85">
        <v>30152003</v>
      </c>
      <c r="KLA118" s="85">
        <v>30152003</v>
      </c>
      <c r="KLB118" s="85">
        <v>30152003</v>
      </c>
      <c r="KLC118" s="85">
        <v>30152003</v>
      </c>
      <c r="KLD118" s="85">
        <v>30152003</v>
      </c>
      <c r="KLE118" s="85">
        <v>30152003</v>
      </c>
      <c r="KLF118" s="85">
        <v>30152003</v>
      </c>
      <c r="KLG118" s="85">
        <v>30152003</v>
      </c>
      <c r="KLH118" s="85">
        <v>30152003</v>
      </c>
      <c r="KLI118" s="85">
        <v>30152003</v>
      </c>
      <c r="KLJ118" s="85">
        <v>30152003</v>
      </c>
      <c r="KLK118" s="85">
        <v>30152003</v>
      </c>
      <c r="KLL118" s="85">
        <v>30152003</v>
      </c>
      <c r="KLM118" s="85">
        <v>30152003</v>
      </c>
      <c r="KLN118" s="85">
        <v>30152003</v>
      </c>
      <c r="KLO118" s="85">
        <v>30152003</v>
      </c>
      <c r="KLP118" s="85">
        <v>30152003</v>
      </c>
      <c r="KLQ118" s="85">
        <v>30152003</v>
      </c>
      <c r="KLR118" s="85">
        <v>30152003</v>
      </c>
      <c r="KLS118" s="85">
        <v>30152003</v>
      </c>
      <c r="KLT118" s="85">
        <v>30152003</v>
      </c>
      <c r="KLU118" s="85">
        <v>30152003</v>
      </c>
      <c r="KLV118" s="85">
        <v>30152003</v>
      </c>
      <c r="KLW118" s="85">
        <v>30152003</v>
      </c>
      <c r="KLX118" s="85">
        <v>30152003</v>
      </c>
      <c r="KLY118" s="85">
        <v>30152003</v>
      </c>
      <c r="KLZ118" s="85">
        <v>30152003</v>
      </c>
      <c r="KMA118" s="85">
        <v>30152003</v>
      </c>
      <c r="KMB118" s="85">
        <v>30152003</v>
      </c>
      <c r="KMC118" s="85">
        <v>30152003</v>
      </c>
      <c r="KMD118" s="85">
        <v>30152003</v>
      </c>
      <c r="KME118" s="85">
        <v>30152003</v>
      </c>
      <c r="KMF118" s="85">
        <v>30152003</v>
      </c>
      <c r="KMG118" s="85">
        <v>30152003</v>
      </c>
      <c r="KMH118" s="85">
        <v>30152003</v>
      </c>
      <c r="KMI118" s="85">
        <v>30152003</v>
      </c>
      <c r="KMJ118" s="85">
        <v>30152003</v>
      </c>
      <c r="KMK118" s="85">
        <v>30152003</v>
      </c>
      <c r="KML118" s="85">
        <v>30152003</v>
      </c>
      <c r="KMM118" s="85">
        <v>30152003</v>
      </c>
      <c r="KMN118" s="85">
        <v>30152003</v>
      </c>
      <c r="KMO118" s="85">
        <v>30152003</v>
      </c>
      <c r="KMP118" s="85">
        <v>30152003</v>
      </c>
      <c r="KMQ118" s="85">
        <v>30152003</v>
      </c>
      <c r="KMR118" s="85">
        <v>30152003</v>
      </c>
      <c r="KMS118" s="85">
        <v>30152003</v>
      </c>
      <c r="KMT118" s="85">
        <v>30152003</v>
      </c>
      <c r="KMU118" s="85">
        <v>30152003</v>
      </c>
      <c r="KMV118" s="85">
        <v>30152003</v>
      </c>
      <c r="KMW118" s="85">
        <v>30152003</v>
      </c>
      <c r="KMX118" s="85">
        <v>30152003</v>
      </c>
      <c r="KMY118" s="85">
        <v>30152003</v>
      </c>
      <c r="KMZ118" s="85">
        <v>30152003</v>
      </c>
      <c r="KNA118" s="85">
        <v>30152003</v>
      </c>
      <c r="KNB118" s="85">
        <v>30152003</v>
      </c>
      <c r="KNC118" s="85">
        <v>30152003</v>
      </c>
      <c r="KND118" s="85">
        <v>30152003</v>
      </c>
      <c r="KNE118" s="85">
        <v>30152003</v>
      </c>
      <c r="KNF118" s="85">
        <v>30152003</v>
      </c>
      <c r="KNG118" s="85">
        <v>30152003</v>
      </c>
      <c r="KNH118" s="85">
        <v>30152003</v>
      </c>
      <c r="KNI118" s="85">
        <v>30152003</v>
      </c>
      <c r="KNJ118" s="85">
        <v>30152003</v>
      </c>
      <c r="KNK118" s="85">
        <v>30152003</v>
      </c>
      <c r="KNL118" s="85">
        <v>30152003</v>
      </c>
      <c r="KNM118" s="85">
        <v>30152003</v>
      </c>
      <c r="KNN118" s="85">
        <v>30152003</v>
      </c>
      <c r="KNO118" s="85">
        <v>30152003</v>
      </c>
      <c r="KNP118" s="85">
        <v>30152003</v>
      </c>
      <c r="KNQ118" s="85">
        <v>30152003</v>
      </c>
      <c r="KNR118" s="85">
        <v>30152003</v>
      </c>
      <c r="KNS118" s="85">
        <v>30152003</v>
      </c>
      <c r="KNT118" s="85">
        <v>30152003</v>
      </c>
      <c r="KNU118" s="85">
        <v>30152003</v>
      </c>
      <c r="KNV118" s="85">
        <v>30152003</v>
      </c>
      <c r="KNW118" s="85">
        <v>30152003</v>
      </c>
      <c r="KNX118" s="85">
        <v>30152003</v>
      </c>
      <c r="KNY118" s="85">
        <v>30152003</v>
      </c>
      <c r="KNZ118" s="85">
        <v>30152003</v>
      </c>
      <c r="KOA118" s="85">
        <v>30152003</v>
      </c>
      <c r="KOB118" s="85">
        <v>30152003</v>
      </c>
      <c r="KOC118" s="85">
        <v>30152003</v>
      </c>
      <c r="KOD118" s="85">
        <v>30152003</v>
      </c>
      <c r="KOE118" s="85">
        <v>30152003</v>
      </c>
      <c r="KOF118" s="85">
        <v>30152003</v>
      </c>
      <c r="KOG118" s="85">
        <v>30152003</v>
      </c>
      <c r="KOH118" s="85">
        <v>30152003</v>
      </c>
      <c r="KOI118" s="85">
        <v>30152003</v>
      </c>
      <c r="KOJ118" s="85">
        <v>30152003</v>
      </c>
      <c r="KOK118" s="85">
        <v>30152003</v>
      </c>
      <c r="KOL118" s="85">
        <v>30152003</v>
      </c>
      <c r="KOM118" s="85">
        <v>30152003</v>
      </c>
      <c r="KON118" s="85">
        <v>30152003</v>
      </c>
      <c r="KOO118" s="85">
        <v>30152003</v>
      </c>
      <c r="KOP118" s="85">
        <v>30152003</v>
      </c>
      <c r="KOQ118" s="85">
        <v>30152003</v>
      </c>
      <c r="KOR118" s="85">
        <v>30152003</v>
      </c>
      <c r="KOS118" s="85">
        <v>30152003</v>
      </c>
      <c r="KOT118" s="85">
        <v>30152003</v>
      </c>
      <c r="KOU118" s="85">
        <v>30152003</v>
      </c>
      <c r="KOV118" s="85">
        <v>30152003</v>
      </c>
      <c r="KOW118" s="85">
        <v>30152003</v>
      </c>
      <c r="KOX118" s="85">
        <v>30152003</v>
      </c>
      <c r="KOY118" s="85">
        <v>30152003</v>
      </c>
      <c r="KOZ118" s="85">
        <v>30152003</v>
      </c>
      <c r="KPA118" s="85">
        <v>30152003</v>
      </c>
      <c r="KPB118" s="85">
        <v>30152003</v>
      </c>
      <c r="KPC118" s="85">
        <v>30152003</v>
      </c>
      <c r="KPD118" s="85">
        <v>30152003</v>
      </c>
      <c r="KPE118" s="85">
        <v>30152003</v>
      </c>
      <c r="KPF118" s="85">
        <v>30152003</v>
      </c>
      <c r="KPG118" s="85">
        <v>30152003</v>
      </c>
      <c r="KPH118" s="85">
        <v>30152003</v>
      </c>
      <c r="KPI118" s="85">
        <v>30152003</v>
      </c>
      <c r="KPJ118" s="85">
        <v>30152003</v>
      </c>
      <c r="KPK118" s="85">
        <v>30152003</v>
      </c>
      <c r="KPL118" s="85">
        <v>30152003</v>
      </c>
      <c r="KPM118" s="85">
        <v>30152003</v>
      </c>
      <c r="KPN118" s="85">
        <v>30152003</v>
      </c>
      <c r="KPO118" s="85">
        <v>30152003</v>
      </c>
      <c r="KPP118" s="85">
        <v>30152003</v>
      </c>
      <c r="KPQ118" s="85">
        <v>30152003</v>
      </c>
      <c r="KPR118" s="85">
        <v>30152003</v>
      </c>
      <c r="KPS118" s="85">
        <v>30152003</v>
      </c>
      <c r="KPT118" s="85">
        <v>30152003</v>
      </c>
      <c r="KPU118" s="85">
        <v>30152003</v>
      </c>
      <c r="KPV118" s="85">
        <v>30152003</v>
      </c>
      <c r="KPW118" s="85">
        <v>30152003</v>
      </c>
      <c r="KPX118" s="85">
        <v>30152003</v>
      </c>
      <c r="KPY118" s="85">
        <v>30152003</v>
      </c>
      <c r="KPZ118" s="85">
        <v>30152003</v>
      </c>
      <c r="KQA118" s="85">
        <v>30152003</v>
      </c>
      <c r="KQB118" s="85">
        <v>30152003</v>
      </c>
      <c r="KQC118" s="85">
        <v>30152003</v>
      </c>
      <c r="KQD118" s="85">
        <v>30152003</v>
      </c>
      <c r="KQE118" s="85">
        <v>30152003</v>
      </c>
      <c r="KQF118" s="85">
        <v>30152003</v>
      </c>
      <c r="KQG118" s="85">
        <v>30152003</v>
      </c>
      <c r="KQH118" s="85">
        <v>30152003</v>
      </c>
      <c r="KQI118" s="85">
        <v>30152003</v>
      </c>
      <c r="KQJ118" s="85">
        <v>30152003</v>
      </c>
      <c r="KQK118" s="85">
        <v>30152003</v>
      </c>
      <c r="KQL118" s="85">
        <v>30152003</v>
      </c>
      <c r="KQM118" s="85">
        <v>30152003</v>
      </c>
      <c r="KQN118" s="85">
        <v>30152003</v>
      </c>
      <c r="KQO118" s="85">
        <v>30152003</v>
      </c>
      <c r="KQP118" s="85">
        <v>30152003</v>
      </c>
      <c r="KQQ118" s="85">
        <v>30152003</v>
      </c>
      <c r="KQR118" s="85">
        <v>30152003</v>
      </c>
      <c r="KQS118" s="85">
        <v>30152003</v>
      </c>
      <c r="KQT118" s="85">
        <v>30152003</v>
      </c>
      <c r="KQU118" s="85">
        <v>30152003</v>
      </c>
      <c r="KQV118" s="85">
        <v>30152003</v>
      </c>
      <c r="KQW118" s="85">
        <v>30152003</v>
      </c>
      <c r="KQX118" s="85">
        <v>30152003</v>
      </c>
      <c r="KQY118" s="85">
        <v>30152003</v>
      </c>
      <c r="KQZ118" s="85">
        <v>30152003</v>
      </c>
      <c r="KRA118" s="85">
        <v>30152003</v>
      </c>
      <c r="KRB118" s="85">
        <v>30152003</v>
      </c>
      <c r="KRC118" s="85">
        <v>30152003</v>
      </c>
      <c r="KRD118" s="85">
        <v>30152003</v>
      </c>
      <c r="KRE118" s="85">
        <v>30152003</v>
      </c>
      <c r="KRF118" s="85">
        <v>30152003</v>
      </c>
      <c r="KRG118" s="85">
        <v>30152003</v>
      </c>
      <c r="KRH118" s="85">
        <v>30152003</v>
      </c>
      <c r="KRI118" s="85">
        <v>30152003</v>
      </c>
      <c r="KRJ118" s="85">
        <v>30152003</v>
      </c>
      <c r="KRK118" s="85">
        <v>30152003</v>
      </c>
      <c r="KRL118" s="85">
        <v>30152003</v>
      </c>
      <c r="KRM118" s="85">
        <v>30152003</v>
      </c>
      <c r="KRN118" s="85">
        <v>30152003</v>
      </c>
      <c r="KRO118" s="85">
        <v>30152003</v>
      </c>
      <c r="KRP118" s="85">
        <v>30152003</v>
      </c>
      <c r="KRQ118" s="85">
        <v>30152003</v>
      </c>
      <c r="KRR118" s="85">
        <v>30152003</v>
      </c>
      <c r="KRS118" s="85">
        <v>30152003</v>
      </c>
      <c r="KRT118" s="85">
        <v>30152003</v>
      </c>
      <c r="KRU118" s="85">
        <v>30152003</v>
      </c>
      <c r="KRV118" s="85">
        <v>30152003</v>
      </c>
      <c r="KRW118" s="85">
        <v>30152003</v>
      </c>
      <c r="KRX118" s="85">
        <v>30152003</v>
      </c>
      <c r="KRY118" s="85">
        <v>30152003</v>
      </c>
      <c r="KRZ118" s="85">
        <v>30152003</v>
      </c>
      <c r="KSA118" s="85">
        <v>30152003</v>
      </c>
      <c r="KSB118" s="85">
        <v>30152003</v>
      </c>
      <c r="KSC118" s="85">
        <v>30152003</v>
      </c>
      <c r="KSD118" s="85">
        <v>30152003</v>
      </c>
      <c r="KSE118" s="85">
        <v>30152003</v>
      </c>
      <c r="KSF118" s="85">
        <v>30152003</v>
      </c>
      <c r="KSG118" s="85">
        <v>30152003</v>
      </c>
      <c r="KSH118" s="85">
        <v>30152003</v>
      </c>
      <c r="KSI118" s="85">
        <v>30152003</v>
      </c>
      <c r="KSJ118" s="85">
        <v>30152003</v>
      </c>
      <c r="KSK118" s="85">
        <v>30152003</v>
      </c>
      <c r="KSL118" s="85">
        <v>30152003</v>
      </c>
      <c r="KSM118" s="85">
        <v>30152003</v>
      </c>
      <c r="KSN118" s="85">
        <v>30152003</v>
      </c>
      <c r="KSO118" s="85">
        <v>30152003</v>
      </c>
      <c r="KSP118" s="85">
        <v>30152003</v>
      </c>
      <c r="KSQ118" s="85">
        <v>30152003</v>
      </c>
      <c r="KSR118" s="85">
        <v>30152003</v>
      </c>
      <c r="KSS118" s="85">
        <v>30152003</v>
      </c>
      <c r="KST118" s="85">
        <v>30152003</v>
      </c>
      <c r="KSU118" s="85">
        <v>30152003</v>
      </c>
      <c r="KSV118" s="85">
        <v>30152003</v>
      </c>
      <c r="KSW118" s="85">
        <v>30152003</v>
      </c>
      <c r="KSX118" s="85">
        <v>30152003</v>
      </c>
      <c r="KSY118" s="85">
        <v>30152003</v>
      </c>
      <c r="KSZ118" s="85">
        <v>30152003</v>
      </c>
      <c r="KTA118" s="85">
        <v>30152003</v>
      </c>
      <c r="KTB118" s="85">
        <v>30152003</v>
      </c>
      <c r="KTC118" s="85">
        <v>30152003</v>
      </c>
      <c r="KTD118" s="85">
        <v>30152003</v>
      </c>
      <c r="KTE118" s="85">
        <v>30152003</v>
      </c>
      <c r="KTF118" s="85">
        <v>30152003</v>
      </c>
      <c r="KTG118" s="85">
        <v>30152003</v>
      </c>
      <c r="KTH118" s="85">
        <v>30152003</v>
      </c>
      <c r="KTI118" s="85">
        <v>30152003</v>
      </c>
      <c r="KTJ118" s="85">
        <v>30152003</v>
      </c>
      <c r="KTK118" s="85">
        <v>30152003</v>
      </c>
      <c r="KTL118" s="85">
        <v>30152003</v>
      </c>
      <c r="KTM118" s="85">
        <v>30152003</v>
      </c>
      <c r="KTN118" s="85">
        <v>30152003</v>
      </c>
      <c r="KTO118" s="85">
        <v>30152003</v>
      </c>
      <c r="KTP118" s="85">
        <v>30152003</v>
      </c>
      <c r="KTQ118" s="85">
        <v>30152003</v>
      </c>
      <c r="KTR118" s="85">
        <v>30152003</v>
      </c>
      <c r="KTS118" s="85">
        <v>30152003</v>
      </c>
      <c r="KTT118" s="85">
        <v>30152003</v>
      </c>
      <c r="KTU118" s="85">
        <v>30152003</v>
      </c>
      <c r="KTV118" s="85">
        <v>30152003</v>
      </c>
      <c r="KTW118" s="85">
        <v>30152003</v>
      </c>
      <c r="KTX118" s="85">
        <v>30152003</v>
      </c>
      <c r="KTY118" s="85">
        <v>30152003</v>
      </c>
      <c r="KTZ118" s="85">
        <v>30152003</v>
      </c>
      <c r="KUA118" s="85">
        <v>30152003</v>
      </c>
      <c r="KUB118" s="85">
        <v>30152003</v>
      </c>
      <c r="KUC118" s="85">
        <v>30152003</v>
      </c>
      <c r="KUD118" s="85">
        <v>30152003</v>
      </c>
      <c r="KUE118" s="85">
        <v>30152003</v>
      </c>
      <c r="KUF118" s="85">
        <v>30152003</v>
      </c>
      <c r="KUG118" s="85">
        <v>30152003</v>
      </c>
      <c r="KUH118" s="85">
        <v>30152003</v>
      </c>
      <c r="KUI118" s="85">
        <v>30152003</v>
      </c>
      <c r="KUJ118" s="85">
        <v>30152003</v>
      </c>
      <c r="KUK118" s="85">
        <v>30152003</v>
      </c>
      <c r="KUL118" s="85">
        <v>30152003</v>
      </c>
      <c r="KUM118" s="85">
        <v>30152003</v>
      </c>
      <c r="KUN118" s="85">
        <v>30152003</v>
      </c>
      <c r="KUO118" s="85">
        <v>30152003</v>
      </c>
      <c r="KUP118" s="85">
        <v>30152003</v>
      </c>
      <c r="KUQ118" s="85">
        <v>30152003</v>
      </c>
      <c r="KUR118" s="85">
        <v>30152003</v>
      </c>
      <c r="KUS118" s="85">
        <v>30152003</v>
      </c>
      <c r="KUT118" s="85">
        <v>30152003</v>
      </c>
      <c r="KUU118" s="85">
        <v>30152003</v>
      </c>
      <c r="KUV118" s="85">
        <v>30152003</v>
      </c>
      <c r="KUW118" s="85">
        <v>30152003</v>
      </c>
      <c r="KUX118" s="85">
        <v>30152003</v>
      </c>
      <c r="KUY118" s="85">
        <v>30152003</v>
      </c>
      <c r="KUZ118" s="85">
        <v>30152003</v>
      </c>
      <c r="KVA118" s="85">
        <v>30152003</v>
      </c>
      <c r="KVB118" s="85">
        <v>30152003</v>
      </c>
      <c r="KVC118" s="85">
        <v>30152003</v>
      </c>
      <c r="KVD118" s="85">
        <v>30152003</v>
      </c>
      <c r="KVE118" s="85">
        <v>30152003</v>
      </c>
      <c r="KVF118" s="85">
        <v>30152003</v>
      </c>
      <c r="KVG118" s="85">
        <v>30152003</v>
      </c>
      <c r="KVH118" s="85">
        <v>30152003</v>
      </c>
      <c r="KVI118" s="85">
        <v>30152003</v>
      </c>
      <c r="KVJ118" s="85">
        <v>30152003</v>
      </c>
      <c r="KVK118" s="85">
        <v>30152003</v>
      </c>
      <c r="KVL118" s="85">
        <v>30152003</v>
      </c>
      <c r="KVM118" s="85">
        <v>30152003</v>
      </c>
      <c r="KVN118" s="85">
        <v>30152003</v>
      </c>
      <c r="KVO118" s="85">
        <v>30152003</v>
      </c>
      <c r="KVP118" s="85">
        <v>30152003</v>
      </c>
      <c r="KVQ118" s="85">
        <v>30152003</v>
      </c>
      <c r="KVR118" s="85">
        <v>30152003</v>
      </c>
      <c r="KVS118" s="85">
        <v>30152003</v>
      </c>
      <c r="KVT118" s="85">
        <v>30152003</v>
      </c>
      <c r="KVU118" s="85">
        <v>30152003</v>
      </c>
      <c r="KVV118" s="85">
        <v>30152003</v>
      </c>
      <c r="KVW118" s="85">
        <v>30152003</v>
      </c>
      <c r="KVX118" s="85">
        <v>30152003</v>
      </c>
      <c r="KVY118" s="85">
        <v>30152003</v>
      </c>
      <c r="KVZ118" s="85">
        <v>30152003</v>
      </c>
      <c r="KWA118" s="85">
        <v>30152003</v>
      </c>
      <c r="KWB118" s="85">
        <v>30152003</v>
      </c>
      <c r="KWC118" s="85">
        <v>30152003</v>
      </c>
      <c r="KWD118" s="85">
        <v>30152003</v>
      </c>
      <c r="KWE118" s="85">
        <v>30152003</v>
      </c>
      <c r="KWF118" s="85">
        <v>30152003</v>
      </c>
      <c r="KWG118" s="85">
        <v>30152003</v>
      </c>
      <c r="KWH118" s="85">
        <v>30152003</v>
      </c>
      <c r="KWI118" s="85">
        <v>30152003</v>
      </c>
      <c r="KWJ118" s="85">
        <v>30152003</v>
      </c>
      <c r="KWK118" s="85">
        <v>30152003</v>
      </c>
      <c r="KWL118" s="85">
        <v>30152003</v>
      </c>
      <c r="KWM118" s="85">
        <v>30152003</v>
      </c>
      <c r="KWN118" s="85">
        <v>30152003</v>
      </c>
      <c r="KWO118" s="85">
        <v>30152003</v>
      </c>
      <c r="KWP118" s="85">
        <v>30152003</v>
      </c>
      <c r="KWQ118" s="85">
        <v>30152003</v>
      </c>
      <c r="KWR118" s="85">
        <v>30152003</v>
      </c>
      <c r="KWS118" s="85">
        <v>30152003</v>
      </c>
      <c r="KWT118" s="85">
        <v>30152003</v>
      </c>
      <c r="KWU118" s="85">
        <v>30152003</v>
      </c>
      <c r="KWV118" s="85">
        <v>30152003</v>
      </c>
      <c r="KWW118" s="85">
        <v>30152003</v>
      </c>
      <c r="KWX118" s="85">
        <v>30152003</v>
      </c>
      <c r="KWY118" s="85">
        <v>30152003</v>
      </c>
      <c r="KWZ118" s="85">
        <v>30152003</v>
      </c>
      <c r="KXA118" s="85">
        <v>30152003</v>
      </c>
      <c r="KXB118" s="85">
        <v>30152003</v>
      </c>
      <c r="KXC118" s="85">
        <v>30152003</v>
      </c>
      <c r="KXD118" s="85">
        <v>30152003</v>
      </c>
      <c r="KXE118" s="85">
        <v>30152003</v>
      </c>
      <c r="KXF118" s="85">
        <v>30152003</v>
      </c>
      <c r="KXG118" s="85">
        <v>30152003</v>
      </c>
      <c r="KXH118" s="85">
        <v>30152003</v>
      </c>
      <c r="KXI118" s="85">
        <v>30152003</v>
      </c>
      <c r="KXJ118" s="85">
        <v>30152003</v>
      </c>
      <c r="KXK118" s="85">
        <v>30152003</v>
      </c>
      <c r="KXL118" s="85">
        <v>30152003</v>
      </c>
      <c r="KXM118" s="85">
        <v>30152003</v>
      </c>
      <c r="KXN118" s="85">
        <v>30152003</v>
      </c>
      <c r="KXO118" s="85">
        <v>30152003</v>
      </c>
      <c r="KXP118" s="85">
        <v>30152003</v>
      </c>
      <c r="KXQ118" s="85">
        <v>30152003</v>
      </c>
      <c r="KXR118" s="85">
        <v>30152003</v>
      </c>
      <c r="KXS118" s="85">
        <v>30152003</v>
      </c>
      <c r="KXT118" s="85">
        <v>30152003</v>
      </c>
      <c r="KXU118" s="85">
        <v>30152003</v>
      </c>
      <c r="KXV118" s="85">
        <v>30152003</v>
      </c>
      <c r="KXW118" s="85">
        <v>30152003</v>
      </c>
      <c r="KXX118" s="85">
        <v>30152003</v>
      </c>
      <c r="KXY118" s="85">
        <v>30152003</v>
      </c>
      <c r="KXZ118" s="85">
        <v>30152003</v>
      </c>
      <c r="KYA118" s="85">
        <v>30152003</v>
      </c>
      <c r="KYB118" s="85">
        <v>30152003</v>
      </c>
      <c r="KYC118" s="85">
        <v>30152003</v>
      </c>
      <c r="KYD118" s="85">
        <v>30152003</v>
      </c>
      <c r="KYE118" s="85">
        <v>30152003</v>
      </c>
      <c r="KYF118" s="85">
        <v>30152003</v>
      </c>
      <c r="KYG118" s="85">
        <v>30152003</v>
      </c>
      <c r="KYH118" s="85">
        <v>30152003</v>
      </c>
      <c r="KYI118" s="85">
        <v>30152003</v>
      </c>
      <c r="KYJ118" s="85">
        <v>30152003</v>
      </c>
      <c r="KYK118" s="85">
        <v>30152003</v>
      </c>
      <c r="KYL118" s="85">
        <v>30152003</v>
      </c>
      <c r="KYM118" s="85">
        <v>30152003</v>
      </c>
      <c r="KYN118" s="85">
        <v>30152003</v>
      </c>
      <c r="KYO118" s="85">
        <v>30152003</v>
      </c>
      <c r="KYP118" s="85">
        <v>30152003</v>
      </c>
      <c r="KYQ118" s="85">
        <v>30152003</v>
      </c>
      <c r="KYR118" s="85">
        <v>30152003</v>
      </c>
      <c r="KYS118" s="85">
        <v>30152003</v>
      </c>
      <c r="KYT118" s="85">
        <v>30152003</v>
      </c>
      <c r="KYU118" s="85">
        <v>30152003</v>
      </c>
      <c r="KYV118" s="85">
        <v>30152003</v>
      </c>
      <c r="KYW118" s="85">
        <v>30152003</v>
      </c>
      <c r="KYX118" s="85">
        <v>30152003</v>
      </c>
      <c r="KYY118" s="85">
        <v>30152003</v>
      </c>
      <c r="KYZ118" s="85">
        <v>30152003</v>
      </c>
      <c r="KZA118" s="85">
        <v>30152003</v>
      </c>
      <c r="KZB118" s="85">
        <v>30152003</v>
      </c>
      <c r="KZC118" s="85">
        <v>30152003</v>
      </c>
      <c r="KZD118" s="85">
        <v>30152003</v>
      </c>
      <c r="KZE118" s="85">
        <v>30152003</v>
      </c>
      <c r="KZF118" s="85">
        <v>30152003</v>
      </c>
      <c r="KZG118" s="85">
        <v>30152003</v>
      </c>
      <c r="KZH118" s="85">
        <v>30152003</v>
      </c>
      <c r="KZI118" s="85">
        <v>30152003</v>
      </c>
      <c r="KZJ118" s="85">
        <v>30152003</v>
      </c>
      <c r="KZK118" s="85">
        <v>30152003</v>
      </c>
      <c r="KZL118" s="85">
        <v>30152003</v>
      </c>
      <c r="KZM118" s="85">
        <v>30152003</v>
      </c>
      <c r="KZN118" s="85">
        <v>30152003</v>
      </c>
      <c r="KZO118" s="85">
        <v>30152003</v>
      </c>
      <c r="KZP118" s="85">
        <v>30152003</v>
      </c>
      <c r="KZQ118" s="85">
        <v>30152003</v>
      </c>
      <c r="KZR118" s="85">
        <v>30152003</v>
      </c>
      <c r="KZS118" s="85">
        <v>30152003</v>
      </c>
      <c r="KZT118" s="85">
        <v>30152003</v>
      </c>
      <c r="KZU118" s="85">
        <v>30152003</v>
      </c>
      <c r="KZV118" s="85">
        <v>30152003</v>
      </c>
      <c r="KZW118" s="85">
        <v>30152003</v>
      </c>
      <c r="KZX118" s="85">
        <v>30152003</v>
      </c>
      <c r="KZY118" s="85">
        <v>30152003</v>
      </c>
      <c r="KZZ118" s="85">
        <v>30152003</v>
      </c>
      <c r="LAA118" s="85">
        <v>30152003</v>
      </c>
      <c r="LAB118" s="85">
        <v>30152003</v>
      </c>
      <c r="LAC118" s="85">
        <v>30152003</v>
      </c>
      <c r="LAD118" s="85">
        <v>30152003</v>
      </c>
      <c r="LAE118" s="85">
        <v>30152003</v>
      </c>
      <c r="LAF118" s="85">
        <v>30152003</v>
      </c>
      <c r="LAG118" s="85">
        <v>30152003</v>
      </c>
      <c r="LAH118" s="85">
        <v>30152003</v>
      </c>
      <c r="LAI118" s="85">
        <v>30152003</v>
      </c>
      <c r="LAJ118" s="85">
        <v>30152003</v>
      </c>
      <c r="LAK118" s="85">
        <v>30152003</v>
      </c>
      <c r="LAL118" s="85">
        <v>30152003</v>
      </c>
      <c r="LAM118" s="85">
        <v>30152003</v>
      </c>
      <c r="LAN118" s="85">
        <v>30152003</v>
      </c>
      <c r="LAO118" s="85">
        <v>30152003</v>
      </c>
      <c r="LAP118" s="85">
        <v>30152003</v>
      </c>
      <c r="LAQ118" s="85">
        <v>30152003</v>
      </c>
      <c r="LAR118" s="85">
        <v>30152003</v>
      </c>
      <c r="LAS118" s="85">
        <v>30152003</v>
      </c>
      <c r="LAT118" s="85">
        <v>30152003</v>
      </c>
      <c r="LAU118" s="85">
        <v>30152003</v>
      </c>
      <c r="LAV118" s="85">
        <v>30152003</v>
      </c>
      <c r="LAW118" s="85">
        <v>30152003</v>
      </c>
      <c r="LAX118" s="85">
        <v>30152003</v>
      </c>
      <c r="LAY118" s="85">
        <v>30152003</v>
      </c>
      <c r="LAZ118" s="85">
        <v>30152003</v>
      </c>
      <c r="LBA118" s="85">
        <v>30152003</v>
      </c>
      <c r="LBB118" s="85">
        <v>30152003</v>
      </c>
      <c r="LBC118" s="85">
        <v>30152003</v>
      </c>
      <c r="LBD118" s="85">
        <v>30152003</v>
      </c>
      <c r="LBE118" s="85">
        <v>30152003</v>
      </c>
      <c r="LBF118" s="85">
        <v>30152003</v>
      </c>
      <c r="LBG118" s="85">
        <v>30152003</v>
      </c>
      <c r="LBH118" s="85">
        <v>30152003</v>
      </c>
      <c r="LBI118" s="85">
        <v>30152003</v>
      </c>
      <c r="LBJ118" s="85">
        <v>30152003</v>
      </c>
      <c r="LBK118" s="85">
        <v>30152003</v>
      </c>
      <c r="LBL118" s="85">
        <v>30152003</v>
      </c>
      <c r="LBM118" s="85">
        <v>30152003</v>
      </c>
      <c r="LBN118" s="85">
        <v>30152003</v>
      </c>
      <c r="LBO118" s="85">
        <v>30152003</v>
      </c>
      <c r="LBP118" s="85">
        <v>30152003</v>
      </c>
      <c r="LBQ118" s="85">
        <v>30152003</v>
      </c>
      <c r="LBR118" s="85">
        <v>30152003</v>
      </c>
      <c r="LBS118" s="85">
        <v>30152003</v>
      </c>
      <c r="LBT118" s="85">
        <v>30152003</v>
      </c>
      <c r="LBU118" s="85">
        <v>30152003</v>
      </c>
      <c r="LBV118" s="85">
        <v>30152003</v>
      </c>
      <c r="LBW118" s="85">
        <v>30152003</v>
      </c>
      <c r="LBX118" s="85">
        <v>30152003</v>
      </c>
      <c r="LBY118" s="85">
        <v>30152003</v>
      </c>
      <c r="LBZ118" s="85">
        <v>30152003</v>
      </c>
      <c r="LCA118" s="85">
        <v>30152003</v>
      </c>
      <c r="LCB118" s="85">
        <v>30152003</v>
      </c>
      <c r="LCC118" s="85">
        <v>30152003</v>
      </c>
      <c r="LCD118" s="85">
        <v>30152003</v>
      </c>
      <c r="LCE118" s="85">
        <v>30152003</v>
      </c>
      <c r="LCF118" s="85">
        <v>30152003</v>
      </c>
      <c r="LCG118" s="85">
        <v>30152003</v>
      </c>
      <c r="LCH118" s="85">
        <v>30152003</v>
      </c>
      <c r="LCI118" s="85">
        <v>30152003</v>
      </c>
      <c r="LCJ118" s="85">
        <v>30152003</v>
      </c>
      <c r="LCK118" s="85">
        <v>30152003</v>
      </c>
      <c r="LCL118" s="85">
        <v>30152003</v>
      </c>
      <c r="LCM118" s="85">
        <v>30152003</v>
      </c>
      <c r="LCN118" s="85">
        <v>30152003</v>
      </c>
      <c r="LCO118" s="85">
        <v>30152003</v>
      </c>
      <c r="LCP118" s="85">
        <v>30152003</v>
      </c>
      <c r="LCQ118" s="85">
        <v>30152003</v>
      </c>
      <c r="LCR118" s="85">
        <v>30152003</v>
      </c>
      <c r="LCS118" s="85">
        <v>30152003</v>
      </c>
      <c r="LCT118" s="85">
        <v>30152003</v>
      </c>
      <c r="LCU118" s="85">
        <v>30152003</v>
      </c>
      <c r="LCV118" s="85">
        <v>30152003</v>
      </c>
      <c r="LCW118" s="85">
        <v>30152003</v>
      </c>
      <c r="LCX118" s="85">
        <v>30152003</v>
      </c>
      <c r="LCY118" s="85">
        <v>30152003</v>
      </c>
      <c r="LCZ118" s="85">
        <v>30152003</v>
      </c>
      <c r="LDA118" s="85">
        <v>30152003</v>
      </c>
      <c r="LDB118" s="85">
        <v>30152003</v>
      </c>
      <c r="LDC118" s="85">
        <v>30152003</v>
      </c>
      <c r="LDD118" s="85">
        <v>30152003</v>
      </c>
      <c r="LDE118" s="85">
        <v>30152003</v>
      </c>
      <c r="LDF118" s="85">
        <v>30152003</v>
      </c>
      <c r="LDG118" s="85">
        <v>30152003</v>
      </c>
      <c r="LDH118" s="85">
        <v>30152003</v>
      </c>
      <c r="LDI118" s="85">
        <v>30152003</v>
      </c>
      <c r="LDJ118" s="85">
        <v>30152003</v>
      </c>
      <c r="LDK118" s="85">
        <v>30152003</v>
      </c>
      <c r="LDL118" s="85">
        <v>30152003</v>
      </c>
      <c r="LDM118" s="85">
        <v>30152003</v>
      </c>
      <c r="LDN118" s="85">
        <v>30152003</v>
      </c>
      <c r="LDO118" s="85">
        <v>30152003</v>
      </c>
      <c r="LDP118" s="85">
        <v>30152003</v>
      </c>
      <c r="LDQ118" s="85">
        <v>30152003</v>
      </c>
      <c r="LDR118" s="85">
        <v>30152003</v>
      </c>
      <c r="LDS118" s="85">
        <v>30152003</v>
      </c>
      <c r="LDT118" s="85">
        <v>30152003</v>
      </c>
      <c r="LDU118" s="85">
        <v>30152003</v>
      </c>
      <c r="LDV118" s="85">
        <v>30152003</v>
      </c>
      <c r="LDW118" s="85">
        <v>30152003</v>
      </c>
      <c r="LDX118" s="85">
        <v>30152003</v>
      </c>
      <c r="LDY118" s="85">
        <v>30152003</v>
      </c>
      <c r="LDZ118" s="85">
        <v>30152003</v>
      </c>
      <c r="LEA118" s="85">
        <v>30152003</v>
      </c>
      <c r="LEB118" s="85">
        <v>30152003</v>
      </c>
      <c r="LEC118" s="85">
        <v>30152003</v>
      </c>
      <c r="LED118" s="85">
        <v>30152003</v>
      </c>
      <c r="LEE118" s="85">
        <v>30152003</v>
      </c>
      <c r="LEF118" s="85">
        <v>30152003</v>
      </c>
      <c r="LEG118" s="85">
        <v>30152003</v>
      </c>
      <c r="LEH118" s="85">
        <v>30152003</v>
      </c>
      <c r="LEI118" s="85">
        <v>30152003</v>
      </c>
      <c r="LEJ118" s="85">
        <v>30152003</v>
      </c>
      <c r="LEK118" s="85">
        <v>30152003</v>
      </c>
      <c r="LEL118" s="85">
        <v>30152003</v>
      </c>
      <c r="LEM118" s="85">
        <v>30152003</v>
      </c>
      <c r="LEN118" s="85">
        <v>30152003</v>
      </c>
      <c r="LEO118" s="85">
        <v>30152003</v>
      </c>
      <c r="LEP118" s="85">
        <v>30152003</v>
      </c>
      <c r="LEQ118" s="85">
        <v>30152003</v>
      </c>
      <c r="LER118" s="85">
        <v>30152003</v>
      </c>
      <c r="LES118" s="85">
        <v>30152003</v>
      </c>
      <c r="LET118" s="85">
        <v>30152003</v>
      </c>
      <c r="LEU118" s="85">
        <v>30152003</v>
      </c>
      <c r="LEV118" s="85">
        <v>30152003</v>
      </c>
      <c r="LEW118" s="85">
        <v>30152003</v>
      </c>
      <c r="LEX118" s="85">
        <v>30152003</v>
      </c>
      <c r="LEY118" s="85">
        <v>30152003</v>
      </c>
      <c r="LEZ118" s="85">
        <v>30152003</v>
      </c>
      <c r="LFA118" s="85">
        <v>30152003</v>
      </c>
      <c r="LFB118" s="85">
        <v>30152003</v>
      </c>
      <c r="LFC118" s="85">
        <v>30152003</v>
      </c>
      <c r="LFD118" s="85">
        <v>30152003</v>
      </c>
      <c r="LFE118" s="85">
        <v>30152003</v>
      </c>
      <c r="LFF118" s="85">
        <v>30152003</v>
      </c>
      <c r="LFG118" s="85">
        <v>30152003</v>
      </c>
      <c r="LFH118" s="85">
        <v>30152003</v>
      </c>
      <c r="LFI118" s="85">
        <v>30152003</v>
      </c>
      <c r="LFJ118" s="85">
        <v>30152003</v>
      </c>
      <c r="LFK118" s="85">
        <v>30152003</v>
      </c>
      <c r="LFL118" s="85">
        <v>30152003</v>
      </c>
      <c r="LFM118" s="85">
        <v>30152003</v>
      </c>
      <c r="LFN118" s="85">
        <v>30152003</v>
      </c>
      <c r="LFO118" s="85">
        <v>30152003</v>
      </c>
      <c r="LFP118" s="85">
        <v>30152003</v>
      </c>
      <c r="LFQ118" s="85">
        <v>30152003</v>
      </c>
      <c r="LFR118" s="85">
        <v>30152003</v>
      </c>
      <c r="LFS118" s="85">
        <v>30152003</v>
      </c>
      <c r="LFT118" s="85">
        <v>30152003</v>
      </c>
      <c r="LFU118" s="85">
        <v>30152003</v>
      </c>
      <c r="LFV118" s="85">
        <v>30152003</v>
      </c>
      <c r="LFW118" s="85">
        <v>30152003</v>
      </c>
      <c r="LFX118" s="85">
        <v>30152003</v>
      </c>
      <c r="LFY118" s="85">
        <v>30152003</v>
      </c>
      <c r="LFZ118" s="85">
        <v>30152003</v>
      </c>
      <c r="LGA118" s="85">
        <v>30152003</v>
      </c>
      <c r="LGB118" s="85">
        <v>30152003</v>
      </c>
      <c r="LGC118" s="85">
        <v>30152003</v>
      </c>
      <c r="LGD118" s="85">
        <v>30152003</v>
      </c>
      <c r="LGE118" s="85">
        <v>30152003</v>
      </c>
      <c r="LGF118" s="85">
        <v>30152003</v>
      </c>
      <c r="LGG118" s="85">
        <v>30152003</v>
      </c>
      <c r="LGH118" s="85">
        <v>30152003</v>
      </c>
      <c r="LGI118" s="85">
        <v>30152003</v>
      </c>
      <c r="LGJ118" s="85">
        <v>30152003</v>
      </c>
      <c r="LGK118" s="85">
        <v>30152003</v>
      </c>
      <c r="LGL118" s="85">
        <v>30152003</v>
      </c>
      <c r="LGM118" s="85">
        <v>30152003</v>
      </c>
      <c r="LGN118" s="85">
        <v>30152003</v>
      </c>
      <c r="LGO118" s="85">
        <v>30152003</v>
      </c>
      <c r="LGP118" s="85">
        <v>30152003</v>
      </c>
      <c r="LGQ118" s="85">
        <v>30152003</v>
      </c>
      <c r="LGR118" s="85">
        <v>30152003</v>
      </c>
      <c r="LGS118" s="85">
        <v>30152003</v>
      </c>
      <c r="LGT118" s="85">
        <v>30152003</v>
      </c>
      <c r="LGU118" s="85">
        <v>30152003</v>
      </c>
      <c r="LGV118" s="85">
        <v>30152003</v>
      </c>
      <c r="LGW118" s="85">
        <v>30152003</v>
      </c>
      <c r="LGX118" s="85">
        <v>30152003</v>
      </c>
      <c r="LGY118" s="85">
        <v>30152003</v>
      </c>
      <c r="LGZ118" s="85">
        <v>30152003</v>
      </c>
      <c r="LHA118" s="85">
        <v>30152003</v>
      </c>
      <c r="LHB118" s="85">
        <v>30152003</v>
      </c>
      <c r="LHC118" s="85">
        <v>30152003</v>
      </c>
      <c r="LHD118" s="85">
        <v>30152003</v>
      </c>
      <c r="LHE118" s="85">
        <v>30152003</v>
      </c>
      <c r="LHF118" s="85">
        <v>30152003</v>
      </c>
      <c r="LHG118" s="85">
        <v>30152003</v>
      </c>
      <c r="LHH118" s="85">
        <v>30152003</v>
      </c>
      <c r="LHI118" s="85">
        <v>30152003</v>
      </c>
      <c r="LHJ118" s="85">
        <v>30152003</v>
      </c>
      <c r="LHK118" s="85">
        <v>30152003</v>
      </c>
      <c r="LHL118" s="85">
        <v>30152003</v>
      </c>
      <c r="LHM118" s="85">
        <v>30152003</v>
      </c>
      <c r="LHN118" s="85">
        <v>30152003</v>
      </c>
      <c r="LHO118" s="85">
        <v>30152003</v>
      </c>
      <c r="LHP118" s="85">
        <v>30152003</v>
      </c>
      <c r="LHQ118" s="85">
        <v>30152003</v>
      </c>
      <c r="LHR118" s="85">
        <v>30152003</v>
      </c>
      <c r="LHS118" s="85">
        <v>30152003</v>
      </c>
      <c r="LHT118" s="85">
        <v>30152003</v>
      </c>
      <c r="LHU118" s="85">
        <v>30152003</v>
      </c>
      <c r="LHV118" s="85">
        <v>30152003</v>
      </c>
      <c r="LHW118" s="85">
        <v>30152003</v>
      </c>
      <c r="LHX118" s="85">
        <v>30152003</v>
      </c>
      <c r="LHY118" s="85">
        <v>30152003</v>
      </c>
      <c r="LHZ118" s="85">
        <v>30152003</v>
      </c>
      <c r="LIA118" s="85">
        <v>30152003</v>
      </c>
      <c r="LIB118" s="85">
        <v>30152003</v>
      </c>
      <c r="LIC118" s="85">
        <v>30152003</v>
      </c>
      <c r="LID118" s="85">
        <v>30152003</v>
      </c>
      <c r="LIE118" s="85">
        <v>30152003</v>
      </c>
      <c r="LIF118" s="85">
        <v>30152003</v>
      </c>
      <c r="LIG118" s="85">
        <v>30152003</v>
      </c>
      <c r="LIH118" s="85">
        <v>30152003</v>
      </c>
      <c r="LII118" s="85">
        <v>30152003</v>
      </c>
      <c r="LIJ118" s="85">
        <v>30152003</v>
      </c>
      <c r="LIK118" s="85">
        <v>30152003</v>
      </c>
      <c r="LIL118" s="85">
        <v>30152003</v>
      </c>
      <c r="LIM118" s="85">
        <v>30152003</v>
      </c>
      <c r="LIN118" s="85">
        <v>30152003</v>
      </c>
      <c r="LIO118" s="85">
        <v>30152003</v>
      </c>
      <c r="LIP118" s="85">
        <v>30152003</v>
      </c>
      <c r="LIQ118" s="85">
        <v>30152003</v>
      </c>
      <c r="LIR118" s="85">
        <v>30152003</v>
      </c>
      <c r="LIS118" s="85">
        <v>30152003</v>
      </c>
      <c r="LIT118" s="85">
        <v>30152003</v>
      </c>
      <c r="LIU118" s="85">
        <v>30152003</v>
      </c>
      <c r="LIV118" s="85">
        <v>30152003</v>
      </c>
      <c r="LIW118" s="85">
        <v>30152003</v>
      </c>
      <c r="LIX118" s="85">
        <v>30152003</v>
      </c>
      <c r="LIY118" s="85">
        <v>30152003</v>
      </c>
      <c r="LIZ118" s="85">
        <v>30152003</v>
      </c>
      <c r="LJA118" s="85">
        <v>30152003</v>
      </c>
      <c r="LJB118" s="85">
        <v>30152003</v>
      </c>
      <c r="LJC118" s="85">
        <v>30152003</v>
      </c>
      <c r="LJD118" s="85">
        <v>30152003</v>
      </c>
      <c r="LJE118" s="85">
        <v>30152003</v>
      </c>
      <c r="LJF118" s="85">
        <v>30152003</v>
      </c>
      <c r="LJG118" s="85">
        <v>30152003</v>
      </c>
      <c r="LJH118" s="85">
        <v>30152003</v>
      </c>
      <c r="LJI118" s="85">
        <v>30152003</v>
      </c>
      <c r="LJJ118" s="85">
        <v>30152003</v>
      </c>
      <c r="LJK118" s="85">
        <v>30152003</v>
      </c>
      <c r="LJL118" s="85">
        <v>30152003</v>
      </c>
      <c r="LJM118" s="85">
        <v>30152003</v>
      </c>
      <c r="LJN118" s="85">
        <v>30152003</v>
      </c>
      <c r="LJO118" s="85">
        <v>30152003</v>
      </c>
      <c r="LJP118" s="85">
        <v>30152003</v>
      </c>
      <c r="LJQ118" s="85">
        <v>30152003</v>
      </c>
      <c r="LJR118" s="85">
        <v>30152003</v>
      </c>
      <c r="LJS118" s="85">
        <v>30152003</v>
      </c>
      <c r="LJT118" s="85">
        <v>30152003</v>
      </c>
      <c r="LJU118" s="85">
        <v>30152003</v>
      </c>
      <c r="LJV118" s="85">
        <v>30152003</v>
      </c>
      <c r="LJW118" s="85">
        <v>30152003</v>
      </c>
      <c r="LJX118" s="85">
        <v>30152003</v>
      </c>
      <c r="LJY118" s="85">
        <v>30152003</v>
      </c>
      <c r="LJZ118" s="85">
        <v>30152003</v>
      </c>
      <c r="LKA118" s="85">
        <v>30152003</v>
      </c>
      <c r="LKB118" s="85">
        <v>30152003</v>
      </c>
      <c r="LKC118" s="85">
        <v>30152003</v>
      </c>
      <c r="LKD118" s="85">
        <v>30152003</v>
      </c>
      <c r="LKE118" s="85">
        <v>30152003</v>
      </c>
      <c r="LKF118" s="85">
        <v>30152003</v>
      </c>
      <c r="LKG118" s="85">
        <v>30152003</v>
      </c>
      <c r="LKH118" s="85">
        <v>30152003</v>
      </c>
      <c r="LKI118" s="85">
        <v>30152003</v>
      </c>
      <c r="LKJ118" s="85">
        <v>30152003</v>
      </c>
      <c r="LKK118" s="85">
        <v>30152003</v>
      </c>
      <c r="LKL118" s="85">
        <v>30152003</v>
      </c>
      <c r="LKM118" s="85">
        <v>30152003</v>
      </c>
      <c r="LKN118" s="85">
        <v>30152003</v>
      </c>
      <c r="LKO118" s="85">
        <v>30152003</v>
      </c>
      <c r="LKP118" s="85">
        <v>30152003</v>
      </c>
      <c r="LKQ118" s="85">
        <v>30152003</v>
      </c>
      <c r="LKR118" s="85">
        <v>30152003</v>
      </c>
      <c r="LKS118" s="85">
        <v>30152003</v>
      </c>
      <c r="LKT118" s="85">
        <v>30152003</v>
      </c>
      <c r="LKU118" s="85">
        <v>30152003</v>
      </c>
      <c r="LKV118" s="85">
        <v>30152003</v>
      </c>
      <c r="LKW118" s="85">
        <v>30152003</v>
      </c>
      <c r="LKX118" s="85">
        <v>30152003</v>
      </c>
      <c r="LKY118" s="85">
        <v>30152003</v>
      </c>
      <c r="LKZ118" s="85">
        <v>30152003</v>
      </c>
      <c r="LLA118" s="85">
        <v>30152003</v>
      </c>
      <c r="LLB118" s="85">
        <v>30152003</v>
      </c>
      <c r="LLC118" s="85">
        <v>30152003</v>
      </c>
      <c r="LLD118" s="85">
        <v>30152003</v>
      </c>
      <c r="LLE118" s="85">
        <v>30152003</v>
      </c>
      <c r="LLF118" s="85">
        <v>30152003</v>
      </c>
      <c r="LLG118" s="85">
        <v>30152003</v>
      </c>
      <c r="LLH118" s="85">
        <v>30152003</v>
      </c>
      <c r="LLI118" s="85">
        <v>30152003</v>
      </c>
      <c r="LLJ118" s="85">
        <v>30152003</v>
      </c>
      <c r="LLK118" s="85">
        <v>30152003</v>
      </c>
      <c r="LLL118" s="85">
        <v>30152003</v>
      </c>
      <c r="LLM118" s="85">
        <v>30152003</v>
      </c>
      <c r="LLN118" s="85">
        <v>30152003</v>
      </c>
      <c r="LLO118" s="85">
        <v>30152003</v>
      </c>
      <c r="LLP118" s="85">
        <v>30152003</v>
      </c>
      <c r="LLQ118" s="85">
        <v>30152003</v>
      </c>
      <c r="LLR118" s="85">
        <v>30152003</v>
      </c>
      <c r="LLS118" s="85">
        <v>30152003</v>
      </c>
      <c r="LLT118" s="85">
        <v>30152003</v>
      </c>
      <c r="LLU118" s="85">
        <v>30152003</v>
      </c>
      <c r="LLV118" s="85">
        <v>30152003</v>
      </c>
      <c r="LLW118" s="85">
        <v>30152003</v>
      </c>
      <c r="LLX118" s="85">
        <v>30152003</v>
      </c>
      <c r="LLY118" s="85">
        <v>30152003</v>
      </c>
      <c r="LLZ118" s="85">
        <v>30152003</v>
      </c>
      <c r="LMA118" s="85">
        <v>30152003</v>
      </c>
      <c r="LMB118" s="85">
        <v>30152003</v>
      </c>
      <c r="LMC118" s="85">
        <v>30152003</v>
      </c>
      <c r="LMD118" s="85">
        <v>30152003</v>
      </c>
      <c r="LME118" s="85">
        <v>30152003</v>
      </c>
      <c r="LMF118" s="85">
        <v>30152003</v>
      </c>
      <c r="LMG118" s="85">
        <v>30152003</v>
      </c>
      <c r="LMH118" s="85">
        <v>30152003</v>
      </c>
      <c r="LMI118" s="85">
        <v>30152003</v>
      </c>
      <c r="LMJ118" s="85">
        <v>30152003</v>
      </c>
      <c r="LMK118" s="85">
        <v>30152003</v>
      </c>
      <c r="LML118" s="85">
        <v>30152003</v>
      </c>
      <c r="LMM118" s="85">
        <v>30152003</v>
      </c>
      <c r="LMN118" s="85">
        <v>30152003</v>
      </c>
      <c r="LMO118" s="85">
        <v>30152003</v>
      </c>
      <c r="LMP118" s="85">
        <v>30152003</v>
      </c>
      <c r="LMQ118" s="85">
        <v>30152003</v>
      </c>
      <c r="LMR118" s="85">
        <v>30152003</v>
      </c>
      <c r="LMS118" s="85">
        <v>30152003</v>
      </c>
      <c r="LMT118" s="85">
        <v>30152003</v>
      </c>
      <c r="LMU118" s="85">
        <v>30152003</v>
      </c>
      <c r="LMV118" s="85">
        <v>30152003</v>
      </c>
      <c r="LMW118" s="85">
        <v>30152003</v>
      </c>
      <c r="LMX118" s="85">
        <v>30152003</v>
      </c>
      <c r="LMY118" s="85">
        <v>30152003</v>
      </c>
      <c r="LMZ118" s="85">
        <v>30152003</v>
      </c>
      <c r="LNA118" s="85">
        <v>30152003</v>
      </c>
      <c r="LNB118" s="85">
        <v>30152003</v>
      </c>
      <c r="LNC118" s="85">
        <v>30152003</v>
      </c>
      <c r="LND118" s="85">
        <v>30152003</v>
      </c>
      <c r="LNE118" s="85">
        <v>30152003</v>
      </c>
      <c r="LNF118" s="85">
        <v>30152003</v>
      </c>
      <c r="LNG118" s="85">
        <v>30152003</v>
      </c>
      <c r="LNH118" s="85">
        <v>30152003</v>
      </c>
      <c r="LNI118" s="85">
        <v>30152003</v>
      </c>
      <c r="LNJ118" s="85">
        <v>30152003</v>
      </c>
      <c r="LNK118" s="85">
        <v>30152003</v>
      </c>
      <c r="LNL118" s="85">
        <v>30152003</v>
      </c>
      <c r="LNM118" s="85">
        <v>30152003</v>
      </c>
      <c r="LNN118" s="85">
        <v>30152003</v>
      </c>
      <c r="LNO118" s="85">
        <v>30152003</v>
      </c>
      <c r="LNP118" s="85">
        <v>30152003</v>
      </c>
      <c r="LNQ118" s="85">
        <v>30152003</v>
      </c>
      <c r="LNR118" s="85">
        <v>30152003</v>
      </c>
      <c r="LNS118" s="85">
        <v>30152003</v>
      </c>
      <c r="LNT118" s="85">
        <v>30152003</v>
      </c>
      <c r="LNU118" s="85">
        <v>30152003</v>
      </c>
      <c r="LNV118" s="85">
        <v>30152003</v>
      </c>
      <c r="LNW118" s="85">
        <v>30152003</v>
      </c>
      <c r="LNX118" s="85">
        <v>30152003</v>
      </c>
      <c r="LNY118" s="85">
        <v>30152003</v>
      </c>
      <c r="LNZ118" s="85">
        <v>30152003</v>
      </c>
      <c r="LOA118" s="85">
        <v>30152003</v>
      </c>
      <c r="LOB118" s="85">
        <v>30152003</v>
      </c>
      <c r="LOC118" s="85">
        <v>30152003</v>
      </c>
      <c r="LOD118" s="85">
        <v>30152003</v>
      </c>
      <c r="LOE118" s="85">
        <v>30152003</v>
      </c>
      <c r="LOF118" s="85">
        <v>30152003</v>
      </c>
      <c r="LOG118" s="85">
        <v>30152003</v>
      </c>
      <c r="LOH118" s="85">
        <v>30152003</v>
      </c>
      <c r="LOI118" s="85">
        <v>30152003</v>
      </c>
      <c r="LOJ118" s="85">
        <v>30152003</v>
      </c>
      <c r="LOK118" s="85">
        <v>30152003</v>
      </c>
      <c r="LOL118" s="85">
        <v>30152003</v>
      </c>
      <c r="LOM118" s="85">
        <v>30152003</v>
      </c>
      <c r="LON118" s="85">
        <v>30152003</v>
      </c>
      <c r="LOO118" s="85">
        <v>30152003</v>
      </c>
      <c r="LOP118" s="85">
        <v>30152003</v>
      </c>
      <c r="LOQ118" s="85">
        <v>30152003</v>
      </c>
      <c r="LOR118" s="85">
        <v>30152003</v>
      </c>
      <c r="LOS118" s="85">
        <v>30152003</v>
      </c>
      <c r="LOT118" s="85">
        <v>30152003</v>
      </c>
      <c r="LOU118" s="85">
        <v>30152003</v>
      </c>
      <c r="LOV118" s="85">
        <v>30152003</v>
      </c>
      <c r="LOW118" s="85">
        <v>30152003</v>
      </c>
      <c r="LOX118" s="85">
        <v>30152003</v>
      </c>
      <c r="LOY118" s="85">
        <v>30152003</v>
      </c>
      <c r="LOZ118" s="85">
        <v>30152003</v>
      </c>
      <c r="LPA118" s="85">
        <v>30152003</v>
      </c>
      <c r="LPB118" s="85">
        <v>30152003</v>
      </c>
      <c r="LPC118" s="85">
        <v>30152003</v>
      </c>
      <c r="LPD118" s="85">
        <v>30152003</v>
      </c>
      <c r="LPE118" s="85">
        <v>30152003</v>
      </c>
      <c r="LPF118" s="85">
        <v>30152003</v>
      </c>
      <c r="LPG118" s="85">
        <v>30152003</v>
      </c>
      <c r="LPH118" s="85">
        <v>30152003</v>
      </c>
      <c r="LPI118" s="85">
        <v>30152003</v>
      </c>
      <c r="LPJ118" s="85">
        <v>30152003</v>
      </c>
      <c r="LPK118" s="85">
        <v>30152003</v>
      </c>
      <c r="LPL118" s="85">
        <v>30152003</v>
      </c>
      <c r="LPM118" s="85">
        <v>30152003</v>
      </c>
      <c r="LPN118" s="85">
        <v>30152003</v>
      </c>
      <c r="LPO118" s="85">
        <v>30152003</v>
      </c>
      <c r="LPP118" s="85">
        <v>30152003</v>
      </c>
      <c r="LPQ118" s="85">
        <v>30152003</v>
      </c>
      <c r="LPR118" s="85">
        <v>30152003</v>
      </c>
      <c r="LPS118" s="85">
        <v>30152003</v>
      </c>
      <c r="LPT118" s="85">
        <v>30152003</v>
      </c>
      <c r="LPU118" s="85">
        <v>30152003</v>
      </c>
      <c r="LPV118" s="85">
        <v>30152003</v>
      </c>
      <c r="LPW118" s="85">
        <v>30152003</v>
      </c>
      <c r="LPX118" s="85">
        <v>30152003</v>
      </c>
      <c r="LPY118" s="85">
        <v>30152003</v>
      </c>
      <c r="LPZ118" s="85">
        <v>30152003</v>
      </c>
      <c r="LQA118" s="85">
        <v>30152003</v>
      </c>
      <c r="LQB118" s="85">
        <v>30152003</v>
      </c>
      <c r="LQC118" s="85">
        <v>30152003</v>
      </c>
      <c r="LQD118" s="85">
        <v>30152003</v>
      </c>
      <c r="LQE118" s="85">
        <v>30152003</v>
      </c>
      <c r="LQF118" s="85">
        <v>30152003</v>
      </c>
      <c r="LQG118" s="85">
        <v>30152003</v>
      </c>
      <c r="LQH118" s="85">
        <v>30152003</v>
      </c>
      <c r="LQI118" s="85">
        <v>30152003</v>
      </c>
      <c r="LQJ118" s="85">
        <v>30152003</v>
      </c>
      <c r="LQK118" s="85">
        <v>30152003</v>
      </c>
      <c r="LQL118" s="85">
        <v>30152003</v>
      </c>
      <c r="LQM118" s="85">
        <v>30152003</v>
      </c>
      <c r="LQN118" s="85">
        <v>30152003</v>
      </c>
      <c r="LQO118" s="85">
        <v>30152003</v>
      </c>
      <c r="LQP118" s="85">
        <v>30152003</v>
      </c>
      <c r="LQQ118" s="85">
        <v>30152003</v>
      </c>
      <c r="LQR118" s="85">
        <v>30152003</v>
      </c>
      <c r="LQS118" s="85">
        <v>30152003</v>
      </c>
      <c r="LQT118" s="85">
        <v>30152003</v>
      </c>
      <c r="LQU118" s="85">
        <v>30152003</v>
      </c>
      <c r="LQV118" s="85">
        <v>30152003</v>
      </c>
      <c r="LQW118" s="85">
        <v>30152003</v>
      </c>
      <c r="LQX118" s="85">
        <v>30152003</v>
      </c>
      <c r="LQY118" s="85">
        <v>30152003</v>
      </c>
      <c r="LQZ118" s="85">
        <v>30152003</v>
      </c>
      <c r="LRA118" s="85">
        <v>30152003</v>
      </c>
      <c r="LRB118" s="85">
        <v>30152003</v>
      </c>
      <c r="LRC118" s="85">
        <v>30152003</v>
      </c>
      <c r="LRD118" s="85">
        <v>30152003</v>
      </c>
      <c r="LRE118" s="85">
        <v>30152003</v>
      </c>
      <c r="LRF118" s="85">
        <v>30152003</v>
      </c>
      <c r="LRG118" s="85">
        <v>30152003</v>
      </c>
      <c r="LRH118" s="85">
        <v>30152003</v>
      </c>
      <c r="LRI118" s="85">
        <v>30152003</v>
      </c>
      <c r="LRJ118" s="85">
        <v>30152003</v>
      </c>
      <c r="LRK118" s="85">
        <v>30152003</v>
      </c>
      <c r="LRL118" s="85">
        <v>30152003</v>
      </c>
      <c r="LRM118" s="85">
        <v>30152003</v>
      </c>
      <c r="LRN118" s="85">
        <v>30152003</v>
      </c>
      <c r="LRO118" s="85">
        <v>30152003</v>
      </c>
      <c r="LRP118" s="85">
        <v>30152003</v>
      </c>
      <c r="LRQ118" s="85">
        <v>30152003</v>
      </c>
      <c r="LRR118" s="85">
        <v>30152003</v>
      </c>
      <c r="LRS118" s="85">
        <v>30152003</v>
      </c>
      <c r="LRT118" s="85">
        <v>30152003</v>
      </c>
      <c r="LRU118" s="85">
        <v>30152003</v>
      </c>
      <c r="LRV118" s="85">
        <v>30152003</v>
      </c>
      <c r="LRW118" s="85">
        <v>30152003</v>
      </c>
      <c r="LRX118" s="85">
        <v>30152003</v>
      </c>
      <c r="LRY118" s="85">
        <v>30152003</v>
      </c>
      <c r="LRZ118" s="85">
        <v>30152003</v>
      </c>
      <c r="LSA118" s="85">
        <v>30152003</v>
      </c>
      <c r="LSB118" s="85">
        <v>30152003</v>
      </c>
      <c r="LSC118" s="85">
        <v>30152003</v>
      </c>
      <c r="LSD118" s="85">
        <v>30152003</v>
      </c>
      <c r="LSE118" s="85">
        <v>30152003</v>
      </c>
      <c r="LSF118" s="85">
        <v>30152003</v>
      </c>
      <c r="LSG118" s="85">
        <v>30152003</v>
      </c>
      <c r="LSH118" s="85">
        <v>30152003</v>
      </c>
      <c r="LSI118" s="85">
        <v>30152003</v>
      </c>
      <c r="LSJ118" s="85">
        <v>30152003</v>
      </c>
      <c r="LSK118" s="85">
        <v>30152003</v>
      </c>
      <c r="LSL118" s="85">
        <v>30152003</v>
      </c>
      <c r="LSM118" s="85">
        <v>30152003</v>
      </c>
      <c r="LSN118" s="85">
        <v>30152003</v>
      </c>
      <c r="LSO118" s="85">
        <v>30152003</v>
      </c>
      <c r="LSP118" s="85">
        <v>30152003</v>
      </c>
      <c r="LSQ118" s="85">
        <v>30152003</v>
      </c>
      <c r="LSR118" s="85">
        <v>30152003</v>
      </c>
      <c r="LSS118" s="85">
        <v>30152003</v>
      </c>
      <c r="LST118" s="85">
        <v>30152003</v>
      </c>
      <c r="LSU118" s="85">
        <v>30152003</v>
      </c>
      <c r="LSV118" s="85">
        <v>30152003</v>
      </c>
      <c r="LSW118" s="85">
        <v>30152003</v>
      </c>
      <c r="LSX118" s="85">
        <v>30152003</v>
      </c>
      <c r="LSY118" s="85">
        <v>30152003</v>
      </c>
      <c r="LSZ118" s="85">
        <v>30152003</v>
      </c>
      <c r="LTA118" s="85">
        <v>30152003</v>
      </c>
      <c r="LTB118" s="85">
        <v>30152003</v>
      </c>
      <c r="LTC118" s="85">
        <v>30152003</v>
      </c>
      <c r="LTD118" s="85">
        <v>30152003</v>
      </c>
      <c r="LTE118" s="85">
        <v>30152003</v>
      </c>
      <c r="LTF118" s="85">
        <v>30152003</v>
      </c>
      <c r="LTG118" s="85">
        <v>30152003</v>
      </c>
      <c r="LTH118" s="85">
        <v>30152003</v>
      </c>
      <c r="LTI118" s="85">
        <v>30152003</v>
      </c>
      <c r="LTJ118" s="85">
        <v>30152003</v>
      </c>
      <c r="LTK118" s="85">
        <v>30152003</v>
      </c>
      <c r="LTL118" s="85">
        <v>30152003</v>
      </c>
      <c r="LTM118" s="85">
        <v>30152003</v>
      </c>
      <c r="LTN118" s="85">
        <v>30152003</v>
      </c>
      <c r="LTO118" s="85">
        <v>30152003</v>
      </c>
      <c r="LTP118" s="85">
        <v>30152003</v>
      </c>
      <c r="LTQ118" s="85">
        <v>30152003</v>
      </c>
      <c r="LTR118" s="85">
        <v>30152003</v>
      </c>
      <c r="LTS118" s="85">
        <v>30152003</v>
      </c>
      <c r="LTT118" s="85">
        <v>30152003</v>
      </c>
      <c r="LTU118" s="85">
        <v>30152003</v>
      </c>
      <c r="LTV118" s="85">
        <v>30152003</v>
      </c>
      <c r="LTW118" s="85">
        <v>30152003</v>
      </c>
      <c r="LTX118" s="85">
        <v>30152003</v>
      </c>
      <c r="LTY118" s="85">
        <v>30152003</v>
      </c>
      <c r="LTZ118" s="85">
        <v>30152003</v>
      </c>
      <c r="LUA118" s="85">
        <v>30152003</v>
      </c>
      <c r="LUB118" s="85">
        <v>30152003</v>
      </c>
      <c r="LUC118" s="85">
        <v>30152003</v>
      </c>
      <c r="LUD118" s="85">
        <v>30152003</v>
      </c>
      <c r="LUE118" s="85">
        <v>30152003</v>
      </c>
      <c r="LUF118" s="85">
        <v>30152003</v>
      </c>
      <c r="LUG118" s="85">
        <v>30152003</v>
      </c>
      <c r="LUH118" s="85">
        <v>30152003</v>
      </c>
      <c r="LUI118" s="85">
        <v>30152003</v>
      </c>
      <c r="LUJ118" s="85">
        <v>30152003</v>
      </c>
      <c r="LUK118" s="85">
        <v>30152003</v>
      </c>
      <c r="LUL118" s="85">
        <v>30152003</v>
      </c>
      <c r="LUM118" s="85">
        <v>30152003</v>
      </c>
      <c r="LUN118" s="85">
        <v>30152003</v>
      </c>
      <c r="LUO118" s="85">
        <v>30152003</v>
      </c>
      <c r="LUP118" s="85">
        <v>30152003</v>
      </c>
      <c r="LUQ118" s="85">
        <v>30152003</v>
      </c>
      <c r="LUR118" s="85">
        <v>30152003</v>
      </c>
      <c r="LUS118" s="85">
        <v>30152003</v>
      </c>
      <c r="LUT118" s="85">
        <v>30152003</v>
      </c>
      <c r="LUU118" s="85">
        <v>30152003</v>
      </c>
      <c r="LUV118" s="85">
        <v>30152003</v>
      </c>
      <c r="LUW118" s="85">
        <v>30152003</v>
      </c>
      <c r="LUX118" s="85">
        <v>30152003</v>
      </c>
      <c r="LUY118" s="85">
        <v>30152003</v>
      </c>
      <c r="LUZ118" s="85">
        <v>30152003</v>
      </c>
      <c r="LVA118" s="85">
        <v>30152003</v>
      </c>
      <c r="LVB118" s="85">
        <v>30152003</v>
      </c>
      <c r="LVC118" s="85">
        <v>30152003</v>
      </c>
      <c r="LVD118" s="85">
        <v>30152003</v>
      </c>
      <c r="LVE118" s="85">
        <v>30152003</v>
      </c>
      <c r="LVF118" s="85">
        <v>30152003</v>
      </c>
      <c r="LVG118" s="85">
        <v>30152003</v>
      </c>
      <c r="LVH118" s="85">
        <v>30152003</v>
      </c>
      <c r="LVI118" s="85">
        <v>30152003</v>
      </c>
      <c r="LVJ118" s="85">
        <v>30152003</v>
      </c>
      <c r="LVK118" s="85">
        <v>30152003</v>
      </c>
      <c r="LVL118" s="85">
        <v>30152003</v>
      </c>
      <c r="LVM118" s="85">
        <v>30152003</v>
      </c>
      <c r="LVN118" s="85">
        <v>30152003</v>
      </c>
      <c r="LVO118" s="85">
        <v>30152003</v>
      </c>
      <c r="LVP118" s="85">
        <v>30152003</v>
      </c>
      <c r="LVQ118" s="85">
        <v>30152003</v>
      </c>
      <c r="LVR118" s="85">
        <v>30152003</v>
      </c>
      <c r="LVS118" s="85">
        <v>30152003</v>
      </c>
      <c r="LVT118" s="85">
        <v>30152003</v>
      </c>
      <c r="LVU118" s="85">
        <v>30152003</v>
      </c>
      <c r="LVV118" s="85">
        <v>30152003</v>
      </c>
      <c r="LVW118" s="85">
        <v>30152003</v>
      </c>
      <c r="LVX118" s="85">
        <v>30152003</v>
      </c>
      <c r="LVY118" s="85">
        <v>30152003</v>
      </c>
      <c r="LVZ118" s="85">
        <v>30152003</v>
      </c>
      <c r="LWA118" s="85">
        <v>30152003</v>
      </c>
      <c r="LWB118" s="85">
        <v>30152003</v>
      </c>
      <c r="LWC118" s="85">
        <v>30152003</v>
      </c>
      <c r="LWD118" s="85">
        <v>30152003</v>
      </c>
      <c r="LWE118" s="85">
        <v>30152003</v>
      </c>
      <c r="LWF118" s="85">
        <v>30152003</v>
      </c>
      <c r="LWG118" s="85">
        <v>30152003</v>
      </c>
      <c r="LWH118" s="85">
        <v>30152003</v>
      </c>
      <c r="LWI118" s="85">
        <v>30152003</v>
      </c>
      <c r="LWJ118" s="85">
        <v>30152003</v>
      </c>
      <c r="LWK118" s="85">
        <v>30152003</v>
      </c>
      <c r="LWL118" s="85">
        <v>30152003</v>
      </c>
      <c r="LWM118" s="85">
        <v>30152003</v>
      </c>
      <c r="LWN118" s="85">
        <v>30152003</v>
      </c>
      <c r="LWO118" s="85">
        <v>30152003</v>
      </c>
      <c r="LWP118" s="85">
        <v>30152003</v>
      </c>
      <c r="LWQ118" s="85">
        <v>30152003</v>
      </c>
      <c r="LWR118" s="85">
        <v>30152003</v>
      </c>
      <c r="LWS118" s="85">
        <v>30152003</v>
      </c>
      <c r="LWT118" s="85">
        <v>30152003</v>
      </c>
      <c r="LWU118" s="85">
        <v>30152003</v>
      </c>
      <c r="LWV118" s="85">
        <v>30152003</v>
      </c>
      <c r="LWW118" s="85">
        <v>30152003</v>
      </c>
      <c r="LWX118" s="85">
        <v>30152003</v>
      </c>
      <c r="LWY118" s="85">
        <v>30152003</v>
      </c>
      <c r="LWZ118" s="85">
        <v>30152003</v>
      </c>
      <c r="LXA118" s="85">
        <v>30152003</v>
      </c>
      <c r="LXB118" s="85">
        <v>30152003</v>
      </c>
      <c r="LXC118" s="85">
        <v>30152003</v>
      </c>
      <c r="LXD118" s="85">
        <v>30152003</v>
      </c>
      <c r="LXE118" s="85">
        <v>30152003</v>
      </c>
      <c r="LXF118" s="85">
        <v>30152003</v>
      </c>
      <c r="LXG118" s="85">
        <v>30152003</v>
      </c>
      <c r="LXH118" s="85">
        <v>30152003</v>
      </c>
      <c r="LXI118" s="85">
        <v>30152003</v>
      </c>
      <c r="LXJ118" s="85">
        <v>30152003</v>
      </c>
      <c r="LXK118" s="85">
        <v>30152003</v>
      </c>
      <c r="LXL118" s="85">
        <v>30152003</v>
      </c>
      <c r="LXM118" s="85">
        <v>30152003</v>
      </c>
      <c r="LXN118" s="85">
        <v>30152003</v>
      </c>
      <c r="LXO118" s="85">
        <v>30152003</v>
      </c>
      <c r="LXP118" s="85">
        <v>30152003</v>
      </c>
      <c r="LXQ118" s="85">
        <v>30152003</v>
      </c>
      <c r="LXR118" s="85">
        <v>30152003</v>
      </c>
      <c r="LXS118" s="85">
        <v>30152003</v>
      </c>
      <c r="LXT118" s="85">
        <v>30152003</v>
      </c>
      <c r="LXU118" s="85">
        <v>30152003</v>
      </c>
      <c r="LXV118" s="85">
        <v>30152003</v>
      </c>
      <c r="LXW118" s="85">
        <v>30152003</v>
      </c>
      <c r="LXX118" s="85">
        <v>30152003</v>
      </c>
      <c r="LXY118" s="85">
        <v>30152003</v>
      </c>
      <c r="LXZ118" s="85">
        <v>30152003</v>
      </c>
      <c r="LYA118" s="85">
        <v>30152003</v>
      </c>
      <c r="LYB118" s="85">
        <v>30152003</v>
      </c>
      <c r="LYC118" s="85">
        <v>30152003</v>
      </c>
      <c r="LYD118" s="85">
        <v>30152003</v>
      </c>
      <c r="LYE118" s="85">
        <v>30152003</v>
      </c>
      <c r="LYF118" s="85">
        <v>30152003</v>
      </c>
      <c r="LYG118" s="85">
        <v>30152003</v>
      </c>
      <c r="LYH118" s="85">
        <v>30152003</v>
      </c>
      <c r="LYI118" s="85">
        <v>30152003</v>
      </c>
      <c r="LYJ118" s="85">
        <v>30152003</v>
      </c>
      <c r="LYK118" s="85">
        <v>30152003</v>
      </c>
      <c r="LYL118" s="85">
        <v>30152003</v>
      </c>
      <c r="LYM118" s="85">
        <v>30152003</v>
      </c>
      <c r="LYN118" s="85">
        <v>30152003</v>
      </c>
      <c r="LYO118" s="85">
        <v>30152003</v>
      </c>
      <c r="LYP118" s="85">
        <v>30152003</v>
      </c>
      <c r="LYQ118" s="85">
        <v>30152003</v>
      </c>
      <c r="LYR118" s="85">
        <v>30152003</v>
      </c>
      <c r="LYS118" s="85">
        <v>30152003</v>
      </c>
      <c r="LYT118" s="85">
        <v>30152003</v>
      </c>
      <c r="LYU118" s="85">
        <v>30152003</v>
      </c>
      <c r="LYV118" s="85">
        <v>30152003</v>
      </c>
      <c r="LYW118" s="85">
        <v>30152003</v>
      </c>
      <c r="LYX118" s="85">
        <v>30152003</v>
      </c>
      <c r="LYY118" s="85">
        <v>30152003</v>
      </c>
      <c r="LYZ118" s="85">
        <v>30152003</v>
      </c>
      <c r="LZA118" s="85">
        <v>30152003</v>
      </c>
      <c r="LZB118" s="85">
        <v>30152003</v>
      </c>
      <c r="LZC118" s="85">
        <v>30152003</v>
      </c>
      <c r="LZD118" s="85">
        <v>30152003</v>
      </c>
      <c r="LZE118" s="85">
        <v>30152003</v>
      </c>
      <c r="LZF118" s="85">
        <v>30152003</v>
      </c>
      <c r="LZG118" s="85">
        <v>30152003</v>
      </c>
      <c r="LZH118" s="85">
        <v>30152003</v>
      </c>
      <c r="LZI118" s="85">
        <v>30152003</v>
      </c>
      <c r="LZJ118" s="85">
        <v>30152003</v>
      </c>
      <c r="LZK118" s="85">
        <v>30152003</v>
      </c>
      <c r="LZL118" s="85">
        <v>30152003</v>
      </c>
      <c r="LZM118" s="85">
        <v>30152003</v>
      </c>
      <c r="LZN118" s="85">
        <v>30152003</v>
      </c>
      <c r="LZO118" s="85">
        <v>30152003</v>
      </c>
      <c r="LZP118" s="85">
        <v>30152003</v>
      </c>
      <c r="LZQ118" s="85">
        <v>30152003</v>
      </c>
      <c r="LZR118" s="85">
        <v>30152003</v>
      </c>
      <c r="LZS118" s="85">
        <v>30152003</v>
      </c>
      <c r="LZT118" s="85">
        <v>30152003</v>
      </c>
      <c r="LZU118" s="85">
        <v>30152003</v>
      </c>
      <c r="LZV118" s="85">
        <v>30152003</v>
      </c>
      <c r="LZW118" s="85">
        <v>30152003</v>
      </c>
      <c r="LZX118" s="85">
        <v>30152003</v>
      </c>
      <c r="LZY118" s="85">
        <v>30152003</v>
      </c>
      <c r="LZZ118" s="85">
        <v>30152003</v>
      </c>
      <c r="MAA118" s="85">
        <v>30152003</v>
      </c>
      <c r="MAB118" s="85">
        <v>30152003</v>
      </c>
      <c r="MAC118" s="85">
        <v>30152003</v>
      </c>
      <c r="MAD118" s="85">
        <v>30152003</v>
      </c>
      <c r="MAE118" s="85">
        <v>30152003</v>
      </c>
      <c r="MAF118" s="85">
        <v>30152003</v>
      </c>
      <c r="MAG118" s="85">
        <v>30152003</v>
      </c>
      <c r="MAH118" s="85">
        <v>30152003</v>
      </c>
      <c r="MAI118" s="85">
        <v>30152003</v>
      </c>
      <c r="MAJ118" s="85">
        <v>30152003</v>
      </c>
      <c r="MAK118" s="85">
        <v>30152003</v>
      </c>
      <c r="MAL118" s="85">
        <v>30152003</v>
      </c>
      <c r="MAM118" s="85">
        <v>30152003</v>
      </c>
      <c r="MAN118" s="85">
        <v>30152003</v>
      </c>
      <c r="MAO118" s="85">
        <v>30152003</v>
      </c>
      <c r="MAP118" s="85">
        <v>30152003</v>
      </c>
      <c r="MAQ118" s="85">
        <v>30152003</v>
      </c>
      <c r="MAR118" s="85">
        <v>30152003</v>
      </c>
      <c r="MAS118" s="85">
        <v>30152003</v>
      </c>
      <c r="MAT118" s="85">
        <v>30152003</v>
      </c>
      <c r="MAU118" s="85">
        <v>30152003</v>
      </c>
      <c r="MAV118" s="85">
        <v>30152003</v>
      </c>
      <c r="MAW118" s="85">
        <v>30152003</v>
      </c>
      <c r="MAX118" s="85">
        <v>30152003</v>
      </c>
      <c r="MAY118" s="85">
        <v>30152003</v>
      </c>
      <c r="MAZ118" s="85">
        <v>30152003</v>
      </c>
      <c r="MBA118" s="85">
        <v>30152003</v>
      </c>
      <c r="MBB118" s="85">
        <v>30152003</v>
      </c>
      <c r="MBC118" s="85">
        <v>30152003</v>
      </c>
      <c r="MBD118" s="85">
        <v>30152003</v>
      </c>
      <c r="MBE118" s="85">
        <v>30152003</v>
      </c>
      <c r="MBF118" s="85">
        <v>30152003</v>
      </c>
      <c r="MBG118" s="85">
        <v>30152003</v>
      </c>
      <c r="MBH118" s="85">
        <v>30152003</v>
      </c>
      <c r="MBI118" s="85">
        <v>30152003</v>
      </c>
      <c r="MBJ118" s="85">
        <v>30152003</v>
      </c>
      <c r="MBK118" s="85">
        <v>30152003</v>
      </c>
      <c r="MBL118" s="85">
        <v>30152003</v>
      </c>
      <c r="MBM118" s="85">
        <v>30152003</v>
      </c>
      <c r="MBN118" s="85">
        <v>30152003</v>
      </c>
      <c r="MBO118" s="85">
        <v>30152003</v>
      </c>
      <c r="MBP118" s="85">
        <v>30152003</v>
      </c>
      <c r="MBQ118" s="85">
        <v>30152003</v>
      </c>
      <c r="MBR118" s="85">
        <v>30152003</v>
      </c>
      <c r="MBS118" s="85">
        <v>30152003</v>
      </c>
      <c r="MBT118" s="85">
        <v>30152003</v>
      </c>
      <c r="MBU118" s="85">
        <v>30152003</v>
      </c>
      <c r="MBV118" s="85">
        <v>30152003</v>
      </c>
      <c r="MBW118" s="85">
        <v>30152003</v>
      </c>
      <c r="MBX118" s="85">
        <v>30152003</v>
      </c>
      <c r="MBY118" s="85">
        <v>30152003</v>
      </c>
      <c r="MBZ118" s="85">
        <v>30152003</v>
      </c>
      <c r="MCA118" s="85">
        <v>30152003</v>
      </c>
      <c r="MCB118" s="85">
        <v>30152003</v>
      </c>
      <c r="MCC118" s="85">
        <v>30152003</v>
      </c>
      <c r="MCD118" s="85">
        <v>30152003</v>
      </c>
      <c r="MCE118" s="85">
        <v>30152003</v>
      </c>
      <c r="MCF118" s="85">
        <v>30152003</v>
      </c>
      <c r="MCG118" s="85">
        <v>30152003</v>
      </c>
      <c r="MCH118" s="85">
        <v>30152003</v>
      </c>
      <c r="MCI118" s="85">
        <v>30152003</v>
      </c>
      <c r="MCJ118" s="85">
        <v>30152003</v>
      </c>
      <c r="MCK118" s="85">
        <v>30152003</v>
      </c>
      <c r="MCL118" s="85">
        <v>30152003</v>
      </c>
      <c r="MCM118" s="85">
        <v>30152003</v>
      </c>
      <c r="MCN118" s="85">
        <v>30152003</v>
      </c>
      <c r="MCO118" s="85">
        <v>30152003</v>
      </c>
      <c r="MCP118" s="85">
        <v>30152003</v>
      </c>
      <c r="MCQ118" s="85">
        <v>30152003</v>
      </c>
      <c r="MCR118" s="85">
        <v>30152003</v>
      </c>
      <c r="MCS118" s="85">
        <v>30152003</v>
      </c>
      <c r="MCT118" s="85">
        <v>30152003</v>
      </c>
      <c r="MCU118" s="85">
        <v>30152003</v>
      </c>
      <c r="MCV118" s="85">
        <v>30152003</v>
      </c>
      <c r="MCW118" s="85">
        <v>30152003</v>
      </c>
      <c r="MCX118" s="85">
        <v>30152003</v>
      </c>
      <c r="MCY118" s="85">
        <v>30152003</v>
      </c>
      <c r="MCZ118" s="85">
        <v>30152003</v>
      </c>
      <c r="MDA118" s="85">
        <v>30152003</v>
      </c>
      <c r="MDB118" s="85">
        <v>30152003</v>
      </c>
      <c r="MDC118" s="85">
        <v>30152003</v>
      </c>
      <c r="MDD118" s="85">
        <v>30152003</v>
      </c>
      <c r="MDE118" s="85">
        <v>30152003</v>
      </c>
      <c r="MDF118" s="85">
        <v>30152003</v>
      </c>
      <c r="MDG118" s="85">
        <v>30152003</v>
      </c>
      <c r="MDH118" s="85">
        <v>30152003</v>
      </c>
      <c r="MDI118" s="85">
        <v>30152003</v>
      </c>
      <c r="MDJ118" s="85">
        <v>30152003</v>
      </c>
      <c r="MDK118" s="85">
        <v>30152003</v>
      </c>
      <c r="MDL118" s="85">
        <v>30152003</v>
      </c>
      <c r="MDM118" s="85">
        <v>30152003</v>
      </c>
      <c r="MDN118" s="85">
        <v>30152003</v>
      </c>
      <c r="MDO118" s="85">
        <v>30152003</v>
      </c>
      <c r="MDP118" s="85">
        <v>30152003</v>
      </c>
      <c r="MDQ118" s="85">
        <v>30152003</v>
      </c>
      <c r="MDR118" s="85">
        <v>30152003</v>
      </c>
      <c r="MDS118" s="85">
        <v>30152003</v>
      </c>
      <c r="MDT118" s="85">
        <v>30152003</v>
      </c>
      <c r="MDU118" s="85">
        <v>30152003</v>
      </c>
      <c r="MDV118" s="85">
        <v>30152003</v>
      </c>
      <c r="MDW118" s="85">
        <v>30152003</v>
      </c>
      <c r="MDX118" s="85">
        <v>30152003</v>
      </c>
      <c r="MDY118" s="85">
        <v>30152003</v>
      </c>
      <c r="MDZ118" s="85">
        <v>30152003</v>
      </c>
      <c r="MEA118" s="85">
        <v>30152003</v>
      </c>
      <c r="MEB118" s="85">
        <v>30152003</v>
      </c>
      <c r="MEC118" s="85">
        <v>30152003</v>
      </c>
      <c r="MED118" s="85">
        <v>30152003</v>
      </c>
      <c r="MEE118" s="85">
        <v>30152003</v>
      </c>
      <c r="MEF118" s="85">
        <v>30152003</v>
      </c>
      <c r="MEG118" s="85">
        <v>30152003</v>
      </c>
      <c r="MEH118" s="85">
        <v>30152003</v>
      </c>
      <c r="MEI118" s="85">
        <v>30152003</v>
      </c>
      <c r="MEJ118" s="85">
        <v>30152003</v>
      </c>
      <c r="MEK118" s="85">
        <v>30152003</v>
      </c>
      <c r="MEL118" s="85">
        <v>30152003</v>
      </c>
      <c r="MEM118" s="85">
        <v>30152003</v>
      </c>
      <c r="MEN118" s="85">
        <v>30152003</v>
      </c>
      <c r="MEO118" s="85">
        <v>30152003</v>
      </c>
      <c r="MEP118" s="85">
        <v>30152003</v>
      </c>
      <c r="MEQ118" s="85">
        <v>30152003</v>
      </c>
      <c r="MER118" s="85">
        <v>30152003</v>
      </c>
      <c r="MES118" s="85">
        <v>30152003</v>
      </c>
      <c r="MET118" s="85">
        <v>30152003</v>
      </c>
      <c r="MEU118" s="85">
        <v>30152003</v>
      </c>
      <c r="MEV118" s="85">
        <v>30152003</v>
      </c>
      <c r="MEW118" s="85">
        <v>30152003</v>
      </c>
      <c r="MEX118" s="85">
        <v>30152003</v>
      </c>
      <c r="MEY118" s="85">
        <v>30152003</v>
      </c>
      <c r="MEZ118" s="85">
        <v>30152003</v>
      </c>
      <c r="MFA118" s="85">
        <v>30152003</v>
      </c>
      <c r="MFB118" s="85">
        <v>30152003</v>
      </c>
      <c r="MFC118" s="85">
        <v>30152003</v>
      </c>
      <c r="MFD118" s="85">
        <v>30152003</v>
      </c>
      <c r="MFE118" s="85">
        <v>30152003</v>
      </c>
      <c r="MFF118" s="85">
        <v>30152003</v>
      </c>
      <c r="MFG118" s="85">
        <v>30152003</v>
      </c>
      <c r="MFH118" s="85">
        <v>30152003</v>
      </c>
      <c r="MFI118" s="85">
        <v>30152003</v>
      </c>
      <c r="MFJ118" s="85">
        <v>30152003</v>
      </c>
      <c r="MFK118" s="85">
        <v>30152003</v>
      </c>
      <c r="MFL118" s="85">
        <v>30152003</v>
      </c>
      <c r="MFM118" s="85">
        <v>30152003</v>
      </c>
      <c r="MFN118" s="85">
        <v>30152003</v>
      </c>
      <c r="MFO118" s="85">
        <v>30152003</v>
      </c>
      <c r="MFP118" s="85">
        <v>30152003</v>
      </c>
      <c r="MFQ118" s="85">
        <v>30152003</v>
      </c>
      <c r="MFR118" s="85">
        <v>30152003</v>
      </c>
      <c r="MFS118" s="85">
        <v>30152003</v>
      </c>
      <c r="MFT118" s="85">
        <v>30152003</v>
      </c>
      <c r="MFU118" s="85">
        <v>30152003</v>
      </c>
      <c r="MFV118" s="85">
        <v>30152003</v>
      </c>
      <c r="MFW118" s="85">
        <v>30152003</v>
      </c>
      <c r="MFX118" s="85">
        <v>30152003</v>
      </c>
      <c r="MFY118" s="85">
        <v>30152003</v>
      </c>
      <c r="MFZ118" s="85">
        <v>30152003</v>
      </c>
      <c r="MGA118" s="85">
        <v>30152003</v>
      </c>
      <c r="MGB118" s="85">
        <v>30152003</v>
      </c>
      <c r="MGC118" s="85">
        <v>30152003</v>
      </c>
      <c r="MGD118" s="85">
        <v>30152003</v>
      </c>
      <c r="MGE118" s="85">
        <v>30152003</v>
      </c>
      <c r="MGF118" s="85">
        <v>30152003</v>
      </c>
      <c r="MGG118" s="85">
        <v>30152003</v>
      </c>
      <c r="MGH118" s="85">
        <v>30152003</v>
      </c>
      <c r="MGI118" s="85">
        <v>30152003</v>
      </c>
      <c r="MGJ118" s="85">
        <v>30152003</v>
      </c>
      <c r="MGK118" s="85">
        <v>30152003</v>
      </c>
      <c r="MGL118" s="85">
        <v>30152003</v>
      </c>
      <c r="MGM118" s="85">
        <v>30152003</v>
      </c>
      <c r="MGN118" s="85">
        <v>30152003</v>
      </c>
      <c r="MGO118" s="85">
        <v>30152003</v>
      </c>
      <c r="MGP118" s="85">
        <v>30152003</v>
      </c>
      <c r="MGQ118" s="85">
        <v>30152003</v>
      </c>
      <c r="MGR118" s="85">
        <v>30152003</v>
      </c>
      <c r="MGS118" s="85">
        <v>30152003</v>
      </c>
      <c r="MGT118" s="85">
        <v>30152003</v>
      </c>
      <c r="MGU118" s="85">
        <v>30152003</v>
      </c>
      <c r="MGV118" s="85">
        <v>30152003</v>
      </c>
      <c r="MGW118" s="85">
        <v>30152003</v>
      </c>
      <c r="MGX118" s="85">
        <v>30152003</v>
      </c>
      <c r="MGY118" s="85">
        <v>30152003</v>
      </c>
      <c r="MGZ118" s="85">
        <v>30152003</v>
      </c>
      <c r="MHA118" s="85">
        <v>30152003</v>
      </c>
      <c r="MHB118" s="85">
        <v>30152003</v>
      </c>
      <c r="MHC118" s="85">
        <v>30152003</v>
      </c>
      <c r="MHD118" s="85">
        <v>30152003</v>
      </c>
      <c r="MHE118" s="85">
        <v>30152003</v>
      </c>
      <c r="MHF118" s="85">
        <v>30152003</v>
      </c>
      <c r="MHG118" s="85">
        <v>30152003</v>
      </c>
      <c r="MHH118" s="85">
        <v>30152003</v>
      </c>
      <c r="MHI118" s="85">
        <v>30152003</v>
      </c>
      <c r="MHJ118" s="85">
        <v>30152003</v>
      </c>
      <c r="MHK118" s="85">
        <v>30152003</v>
      </c>
      <c r="MHL118" s="85">
        <v>30152003</v>
      </c>
      <c r="MHM118" s="85">
        <v>30152003</v>
      </c>
      <c r="MHN118" s="85">
        <v>30152003</v>
      </c>
      <c r="MHO118" s="85">
        <v>30152003</v>
      </c>
      <c r="MHP118" s="85">
        <v>30152003</v>
      </c>
      <c r="MHQ118" s="85">
        <v>30152003</v>
      </c>
      <c r="MHR118" s="85">
        <v>30152003</v>
      </c>
      <c r="MHS118" s="85">
        <v>30152003</v>
      </c>
      <c r="MHT118" s="85">
        <v>30152003</v>
      </c>
      <c r="MHU118" s="85">
        <v>30152003</v>
      </c>
      <c r="MHV118" s="85">
        <v>30152003</v>
      </c>
      <c r="MHW118" s="85">
        <v>30152003</v>
      </c>
      <c r="MHX118" s="85">
        <v>30152003</v>
      </c>
      <c r="MHY118" s="85">
        <v>30152003</v>
      </c>
      <c r="MHZ118" s="85">
        <v>30152003</v>
      </c>
      <c r="MIA118" s="85">
        <v>30152003</v>
      </c>
      <c r="MIB118" s="85">
        <v>30152003</v>
      </c>
      <c r="MIC118" s="85">
        <v>30152003</v>
      </c>
      <c r="MID118" s="85">
        <v>30152003</v>
      </c>
      <c r="MIE118" s="85">
        <v>30152003</v>
      </c>
      <c r="MIF118" s="85">
        <v>30152003</v>
      </c>
      <c r="MIG118" s="85">
        <v>30152003</v>
      </c>
      <c r="MIH118" s="85">
        <v>30152003</v>
      </c>
      <c r="MII118" s="85">
        <v>30152003</v>
      </c>
      <c r="MIJ118" s="85">
        <v>30152003</v>
      </c>
      <c r="MIK118" s="85">
        <v>30152003</v>
      </c>
      <c r="MIL118" s="85">
        <v>30152003</v>
      </c>
      <c r="MIM118" s="85">
        <v>30152003</v>
      </c>
      <c r="MIN118" s="85">
        <v>30152003</v>
      </c>
      <c r="MIO118" s="85">
        <v>30152003</v>
      </c>
      <c r="MIP118" s="85">
        <v>30152003</v>
      </c>
      <c r="MIQ118" s="85">
        <v>30152003</v>
      </c>
      <c r="MIR118" s="85">
        <v>30152003</v>
      </c>
      <c r="MIS118" s="85">
        <v>30152003</v>
      </c>
      <c r="MIT118" s="85">
        <v>30152003</v>
      </c>
      <c r="MIU118" s="85">
        <v>30152003</v>
      </c>
      <c r="MIV118" s="85">
        <v>30152003</v>
      </c>
      <c r="MIW118" s="85">
        <v>30152003</v>
      </c>
      <c r="MIX118" s="85">
        <v>30152003</v>
      </c>
      <c r="MIY118" s="85">
        <v>30152003</v>
      </c>
      <c r="MIZ118" s="85">
        <v>30152003</v>
      </c>
      <c r="MJA118" s="85">
        <v>30152003</v>
      </c>
      <c r="MJB118" s="85">
        <v>30152003</v>
      </c>
      <c r="MJC118" s="85">
        <v>30152003</v>
      </c>
      <c r="MJD118" s="85">
        <v>30152003</v>
      </c>
      <c r="MJE118" s="85">
        <v>30152003</v>
      </c>
      <c r="MJF118" s="85">
        <v>30152003</v>
      </c>
      <c r="MJG118" s="85">
        <v>30152003</v>
      </c>
      <c r="MJH118" s="85">
        <v>30152003</v>
      </c>
      <c r="MJI118" s="85">
        <v>30152003</v>
      </c>
      <c r="MJJ118" s="85">
        <v>30152003</v>
      </c>
      <c r="MJK118" s="85">
        <v>30152003</v>
      </c>
      <c r="MJL118" s="85">
        <v>30152003</v>
      </c>
      <c r="MJM118" s="85">
        <v>30152003</v>
      </c>
      <c r="MJN118" s="85">
        <v>30152003</v>
      </c>
      <c r="MJO118" s="85">
        <v>30152003</v>
      </c>
      <c r="MJP118" s="85">
        <v>30152003</v>
      </c>
      <c r="MJQ118" s="85">
        <v>30152003</v>
      </c>
      <c r="MJR118" s="85">
        <v>30152003</v>
      </c>
      <c r="MJS118" s="85">
        <v>30152003</v>
      </c>
      <c r="MJT118" s="85">
        <v>30152003</v>
      </c>
      <c r="MJU118" s="85">
        <v>30152003</v>
      </c>
      <c r="MJV118" s="85">
        <v>30152003</v>
      </c>
      <c r="MJW118" s="85">
        <v>30152003</v>
      </c>
      <c r="MJX118" s="85">
        <v>30152003</v>
      </c>
      <c r="MJY118" s="85">
        <v>30152003</v>
      </c>
      <c r="MJZ118" s="85">
        <v>30152003</v>
      </c>
      <c r="MKA118" s="85">
        <v>30152003</v>
      </c>
      <c r="MKB118" s="85">
        <v>30152003</v>
      </c>
      <c r="MKC118" s="85">
        <v>30152003</v>
      </c>
      <c r="MKD118" s="85">
        <v>30152003</v>
      </c>
      <c r="MKE118" s="85">
        <v>30152003</v>
      </c>
      <c r="MKF118" s="85">
        <v>30152003</v>
      </c>
      <c r="MKG118" s="85">
        <v>30152003</v>
      </c>
      <c r="MKH118" s="85">
        <v>30152003</v>
      </c>
      <c r="MKI118" s="85">
        <v>30152003</v>
      </c>
      <c r="MKJ118" s="85">
        <v>30152003</v>
      </c>
      <c r="MKK118" s="85">
        <v>30152003</v>
      </c>
      <c r="MKL118" s="85">
        <v>30152003</v>
      </c>
      <c r="MKM118" s="85">
        <v>30152003</v>
      </c>
      <c r="MKN118" s="85">
        <v>30152003</v>
      </c>
      <c r="MKO118" s="85">
        <v>30152003</v>
      </c>
      <c r="MKP118" s="85">
        <v>30152003</v>
      </c>
      <c r="MKQ118" s="85">
        <v>30152003</v>
      </c>
      <c r="MKR118" s="85">
        <v>30152003</v>
      </c>
      <c r="MKS118" s="85">
        <v>30152003</v>
      </c>
      <c r="MKT118" s="85">
        <v>30152003</v>
      </c>
      <c r="MKU118" s="85">
        <v>30152003</v>
      </c>
      <c r="MKV118" s="85">
        <v>30152003</v>
      </c>
      <c r="MKW118" s="85">
        <v>30152003</v>
      </c>
      <c r="MKX118" s="85">
        <v>30152003</v>
      </c>
      <c r="MKY118" s="85">
        <v>30152003</v>
      </c>
      <c r="MKZ118" s="85">
        <v>30152003</v>
      </c>
      <c r="MLA118" s="85">
        <v>30152003</v>
      </c>
      <c r="MLB118" s="85">
        <v>30152003</v>
      </c>
      <c r="MLC118" s="85">
        <v>30152003</v>
      </c>
      <c r="MLD118" s="85">
        <v>30152003</v>
      </c>
      <c r="MLE118" s="85">
        <v>30152003</v>
      </c>
      <c r="MLF118" s="85">
        <v>30152003</v>
      </c>
      <c r="MLG118" s="85">
        <v>30152003</v>
      </c>
      <c r="MLH118" s="85">
        <v>30152003</v>
      </c>
      <c r="MLI118" s="85">
        <v>30152003</v>
      </c>
      <c r="MLJ118" s="85">
        <v>30152003</v>
      </c>
      <c r="MLK118" s="85">
        <v>30152003</v>
      </c>
      <c r="MLL118" s="85">
        <v>30152003</v>
      </c>
      <c r="MLM118" s="85">
        <v>30152003</v>
      </c>
      <c r="MLN118" s="85">
        <v>30152003</v>
      </c>
      <c r="MLO118" s="85">
        <v>30152003</v>
      </c>
      <c r="MLP118" s="85">
        <v>30152003</v>
      </c>
      <c r="MLQ118" s="85">
        <v>30152003</v>
      </c>
      <c r="MLR118" s="85">
        <v>30152003</v>
      </c>
      <c r="MLS118" s="85">
        <v>30152003</v>
      </c>
      <c r="MLT118" s="85">
        <v>30152003</v>
      </c>
      <c r="MLU118" s="85">
        <v>30152003</v>
      </c>
      <c r="MLV118" s="85">
        <v>30152003</v>
      </c>
      <c r="MLW118" s="85">
        <v>30152003</v>
      </c>
      <c r="MLX118" s="85">
        <v>30152003</v>
      </c>
      <c r="MLY118" s="85">
        <v>30152003</v>
      </c>
      <c r="MLZ118" s="85">
        <v>30152003</v>
      </c>
      <c r="MMA118" s="85">
        <v>30152003</v>
      </c>
      <c r="MMB118" s="85">
        <v>30152003</v>
      </c>
      <c r="MMC118" s="85">
        <v>30152003</v>
      </c>
      <c r="MMD118" s="85">
        <v>30152003</v>
      </c>
      <c r="MME118" s="85">
        <v>30152003</v>
      </c>
      <c r="MMF118" s="85">
        <v>30152003</v>
      </c>
      <c r="MMG118" s="85">
        <v>30152003</v>
      </c>
      <c r="MMH118" s="85">
        <v>30152003</v>
      </c>
      <c r="MMI118" s="85">
        <v>30152003</v>
      </c>
      <c r="MMJ118" s="85">
        <v>30152003</v>
      </c>
      <c r="MMK118" s="85">
        <v>30152003</v>
      </c>
      <c r="MML118" s="85">
        <v>30152003</v>
      </c>
      <c r="MMM118" s="85">
        <v>30152003</v>
      </c>
      <c r="MMN118" s="85">
        <v>30152003</v>
      </c>
      <c r="MMO118" s="85">
        <v>30152003</v>
      </c>
      <c r="MMP118" s="85">
        <v>30152003</v>
      </c>
      <c r="MMQ118" s="85">
        <v>30152003</v>
      </c>
      <c r="MMR118" s="85">
        <v>30152003</v>
      </c>
      <c r="MMS118" s="85">
        <v>30152003</v>
      </c>
      <c r="MMT118" s="85">
        <v>30152003</v>
      </c>
      <c r="MMU118" s="85">
        <v>30152003</v>
      </c>
      <c r="MMV118" s="85">
        <v>30152003</v>
      </c>
      <c r="MMW118" s="85">
        <v>30152003</v>
      </c>
      <c r="MMX118" s="85">
        <v>30152003</v>
      </c>
      <c r="MMY118" s="85">
        <v>30152003</v>
      </c>
      <c r="MMZ118" s="85">
        <v>30152003</v>
      </c>
      <c r="MNA118" s="85">
        <v>30152003</v>
      </c>
      <c r="MNB118" s="85">
        <v>30152003</v>
      </c>
      <c r="MNC118" s="85">
        <v>30152003</v>
      </c>
      <c r="MND118" s="85">
        <v>30152003</v>
      </c>
      <c r="MNE118" s="85">
        <v>30152003</v>
      </c>
      <c r="MNF118" s="85">
        <v>30152003</v>
      </c>
      <c r="MNG118" s="85">
        <v>30152003</v>
      </c>
      <c r="MNH118" s="85">
        <v>30152003</v>
      </c>
      <c r="MNI118" s="85">
        <v>30152003</v>
      </c>
      <c r="MNJ118" s="85">
        <v>30152003</v>
      </c>
      <c r="MNK118" s="85">
        <v>30152003</v>
      </c>
      <c r="MNL118" s="85">
        <v>30152003</v>
      </c>
      <c r="MNM118" s="85">
        <v>30152003</v>
      </c>
      <c r="MNN118" s="85">
        <v>30152003</v>
      </c>
      <c r="MNO118" s="85">
        <v>30152003</v>
      </c>
      <c r="MNP118" s="85">
        <v>30152003</v>
      </c>
      <c r="MNQ118" s="85">
        <v>30152003</v>
      </c>
      <c r="MNR118" s="85">
        <v>30152003</v>
      </c>
      <c r="MNS118" s="85">
        <v>30152003</v>
      </c>
      <c r="MNT118" s="85">
        <v>30152003</v>
      </c>
      <c r="MNU118" s="85">
        <v>30152003</v>
      </c>
      <c r="MNV118" s="85">
        <v>30152003</v>
      </c>
      <c r="MNW118" s="85">
        <v>30152003</v>
      </c>
      <c r="MNX118" s="85">
        <v>30152003</v>
      </c>
      <c r="MNY118" s="85">
        <v>30152003</v>
      </c>
      <c r="MNZ118" s="85">
        <v>30152003</v>
      </c>
      <c r="MOA118" s="85">
        <v>30152003</v>
      </c>
      <c r="MOB118" s="85">
        <v>30152003</v>
      </c>
      <c r="MOC118" s="85">
        <v>30152003</v>
      </c>
      <c r="MOD118" s="85">
        <v>30152003</v>
      </c>
      <c r="MOE118" s="85">
        <v>30152003</v>
      </c>
      <c r="MOF118" s="85">
        <v>30152003</v>
      </c>
      <c r="MOG118" s="85">
        <v>30152003</v>
      </c>
      <c r="MOH118" s="85">
        <v>30152003</v>
      </c>
      <c r="MOI118" s="85">
        <v>30152003</v>
      </c>
      <c r="MOJ118" s="85">
        <v>30152003</v>
      </c>
      <c r="MOK118" s="85">
        <v>30152003</v>
      </c>
      <c r="MOL118" s="85">
        <v>30152003</v>
      </c>
      <c r="MOM118" s="85">
        <v>30152003</v>
      </c>
      <c r="MON118" s="85">
        <v>30152003</v>
      </c>
      <c r="MOO118" s="85">
        <v>30152003</v>
      </c>
      <c r="MOP118" s="85">
        <v>30152003</v>
      </c>
      <c r="MOQ118" s="85">
        <v>30152003</v>
      </c>
      <c r="MOR118" s="85">
        <v>30152003</v>
      </c>
      <c r="MOS118" s="85">
        <v>30152003</v>
      </c>
      <c r="MOT118" s="85">
        <v>30152003</v>
      </c>
      <c r="MOU118" s="85">
        <v>30152003</v>
      </c>
      <c r="MOV118" s="85">
        <v>30152003</v>
      </c>
      <c r="MOW118" s="85">
        <v>30152003</v>
      </c>
      <c r="MOX118" s="85">
        <v>30152003</v>
      </c>
      <c r="MOY118" s="85">
        <v>30152003</v>
      </c>
      <c r="MOZ118" s="85">
        <v>30152003</v>
      </c>
      <c r="MPA118" s="85">
        <v>30152003</v>
      </c>
      <c r="MPB118" s="85">
        <v>30152003</v>
      </c>
      <c r="MPC118" s="85">
        <v>30152003</v>
      </c>
      <c r="MPD118" s="85">
        <v>30152003</v>
      </c>
      <c r="MPE118" s="85">
        <v>30152003</v>
      </c>
      <c r="MPF118" s="85">
        <v>30152003</v>
      </c>
      <c r="MPG118" s="85">
        <v>30152003</v>
      </c>
      <c r="MPH118" s="85">
        <v>30152003</v>
      </c>
      <c r="MPI118" s="85">
        <v>30152003</v>
      </c>
      <c r="MPJ118" s="85">
        <v>30152003</v>
      </c>
      <c r="MPK118" s="85">
        <v>30152003</v>
      </c>
      <c r="MPL118" s="85">
        <v>30152003</v>
      </c>
      <c r="MPM118" s="85">
        <v>30152003</v>
      </c>
      <c r="MPN118" s="85">
        <v>30152003</v>
      </c>
      <c r="MPO118" s="85">
        <v>30152003</v>
      </c>
      <c r="MPP118" s="85">
        <v>30152003</v>
      </c>
      <c r="MPQ118" s="85">
        <v>30152003</v>
      </c>
      <c r="MPR118" s="85">
        <v>30152003</v>
      </c>
      <c r="MPS118" s="85">
        <v>30152003</v>
      </c>
      <c r="MPT118" s="85">
        <v>30152003</v>
      </c>
      <c r="MPU118" s="85">
        <v>30152003</v>
      </c>
      <c r="MPV118" s="85">
        <v>30152003</v>
      </c>
      <c r="MPW118" s="85">
        <v>30152003</v>
      </c>
      <c r="MPX118" s="85">
        <v>30152003</v>
      </c>
      <c r="MPY118" s="85">
        <v>30152003</v>
      </c>
      <c r="MPZ118" s="85">
        <v>30152003</v>
      </c>
      <c r="MQA118" s="85">
        <v>30152003</v>
      </c>
      <c r="MQB118" s="85">
        <v>30152003</v>
      </c>
      <c r="MQC118" s="85">
        <v>30152003</v>
      </c>
      <c r="MQD118" s="85">
        <v>30152003</v>
      </c>
      <c r="MQE118" s="85">
        <v>30152003</v>
      </c>
      <c r="MQF118" s="85">
        <v>30152003</v>
      </c>
      <c r="MQG118" s="85">
        <v>30152003</v>
      </c>
      <c r="MQH118" s="85">
        <v>30152003</v>
      </c>
      <c r="MQI118" s="85">
        <v>30152003</v>
      </c>
      <c r="MQJ118" s="85">
        <v>30152003</v>
      </c>
      <c r="MQK118" s="85">
        <v>30152003</v>
      </c>
      <c r="MQL118" s="85">
        <v>30152003</v>
      </c>
      <c r="MQM118" s="85">
        <v>30152003</v>
      </c>
      <c r="MQN118" s="85">
        <v>30152003</v>
      </c>
      <c r="MQO118" s="85">
        <v>30152003</v>
      </c>
      <c r="MQP118" s="85">
        <v>30152003</v>
      </c>
      <c r="MQQ118" s="85">
        <v>30152003</v>
      </c>
      <c r="MQR118" s="85">
        <v>30152003</v>
      </c>
      <c r="MQS118" s="85">
        <v>30152003</v>
      </c>
      <c r="MQT118" s="85">
        <v>30152003</v>
      </c>
      <c r="MQU118" s="85">
        <v>30152003</v>
      </c>
      <c r="MQV118" s="85">
        <v>30152003</v>
      </c>
      <c r="MQW118" s="85">
        <v>30152003</v>
      </c>
      <c r="MQX118" s="85">
        <v>30152003</v>
      </c>
      <c r="MQY118" s="85">
        <v>30152003</v>
      </c>
      <c r="MQZ118" s="85">
        <v>30152003</v>
      </c>
      <c r="MRA118" s="85">
        <v>30152003</v>
      </c>
      <c r="MRB118" s="85">
        <v>30152003</v>
      </c>
      <c r="MRC118" s="85">
        <v>30152003</v>
      </c>
      <c r="MRD118" s="85">
        <v>30152003</v>
      </c>
      <c r="MRE118" s="85">
        <v>30152003</v>
      </c>
      <c r="MRF118" s="85">
        <v>30152003</v>
      </c>
      <c r="MRG118" s="85">
        <v>30152003</v>
      </c>
      <c r="MRH118" s="85">
        <v>30152003</v>
      </c>
      <c r="MRI118" s="85">
        <v>30152003</v>
      </c>
      <c r="MRJ118" s="85">
        <v>30152003</v>
      </c>
      <c r="MRK118" s="85">
        <v>30152003</v>
      </c>
      <c r="MRL118" s="85">
        <v>30152003</v>
      </c>
      <c r="MRM118" s="85">
        <v>30152003</v>
      </c>
      <c r="MRN118" s="85">
        <v>30152003</v>
      </c>
      <c r="MRO118" s="85">
        <v>30152003</v>
      </c>
      <c r="MRP118" s="85">
        <v>30152003</v>
      </c>
      <c r="MRQ118" s="85">
        <v>30152003</v>
      </c>
      <c r="MRR118" s="85">
        <v>30152003</v>
      </c>
      <c r="MRS118" s="85">
        <v>30152003</v>
      </c>
      <c r="MRT118" s="85">
        <v>30152003</v>
      </c>
      <c r="MRU118" s="85">
        <v>30152003</v>
      </c>
      <c r="MRV118" s="85">
        <v>30152003</v>
      </c>
      <c r="MRW118" s="85">
        <v>30152003</v>
      </c>
      <c r="MRX118" s="85">
        <v>30152003</v>
      </c>
      <c r="MRY118" s="85">
        <v>30152003</v>
      </c>
      <c r="MRZ118" s="85">
        <v>30152003</v>
      </c>
      <c r="MSA118" s="85">
        <v>30152003</v>
      </c>
      <c r="MSB118" s="85">
        <v>30152003</v>
      </c>
      <c r="MSC118" s="85">
        <v>30152003</v>
      </c>
      <c r="MSD118" s="85">
        <v>30152003</v>
      </c>
      <c r="MSE118" s="85">
        <v>30152003</v>
      </c>
      <c r="MSF118" s="85">
        <v>30152003</v>
      </c>
      <c r="MSG118" s="85">
        <v>30152003</v>
      </c>
      <c r="MSH118" s="85">
        <v>30152003</v>
      </c>
      <c r="MSI118" s="85">
        <v>30152003</v>
      </c>
      <c r="MSJ118" s="85">
        <v>30152003</v>
      </c>
      <c r="MSK118" s="85">
        <v>30152003</v>
      </c>
      <c r="MSL118" s="85">
        <v>30152003</v>
      </c>
      <c r="MSM118" s="85">
        <v>30152003</v>
      </c>
      <c r="MSN118" s="85">
        <v>30152003</v>
      </c>
      <c r="MSO118" s="85">
        <v>30152003</v>
      </c>
      <c r="MSP118" s="85">
        <v>30152003</v>
      </c>
      <c r="MSQ118" s="85">
        <v>30152003</v>
      </c>
      <c r="MSR118" s="85">
        <v>30152003</v>
      </c>
      <c r="MSS118" s="85">
        <v>30152003</v>
      </c>
      <c r="MST118" s="85">
        <v>30152003</v>
      </c>
      <c r="MSU118" s="85">
        <v>30152003</v>
      </c>
      <c r="MSV118" s="85">
        <v>30152003</v>
      </c>
      <c r="MSW118" s="85">
        <v>30152003</v>
      </c>
      <c r="MSX118" s="85">
        <v>30152003</v>
      </c>
      <c r="MSY118" s="85">
        <v>30152003</v>
      </c>
      <c r="MSZ118" s="85">
        <v>30152003</v>
      </c>
      <c r="MTA118" s="85">
        <v>30152003</v>
      </c>
      <c r="MTB118" s="85">
        <v>30152003</v>
      </c>
      <c r="MTC118" s="85">
        <v>30152003</v>
      </c>
      <c r="MTD118" s="85">
        <v>30152003</v>
      </c>
      <c r="MTE118" s="85">
        <v>30152003</v>
      </c>
      <c r="MTF118" s="85">
        <v>30152003</v>
      </c>
      <c r="MTG118" s="85">
        <v>30152003</v>
      </c>
      <c r="MTH118" s="85">
        <v>30152003</v>
      </c>
      <c r="MTI118" s="85">
        <v>30152003</v>
      </c>
      <c r="MTJ118" s="85">
        <v>30152003</v>
      </c>
      <c r="MTK118" s="85">
        <v>30152003</v>
      </c>
      <c r="MTL118" s="85">
        <v>30152003</v>
      </c>
      <c r="MTM118" s="85">
        <v>30152003</v>
      </c>
      <c r="MTN118" s="85">
        <v>30152003</v>
      </c>
      <c r="MTO118" s="85">
        <v>30152003</v>
      </c>
      <c r="MTP118" s="85">
        <v>30152003</v>
      </c>
      <c r="MTQ118" s="85">
        <v>30152003</v>
      </c>
      <c r="MTR118" s="85">
        <v>30152003</v>
      </c>
      <c r="MTS118" s="85">
        <v>30152003</v>
      </c>
      <c r="MTT118" s="85">
        <v>30152003</v>
      </c>
      <c r="MTU118" s="85">
        <v>30152003</v>
      </c>
      <c r="MTV118" s="85">
        <v>30152003</v>
      </c>
      <c r="MTW118" s="85">
        <v>30152003</v>
      </c>
      <c r="MTX118" s="85">
        <v>30152003</v>
      </c>
      <c r="MTY118" s="85">
        <v>30152003</v>
      </c>
      <c r="MTZ118" s="85">
        <v>30152003</v>
      </c>
      <c r="MUA118" s="85">
        <v>30152003</v>
      </c>
      <c r="MUB118" s="85">
        <v>30152003</v>
      </c>
      <c r="MUC118" s="85">
        <v>30152003</v>
      </c>
      <c r="MUD118" s="85">
        <v>30152003</v>
      </c>
      <c r="MUE118" s="85">
        <v>30152003</v>
      </c>
      <c r="MUF118" s="85">
        <v>30152003</v>
      </c>
      <c r="MUG118" s="85">
        <v>30152003</v>
      </c>
      <c r="MUH118" s="85">
        <v>30152003</v>
      </c>
      <c r="MUI118" s="85">
        <v>30152003</v>
      </c>
      <c r="MUJ118" s="85">
        <v>30152003</v>
      </c>
      <c r="MUK118" s="85">
        <v>30152003</v>
      </c>
      <c r="MUL118" s="85">
        <v>30152003</v>
      </c>
      <c r="MUM118" s="85">
        <v>30152003</v>
      </c>
      <c r="MUN118" s="85">
        <v>30152003</v>
      </c>
      <c r="MUO118" s="85">
        <v>30152003</v>
      </c>
      <c r="MUP118" s="85">
        <v>30152003</v>
      </c>
      <c r="MUQ118" s="85">
        <v>30152003</v>
      </c>
      <c r="MUR118" s="85">
        <v>30152003</v>
      </c>
      <c r="MUS118" s="85">
        <v>30152003</v>
      </c>
      <c r="MUT118" s="85">
        <v>30152003</v>
      </c>
      <c r="MUU118" s="85">
        <v>30152003</v>
      </c>
      <c r="MUV118" s="85">
        <v>30152003</v>
      </c>
      <c r="MUW118" s="85">
        <v>30152003</v>
      </c>
      <c r="MUX118" s="85">
        <v>30152003</v>
      </c>
      <c r="MUY118" s="85">
        <v>30152003</v>
      </c>
      <c r="MUZ118" s="85">
        <v>30152003</v>
      </c>
      <c r="MVA118" s="85">
        <v>30152003</v>
      </c>
      <c r="MVB118" s="85">
        <v>30152003</v>
      </c>
      <c r="MVC118" s="85">
        <v>30152003</v>
      </c>
      <c r="MVD118" s="85">
        <v>30152003</v>
      </c>
      <c r="MVE118" s="85">
        <v>30152003</v>
      </c>
      <c r="MVF118" s="85">
        <v>30152003</v>
      </c>
      <c r="MVG118" s="85">
        <v>30152003</v>
      </c>
      <c r="MVH118" s="85">
        <v>30152003</v>
      </c>
      <c r="MVI118" s="85">
        <v>30152003</v>
      </c>
      <c r="MVJ118" s="85">
        <v>30152003</v>
      </c>
      <c r="MVK118" s="85">
        <v>30152003</v>
      </c>
      <c r="MVL118" s="85">
        <v>30152003</v>
      </c>
      <c r="MVM118" s="85">
        <v>30152003</v>
      </c>
      <c r="MVN118" s="85">
        <v>30152003</v>
      </c>
      <c r="MVO118" s="85">
        <v>30152003</v>
      </c>
      <c r="MVP118" s="85">
        <v>30152003</v>
      </c>
      <c r="MVQ118" s="85">
        <v>30152003</v>
      </c>
      <c r="MVR118" s="85">
        <v>30152003</v>
      </c>
      <c r="MVS118" s="85">
        <v>30152003</v>
      </c>
      <c r="MVT118" s="85">
        <v>30152003</v>
      </c>
      <c r="MVU118" s="85">
        <v>30152003</v>
      </c>
      <c r="MVV118" s="85">
        <v>30152003</v>
      </c>
      <c r="MVW118" s="85">
        <v>30152003</v>
      </c>
      <c r="MVX118" s="85">
        <v>30152003</v>
      </c>
      <c r="MVY118" s="85">
        <v>30152003</v>
      </c>
      <c r="MVZ118" s="85">
        <v>30152003</v>
      </c>
      <c r="MWA118" s="85">
        <v>30152003</v>
      </c>
      <c r="MWB118" s="85">
        <v>30152003</v>
      </c>
      <c r="MWC118" s="85">
        <v>30152003</v>
      </c>
      <c r="MWD118" s="85">
        <v>30152003</v>
      </c>
      <c r="MWE118" s="85">
        <v>30152003</v>
      </c>
      <c r="MWF118" s="85">
        <v>30152003</v>
      </c>
      <c r="MWG118" s="85">
        <v>30152003</v>
      </c>
      <c r="MWH118" s="85">
        <v>30152003</v>
      </c>
      <c r="MWI118" s="85">
        <v>30152003</v>
      </c>
      <c r="MWJ118" s="85">
        <v>30152003</v>
      </c>
      <c r="MWK118" s="85">
        <v>30152003</v>
      </c>
      <c r="MWL118" s="85">
        <v>30152003</v>
      </c>
      <c r="MWM118" s="85">
        <v>30152003</v>
      </c>
      <c r="MWN118" s="85">
        <v>30152003</v>
      </c>
      <c r="MWO118" s="85">
        <v>30152003</v>
      </c>
      <c r="MWP118" s="85">
        <v>30152003</v>
      </c>
      <c r="MWQ118" s="85">
        <v>30152003</v>
      </c>
      <c r="MWR118" s="85">
        <v>30152003</v>
      </c>
      <c r="MWS118" s="85">
        <v>30152003</v>
      </c>
      <c r="MWT118" s="85">
        <v>30152003</v>
      </c>
      <c r="MWU118" s="85">
        <v>30152003</v>
      </c>
      <c r="MWV118" s="85">
        <v>30152003</v>
      </c>
      <c r="MWW118" s="85">
        <v>30152003</v>
      </c>
      <c r="MWX118" s="85">
        <v>30152003</v>
      </c>
      <c r="MWY118" s="85">
        <v>30152003</v>
      </c>
      <c r="MWZ118" s="85">
        <v>30152003</v>
      </c>
      <c r="MXA118" s="85">
        <v>30152003</v>
      </c>
      <c r="MXB118" s="85">
        <v>30152003</v>
      </c>
      <c r="MXC118" s="85">
        <v>30152003</v>
      </c>
      <c r="MXD118" s="85">
        <v>30152003</v>
      </c>
      <c r="MXE118" s="85">
        <v>30152003</v>
      </c>
      <c r="MXF118" s="85">
        <v>30152003</v>
      </c>
      <c r="MXG118" s="85">
        <v>30152003</v>
      </c>
      <c r="MXH118" s="85">
        <v>30152003</v>
      </c>
      <c r="MXI118" s="85">
        <v>30152003</v>
      </c>
      <c r="MXJ118" s="85">
        <v>30152003</v>
      </c>
      <c r="MXK118" s="85">
        <v>30152003</v>
      </c>
      <c r="MXL118" s="85">
        <v>30152003</v>
      </c>
      <c r="MXM118" s="85">
        <v>30152003</v>
      </c>
      <c r="MXN118" s="85">
        <v>30152003</v>
      </c>
      <c r="MXO118" s="85">
        <v>30152003</v>
      </c>
      <c r="MXP118" s="85">
        <v>30152003</v>
      </c>
      <c r="MXQ118" s="85">
        <v>30152003</v>
      </c>
      <c r="MXR118" s="85">
        <v>30152003</v>
      </c>
      <c r="MXS118" s="85">
        <v>30152003</v>
      </c>
      <c r="MXT118" s="85">
        <v>30152003</v>
      </c>
      <c r="MXU118" s="85">
        <v>30152003</v>
      </c>
      <c r="MXV118" s="85">
        <v>30152003</v>
      </c>
      <c r="MXW118" s="85">
        <v>30152003</v>
      </c>
      <c r="MXX118" s="85">
        <v>30152003</v>
      </c>
      <c r="MXY118" s="85">
        <v>30152003</v>
      </c>
      <c r="MXZ118" s="85">
        <v>30152003</v>
      </c>
      <c r="MYA118" s="85">
        <v>30152003</v>
      </c>
      <c r="MYB118" s="85">
        <v>30152003</v>
      </c>
      <c r="MYC118" s="85">
        <v>30152003</v>
      </c>
      <c r="MYD118" s="85">
        <v>30152003</v>
      </c>
      <c r="MYE118" s="85">
        <v>30152003</v>
      </c>
      <c r="MYF118" s="85">
        <v>30152003</v>
      </c>
      <c r="MYG118" s="85">
        <v>30152003</v>
      </c>
      <c r="MYH118" s="85">
        <v>30152003</v>
      </c>
      <c r="MYI118" s="85">
        <v>30152003</v>
      </c>
      <c r="MYJ118" s="85">
        <v>30152003</v>
      </c>
      <c r="MYK118" s="85">
        <v>30152003</v>
      </c>
      <c r="MYL118" s="85">
        <v>30152003</v>
      </c>
      <c r="MYM118" s="85">
        <v>30152003</v>
      </c>
      <c r="MYN118" s="85">
        <v>30152003</v>
      </c>
      <c r="MYO118" s="85">
        <v>30152003</v>
      </c>
      <c r="MYP118" s="85">
        <v>30152003</v>
      </c>
      <c r="MYQ118" s="85">
        <v>30152003</v>
      </c>
      <c r="MYR118" s="85">
        <v>30152003</v>
      </c>
      <c r="MYS118" s="85">
        <v>30152003</v>
      </c>
      <c r="MYT118" s="85">
        <v>30152003</v>
      </c>
      <c r="MYU118" s="85">
        <v>30152003</v>
      </c>
      <c r="MYV118" s="85">
        <v>30152003</v>
      </c>
      <c r="MYW118" s="85">
        <v>30152003</v>
      </c>
      <c r="MYX118" s="85">
        <v>30152003</v>
      </c>
      <c r="MYY118" s="85">
        <v>30152003</v>
      </c>
      <c r="MYZ118" s="85">
        <v>30152003</v>
      </c>
      <c r="MZA118" s="85">
        <v>30152003</v>
      </c>
      <c r="MZB118" s="85">
        <v>30152003</v>
      </c>
      <c r="MZC118" s="85">
        <v>30152003</v>
      </c>
      <c r="MZD118" s="85">
        <v>30152003</v>
      </c>
      <c r="MZE118" s="85">
        <v>30152003</v>
      </c>
      <c r="MZF118" s="85">
        <v>30152003</v>
      </c>
      <c r="MZG118" s="85">
        <v>30152003</v>
      </c>
      <c r="MZH118" s="85">
        <v>30152003</v>
      </c>
      <c r="MZI118" s="85">
        <v>30152003</v>
      </c>
      <c r="MZJ118" s="85">
        <v>30152003</v>
      </c>
      <c r="MZK118" s="85">
        <v>30152003</v>
      </c>
      <c r="MZL118" s="85">
        <v>30152003</v>
      </c>
      <c r="MZM118" s="85">
        <v>30152003</v>
      </c>
      <c r="MZN118" s="85">
        <v>30152003</v>
      </c>
      <c r="MZO118" s="85">
        <v>30152003</v>
      </c>
      <c r="MZP118" s="85">
        <v>30152003</v>
      </c>
      <c r="MZQ118" s="85">
        <v>30152003</v>
      </c>
      <c r="MZR118" s="85">
        <v>30152003</v>
      </c>
      <c r="MZS118" s="85">
        <v>30152003</v>
      </c>
      <c r="MZT118" s="85">
        <v>30152003</v>
      </c>
      <c r="MZU118" s="85">
        <v>30152003</v>
      </c>
      <c r="MZV118" s="85">
        <v>30152003</v>
      </c>
      <c r="MZW118" s="85">
        <v>30152003</v>
      </c>
      <c r="MZX118" s="85">
        <v>30152003</v>
      </c>
      <c r="MZY118" s="85">
        <v>30152003</v>
      </c>
      <c r="MZZ118" s="85">
        <v>30152003</v>
      </c>
      <c r="NAA118" s="85">
        <v>30152003</v>
      </c>
      <c r="NAB118" s="85">
        <v>30152003</v>
      </c>
      <c r="NAC118" s="85">
        <v>30152003</v>
      </c>
      <c r="NAD118" s="85">
        <v>30152003</v>
      </c>
      <c r="NAE118" s="85">
        <v>30152003</v>
      </c>
      <c r="NAF118" s="85">
        <v>30152003</v>
      </c>
      <c r="NAG118" s="85">
        <v>30152003</v>
      </c>
      <c r="NAH118" s="85">
        <v>30152003</v>
      </c>
      <c r="NAI118" s="85">
        <v>30152003</v>
      </c>
      <c r="NAJ118" s="85">
        <v>30152003</v>
      </c>
      <c r="NAK118" s="85">
        <v>30152003</v>
      </c>
      <c r="NAL118" s="85">
        <v>30152003</v>
      </c>
      <c r="NAM118" s="85">
        <v>30152003</v>
      </c>
      <c r="NAN118" s="85">
        <v>30152003</v>
      </c>
      <c r="NAO118" s="85">
        <v>30152003</v>
      </c>
      <c r="NAP118" s="85">
        <v>30152003</v>
      </c>
      <c r="NAQ118" s="85">
        <v>30152003</v>
      </c>
      <c r="NAR118" s="85">
        <v>30152003</v>
      </c>
      <c r="NAS118" s="85">
        <v>30152003</v>
      </c>
      <c r="NAT118" s="85">
        <v>30152003</v>
      </c>
      <c r="NAU118" s="85">
        <v>30152003</v>
      </c>
      <c r="NAV118" s="85">
        <v>30152003</v>
      </c>
      <c r="NAW118" s="85">
        <v>30152003</v>
      </c>
      <c r="NAX118" s="85">
        <v>30152003</v>
      </c>
      <c r="NAY118" s="85">
        <v>30152003</v>
      </c>
      <c r="NAZ118" s="85">
        <v>30152003</v>
      </c>
      <c r="NBA118" s="85">
        <v>30152003</v>
      </c>
      <c r="NBB118" s="85">
        <v>30152003</v>
      </c>
      <c r="NBC118" s="85">
        <v>30152003</v>
      </c>
      <c r="NBD118" s="85">
        <v>30152003</v>
      </c>
      <c r="NBE118" s="85">
        <v>30152003</v>
      </c>
      <c r="NBF118" s="85">
        <v>30152003</v>
      </c>
      <c r="NBG118" s="85">
        <v>30152003</v>
      </c>
      <c r="NBH118" s="85">
        <v>30152003</v>
      </c>
      <c r="NBI118" s="85">
        <v>30152003</v>
      </c>
      <c r="NBJ118" s="85">
        <v>30152003</v>
      </c>
      <c r="NBK118" s="85">
        <v>30152003</v>
      </c>
      <c r="NBL118" s="85">
        <v>30152003</v>
      </c>
      <c r="NBM118" s="85">
        <v>30152003</v>
      </c>
      <c r="NBN118" s="85">
        <v>30152003</v>
      </c>
      <c r="NBO118" s="85">
        <v>30152003</v>
      </c>
      <c r="NBP118" s="85">
        <v>30152003</v>
      </c>
      <c r="NBQ118" s="85">
        <v>30152003</v>
      </c>
      <c r="NBR118" s="85">
        <v>30152003</v>
      </c>
      <c r="NBS118" s="85">
        <v>30152003</v>
      </c>
      <c r="NBT118" s="85">
        <v>30152003</v>
      </c>
      <c r="NBU118" s="85">
        <v>30152003</v>
      </c>
      <c r="NBV118" s="85">
        <v>30152003</v>
      </c>
      <c r="NBW118" s="85">
        <v>30152003</v>
      </c>
      <c r="NBX118" s="85">
        <v>30152003</v>
      </c>
      <c r="NBY118" s="85">
        <v>30152003</v>
      </c>
      <c r="NBZ118" s="85">
        <v>30152003</v>
      </c>
      <c r="NCA118" s="85">
        <v>30152003</v>
      </c>
      <c r="NCB118" s="85">
        <v>30152003</v>
      </c>
      <c r="NCC118" s="85">
        <v>30152003</v>
      </c>
      <c r="NCD118" s="85">
        <v>30152003</v>
      </c>
      <c r="NCE118" s="85">
        <v>30152003</v>
      </c>
      <c r="NCF118" s="85">
        <v>30152003</v>
      </c>
      <c r="NCG118" s="85">
        <v>30152003</v>
      </c>
      <c r="NCH118" s="85">
        <v>30152003</v>
      </c>
      <c r="NCI118" s="85">
        <v>30152003</v>
      </c>
      <c r="NCJ118" s="85">
        <v>30152003</v>
      </c>
      <c r="NCK118" s="85">
        <v>30152003</v>
      </c>
      <c r="NCL118" s="85">
        <v>30152003</v>
      </c>
      <c r="NCM118" s="85">
        <v>30152003</v>
      </c>
      <c r="NCN118" s="85">
        <v>30152003</v>
      </c>
      <c r="NCO118" s="85">
        <v>30152003</v>
      </c>
      <c r="NCP118" s="85">
        <v>30152003</v>
      </c>
      <c r="NCQ118" s="85">
        <v>30152003</v>
      </c>
      <c r="NCR118" s="85">
        <v>30152003</v>
      </c>
      <c r="NCS118" s="85">
        <v>30152003</v>
      </c>
      <c r="NCT118" s="85">
        <v>30152003</v>
      </c>
      <c r="NCU118" s="85">
        <v>30152003</v>
      </c>
      <c r="NCV118" s="85">
        <v>30152003</v>
      </c>
      <c r="NCW118" s="85">
        <v>30152003</v>
      </c>
      <c r="NCX118" s="85">
        <v>30152003</v>
      </c>
      <c r="NCY118" s="85">
        <v>30152003</v>
      </c>
      <c r="NCZ118" s="85">
        <v>30152003</v>
      </c>
      <c r="NDA118" s="85">
        <v>30152003</v>
      </c>
      <c r="NDB118" s="85">
        <v>30152003</v>
      </c>
      <c r="NDC118" s="85">
        <v>30152003</v>
      </c>
      <c r="NDD118" s="85">
        <v>30152003</v>
      </c>
      <c r="NDE118" s="85">
        <v>30152003</v>
      </c>
      <c r="NDF118" s="85">
        <v>30152003</v>
      </c>
      <c r="NDG118" s="85">
        <v>30152003</v>
      </c>
      <c r="NDH118" s="85">
        <v>30152003</v>
      </c>
      <c r="NDI118" s="85">
        <v>30152003</v>
      </c>
      <c r="NDJ118" s="85">
        <v>30152003</v>
      </c>
      <c r="NDK118" s="85">
        <v>30152003</v>
      </c>
      <c r="NDL118" s="85">
        <v>30152003</v>
      </c>
      <c r="NDM118" s="85">
        <v>30152003</v>
      </c>
      <c r="NDN118" s="85">
        <v>30152003</v>
      </c>
      <c r="NDO118" s="85">
        <v>30152003</v>
      </c>
      <c r="NDP118" s="85">
        <v>30152003</v>
      </c>
      <c r="NDQ118" s="85">
        <v>30152003</v>
      </c>
      <c r="NDR118" s="85">
        <v>30152003</v>
      </c>
      <c r="NDS118" s="85">
        <v>30152003</v>
      </c>
      <c r="NDT118" s="85">
        <v>30152003</v>
      </c>
      <c r="NDU118" s="85">
        <v>30152003</v>
      </c>
      <c r="NDV118" s="85">
        <v>30152003</v>
      </c>
      <c r="NDW118" s="85">
        <v>30152003</v>
      </c>
      <c r="NDX118" s="85">
        <v>30152003</v>
      </c>
      <c r="NDY118" s="85">
        <v>30152003</v>
      </c>
      <c r="NDZ118" s="85">
        <v>30152003</v>
      </c>
      <c r="NEA118" s="85">
        <v>30152003</v>
      </c>
      <c r="NEB118" s="85">
        <v>30152003</v>
      </c>
      <c r="NEC118" s="85">
        <v>30152003</v>
      </c>
      <c r="NED118" s="85">
        <v>30152003</v>
      </c>
      <c r="NEE118" s="85">
        <v>30152003</v>
      </c>
      <c r="NEF118" s="85">
        <v>30152003</v>
      </c>
      <c r="NEG118" s="85">
        <v>30152003</v>
      </c>
      <c r="NEH118" s="85">
        <v>30152003</v>
      </c>
      <c r="NEI118" s="85">
        <v>30152003</v>
      </c>
      <c r="NEJ118" s="85">
        <v>30152003</v>
      </c>
      <c r="NEK118" s="85">
        <v>30152003</v>
      </c>
      <c r="NEL118" s="85">
        <v>30152003</v>
      </c>
      <c r="NEM118" s="85">
        <v>30152003</v>
      </c>
      <c r="NEN118" s="85">
        <v>30152003</v>
      </c>
      <c r="NEO118" s="85">
        <v>30152003</v>
      </c>
      <c r="NEP118" s="85">
        <v>30152003</v>
      </c>
      <c r="NEQ118" s="85">
        <v>30152003</v>
      </c>
      <c r="NER118" s="85">
        <v>30152003</v>
      </c>
      <c r="NES118" s="85">
        <v>30152003</v>
      </c>
      <c r="NET118" s="85">
        <v>30152003</v>
      </c>
      <c r="NEU118" s="85">
        <v>30152003</v>
      </c>
      <c r="NEV118" s="85">
        <v>30152003</v>
      </c>
      <c r="NEW118" s="85">
        <v>30152003</v>
      </c>
      <c r="NEX118" s="85">
        <v>30152003</v>
      </c>
      <c r="NEY118" s="85">
        <v>30152003</v>
      </c>
      <c r="NEZ118" s="85">
        <v>30152003</v>
      </c>
      <c r="NFA118" s="85">
        <v>30152003</v>
      </c>
      <c r="NFB118" s="85">
        <v>30152003</v>
      </c>
      <c r="NFC118" s="85">
        <v>30152003</v>
      </c>
      <c r="NFD118" s="85">
        <v>30152003</v>
      </c>
      <c r="NFE118" s="85">
        <v>30152003</v>
      </c>
      <c r="NFF118" s="85">
        <v>30152003</v>
      </c>
      <c r="NFG118" s="85">
        <v>30152003</v>
      </c>
      <c r="NFH118" s="85">
        <v>30152003</v>
      </c>
      <c r="NFI118" s="85">
        <v>30152003</v>
      </c>
      <c r="NFJ118" s="85">
        <v>30152003</v>
      </c>
      <c r="NFK118" s="85">
        <v>30152003</v>
      </c>
      <c r="NFL118" s="85">
        <v>30152003</v>
      </c>
      <c r="NFM118" s="85">
        <v>30152003</v>
      </c>
      <c r="NFN118" s="85">
        <v>30152003</v>
      </c>
      <c r="NFO118" s="85">
        <v>30152003</v>
      </c>
      <c r="NFP118" s="85">
        <v>30152003</v>
      </c>
      <c r="NFQ118" s="85">
        <v>30152003</v>
      </c>
      <c r="NFR118" s="85">
        <v>30152003</v>
      </c>
      <c r="NFS118" s="85">
        <v>30152003</v>
      </c>
      <c r="NFT118" s="85">
        <v>30152003</v>
      </c>
      <c r="NFU118" s="85">
        <v>30152003</v>
      </c>
      <c r="NFV118" s="85">
        <v>30152003</v>
      </c>
      <c r="NFW118" s="85">
        <v>30152003</v>
      </c>
      <c r="NFX118" s="85">
        <v>30152003</v>
      </c>
      <c r="NFY118" s="85">
        <v>30152003</v>
      </c>
      <c r="NFZ118" s="85">
        <v>30152003</v>
      </c>
      <c r="NGA118" s="85">
        <v>30152003</v>
      </c>
      <c r="NGB118" s="85">
        <v>30152003</v>
      </c>
      <c r="NGC118" s="85">
        <v>30152003</v>
      </c>
      <c r="NGD118" s="85">
        <v>30152003</v>
      </c>
      <c r="NGE118" s="85">
        <v>30152003</v>
      </c>
      <c r="NGF118" s="85">
        <v>30152003</v>
      </c>
      <c r="NGG118" s="85">
        <v>30152003</v>
      </c>
      <c r="NGH118" s="85">
        <v>30152003</v>
      </c>
      <c r="NGI118" s="85">
        <v>30152003</v>
      </c>
      <c r="NGJ118" s="85">
        <v>30152003</v>
      </c>
      <c r="NGK118" s="85">
        <v>30152003</v>
      </c>
      <c r="NGL118" s="85">
        <v>30152003</v>
      </c>
      <c r="NGM118" s="85">
        <v>30152003</v>
      </c>
      <c r="NGN118" s="85">
        <v>30152003</v>
      </c>
      <c r="NGO118" s="85">
        <v>30152003</v>
      </c>
      <c r="NGP118" s="85">
        <v>30152003</v>
      </c>
      <c r="NGQ118" s="85">
        <v>30152003</v>
      </c>
      <c r="NGR118" s="85">
        <v>30152003</v>
      </c>
      <c r="NGS118" s="85">
        <v>30152003</v>
      </c>
      <c r="NGT118" s="85">
        <v>30152003</v>
      </c>
      <c r="NGU118" s="85">
        <v>30152003</v>
      </c>
      <c r="NGV118" s="85">
        <v>30152003</v>
      </c>
      <c r="NGW118" s="85">
        <v>30152003</v>
      </c>
      <c r="NGX118" s="85">
        <v>30152003</v>
      </c>
      <c r="NGY118" s="85">
        <v>30152003</v>
      </c>
      <c r="NGZ118" s="85">
        <v>30152003</v>
      </c>
      <c r="NHA118" s="85">
        <v>30152003</v>
      </c>
      <c r="NHB118" s="85">
        <v>30152003</v>
      </c>
      <c r="NHC118" s="85">
        <v>30152003</v>
      </c>
      <c r="NHD118" s="85">
        <v>30152003</v>
      </c>
      <c r="NHE118" s="85">
        <v>30152003</v>
      </c>
      <c r="NHF118" s="85">
        <v>30152003</v>
      </c>
      <c r="NHG118" s="85">
        <v>30152003</v>
      </c>
      <c r="NHH118" s="85">
        <v>30152003</v>
      </c>
      <c r="NHI118" s="85">
        <v>30152003</v>
      </c>
      <c r="NHJ118" s="85">
        <v>30152003</v>
      </c>
      <c r="NHK118" s="85">
        <v>30152003</v>
      </c>
      <c r="NHL118" s="85">
        <v>30152003</v>
      </c>
      <c r="NHM118" s="85">
        <v>30152003</v>
      </c>
      <c r="NHN118" s="85">
        <v>30152003</v>
      </c>
      <c r="NHO118" s="85">
        <v>30152003</v>
      </c>
      <c r="NHP118" s="85">
        <v>30152003</v>
      </c>
      <c r="NHQ118" s="85">
        <v>30152003</v>
      </c>
      <c r="NHR118" s="85">
        <v>30152003</v>
      </c>
      <c r="NHS118" s="85">
        <v>30152003</v>
      </c>
      <c r="NHT118" s="85">
        <v>30152003</v>
      </c>
      <c r="NHU118" s="85">
        <v>30152003</v>
      </c>
      <c r="NHV118" s="85">
        <v>30152003</v>
      </c>
      <c r="NHW118" s="85">
        <v>30152003</v>
      </c>
      <c r="NHX118" s="85">
        <v>30152003</v>
      </c>
      <c r="NHY118" s="85">
        <v>30152003</v>
      </c>
      <c r="NHZ118" s="85">
        <v>30152003</v>
      </c>
      <c r="NIA118" s="85">
        <v>30152003</v>
      </c>
      <c r="NIB118" s="85">
        <v>30152003</v>
      </c>
      <c r="NIC118" s="85">
        <v>30152003</v>
      </c>
      <c r="NID118" s="85">
        <v>30152003</v>
      </c>
      <c r="NIE118" s="85">
        <v>30152003</v>
      </c>
      <c r="NIF118" s="85">
        <v>30152003</v>
      </c>
      <c r="NIG118" s="85">
        <v>30152003</v>
      </c>
      <c r="NIH118" s="85">
        <v>30152003</v>
      </c>
      <c r="NII118" s="85">
        <v>30152003</v>
      </c>
      <c r="NIJ118" s="85">
        <v>30152003</v>
      </c>
      <c r="NIK118" s="85">
        <v>30152003</v>
      </c>
      <c r="NIL118" s="85">
        <v>30152003</v>
      </c>
      <c r="NIM118" s="85">
        <v>30152003</v>
      </c>
      <c r="NIN118" s="85">
        <v>30152003</v>
      </c>
      <c r="NIO118" s="85">
        <v>30152003</v>
      </c>
      <c r="NIP118" s="85">
        <v>30152003</v>
      </c>
      <c r="NIQ118" s="85">
        <v>30152003</v>
      </c>
      <c r="NIR118" s="85">
        <v>30152003</v>
      </c>
      <c r="NIS118" s="85">
        <v>30152003</v>
      </c>
      <c r="NIT118" s="85">
        <v>30152003</v>
      </c>
      <c r="NIU118" s="85">
        <v>30152003</v>
      </c>
      <c r="NIV118" s="85">
        <v>30152003</v>
      </c>
      <c r="NIW118" s="85">
        <v>30152003</v>
      </c>
      <c r="NIX118" s="85">
        <v>30152003</v>
      </c>
      <c r="NIY118" s="85">
        <v>30152003</v>
      </c>
      <c r="NIZ118" s="85">
        <v>30152003</v>
      </c>
      <c r="NJA118" s="85">
        <v>30152003</v>
      </c>
      <c r="NJB118" s="85">
        <v>30152003</v>
      </c>
      <c r="NJC118" s="85">
        <v>30152003</v>
      </c>
      <c r="NJD118" s="85">
        <v>30152003</v>
      </c>
      <c r="NJE118" s="85">
        <v>30152003</v>
      </c>
      <c r="NJF118" s="85">
        <v>30152003</v>
      </c>
      <c r="NJG118" s="85">
        <v>30152003</v>
      </c>
      <c r="NJH118" s="85">
        <v>30152003</v>
      </c>
      <c r="NJI118" s="85">
        <v>30152003</v>
      </c>
      <c r="NJJ118" s="85">
        <v>30152003</v>
      </c>
      <c r="NJK118" s="85">
        <v>30152003</v>
      </c>
      <c r="NJL118" s="85">
        <v>30152003</v>
      </c>
      <c r="NJM118" s="85">
        <v>30152003</v>
      </c>
      <c r="NJN118" s="85">
        <v>30152003</v>
      </c>
      <c r="NJO118" s="85">
        <v>30152003</v>
      </c>
      <c r="NJP118" s="85">
        <v>30152003</v>
      </c>
      <c r="NJQ118" s="85">
        <v>30152003</v>
      </c>
      <c r="NJR118" s="85">
        <v>30152003</v>
      </c>
      <c r="NJS118" s="85">
        <v>30152003</v>
      </c>
      <c r="NJT118" s="85">
        <v>30152003</v>
      </c>
      <c r="NJU118" s="85">
        <v>30152003</v>
      </c>
      <c r="NJV118" s="85">
        <v>30152003</v>
      </c>
      <c r="NJW118" s="85">
        <v>30152003</v>
      </c>
      <c r="NJX118" s="85">
        <v>30152003</v>
      </c>
      <c r="NJY118" s="85">
        <v>30152003</v>
      </c>
      <c r="NJZ118" s="85">
        <v>30152003</v>
      </c>
      <c r="NKA118" s="85">
        <v>30152003</v>
      </c>
      <c r="NKB118" s="85">
        <v>30152003</v>
      </c>
      <c r="NKC118" s="85">
        <v>30152003</v>
      </c>
      <c r="NKD118" s="85">
        <v>30152003</v>
      </c>
      <c r="NKE118" s="85">
        <v>30152003</v>
      </c>
      <c r="NKF118" s="85">
        <v>30152003</v>
      </c>
      <c r="NKG118" s="85">
        <v>30152003</v>
      </c>
      <c r="NKH118" s="85">
        <v>30152003</v>
      </c>
      <c r="NKI118" s="85">
        <v>30152003</v>
      </c>
      <c r="NKJ118" s="85">
        <v>30152003</v>
      </c>
      <c r="NKK118" s="85">
        <v>30152003</v>
      </c>
      <c r="NKL118" s="85">
        <v>30152003</v>
      </c>
      <c r="NKM118" s="85">
        <v>30152003</v>
      </c>
      <c r="NKN118" s="85">
        <v>30152003</v>
      </c>
      <c r="NKO118" s="85">
        <v>30152003</v>
      </c>
      <c r="NKP118" s="85">
        <v>30152003</v>
      </c>
      <c r="NKQ118" s="85">
        <v>30152003</v>
      </c>
      <c r="NKR118" s="85">
        <v>30152003</v>
      </c>
      <c r="NKS118" s="85">
        <v>30152003</v>
      </c>
      <c r="NKT118" s="85">
        <v>30152003</v>
      </c>
      <c r="NKU118" s="85">
        <v>30152003</v>
      </c>
      <c r="NKV118" s="85">
        <v>30152003</v>
      </c>
      <c r="NKW118" s="85">
        <v>30152003</v>
      </c>
      <c r="NKX118" s="85">
        <v>30152003</v>
      </c>
      <c r="NKY118" s="85">
        <v>30152003</v>
      </c>
      <c r="NKZ118" s="85">
        <v>30152003</v>
      </c>
      <c r="NLA118" s="85">
        <v>30152003</v>
      </c>
      <c r="NLB118" s="85">
        <v>30152003</v>
      </c>
      <c r="NLC118" s="85">
        <v>30152003</v>
      </c>
      <c r="NLD118" s="85">
        <v>30152003</v>
      </c>
      <c r="NLE118" s="85">
        <v>30152003</v>
      </c>
      <c r="NLF118" s="85">
        <v>30152003</v>
      </c>
      <c r="NLG118" s="85">
        <v>30152003</v>
      </c>
      <c r="NLH118" s="85">
        <v>30152003</v>
      </c>
      <c r="NLI118" s="85">
        <v>30152003</v>
      </c>
      <c r="NLJ118" s="85">
        <v>30152003</v>
      </c>
      <c r="NLK118" s="85">
        <v>30152003</v>
      </c>
      <c r="NLL118" s="85">
        <v>30152003</v>
      </c>
      <c r="NLM118" s="85">
        <v>30152003</v>
      </c>
      <c r="NLN118" s="85">
        <v>30152003</v>
      </c>
      <c r="NLO118" s="85">
        <v>30152003</v>
      </c>
      <c r="NLP118" s="85">
        <v>30152003</v>
      </c>
      <c r="NLQ118" s="85">
        <v>30152003</v>
      </c>
      <c r="NLR118" s="85">
        <v>30152003</v>
      </c>
      <c r="NLS118" s="85">
        <v>30152003</v>
      </c>
      <c r="NLT118" s="85">
        <v>30152003</v>
      </c>
      <c r="NLU118" s="85">
        <v>30152003</v>
      </c>
      <c r="NLV118" s="85">
        <v>30152003</v>
      </c>
      <c r="NLW118" s="85">
        <v>30152003</v>
      </c>
      <c r="NLX118" s="85">
        <v>30152003</v>
      </c>
      <c r="NLY118" s="85">
        <v>30152003</v>
      </c>
      <c r="NLZ118" s="85">
        <v>30152003</v>
      </c>
      <c r="NMA118" s="85">
        <v>30152003</v>
      </c>
      <c r="NMB118" s="85">
        <v>30152003</v>
      </c>
      <c r="NMC118" s="85">
        <v>30152003</v>
      </c>
      <c r="NMD118" s="85">
        <v>30152003</v>
      </c>
      <c r="NME118" s="85">
        <v>30152003</v>
      </c>
      <c r="NMF118" s="85">
        <v>30152003</v>
      </c>
      <c r="NMG118" s="85">
        <v>30152003</v>
      </c>
      <c r="NMH118" s="85">
        <v>30152003</v>
      </c>
      <c r="NMI118" s="85">
        <v>30152003</v>
      </c>
      <c r="NMJ118" s="85">
        <v>30152003</v>
      </c>
      <c r="NMK118" s="85">
        <v>30152003</v>
      </c>
      <c r="NML118" s="85">
        <v>30152003</v>
      </c>
      <c r="NMM118" s="85">
        <v>30152003</v>
      </c>
      <c r="NMN118" s="85">
        <v>30152003</v>
      </c>
      <c r="NMO118" s="85">
        <v>30152003</v>
      </c>
      <c r="NMP118" s="85">
        <v>30152003</v>
      </c>
      <c r="NMQ118" s="85">
        <v>30152003</v>
      </c>
      <c r="NMR118" s="85">
        <v>30152003</v>
      </c>
      <c r="NMS118" s="85">
        <v>30152003</v>
      </c>
      <c r="NMT118" s="85">
        <v>30152003</v>
      </c>
      <c r="NMU118" s="85">
        <v>30152003</v>
      </c>
      <c r="NMV118" s="85">
        <v>30152003</v>
      </c>
      <c r="NMW118" s="85">
        <v>30152003</v>
      </c>
      <c r="NMX118" s="85">
        <v>30152003</v>
      </c>
      <c r="NMY118" s="85">
        <v>30152003</v>
      </c>
      <c r="NMZ118" s="85">
        <v>30152003</v>
      </c>
      <c r="NNA118" s="85">
        <v>30152003</v>
      </c>
      <c r="NNB118" s="85">
        <v>30152003</v>
      </c>
      <c r="NNC118" s="85">
        <v>30152003</v>
      </c>
      <c r="NND118" s="85">
        <v>30152003</v>
      </c>
      <c r="NNE118" s="85">
        <v>30152003</v>
      </c>
      <c r="NNF118" s="85">
        <v>30152003</v>
      </c>
      <c r="NNG118" s="85">
        <v>30152003</v>
      </c>
      <c r="NNH118" s="85">
        <v>30152003</v>
      </c>
      <c r="NNI118" s="85">
        <v>30152003</v>
      </c>
      <c r="NNJ118" s="85">
        <v>30152003</v>
      </c>
      <c r="NNK118" s="85">
        <v>30152003</v>
      </c>
      <c r="NNL118" s="85">
        <v>30152003</v>
      </c>
      <c r="NNM118" s="85">
        <v>30152003</v>
      </c>
      <c r="NNN118" s="85">
        <v>30152003</v>
      </c>
      <c r="NNO118" s="85">
        <v>30152003</v>
      </c>
      <c r="NNP118" s="85">
        <v>30152003</v>
      </c>
      <c r="NNQ118" s="85">
        <v>30152003</v>
      </c>
      <c r="NNR118" s="85">
        <v>30152003</v>
      </c>
      <c r="NNS118" s="85">
        <v>30152003</v>
      </c>
      <c r="NNT118" s="85">
        <v>30152003</v>
      </c>
      <c r="NNU118" s="85">
        <v>30152003</v>
      </c>
      <c r="NNV118" s="85">
        <v>30152003</v>
      </c>
      <c r="NNW118" s="85">
        <v>30152003</v>
      </c>
      <c r="NNX118" s="85">
        <v>30152003</v>
      </c>
      <c r="NNY118" s="85">
        <v>30152003</v>
      </c>
      <c r="NNZ118" s="85">
        <v>30152003</v>
      </c>
      <c r="NOA118" s="85">
        <v>30152003</v>
      </c>
      <c r="NOB118" s="85">
        <v>30152003</v>
      </c>
      <c r="NOC118" s="85">
        <v>30152003</v>
      </c>
      <c r="NOD118" s="85">
        <v>30152003</v>
      </c>
      <c r="NOE118" s="85">
        <v>30152003</v>
      </c>
      <c r="NOF118" s="85">
        <v>30152003</v>
      </c>
      <c r="NOG118" s="85">
        <v>30152003</v>
      </c>
      <c r="NOH118" s="85">
        <v>30152003</v>
      </c>
      <c r="NOI118" s="85">
        <v>30152003</v>
      </c>
      <c r="NOJ118" s="85">
        <v>30152003</v>
      </c>
      <c r="NOK118" s="85">
        <v>30152003</v>
      </c>
      <c r="NOL118" s="85">
        <v>30152003</v>
      </c>
      <c r="NOM118" s="85">
        <v>30152003</v>
      </c>
      <c r="NON118" s="85">
        <v>30152003</v>
      </c>
      <c r="NOO118" s="85">
        <v>30152003</v>
      </c>
      <c r="NOP118" s="85">
        <v>30152003</v>
      </c>
      <c r="NOQ118" s="85">
        <v>30152003</v>
      </c>
      <c r="NOR118" s="85">
        <v>30152003</v>
      </c>
      <c r="NOS118" s="85">
        <v>30152003</v>
      </c>
      <c r="NOT118" s="85">
        <v>30152003</v>
      </c>
      <c r="NOU118" s="85">
        <v>30152003</v>
      </c>
      <c r="NOV118" s="85">
        <v>30152003</v>
      </c>
      <c r="NOW118" s="85">
        <v>30152003</v>
      </c>
      <c r="NOX118" s="85">
        <v>30152003</v>
      </c>
      <c r="NOY118" s="85">
        <v>30152003</v>
      </c>
      <c r="NOZ118" s="85">
        <v>30152003</v>
      </c>
      <c r="NPA118" s="85">
        <v>30152003</v>
      </c>
      <c r="NPB118" s="85">
        <v>30152003</v>
      </c>
      <c r="NPC118" s="85">
        <v>30152003</v>
      </c>
      <c r="NPD118" s="85">
        <v>30152003</v>
      </c>
      <c r="NPE118" s="85">
        <v>30152003</v>
      </c>
      <c r="NPF118" s="85">
        <v>30152003</v>
      </c>
      <c r="NPG118" s="85">
        <v>30152003</v>
      </c>
      <c r="NPH118" s="85">
        <v>30152003</v>
      </c>
      <c r="NPI118" s="85">
        <v>30152003</v>
      </c>
      <c r="NPJ118" s="85">
        <v>30152003</v>
      </c>
      <c r="NPK118" s="85">
        <v>30152003</v>
      </c>
      <c r="NPL118" s="85">
        <v>30152003</v>
      </c>
      <c r="NPM118" s="85">
        <v>30152003</v>
      </c>
      <c r="NPN118" s="85">
        <v>30152003</v>
      </c>
      <c r="NPO118" s="85">
        <v>30152003</v>
      </c>
      <c r="NPP118" s="85">
        <v>30152003</v>
      </c>
      <c r="NPQ118" s="85">
        <v>30152003</v>
      </c>
      <c r="NPR118" s="85">
        <v>30152003</v>
      </c>
      <c r="NPS118" s="85">
        <v>30152003</v>
      </c>
      <c r="NPT118" s="85">
        <v>30152003</v>
      </c>
      <c r="NPU118" s="85">
        <v>30152003</v>
      </c>
      <c r="NPV118" s="85">
        <v>30152003</v>
      </c>
      <c r="NPW118" s="85">
        <v>30152003</v>
      </c>
      <c r="NPX118" s="85">
        <v>30152003</v>
      </c>
      <c r="NPY118" s="85">
        <v>30152003</v>
      </c>
      <c r="NPZ118" s="85">
        <v>30152003</v>
      </c>
      <c r="NQA118" s="85">
        <v>30152003</v>
      </c>
      <c r="NQB118" s="85">
        <v>30152003</v>
      </c>
      <c r="NQC118" s="85">
        <v>30152003</v>
      </c>
      <c r="NQD118" s="85">
        <v>30152003</v>
      </c>
      <c r="NQE118" s="85">
        <v>30152003</v>
      </c>
      <c r="NQF118" s="85">
        <v>30152003</v>
      </c>
      <c r="NQG118" s="85">
        <v>30152003</v>
      </c>
      <c r="NQH118" s="85">
        <v>30152003</v>
      </c>
      <c r="NQI118" s="85">
        <v>30152003</v>
      </c>
      <c r="NQJ118" s="85">
        <v>30152003</v>
      </c>
      <c r="NQK118" s="85">
        <v>30152003</v>
      </c>
      <c r="NQL118" s="85">
        <v>30152003</v>
      </c>
      <c r="NQM118" s="85">
        <v>30152003</v>
      </c>
      <c r="NQN118" s="85">
        <v>30152003</v>
      </c>
      <c r="NQO118" s="85">
        <v>30152003</v>
      </c>
      <c r="NQP118" s="85">
        <v>30152003</v>
      </c>
      <c r="NQQ118" s="85">
        <v>30152003</v>
      </c>
      <c r="NQR118" s="85">
        <v>30152003</v>
      </c>
      <c r="NQS118" s="85">
        <v>30152003</v>
      </c>
      <c r="NQT118" s="85">
        <v>30152003</v>
      </c>
      <c r="NQU118" s="85">
        <v>30152003</v>
      </c>
      <c r="NQV118" s="85">
        <v>30152003</v>
      </c>
      <c r="NQW118" s="85">
        <v>30152003</v>
      </c>
      <c r="NQX118" s="85">
        <v>30152003</v>
      </c>
      <c r="NQY118" s="85">
        <v>30152003</v>
      </c>
      <c r="NQZ118" s="85">
        <v>30152003</v>
      </c>
      <c r="NRA118" s="85">
        <v>30152003</v>
      </c>
      <c r="NRB118" s="85">
        <v>30152003</v>
      </c>
      <c r="NRC118" s="85">
        <v>30152003</v>
      </c>
      <c r="NRD118" s="85">
        <v>30152003</v>
      </c>
      <c r="NRE118" s="85">
        <v>30152003</v>
      </c>
      <c r="NRF118" s="85">
        <v>30152003</v>
      </c>
      <c r="NRG118" s="85">
        <v>30152003</v>
      </c>
      <c r="NRH118" s="85">
        <v>30152003</v>
      </c>
      <c r="NRI118" s="85">
        <v>30152003</v>
      </c>
      <c r="NRJ118" s="85">
        <v>30152003</v>
      </c>
      <c r="NRK118" s="85">
        <v>30152003</v>
      </c>
      <c r="NRL118" s="85">
        <v>30152003</v>
      </c>
      <c r="NRM118" s="85">
        <v>30152003</v>
      </c>
      <c r="NRN118" s="85">
        <v>30152003</v>
      </c>
      <c r="NRO118" s="85">
        <v>30152003</v>
      </c>
      <c r="NRP118" s="85">
        <v>30152003</v>
      </c>
      <c r="NRQ118" s="85">
        <v>30152003</v>
      </c>
      <c r="NRR118" s="85">
        <v>30152003</v>
      </c>
      <c r="NRS118" s="85">
        <v>30152003</v>
      </c>
      <c r="NRT118" s="85">
        <v>30152003</v>
      </c>
      <c r="NRU118" s="85">
        <v>30152003</v>
      </c>
      <c r="NRV118" s="85">
        <v>30152003</v>
      </c>
      <c r="NRW118" s="85">
        <v>30152003</v>
      </c>
      <c r="NRX118" s="85">
        <v>30152003</v>
      </c>
      <c r="NRY118" s="85">
        <v>30152003</v>
      </c>
      <c r="NRZ118" s="85">
        <v>30152003</v>
      </c>
      <c r="NSA118" s="85">
        <v>30152003</v>
      </c>
      <c r="NSB118" s="85">
        <v>30152003</v>
      </c>
      <c r="NSC118" s="85">
        <v>30152003</v>
      </c>
      <c r="NSD118" s="85">
        <v>30152003</v>
      </c>
      <c r="NSE118" s="85">
        <v>30152003</v>
      </c>
      <c r="NSF118" s="85">
        <v>30152003</v>
      </c>
      <c r="NSG118" s="85">
        <v>30152003</v>
      </c>
      <c r="NSH118" s="85">
        <v>30152003</v>
      </c>
      <c r="NSI118" s="85">
        <v>30152003</v>
      </c>
      <c r="NSJ118" s="85">
        <v>30152003</v>
      </c>
      <c r="NSK118" s="85">
        <v>30152003</v>
      </c>
      <c r="NSL118" s="85">
        <v>30152003</v>
      </c>
      <c r="NSM118" s="85">
        <v>30152003</v>
      </c>
      <c r="NSN118" s="85">
        <v>30152003</v>
      </c>
      <c r="NSO118" s="85">
        <v>30152003</v>
      </c>
      <c r="NSP118" s="85">
        <v>30152003</v>
      </c>
      <c r="NSQ118" s="85">
        <v>30152003</v>
      </c>
      <c r="NSR118" s="85">
        <v>30152003</v>
      </c>
      <c r="NSS118" s="85">
        <v>30152003</v>
      </c>
      <c r="NST118" s="85">
        <v>30152003</v>
      </c>
      <c r="NSU118" s="85">
        <v>30152003</v>
      </c>
      <c r="NSV118" s="85">
        <v>30152003</v>
      </c>
      <c r="NSW118" s="85">
        <v>30152003</v>
      </c>
      <c r="NSX118" s="85">
        <v>30152003</v>
      </c>
      <c r="NSY118" s="85">
        <v>30152003</v>
      </c>
      <c r="NSZ118" s="85">
        <v>30152003</v>
      </c>
      <c r="NTA118" s="85">
        <v>30152003</v>
      </c>
      <c r="NTB118" s="85">
        <v>30152003</v>
      </c>
      <c r="NTC118" s="85">
        <v>30152003</v>
      </c>
      <c r="NTD118" s="85">
        <v>30152003</v>
      </c>
      <c r="NTE118" s="85">
        <v>30152003</v>
      </c>
      <c r="NTF118" s="85">
        <v>30152003</v>
      </c>
      <c r="NTG118" s="85">
        <v>30152003</v>
      </c>
      <c r="NTH118" s="85">
        <v>30152003</v>
      </c>
      <c r="NTI118" s="85">
        <v>30152003</v>
      </c>
      <c r="NTJ118" s="85">
        <v>30152003</v>
      </c>
      <c r="NTK118" s="85">
        <v>30152003</v>
      </c>
      <c r="NTL118" s="85">
        <v>30152003</v>
      </c>
      <c r="NTM118" s="85">
        <v>30152003</v>
      </c>
      <c r="NTN118" s="85">
        <v>30152003</v>
      </c>
      <c r="NTO118" s="85">
        <v>30152003</v>
      </c>
      <c r="NTP118" s="85">
        <v>30152003</v>
      </c>
      <c r="NTQ118" s="85">
        <v>30152003</v>
      </c>
      <c r="NTR118" s="85">
        <v>30152003</v>
      </c>
      <c r="NTS118" s="85">
        <v>30152003</v>
      </c>
      <c r="NTT118" s="85">
        <v>30152003</v>
      </c>
      <c r="NTU118" s="85">
        <v>30152003</v>
      </c>
      <c r="NTV118" s="85">
        <v>30152003</v>
      </c>
      <c r="NTW118" s="85">
        <v>30152003</v>
      </c>
      <c r="NTX118" s="85">
        <v>30152003</v>
      </c>
      <c r="NTY118" s="85">
        <v>30152003</v>
      </c>
      <c r="NTZ118" s="85">
        <v>30152003</v>
      </c>
      <c r="NUA118" s="85">
        <v>30152003</v>
      </c>
      <c r="NUB118" s="85">
        <v>30152003</v>
      </c>
      <c r="NUC118" s="85">
        <v>30152003</v>
      </c>
      <c r="NUD118" s="85">
        <v>30152003</v>
      </c>
      <c r="NUE118" s="85">
        <v>30152003</v>
      </c>
      <c r="NUF118" s="85">
        <v>30152003</v>
      </c>
      <c r="NUG118" s="85">
        <v>30152003</v>
      </c>
      <c r="NUH118" s="85">
        <v>30152003</v>
      </c>
      <c r="NUI118" s="85">
        <v>30152003</v>
      </c>
      <c r="NUJ118" s="85">
        <v>30152003</v>
      </c>
      <c r="NUK118" s="85">
        <v>30152003</v>
      </c>
      <c r="NUL118" s="85">
        <v>30152003</v>
      </c>
      <c r="NUM118" s="85">
        <v>30152003</v>
      </c>
      <c r="NUN118" s="85">
        <v>30152003</v>
      </c>
      <c r="NUO118" s="85">
        <v>30152003</v>
      </c>
      <c r="NUP118" s="85">
        <v>30152003</v>
      </c>
      <c r="NUQ118" s="85">
        <v>30152003</v>
      </c>
      <c r="NUR118" s="85">
        <v>30152003</v>
      </c>
      <c r="NUS118" s="85">
        <v>30152003</v>
      </c>
      <c r="NUT118" s="85">
        <v>30152003</v>
      </c>
      <c r="NUU118" s="85">
        <v>30152003</v>
      </c>
      <c r="NUV118" s="85">
        <v>30152003</v>
      </c>
      <c r="NUW118" s="85">
        <v>30152003</v>
      </c>
      <c r="NUX118" s="85">
        <v>30152003</v>
      </c>
      <c r="NUY118" s="85">
        <v>30152003</v>
      </c>
      <c r="NUZ118" s="85">
        <v>30152003</v>
      </c>
      <c r="NVA118" s="85">
        <v>30152003</v>
      </c>
      <c r="NVB118" s="85">
        <v>30152003</v>
      </c>
      <c r="NVC118" s="85">
        <v>30152003</v>
      </c>
      <c r="NVD118" s="85">
        <v>30152003</v>
      </c>
      <c r="NVE118" s="85">
        <v>30152003</v>
      </c>
      <c r="NVF118" s="85">
        <v>30152003</v>
      </c>
      <c r="NVG118" s="85">
        <v>30152003</v>
      </c>
      <c r="NVH118" s="85">
        <v>30152003</v>
      </c>
      <c r="NVI118" s="85">
        <v>30152003</v>
      </c>
      <c r="NVJ118" s="85">
        <v>30152003</v>
      </c>
      <c r="NVK118" s="85">
        <v>30152003</v>
      </c>
      <c r="NVL118" s="85">
        <v>30152003</v>
      </c>
      <c r="NVM118" s="85">
        <v>30152003</v>
      </c>
      <c r="NVN118" s="85">
        <v>30152003</v>
      </c>
      <c r="NVO118" s="85">
        <v>30152003</v>
      </c>
      <c r="NVP118" s="85">
        <v>30152003</v>
      </c>
      <c r="NVQ118" s="85">
        <v>30152003</v>
      </c>
      <c r="NVR118" s="85">
        <v>30152003</v>
      </c>
      <c r="NVS118" s="85">
        <v>30152003</v>
      </c>
      <c r="NVT118" s="85">
        <v>30152003</v>
      </c>
      <c r="NVU118" s="85">
        <v>30152003</v>
      </c>
      <c r="NVV118" s="85">
        <v>30152003</v>
      </c>
      <c r="NVW118" s="85">
        <v>30152003</v>
      </c>
      <c r="NVX118" s="85">
        <v>30152003</v>
      </c>
      <c r="NVY118" s="85">
        <v>30152003</v>
      </c>
      <c r="NVZ118" s="85">
        <v>30152003</v>
      </c>
      <c r="NWA118" s="85">
        <v>30152003</v>
      </c>
      <c r="NWB118" s="85">
        <v>30152003</v>
      </c>
      <c r="NWC118" s="85">
        <v>30152003</v>
      </c>
      <c r="NWD118" s="85">
        <v>30152003</v>
      </c>
      <c r="NWE118" s="85">
        <v>30152003</v>
      </c>
      <c r="NWF118" s="85">
        <v>30152003</v>
      </c>
      <c r="NWG118" s="85">
        <v>30152003</v>
      </c>
      <c r="NWH118" s="85">
        <v>30152003</v>
      </c>
      <c r="NWI118" s="85">
        <v>30152003</v>
      </c>
      <c r="NWJ118" s="85">
        <v>30152003</v>
      </c>
      <c r="NWK118" s="85">
        <v>30152003</v>
      </c>
      <c r="NWL118" s="85">
        <v>30152003</v>
      </c>
      <c r="NWM118" s="85">
        <v>30152003</v>
      </c>
      <c r="NWN118" s="85">
        <v>30152003</v>
      </c>
      <c r="NWO118" s="85">
        <v>30152003</v>
      </c>
      <c r="NWP118" s="85">
        <v>30152003</v>
      </c>
      <c r="NWQ118" s="85">
        <v>30152003</v>
      </c>
      <c r="NWR118" s="85">
        <v>30152003</v>
      </c>
      <c r="NWS118" s="85">
        <v>30152003</v>
      </c>
      <c r="NWT118" s="85">
        <v>30152003</v>
      </c>
      <c r="NWU118" s="85">
        <v>30152003</v>
      </c>
      <c r="NWV118" s="85">
        <v>30152003</v>
      </c>
      <c r="NWW118" s="85">
        <v>30152003</v>
      </c>
      <c r="NWX118" s="85">
        <v>30152003</v>
      </c>
      <c r="NWY118" s="85">
        <v>30152003</v>
      </c>
      <c r="NWZ118" s="85">
        <v>30152003</v>
      </c>
      <c r="NXA118" s="85">
        <v>30152003</v>
      </c>
      <c r="NXB118" s="85">
        <v>30152003</v>
      </c>
      <c r="NXC118" s="85">
        <v>30152003</v>
      </c>
      <c r="NXD118" s="85">
        <v>30152003</v>
      </c>
      <c r="NXE118" s="85">
        <v>30152003</v>
      </c>
      <c r="NXF118" s="85">
        <v>30152003</v>
      </c>
      <c r="NXG118" s="85">
        <v>30152003</v>
      </c>
      <c r="NXH118" s="85">
        <v>30152003</v>
      </c>
      <c r="NXI118" s="85">
        <v>30152003</v>
      </c>
      <c r="NXJ118" s="85">
        <v>30152003</v>
      </c>
      <c r="NXK118" s="85">
        <v>30152003</v>
      </c>
      <c r="NXL118" s="85">
        <v>30152003</v>
      </c>
      <c r="NXM118" s="85">
        <v>30152003</v>
      </c>
      <c r="NXN118" s="85">
        <v>30152003</v>
      </c>
      <c r="NXO118" s="85">
        <v>30152003</v>
      </c>
      <c r="NXP118" s="85">
        <v>30152003</v>
      </c>
      <c r="NXQ118" s="85">
        <v>30152003</v>
      </c>
      <c r="NXR118" s="85">
        <v>30152003</v>
      </c>
      <c r="NXS118" s="85">
        <v>30152003</v>
      </c>
      <c r="NXT118" s="85">
        <v>30152003</v>
      </c>
      <c r="NXU118" s="85">
        <v>30152003</v>
      </c>
      <c r="NXV118" s="85">
        <v>30152003</v>
      </c>
      <c r="NXW118" s="85">
        <v>30152003</v>
      </c>
      <c r="NXX118" s="85">
        <v>30152003</v>
      </c>
      <c r="NXY118" s="85">
        <v>30152003</v>
      </c>
      <c r="NXZ118" s="85">
        <v>30152003</v>
      </c>
      <c r="NYA118" s="85">
        <v>30152003</v>
      </c>
      <c r="NYB118" s="85">
        <v>30152003</v>
      </c>
      <c r="NYC118" s="85">
        <v>30152003</v>
      </c>
      <c r="NYD118" s="85">
        <v>30152003</v>
      </c>
      <c r="NYE118" s="85">
        <v>30152003</v>
      </c>
      <c r="NYF118" s="85">
        <v>30152003</v>
      </c>
      <c r="NYG118" s="85">
        <v>30152003</v>
      </c>
      <c r="NYH118" s="85">
        <v>30152003</v>
      </c>
      <c r="NYI118" s="85">
        <v>30152003</v>
      </c>
      <c r="NYJ118" s="85">
        <v>30152003</v>
      </c>
      <c r="NYK118" s="85">
        <v>30152003</v>
      </c>
      <c r="NYL118" s="85">
        <v>30152003</v>
      </c>
      <c r="NYM118" s="85">
        <v>30152003</v>
      </c>
      <c r="NYN118" s="85">
        <v>30152003</v>
      </c>
      <c r="NYO118" s="85">
        <v>30152003</v>
      </c>
      <c r="NYP118" s="85">
        <v>30152003</v>
      </c>
      <c r="NYQ118" s="85">
        <v>30152003</v>
      </c>
      <c r="NYR118" s="85">
        <v>30152003</v>
      </c>
      <c r="NYS118" s="85">
        <v>30152003</v>
      </c>
      <c r="NYT118" s="85">
        <v>30152003</v>
      </c>
      <c r="NYU118" s="85">
        <v>30152003</v>
      </c>
      <c r="NYV118" s="85">
        <v>30152003</v>
      </c>
      <c r="NYW118" s="85">
        <v>30152003</v>
      </c>
      <c r="NYX118" s="85">
        <v>30152003</v>
      </c>
      <c r="NYY118" s="85">
        <v>30152003</v>
      </c>
      <c r="NYZ118" s="85">
        <v>30152003</v>
      </c>
      <c r="NZA118" s="85">
        <v>30152003</v>
      </c>
      <c r="NZB118" s="85">
        <v>30152003</v>
      </c>
      <c r="NZC118" s="85">
        <v>30152003</v>
      </c>
      <c r="NZD118" s="85">
        <v>30152003</v>
      </c>
      <c r="NZE118" s="85">
        <v>30152003</v>
      </c>
      <c r="NZF118" s="85">
        <v>30152003</v>
      </c>
      <c r="NZG118" s="85">
        <v>30152003</v>
      </c>
      <c r="NZH118" s="85">
        <v>30152003</v>
      </c>
      <c r="NZI118" s="85">
        <v>30152003</v>
      </c>
      <c r="NZJ118" s="85">
        <v>30152003</v>
      </c>
      <c r="NZK118" s="85">
        <v>30152003</v>
      </c>
      <c r="NZL118" s="85">
        <v>30152003</v>
      </c>
      <c r="NZM118" s="85">
        <v>30152003</v>
      </c>
      <c r="NZN118" s="85">
        <v>30152003</v>
      </c>
      <c r="NZO118" s="85">
        <v>30152003</v>
      </c>
      <c r="NZP118" s="85">
        <v>30152003</v>
      </c>
      <c r="NZQ118" s="85">
        <v>30152003</v>
      </c>
      <c r="NZR118" s="85">
        <v>30152003</v>
      </c>
      <c r="NZS118" s="85">
        <v>30152003</v>
      </c>
      <c r="NZT118" s="85">
        <v>30152003</v>
      </c>
      <c r="NZU118" s="85">
        <v>30152003</v>
      </c>
      <c r="NZV118" s="85">
        <v>30152003</v>
      </c>
      <c r="NZW118" s="85">
        <v>30152003</v>
      </c>
      <c r="NZX118" s="85">
        <v>30152003</v>
      </c>
      <c r="NZY118" s="85">
        <v>30152003</v>
      </c>
      <c r="NZZ118" s="85">
        <v>30152003</v>
      </c>
      <c r="OAA118" s="85">
        <v>30152003</v>
      </c>
      <c r="OAB118" s="85">
        <v>30152003</v>
      </c>
      <c r="OAC118" s="85">
        <v>30152003</v>
      </c>
      <c r="OAD118" s="85">
        <v>30152003</v>
      </c>
      <c r="OAE118" s="85">
        <v>30152003</v>
      </c>
      <c r="OAF118" s="85">
        <v>30152003</v>
      </c>
      <c r="OAG118" s="85">
        <v>30152003</v>
      </c>
      <c r="OAH118" s="85">
        <v>30152003</v>
      </c>
      <c r="OAI118" s="85">
        <v>30152003</v>
      </c>
      <c r="OAJ118" s="85">
        <v>30152003</v>
      </c>
      <c r="OAK118" s="85">
        <v>30152003</v>
      </c>
      <c r="OAL118" s="85">
        <v>30152003</v>
      </c>
      <c r="OAM118" s="85">
        <v>30152003</v>
      </c>
      <c r="OAN118" s="85">
        <v>30152003</v>
      </c>
      <c r="OAO118" s="85">
        <v>30152003</v>
      </c>
      <c r="OAP118" s="85">
        <v>30152003</v>
      </c>
      <c r="OAQ118" s="85">
        <v>30152003</v>
      </c>
      <c r="OAR118" s="85">
        <v>30152003</v>
      </c>
      <c r="OAS118" s="85">
        <v>30152003</v>
      </c>
      <c r="OAT118" s="85">
        <v>30152003</v>
      </c>
      <c r="OAU118" s="85">
        <v>30152003</v>
      </c>
      <c r="OAV118" s="85">
        <v>30152003</v>
      </c>
      <c r="OAW118" s="85">
        <v>30152003</v>
      </c>
      <c r="OAX118" s="85">
        <v>30152003</v>
      </c>
      <c r="OAY118" s="85">
        <v>30152003</v>
      </c>
      <c r="OAZ118" s="85">
        <v>30152003</v>
      </c>
      <c r="OBA118" s="85">
        <v>30152003</v>
      </c>
      <c r="OBB118" s="85">
        <v>30152003</v>
      </c>
      <c r="OBC118" s="85">
        <v>30152003</v>
      </c>
      <c r="OBD118" s="85">
        <v>30152003</v>
      </c>
      <c r="OBE118" s="85">
        <v>30152003</v>
      </c>
      <c r="OBF118" s="85">
        <v>30152003</v>
      </c>
      <c r="OBG118" s="85">
        <v>30152003</v>
      </c>
      <c r="OBH118" s="85">
        <v>30152003</v>
      </c>
      <c r="OBI118" s="85">
        <v>30152003</v>
      </c>
      <c r="OBJ118" s="85">
        <v>30152003</v>
      </c>
      <c r="OBK118" s="85">
        <v>30152003</v>
      </c>
      <c r="OBL118" s="85">
        <v>30152003</v>
      </c>
      <c r="OBM118" s="85">
        <v>30152003</v>
      </c>
      <c r="OBN118" s="85">
        <v>30152003</v>
      </c>
      <c r="OBO118" s="85">
        <v>30152003</v>
      </c>
      <c r="OBP118" s="85">
        <v>30152003</v>
      </c>
      <c r="OBQ118" s="85">
        <v>30152003</v>
      </c>
      <c r="OBR118" s="85">
        <v>30152003</v>
      </c>
      <c r="OBS118" s="85">
        <v>30152003</v>
      </c>
      <c r="OBT118" s="85">
        <v>30152003</v>
      </c>
      <c r="OBU118" s="85">
        <v>30152003</v>
      </c>
      <c r="OBV118" s="85">
        <v>30152003</v>
      </c>
      <c r="OBW118" s="85">
        <v>30152003</v>
      </c>
      <c r="OBX118" s="85">
        <v>30152003</v>
      </c>
      <c r="OBY118" s="85">
        <v>30152003</v>
      </c>
      <c r="OBZ118" s="85">
        <v>30152003</v>
      </c>
      <c r="OCA118" s="85">
        <v>30152003</v>
      </c>
      <c r="OCB118" s="85">
        <v>30152003</v>
      </c>
      <c r="OCC118" s="85">
        <v>30152003</v>
      </c>
      <c r="OCD118" s="85">
        <v>30152003</v>
      </c>
      <c r="OCE118" s="85">
        <v>30152003</v>
      </c>
      <c r="OCF118" s="85">
        <v>30152003</v>
      </c>
      <c r="OCG118" s="85">
        <v>30152003</v>
      </c>
      <c r="OCH118" s="85">
        <v>30152003</v>
      </c>
      <c r="OCI118" s="85">
        <v>30152003</v>
      </c>
      <c r="OCJ118" s="85">
        <v>30152003</v>
      </c>
      <c r="OCK118" s="85">
        <v>30152003</v>
      </c>
      <c r="OCL118" s="85">
        <v>30152003</v>
      </c>
      <c r="OCM118" s="85">
        <v>30152003</v>
      </c>
      <c r="OCN118" s="85">
        <v>30152003</v>
      </c>
      <c r="OCO118" s="85">
        <v>30152003</v>
      </c>
      <c r="OCP118" s="85">
        <v>30152003</v>
      </c>
      <c r="OCQ118" s="85">
        <v>30152003</v>
      </c>
      <c r="OCR118" s="85">
        <v>30152003</v>
      </c>
      <c r="OCS118" s="85">
        <v>30152003</v>
      </c>
      <c r="OCT118" s="85">
        <v>30152003</v>
      </c>
      <c r="OCU118" s="85">
        <v>30152003</v>
      </c>
      <c r="OCV118" s="85">
        <v>30152003</v>
      </c>
      <c r="OCW118" s="85">
        <v>30152003</v>
      </c>
      <c r="OCX118" s="85">
        <v>30152003</v>
      </c>
      <c r="OCY118" s="85">
        <v>30152003</v>
      </c>
      <c r="OCZ118" s="85">
        <v>30152003</v>
      </c>
      <c r="ODA118" s="85">
        <v>30152003</v>
      </c>
      <c r="ODB118" s="85">
        <v>30152003</v>
      </c>
      <c r="ODC118" s="85">
        <v>30152003</v>
      </c>
      <c r="ODD118" s="85">
        <v>30152003</v>
      </c>
      <c r="ODE118" s="85">
        <v>30152003</v>
      </c>
      <c r="ODF118" s="85">
        <v>30152003</v>
      </c>
      <c r="ODG118" s="85">
        <v>30152003</v>
      </c>
      <c r="ODH118" s="85">
        <v>30152003</v>
      </c>
      <c r="ODI118" s="85">
        <v>30152003</v>
      </c>
      <c r="ODJ118" s="85">
        <v>30152003</v>
      </c>
      <c r="ODK118" s="85">
        <v>30152003</v>
      </c>
      <c r="ODL118" s="85">
        <v>30152003</v>
      </c>
      <c r="ODM118" s="85">
        <v>30152003</v>
      </c>
      <c r="ODN118" s="85">
        <v>30152003</v>
      </c>
      <c r="ODO118" s="85">
        <v>30152003</v>
      </c>
      <c r="ODP118" s="85">
        <v>30152003</v>
      </c>
      <c r="ODQ118" s="85">
        <v>30152003</v>
      </c>
      <c r="ODR118" s="85">
        <v>30152003</v>
      </c>
      <c r="ODS118" s="85">
        <v>30152003</v>
      </c>
      <c r="ODT118" s="85">
        <v>30152003</v>
      </c>
      <c r="ODU118" s="85">
        <v>30152003</v>
      </c>
      <c r="ODV118" s="85">
        <v>30152003</v>
      </c>
      <c r="ODW118" s="85">
        <v>30152003</v>
      </c>
      <c r="ODX118" s="85">
        <v>30152003</v>
      </c>
      <c r="ODY118" s="85">
        <v>30152003</v>
      </c>
      <c r="ODZ118" s="85">
        <v>30152003</v>
      </c>
      <c r="OEA118" s="85">
        <v>30152003</v>
      </c>
      <c r="OEB118" s="85">
        <v>30152003</v>
      </c>
      <c r="OEC118" s="85">
        <v>30152003</v>
      </c>
      <c r="OED118" s="85">
        <v>30152003</v>
      </c>
      <c r="OEE118" s="85">
        <v>30152003</v>
      </c>
      <c r="OEF118" s="85">
        <v>30152003</v>
      </c>
      <c r="OEG118" s="85">
        <v>30152003</v>
      </c>
      <c r="OEH118" s="85">
        <v>30152003</v>
      </c>
      <c r="OEI118" s="85">
        <v>30152003</v>
      </c>
      <c r="OEJ118" s="85">
        <v>30152003</v>
      </c>
      <c r="OEK118" s="85">
        <v>30152003</v>
      </c>
      <c r="OEL118" s="85">
        <v>30152003</v>
      </c>
      <c r="OEM118" s="85">
        <v>30152003</v>
      </c>
      <c r="OEN118" s="85">
        <v>30152003</v>
      </c>
      <c r="OEO118" s="85">
        <v>30152003</v>
      </c>
      <c r="OEP118" s="85">
        <v>30152003</v>
      </c>
      <c r="OEQ118" s="85">
        <v>30152003</v>
      </c>
      <c r="OER118" s="85">
        <v>30152003</v>
      </c>
      <c r="OES118" s="85">
        <v>30152003</v>
      </c>
      <c r="OET118" s="85">
        <v>30152003</v>
      </c>
      <c r="OEU118" s="85">
        <v>30152003</v>
      </c>
      <c r="OEV118" s="85">
        <v>30152003</v>
      </c>
      <c r="OEW118" s="85">
        <v>30152003</v>
      </c>
      <c r="OEX118" s="85">
        <v>30152003</v>
      </c>
      <c r="OEY118" s="85">
        <v>30152003</v>
      </c>
      <c r="OEZ118" s="85">
        <v>30152003</v>
      </c>
      <c r="OFA118" s="85">
        <v>30152003</v>
      </c>
      <c r="OFB118" s="85">
        <v>30152003</v>
      </c>
      <c r="OFC118" s="85">
        <v>30152003</v>
      </c>
      <c r="OFD118" s="85">
        <v>30152003</v>
      </c>
      <c r="OFE118" s="85">
        <v>30152003</v>
      </c>
      <c r="OFF118" s="85">
        <v>30152003</v>
      </c>
      <c r="OFG118" s="85">
        <v>30152003</v>
      </c>
      <c r="OFH118" s="85">
        <v>30152003</v>
      </c>
      <c r="OFI118" s="85">
        <v>30152003</v>
      </c>
      <c r="OFJ118" s="85">
        <v>30152003</v>
      </c>
      <c r="OFK118" s="85">
        <v>30152003</v>
      </c>
      <c r="OFL118" s="85">
        <v>30152003</v>
      </c>
      <c r="OFM118" s="85">
        <v>30152003</v>
      </c>
      <c r="OFN118" s="85">
        <v>30152003</v>
      </c>
      <c r="OFO118" s="85">
        <v>30152003</v>
      </c>
      <c r="OFP118" s="85">
        <v>30152003</v>
      </c>
      <c r="OFQ118" s="85">
        <v>30152003</v>
      </c>
      <c r="OFR118" s="85">
        <v>30152003</v>
      </c>
      <c r="OFS118" s="85">
        <v>30152003</v>
      </c>
      <c r="OFT118" s="85">
        <v>30152003</v>
      </c>
      <c r="OFU118" s="85">
        <v>30152003</v>
      </c>
      <c r="OFV118" s="85">
        <v>30152003</v>
      </c>
      <c r="OFW118" s="85">
        <v>30152003</v>
      </c>
      <c r="OFX118" s="85">
        <v>30152003</v>
      </c>
      <c r="OFY118" s="85">
        <v>30152003</v>
      </c>
      <c r="OFZ118" s="85">
        <v>30152003</v>
      </c>
      <c r="OGA118" s="85">
        <v>30152003</v>
      </c>
      <c r="OGB118" s="85">
        <v>30152003</v>
      </c>
      <c r="OGC118" s="85">
        <v>30152003</v>
      </c>
      <c r="OGD118" s="85">
        <v>30152003</v>
      </c>
      <c r="OGE118" s="85">
        <v>30152003</v>
      </c>
      <c r="OGF118" s="85">
        <v>30152003</v>
      </c>
      <c r="OGG118" s="85">
        <v>30152003</v>
      </c>
      <c r="OGH118" s="85">
        <v>30152003</v>
      </c>
      <c r="OGI118" s="85">
        <v>30152003</v>
      </c>
      <c r="OGJ118" s="85">
        <v>30152003</v>
      </c>
      <c r="OGK118" s="85">
        <v>30152003</v>
      </c>
      <c r="OGL118" s="85">
        <v>30152003</v>
      </c>
      <c r="OGM118" s="85">
        <v>30152003</v>
      </c>
      <c r="OGN118" s="85">
        <v>30152003</v>
      </c>
      <c r="OGO118" s="85">
        <v>30152003</v>
      </c>
      <c r="OGP118" s="85">
        <v>30152003</v>
      </c>
      <c r="OGQ118" s="85">
        <v>30152003</v>
      </c>
      <c r="OGR118" s="85">
        <v>30152003</v>
      </c>
      <c r="OGS118" s="85">
        <v>30152003</v>
      </c>
      <c r="OGT118" s="85">
        <v>30152003</v>
      </c>
      <c r="OGU118" s="85">
        <v>30152003</v>
      </c>
      <c r="OGV118" s="85">
        <v>30152003</v>
      </c>
      <c r="OGW118" s="85">
        <v>30152003</v>
      </c>
      <c r="OGX118" s="85">
        <v>30152003</v>
      </c>
      <c r="OGY118" s="85">
        <v>30152003</v>
      </c>
      <c r="OGZ118" s="85">
        <v>30152003</v>
      </c>
      <c r="OHA118" s="85">
        <v>30152003</v>
      </c>
      <c r="OHB118" s="85">
        <v>30152003</v>
      </c>
      <c r="OHC118" s="85">
        <v>30152003</v>
      </c>
      <c r="OHD118" s="85">
        <v>30152003</v>
      </c>
      <c r="OHE118" s="85">
        <v>30152003</v>
      </c>
      <c r="OHF118" s="85">
        <v>30152003</v>
      </c>
      <c r="OHG118" s="85">
        <v>30152003</v>
      </c>
      <c r="OHH118" s="85">
        <v>30152003</v>
      </c>
      <c r="OHI118" s="85">
        <v>30152003</v>
      </c>
      <c r="OHJ118" s="85">
        <v>30152003</v>
      </c>
      <c r="OHK118" s="85">
        <v>30152003</v>
      </c>
      <c r="OHL118" s="85">
        <v>30152003</v>
      </c>
      <c r="OHM118" s="85">
        <v>30152003</v>
      </c>
      <c r="OHN118" s="85">
        <v>30152003</v>
      </c>
      <c r="OHO118" s="85">
        <v>30152003</v>
      </c>
      <c r="OHP118" s="85">
        <v>30152003</v>
      </c>
      <c r="OHQ118" s="85">
        <v>30152003</v>
      </c>
      <c r="OHR118" s="85">
        <v>30152003</v>
      </c>
      <c r="OHS118" s="85">
        <v>30152003</v>
      </c>
      <c r="OHT118" s="85">
        <v>30152003</v>
      </c>
      <c r="OHU118" s="85">
        <v>30152003</v>
      </c>
      <c r="OHV118" s="85">
        <v>30152003</v>
      </c>
      <c r="OHW118" s="85">
        <v>30152003</v>
      </c>
      <c r="OHX118" s="85">
        <v>30152003</v>
      </c>
      <c r="OHY118" s="85">
        <v>30152003</v>
      </c>
      <c r="OHZ118" s="85">
        <v>30152003</v>
      </c>
      <c r="OIA118" s="85">
        <v>30152003</v>
      </c>
      <c r="OIB118" s="85">
        <v>30152003</v>
      </c>
      <c r="OIC118" s="85">
        <v>30152003</v>
      </c>
      <c r="OID118" s="85">
        <v>30152003</v>
      </c>
      <c r="OIE118" s="85">
        <v>30152003</v>
      </c>
      <c r="OIF118" s="85">
        <v>30152003</v>
      </c>
      <c r="OIG118" s="85">
        <v>30152003</v>
      </c>
      <c r="OIH118" s="85">
        <v>30152003</v>
      </c>
      <c r="OII118" s="85">
        <v>30152003</v>
      </c>
      <c r="OIJ118" s="85">
        <v>30152003</v>
      </c>
      <c r="OIK118" s="85">
        <v>30152003</v>
      </c>
      <c r="OIL118" s="85">
        <v>30152003</v>
      </c>
      <c r="OIM118" s="85">
        <v>30152003</v>
      </c>
      <c r="OIN118" s="85">
        <v>30152003</v>
      </c>
      <c r="OIO118" s="85">
        <v>30152003</v>
      </c>
      <c r="OIP118" s="85">
        <v>30152003</v>
      </c>
      <c r="OIQ118" s="85">
        <v>30152003</v>
      </c>
      <c r="OIR118" s="85">
        <v>30152003</v>
      </c>
      <c r="OIS118" s="85">
        <v>30152003</v>
      </c>
      <c r="OIT118" s="85">
        <v>30152003</v>
      </c>
      <c r="OIU118" s="85">
        <v>30152003</v>
      </c>
      <c r="OIV118" s="85">
        <v>30152003</v>
      </c>
      <c r="OIW118" s="85">
        <v>30152003</v>
      </c>
      <c r="OIX118" s="85">
        <v>30152003</v>
      </c>
      <c r="OIY118" s="85">
        <v>30152003</v>
      </c>
      <c r="OIZ118" s="85">
        <v>30152003</v>
      </c>
      <c r="OJA118" s="85">
        <v>30152003</v>
      </c>
      <c r="OJB118" s="85">
        <v>30152003</v>
      </c>
      <c r="OJC118" s="85">
        <v>30152003</v>
      </c>
      <c r="OJD118" s="85">
        <v>30152003</v>
      </c>
      <c r="OJE118" s="85">
        <v>30152003</v>
      </c>
      <c r="OJF118" s="85">
        <v>30152003</v>
      </c>
      <c r="OJG118" s="85">
        <v>30152003</v>
      </c>
      <c r="OJH118" s="85">
        <v>30152003</v>
      </c>
      <c r="OJI118" s="85">
        <v>30152003</v>
      </c>
      <c r="OJJ118" s="85">
        <v>30152003</v>
      </c>
      <c r="OJK118" s="85">
        <v>30152003</v>
      </c>
      <c r="OJL118" s="85">
        <v>30152003</v>
      </c>
      <c r="OJM118" s="85">
        <v>30152003</v>
      </c>
      <c r="OJN118" s="85">
        <v>30152003</v>
      </c>
      <c r="OJO118" s="85">
        <v>30152003</v>
      </c>
      <c r="OJP118" s="85">
        <v>30152003</v>
      </c>
      <c r="OJQ118" s="85">
        <v>30152003</v>
      </c>
      <c r="OJR118" s="85">
        <v>30152003</v>
      </c>
      <c r="OJS118" s="85">
        <v>30152003</v>
      </c>
      <c r="OJT118" s="85">
        <v>30152003</v>
      </c>
      <c r="OJU118" s="85">
        <v>30152003</v>
      </c>
      <c r="OJV118" s="85">
        <v>30152003</v>
      </c>
      <c r="OJW118" s="85">
        <v>30152003</v>
      </c>
      <c r="OJX118" s="85">
        <v>30152003</v>
      </c>
      <c r="OJY118" s="85">
        <v>30152003</v>
      </c>
      <c r="OJZ118" s="85">
        <v>30152003</v>
      </c>
      <c r="OKA118" s="85">
        <v>30152003</v>
      </c>
      <c r="OKB118" s="85">
        <v>30152003</v>
      </c>
      <c r="OKC118" s="85">
        <v>30152003</v>
      </c>
      <c r="OKD118" s="85">
        <v>30152003</v>
      </c>
      <c r="OKE118" s="85">
        <v>30152003</v>
      </c>
      <c r="OKF118" s="85">
        <v>30152003</v>
      </c>
      <c r="OKG118" s="85">
        <v>30152003</v>
      </c>
      <c r="OKH118" s="85">
        <v>30152003</v>
      </c>
      <c r="OKI118" s="85">
        <v>30152003</v>
      </c>
      <c r="OKJ118" s="85">
        <v>30152003</v>
      </c>
      <c r="OKK118" s="85">
        <v>30152003</v>
      </c>
      <c r="OKL118" s="85">
        <v>30152003</v>
      </c>
      <c r="OKM118" s="85">
        <v>30152003</v>
      </c>
      <c r="OKN118" s="85">
        <v>30152003</v>
      </c>
      <c r="OKO118" s="85">
        <v>30152003</v>
      </c>
      <c r="OKP118" s="85">
        <v>30152003</v>
      </c>
      <c r="OKQ118" s="85">
        <v>30152003</v>
      </c>
      <c r="OKR118" s="85">
        <v>30152003</v>
      </c>
      <c r="OKS118" s="85">
        <v>30152003</v>
      </c>
      <c r="OKT118" s="85">
        <v>30152003</v>
      </c>
      <c r="OKU118" s="85">
        <v>30152003</v>
      </c>
      <c r="OKV118" s="85">
        <v>30152003</v>
      </c>
      <c r="OKW118" s="85">
        <v>30152003</v>
      </c>
      <c r="OKX118" s="85">
        <v>30152003</v>
      </c>
      <c r="OKY118" s="85">
        <v>30152003</v>
      </c>
      <c r="OKZ118" s="85">
        <v>30152003</v>
      </c>
      <c r="OLA118" s="85">
        <v>30152003</v>
      </c>
      <c r="OLB118" s="85">
        <v>30152003</v>
      </c>
      <c r="OLC118" s="85">
        <v>30152003</v>
      </c>
      <c r="OLD118" s="85">
        <v>30152003</v>
      </c>
      <c r="OLE118" s="85">
        <v>30152003</v>
      </c>
      <c r="OLF118" s="85">
        <v>30152003</v>
      </c>
      <c r="OLG118" s="85">
        <v>30152003</v>
      </c>
      <c r="OLH118" s="85">
        <v>30152003</v>
      </c>
      <c r="OLI118" s="85">
        <v>30152003</v>
      </c>
      <c r="OLJ118" s="85">
        <v>30152003</v>
      </c>
      <c r="OLK118" s="85">
        <v>30152003</v>
      </c>
      <c r="OLL118" s="85">
        <v>30152003</v>
      </c>
      <c r="OLM118" s="85">
        <v>30152003</v>
      </c>
      <c r="OLN118" s="85">
        <v>30152003</v>
      </c>
      <c r="OLO118" s="85">
        <v>30152003</v>
      </c>
      <c r="OLP118" s="85">
        <v>30152003</v>
      </c>
      <c r="OLQ118" s="85">
        <v>30152003</v>
      </c>
      <c r="OLR118" s="85">
        <v>30152003</v>
      </c>
      <c r="OLS118" s="85">
        <v>30152003</v>
      </c>
      <c r="OLT118" s="85">
        <v>30152003</v>
      </c>
      <c r="OLU118" s="85">
        <v>30152003</v>
      </c>
      <c r="OLV118" s="85">
        <v>30152003</v>
      </c>
      <c r="OLW118" s="85">
        <v>30152003</v>
      </c>
      <c r="OLX118" s="85">
        <v>30152003</v>
      </c>
      <c r="OLY118" s="85">
        <v>30152003</v>
      </c>
      <c r="OLZ118" s="85">
        <v>30152003</v>
      </c>
      <c r="OMA118" s="85">
        <v>30152003</v>
      </c>
      <c r="OMB118" s="85">
        <v>30152003</v>
      </c>
      <c r="OMC118" s="85">
        <v>30152003</v>
      </c>
      <c r="OMD118" s="85">
        <v>30152003</v>
      </c>
      <c r="OME118" s="85">
        <v>30152003</v>
      </c>
      <c r="OMF118" s="85">
        <v>30152003</v>
      </c>
      <c r="OMG118" s="85">
        <v>30152003</v>
      </c>
      <c r="OMH118" s="85">
        <v>30152003</v>
      </c>
      <c r="OMI118" s="85">
        <v>30152003</v>
      </c>
      <c r="OMJ118" s="85">
        <v>30152003</v>
      </c>
      <c r="OMK118" s="85">
        <v>30152003</v>
      </c>
      <c r="OML118" s="85">
        <v>30152003</v>
      </c>
      <c r="OMM118" s="85">
        <v>30152003</v>
      </c>
      <c r="OMN118" s="85">
        <v>30152003</v>
      </c>
      <c r="OMO118" s="85">
        <v>30152003</v>
      </c>
      <c r="OMP118" s="85">
        <v>30152003</v>
      </c>
      <c r="OMQ118" s="85">
        <v>30152003</v>
      </c>
      <c r="OMR118" s="85">
        <v>30152003</v>
      </c>
      <c r="OMS118" s="85">
        <v>30152003</v>
      </c>
      <c r="OMT118" s="85">
        <v>30152003</v>
      </c>
      <c r="OMU118" s="85">
        <v>30152003</v>
      </c>
      <c r="OMV118" s="85">
        <v>30152003</v>
      </c>
      <c r="OMW118" s="85">
        <v>30152003</v>
      </c>
      <c r="OMX118" s="85">
        <v>30152003</v>
      </c>
      <c r="OMY118" s="85">
        <v>30152003</v>
      </c>
      <c r="OMZ118" s="85">
        <v>30152003</v>
      </c>
      <c r="ONA118" s="85">
        <v>30152003</v>
      </c>
      <c r="ONB118" s="85">
        <v>30152003</v>
      </c>
      <c r="ONC118" s="85">
        <v>30152003</v>
      </c>
      <c r="OND118" s="85">
        <v>30152003</v>
      </c>
      <c r="ONE118" s="85">
        <v>30152003</v>
      </c>
      <c r="ONF118" s="85">
        <v>30152003</v>
      </c>
      <c r="ONG118" s="85">
        <v>30152003</v>
      </c>
      <c r="ONH118" s="85">
        <v>30152003</v>
      </c>
      <c r="ONI118" s="85">
        <v>30152003</v>
      </c>
      <c r="ONJ118" s="85">
        <v>30152003</v>
      </c>
      <c r="ONK118" s="85">
        <v>30152003</v>
      </c>
      <c r="ONL118" s="85">
        <v>30152003</v>
      </c>
      <c r="ONM118" s="85">
        <v>30152003</v>
      </c>
      <c r="ONN118" s="85">
        <v>30152003</v>
      </c>
      <c r="ONO118" s="85">
        <v>30152003</v>
      </c>
      <c r="ONP118" s="85">
        <v>30152003</v>
      </c>
      <c r="ONQ118" s="85">
        <v>30152003</v>
      </c>
      <c r="ONR118" s="85">
        <v>30152003</v>
      </c>
      <c r="ONS118" s="85">
        <v>30152003</v>
      </c>
      <c r="ONT118" s="85">
        <v>30152003</v>
      </c>
      <c r="ONU118" s="85">
        <v>30152003</v>
      </c>
      <c r="ONV118" s="85">
        <v>30152003</v>
      </c>
      <c r="ONW118" s="85">
        <v>30152003</v>
      </c>
      <c r="ONX118" s="85">
        <v>30152003</v>
      </c>
      <c r="ONY118" s="85">
        <v>30152003</v>
      </c>
      <c r="ONZ118" s="85">
        <v>30152003</v>
      </c>
      <c r="OOA118" s="85">
        <v>30152003</v>
      </c>
      <c r="OOB118" s="85">
        <v>30152003</v>
      </c>
      <c r="OOC118" s="85">
        <v>30152003</v>
      </c>
      <c r="OOD118" s="85">
        <v>30152003</v>
      </c>
      <c r="OOE118" s="85">
        <v>30152003</v>
      </c>
      <c r="OOF118" s="85">
        <v>30152003</v>
      </c>
      <c r="OOG118" s="85">
        <v>30152003</v>
      </c>
      <c r="OOH118" s="85">
        <v>30152003</v>
      </c>
      <c r="OOI118" s="85">
        <v>30152003</v>
      </c>
      <c r="OOJ118" s="85">
        <v>30152003</v>
      </c>
      <c r="OOK118" s="85">
        <v>30152003</v>
      </c>
      <c r="OOL118" s="85">
        <v>30152003</v>
      </c>
      <c r="OOM118" s="85">
        <v>30152003</v>
      </c>
      <c r="OON118" s="85">
        <v>30152003</v>
      </c>
      <c r="OOO118" s="85">
        <v>30152003</v>
      </c>
      <c r="OOP118" s="85">
        <v>30152003</v>
      </c>
      <c r="OOQ118" s="85">
        <v>30152003</v>
      </c>
      <c r="OOR118" s="85">
        <v>30152003</v>
      </c>
      <c r="OOS118" s="85">
        <v>30152003</v>
      </c>
      <c r="OOT118" s="85">
        <v>30152003</v>
      </c>
      <c r="OOU118" s="85">
        <v>30152003</v>
      </c>
      <c r="OOV118" s="85">
        <v>30152003</v>
      </c>
      <c r="OOW118" s="85">
        <v>30152003</v>
      </c>
      <c r="OOX118" s="85">
        <v>30152003</v>
      </c>
      <c r="OOY118" s="85">
        <v>30152003</v>
      </c>
      <c r="OOZ118" s="85">
        <v>30152003</v>
      </c>
      <c r="OPA118" s="85">
        <v>30152003</v>
      </c>
      <c r="OPB118" s="85">
        <v>30152003</v>
      </c>
      <c r="OPC118" s="85">
        <v>30152003</v>
      </c>
      <c r="OPD118" s="85">
        <v>30152003</v>
      </c>
      <c r="OPE118" s="85">
        <v>30152003</v>
      </c>
      <c r="OPF118" s="85">
        <v>30152003</v>
      </c>
      <c r="OPG118" s="85">
        <v>30152003</v>
      </c>
      <c r="OPH118" s="85">
        <v>30152003</v>
      </c>
      <c r="OPI118" s="85">
        <v>30152003</v>
      </c>
      <c r="OPJ118" s="85">
        <v>30152003</v>
      </c>
      <c r="OPK118" s="85">
        <v>30152003</v>
      </c>
      <c r="OPL118" s="85">
        <v>30152003</v>
      </c>
      <c r="OPM118" s="85">
        <v>30152003</v>
      </c>
      <c r="OPN118" s="85">
        <v>30152003</v>
      </c>
      <c r="OPO118" s="85">
        <v>30152003</v>
      </c>
      <c r="OPP118" s="85">
        <v>30152003</v>
      </c>
      <c r="OPQ118" s="85">
        <v>30152003</v>
      </c>
      <c r="OPR118" s="85">
        <v>30152003</v>
      </c>
      <c r="OPS118" s="85">
        <v>30152003</v>
      </c>
      <c r="OPT118" s="85">
        <v>30152003</v>
      </c>
      <c r="OPU118" s="85">
        <v>30152003</v>
      </c>
      <c r="OPV118" s="85">
        <v>30152003</v>
      </c>
      <c r="OPW118" s="85">
        <v>30152003</v>
      </c>
      <c r="OPX118" s="85">
        <v>30152003</v>
      </c>
      <c r="OPY118" s="85">
        <v>30152003</v>
      </c>
      <c r="OPZ118" s="85">
        <v>30152003</v>
      </c>
      <c r="OQA118" s="85">
        <v>30152003</v>
      </c>
      <c r="OQB118" s="85">
        <v>30152003</v>
      </c>
      <c r="OQC118" s="85">
        <v>30152003</v>
      </c>
      <c r="OQD118" s="85">
        <v>30152003</v>
      </c>
      <c r="OQE118" s="85">
        <v>30152003</v>
      </c>
      <c r="OQF118" s="85">
        <v>30152003</v>
      </c>
      <c r="OQG118" s="85">
        <v>30152003</v>
      </c>
      <c r="OQH118" s="85">
        <v>30152003</v>
      </c>
      <c r="OQI118" s="85">
        <v>30152003</v>
      </c>
      <c r="OQJ118" s="85">
        <v>30152003</v>
      </c>
      <c r="OQK118" s="85">
        <v>30152003</v>
      </c>
      <c r="OQL118" s="85">
        <v>30152003</v>
      </c>
      <c r="OQM118" s="85">
        <v>30152003</v>
      </c>
      <c r="OQN118" s="85">
        <v>30152003</v>
      </c>
      <c r="OQO118" s="85">
        <v>30152003</v>
      </c>
      <c r="OQP118" s="85">
        <v>30152003</v>
      </c>
      <c r="OQQ118" s="85">
        <v>30152003</v>
      </c>
      <c r="OQR118" s="85">
        <v>30152003</v>
      </c>
      <c r="OQS118" s="85">
        <v>30152003</v>
      </c>
      <c r="OQT118" s="85">
        <v>30152003</v>
      </c>
      <c r="OQU118" s="85">
        <v>30152003</v>
      </c>
      <c r="OQV118" s="85">
        <v>30152003</v>
      </c>
      <c r="OQW118" s="85">
        <v>30152003</v>
      </c>
      <c r="OQX118" s="85">
        <v>30152003</v>
      </c>
      <c r="OQY118" s="85">
        <v>30152003</v>
      </c>
      <c r="OQZ118" s="85">
        <v>30152003</v>
      </c>
      <c r="ORA118" s="85">
        <v>30152003</v>
      </c>
      <c r="ORB118" s="85">
        <v>30152003</v>
      </c>
      <c r="ORC118" s="85">
        <v>30152003</v>
      </c>
      <c r="ORD118" s="85">
        <v>30152003</v>
      </c>
      <c r="ORE118" s="85">
        <v>30152003</v>
      </c>
      <c r="ORF118" s="85">
        <v>30152003</v>
      </c>
      <c r="ORG118" s="85">
        <v>30152003</v>
      </c>
      <c r="ORH118" s="85">
        <v>30152003</v>
      </c>
      <c r="ORI118" s="85">
        <v>30152003</v>
      </c>
      <c r="ORJ118" s="85">
        <v>30152003</v>
      </c>
      <c r="ORK118" s="85">
        <v>30152003</v>
      </c>
      <c r="ORL118" s="85">
        <v>30152003</v>
      </c>
      <c r="ORM118" s="85">
        <v>30152003</v>
      </c>
      <c r="ORN118" s="85">
        <v>30152003</v>
      </c>
      <c r="ORO118" s="85">
        <v>30152003</v>
      </c>
      <c r="ORP118" s="85">
        <v>30152003</v>
      </c>
      <c r="ORQ118" s="85">
        <v>30152003</v>
      </c>
      <c r="ORR118" s="85">
        <v>30152003</v>
      </c>
      <c r="ORS118" s="85">
        <v>30152003</v>
      </c>
      <c r="ORT118" s="85">
        <v>30152003</v>
      </c>
      <c r="ORU118" s="85">
        <v>30152003</v>
      </c>
      <c r="ORV118" s="85">
        <v>30152003</v>
      </c>
      <c r="ORW118" s="85">
        <v>30152003</v>
      </c>
      <c r="ORX118" s="85">
        <v>30152003</v>
      </c>
      <c r="ORY118" s="85">
        <v>30152003</v>
      </c>
      <c r="ORZ118" s="85">
        <v>30152003</v>
      </c>
      <c r="OSA118" s="85">
        <v>30152003</v>
      </c>
      <c r="OSB118" s="85">
        <v>30152003</v>
      </c>
      <c r="OSC118" s="85">
        <v>30152003</v>
      </c>
      <c r="OSD118" s="85">
        <v>30152003</v>
      </c>
      <c r="OSE118" s="85">
        <v>30152003</v>
      </c>
      <c r="OSF118" s="85">
        <v>30152003</v>
      </c>
      <c r="OSG118" s="85">
        <v>30152003</v>
      </c>
      <c r="OSH118" s="85">
        <v>30152003</v>
      </c>
      <c r="OSI118" s="85">
        <v>30152003</v>
      </c>
      <c r="OSJ118" s="85">
        <v>30152003</v>
      </c>
      <c r="OSK118" s="85">
        <v>30152003</v>
      </c>
      <c r="OSL118" s="85">
        <v>30152003</v>
      </c>
      <c r="OSM118" s="85">
        <v>30152003</v>
      </c>
      <c r="OSN118" s="85">
        <v>30152003</v>
      </c>
      <c r="OSO118" s="85">
        <v>30152003</v>
      </c>
      <c r="OSP118" s="85">
        <v>30152003</v>
      </c>
      <c r="OSQ118" s="85">
        <v>30152003</v>
      </c>
      <c r="OSR118" s="85">
        <v>30152003</v>
      </c>
      <c r="OSS118" s="85">
        <v>30152003</v>
      </c>
      <c r="OST118" s="85">
        <v>30152003</v>
      </c>
      <c r="OSU118" s="85">
        <v>30152003</v>
      </c>
      <c r="OSV118" s="85">
        <v>30152003</v>
      </c>
      <c r="OSW118" s="85">
        <v>30152003</v>
      </c>
      <c r="OSX118" s="85">
        <v>30152003</v>
      </c>
      <c r="OSY118" s="85">
        <v>30152003</v>
      </c>
      <c r="OSZ118" s="85">
        <v>30152003</v>
      </c>
      <c r="OTA118" s="85">
        <v>30152003</v>
      </c>
      <c r="OTB118" s="85">
        <v>30152003</v>
      </c>
      <c r="OTC118" s="85">
        <v>30152003</v>
      </c>
      <c r="OTD118" s="85">
        <v>30152003</v>
      </c>
      <c r="OTE118" s="85">
        <v>30152003</v>
      </c>
      <c r="OTF118" s="85">
        <v>30152003</v>
      </c>
      <c r="OTG118" s="85">
        <v>30152003</v>
      </c>
      <c r="OTH118" s="85">
        <v>30152003</v>
      </c>
      <c r="OTI118" s="85">
        <v>30152003</v>
      </c>
      <c r="OTJ118" s="85">
        <v>30152003</v>
      </c>
      <c r="OTK118" s="85">
        <v>30152003</v>
      </c>
      <c r="OTL118" s="85">
        <v>30152003</v>
      </c>
      <c r="OTM118" s="85">
        <v>30152003</v>
      </c>
      <c r="OTN118" s="85">
        <v>30152003</v>
      </c>
      <c r="OTO118" s="85">
        <v>30152003</v>
      </c>
      <c r="OTP118" s="85">
        <v>30152003</v>
      </c>
      <c r="OTQ118" s="85">
        <v>30152003</v>
      </c>
      <c r="OTR118" s="85">
        <v>30152003</v>
      </c>
      <c r="OTS118" s="85">
        <v>30152003</v>
      </c>
      <c r="OTT118" s="85">
        <v>30152003</v>
      </c>
      <c r="OTU118" s="85">
        <v>30152003</v>
      </c>
      <c r="OTV118" s="85">
        <v>30152003</v>
      </c>
      <c r="OTW118" s="85">
        <v>30152003</v>
      </c>
      <c r="OTX118" s="85">
        <v>30152003</v>
      </c>
      <c r="OTY118" s="85">
        <v>30152003</v>
      </c>
      <c r="OTZ118" s="85">
        <v>30152003</v>
      </c>
      <c r="OUA118" s="85">
        <v>30152003</v>
      </c>
      <c r="OUB118" s="85">
        <v>30152003</v>
      </c>
      <c r="OUC118" s="85">
        <v>30152003</v>
      </c>
      <c r="OUD118" s="85">
        <v>30152003</v>
      </c>
      <c r="OUE118" s="85">
        <v>30152003</v>
      </c>
      <c r="OUF118" s="85">
        <v>30152003</v>
      </c>
      <c r="OUG118" s="85">
        <v>30152003</v>
      </c>
      <c r="OUH118" s="85">
        <v>30152003</v>
      </c>
      <c r="OUI118" s="85">
        <v>30152003</v>
      </c>
      <c r="OUJ118" s="85">
        <v>30152003</v>
      </c>
      <c r="OUK118" s="85">
        <v>30152003</v>
      </c>
      <c r="OUL118" s="85">
        <v>30152003</v>
      </c>
      <c r="OUM118" s="85">
        <v>30152003</v>
      </c>
      <c r="OUN118" s="85">
        <v>30152003</v>
      </c>
      <c r="OUO118" s="85">
        <v>30152003</v>
      </c>
      <c r="OUP118" s="85">
        <v>30152003</v>
      </c>
      <c r="OUQ118" s="85">
        <v>30152003</v>
      </c>
      <c r="OUR118" s="85">
        <v>30152003</v>
      </c>
      <c r="OUS118" s="85">
        <v>30152003</v>
      </c>
      <c r="OUT118" s="85">
        <v>30152003</v>
      </c>
      <c r="OUU118" s="85">
        <v>30152003</v>
      </c>
      <c r="OUV118" s="85">
        <v>30152003</v>
      </c>
      <c r="OUW118" s="85">
        <v>30152003</v>
      </c>
      <c r="OUX118" s="85">
        <v>30152003</v>
      </c>
      <c r="OUY118" s="85">
        <v>30152003</v>
      </c>
      <c r="OUZ118" s="85">
        <v>30152003</v>
      </c>
      <c r="OVA118" s="85">
        <v>30152003</v>
      </c>
      <c r="OVB118" s="85">
        <v>30152003</v>
      </c>
      <c r="OVC118" s="85">
        <v>30152003</v>
      </c>
      <c r="OVD118" s="85">
        <v>30152003</v>
      </c>
      <c r="OVE118" s="85">
        <v>30152003</v>
      </c>
      <c r="OVF118" s="85">
        <v>30152003</v>
      </c>
      <c r="OVG118" s="85">
        <v>30152003</v>
      </c>
      <c r="OVH118" s="85">
        <v>30152003</v>
      </c>
      <c r="OVI118" s="85">
        <v>30152003</v>
      </c>
      <c r="OVJ118" s="85">
        <v>30152003</v>
      </c>
      <c r="OVK118" s="85">
        <v>30152003</v>
      </c>
      <c r="OVL118" s="85">
        <v>30152003</v>
      </c>
      <c r="OVM118" s="85">
        <v>30152003</v>
      </c>
      <c r="OVN118" s="85">
        <v>30152003</v>
      </c>
      <c r="OVO118" s="85">
        <v>30152003</v>
      </c>
      <c r="OVP118" s="85">
        <v>30152003</v>
      </c>
      <c r="OVQ118" s="85">
        <v>30152003</v>
      </c>
      <c r="OVR118" s="85">
        <v>30152003</v>
      </c>
      <c r="OVS118" s="85">
        <v>30152003</v>
      </c>
      <c r="OVT118" s="85">
        <v>30152003</v>
      </c>
      <c r="OVU118" s="85">
        <v>30152003</v>
      </c>
      <c r="OVV118" s="85">
        <v>30152003</v>
      </c>
      <c r="OVW118" s="85">
        <v>30152003</v>
      </c>
      <c r="OVX118" s="85">
        <v>30152003</v>
      </c>
      <c r="OVY118" s="85">
        <v>30152003</v>
      </c>
      <c r="OVZ118" s="85">
        <v>30152003</v>
      </c>
      <c r="OWA118" s="85">
        <v>30152003</v>
      </c>
      <c r="OWB118" s="85">
        <v>30152003</v>
      </c>
      <c r="OWC118" s="85">
        <v>30152003</v>
      </c>
      <c r="OWD118" s="85">
        <v>30152003</v>
      </c>
      <c r="OWE118" s="85">
        <v>30152003</v>
      </c>
      <c r="OWF118" s="85">
        <v>30152003</v>
      </c>
      <c r="OWG118" s="85">
        <v>30152003</v>
      </c>
      <c r="OWH118" s="85">
        <v>30152003</v>
      </c>
      <c r="OWI118" s="85">
        <v>30152003</v>
      </c>
      <c r="OWJ118" s="85">
        <v>30152003</v>
      </c>
      <c r="OWK118" s="85">
        <v>30152003</v>
      </c>
      <c r="OWL118" s="85">
        <v>30152003</v>
      </c>
      <c r="OWM118" s="85">
        <v>30152003</v>
      </c>
      <c r="OWN118" s="85">
        <v>30152003</v>
      </c>
      <c r="OWO118" s="85">
        <v>30152003</v>
      </c>
      <c r="OWP118" s="85">
        <v>30152003</v>
      </c>
      <c r="OWQ118" s="85">
        <v>30152003</v>
      </c>
      <c r="OWR118" s="85">
        <v>30152003</v>
      </c>
      <c r="OWS118" s="85">
        <v>30152003</v>
      </c>
      <c r="OWT118" s="85">
        <v>30152003</v>
      </c>
      <c r="OWU118" s="85">
        <v>30152003</v>
      </c>
      <c r="OWV118" s="85">
        <v>30152003</v>
      </c>
      <c r="OWW118" s="85">
        <v>30152003</v>
      </c>
      <c r="OWX118" s="85">
        <v>30152003</v>
      </c>
      <c r="OWY118" s="85">
        <v>30152003</v>
      </c>
      <c r="OWZ118" s="85">
        <v>30152003</v>
      </c>
      <c r="OXA118" s="85">
        <v>30152003</v>
      </c>
      <c r="OXB118" s="85">
        <v>30152003</v>
      </c>
      <c r="OXC118" s="85">
        <v>30152003</v>
      </c>
      <c r="OXD118" s="85">
        <v>30152003</v>
      </c>
      <c r="OXE118" s="85">
        <v>30152003</v>
      </c>
      <c r="OXF118" s="85">
        <v>30152003</v>
      </c>
      <c r="OXG118" s="85">
        <v>30152003</v>
      </c>
      <c r="OXH118" s="85">
        <v>30152003</v>
      </c>
      <c r="OXI118" s="85">
        <v>30152003</v>
      </c>
      <c r="OXJ118" s="85">
        <v>30152003</v>
      </c>
      <c r="OXK118" s="85">
        <v>30152003</v>
      </c>
      <c r="OXL118" s="85">
        <v>30152003</v>
      </c>
      <c r="OXM118" s="85">
        <v>30152003</v>
      </c>
      <c r="OXN118" s="85">
        <v>30152003</v>
      </c>
      <c r="OXO118" s="85">
        <v>30152003</v>
      </c>
      <c r="OXP118" s="85">
        <v>30152003</v>
      </c>
      <c r="OXQ118" s="85">
        <v>30152003</v>
      </c>
      <c r="OXR118" s="85">
        <v>30152003</v>
      </c>
      <c r="OXS118" s="85">
        <v>30152003</v>
      </c>
      <c r="OXT118" s="85">
        <v>30152003</v>
      </c>
      <c r="OXU118" s="85">
        <v>30152003</v>
      </c>
      <c r="OXV118" s="85">
        <v>30152003</v>
      </c>
      <c r="OXW118" s="85">
        <v>30152003</v>
      </c>
      <c r="OXX118" s="85">
        <v>30152003</v>
      </c>
      <c r="OXY118" s="85">
        <v>30152003</v>
      </c>
      <c r="OXZ118" s="85">
        <v>30152003</v>
      </c>
      <c r="OYA118" s="85">
        <v>30152003</v>
      </c>
      <c r="OYB118" s="85">
        <v>30152003</v>
      </c>
      <c r="OYC118" s="85">
        <v>30152003</v>
      </c>
      <c r="OYD118" s="85">
        <v>30152003</v>
      </c>
      <c r="OYE118" s="85">
        <v>30152003</v>
      </c>
      <c r="OYF118" s="85">
        <v>30152003</v>
      </c>
      <c r="OYG118" s="85">
        <v>30152003</v>
      </c>
      <c r="OYH118" s="85">
        <v>30152003</v>
      </c>
      <c r="OYI118" s="85">
        <v>30152003</v>
      </c>
      <c r="OYJ118" s="85">
        <v>30152003</v>
      </c>
      <c r="OYK118" s="85">
        <v>30152003</v>
      </c>
      <c r="OYL118" s="85">
        <v>30152003</v>
      </c>
      <c r="OYM118" s="85">
        <v>30152003</v>
      </c>
      <c r="OYN118" s="85">
        <v>30152003</v>
      </c>
      <c r="OYO118" s="85">
        <v>30152003</v>
      </c>
      <c r="OYP118" s="85">
        <v>30152003</v>
      </c>
      <c r="OYQ118" s="85">
        <v>30152003</v>
      </c>
      <c r="OYR118" s="85">
        <v>30152003</v>
      </c>
      <c r="OYS118" s="85">
        <v>30152003</v>
      </c>
      <c r="OYT118" s="85">
        <v>30152003</v>
      </c>
      <c r="OYU118" s="85">
        <v>30152003</v>
      </c>
      <c r="OYV118" s="85">
        <v>30152003</v>
      </c>
      <c r="OYW118" s="85">
        <v>30152003</v>
      </c>
      <c r="OYX118" s="85">
        <v>30152003</v>
      </c>
      <c r="OYY118" s="85">
        <v>30152003</v>
      </c>
      <c r="OYZ118" s="85">
        <v>30152003</v>
      </c>
      <c r="OZA118" s="85">
        <v>30152003</v>
      </c>
      <c r="OZB118" s="85">
        <v>30152003</v>
      </c>
      <c r="OZC118" s="85">
        <v>30152003</v>
      </c>
      <c r="OZD118" s="85">
        <v>30152003</v>
      </c>
      <c r="OZE118" s="85">
        <v>30152003</v>
      </c>
      <c r="OZF118" s="85">
        <v>30152003</v>
      </c>
      <c r="OZG118" s="85">
        <v>30152003</v>
      </c>
      <c r="OZH118" s="85">
        <v>30152003</v>
      </c>
      <c r="OZI118" s="85">
        <v>30152003</v>
      </c>
      <c r="OZJ118" s="85">
        <v>30152003</v>
      </c>
      <c r="OZK118" s="85">
        <v>30152003</v>
      </c>
      <c r="OZL118" s="85">
        <v>30152003</v>
      </c>
      <c r="OZM118" s="85">
        <v>30152003</v>
      </c>
      <c r="OZN118" s="85">
        <v>30152003</v>
      </c>
      <c r="OZO118" s="85">
        <v>30152003</v>
      </c>
      <c r="OZP118" s="85">
        <v>30152003</v>
      </c>
      <c r="OZQ118" s="85">
        <v>30152003</v>
      </c>
      <c r="OZR118" s="85">
        <v>30152003</v>
      </c>
      <c r="OZS118" s="85">
        <v>30152003</v>
      </c>
      <c r="OZT118" s="85">
        <v>30152003</v>
      </c>
      <c r="OZU118" s="85">
        <v>30152003</v>
      </c>
      <c r="OZV118" s="85">
        <v>30152003</v>
      </c>
      <c r="OZW118" s="85">
        <v>30152003</v>
      </c>
      <c r="OZX118" s="85">
        <v>30152003</v>
      </c>
      <c r="OZY118" s="85">
        <v>30152003</v>
      </c>
      <c r="OZZ118" s="85">
        <v>30152003</v>
      </c>
      <c r="PAA118" s="85">
        <v>30152003</v>
      </c>
      <c r="PAB118" s="85">
        <v>30152003</v>
      </c>
      <c r="PAC118" s="85">
        <v>30152003</v>
      </c>
      <c r="PAD118" s="85">
        <v>30152003</v>
      </c>
      <c r="PAE118" s="85">
        <v>30152003</v>
      </c>
      <c r="PAF118" s="85">
        <v>30152003</v>
      </c>
      <c r="PAG118" s="85">
        <v>30152003</v>
      </c>
      <c r="PAH118" s="85">
        <v>30152003</v>
      </c>
      <c r="PAI118" s="85">
        <v>30152003</v>
      </c>
      <c r="PAJ118" s="85">
        <v>30152003</v>
      </c>
      <c r="PAK118" s="85">
        <v>30152003</v>
      </c>
      <c r="PAL118" s="85">
        <v>30152003</v>
      </c>
      <c r="PAM118" s="85">
        <v>30152003</v>
      </c>
      <c r="PAN118" s="85">
        <v>30152003</v>
      </c>
      <c r="PAO118" s="85">
        <v>30152003</v>
      </c>
      <c r="PAP118" s="85">
        <v>30152003</v>
      </c>
      <c r="PAQ118" s="85">
        <v>30152003</v>
      </c>
      <c r="PAR118" s="85">
        <v>30152003</v>
      </c>
      <c r="PAS118" s="85">
        <v>30152003</v>
      </c>
      <c r="PAT118" s="85">
        <v>30152003</v>
      </c>
      <c r="PAU118" s="85">
        <v>30152003</v>
      </c>
      <c r="PAV118" s="85">
        <v>30152003</v>
      </c>
      <c r="PAW118" s="85">
        <v>30152003</v>
      </c>
      <c r="PAX118" s="85">
        <v>30152003</v>
      </c>
      <c r="PAY118" s="85">
        <v>30152003</v>
      </c>
      <c r="PAZ118" s="85">
        <v>30152003</v>
      </c>
      <c r="PBA118" s="85">
        <v>30152003</v>
      </c>
      <c r="PBB118" s="85">
        <v>30152003</v>
      </c>
      <c r="PBC118" s="85">
        <v>30152003</v>
      </c>
      <c r="PBD118" s="85">
        <v>30152003</v>
      </c>
      <c r="PBE118" s="85">
        <v>30152003</v>
      </c>
      <c r="PBF118" s="85">
        <v>30152003</v>
      </c>
      <c r="PBG118" s="85">
        <v>30152003</v>
      </c>
      <c r="PBH118" s="85">
        <v>30152003</v>
      </c>
      <c r="PBI118" s="85">
        <v>30152003</v>
      </c>
      <c r="PBJ118" s="85">
        <v>30152003</v>
      </c>
      <c r="PBK118" s="85">
        <v>30152003</v>
      </c>
      <c r="PBL118" s="85">
        <v>30152003</v>
      </c>
      <c r="PBM118" s="85">
        <v>30152003</v>
      </c>
      <c r="PBN118" s="85">
        <v>30152003</v>
      </c>
      <c r="PBO118" s="85">
        <v>30152003</v>
      </c>
      <c r="PBP118" s="85">
        <v>30152003</v>
      </c>
      <c r="PBQ118" s="85">
        <v>30152003</v>
      </c>
      <c r="PBR118" s="85">
        <v>30152003</v>
      </c>
      <c r="PBS118" s="85">
        <v>30152003</v>
      </c>
      <c r="PBT118" s="85">
        <v>30152003</v>
      </c>
      <c r="PBU118" s="85">
        <v>30152003</v>
      </c>
      <c r="PBV118" s="85">
        <v>30152003</v>
      </c>
      <c r="PBW118" s="85">
        <v>30152003</v>
      </c>
      <c r="PBX118" s="85">
        <v>30152003</v>
      </c>
      <c r="PBY118" s="85">
        <v>30152003</v>
      </c>
      <c r="PBZ118" s="85">
        <v>30152003</v>
      </c>
      <c r="PCA118" s="85">
        <v>30152003</v>
      </c>
      <c r="PCB118" s="85">
        <v>30152003</v>
      </c>
      <c r="PCC118" s="85">
        <v>30152003</v>
      </c>
      <c r="PCD118" s="85">
        <v>30152003</v>
      </c>
      <c r="PCE118" s="85">
        <v>30152003</v>
      </c>
      <c r="PCF118" s="85">
        <v>30152003</v>
      </c>
      <c r="PCG118" s="85">
        <v>30152003</v>
      </c>
      <c r="PCH118" s="85">
        <v>30152003</v>
      </c>
      <c r="PCI118" s="85">
        <v>30152003</v>
      </c>
      <c r="PCJ118" s="85">
        <v>30152003</v>
      </c>
      <c r="PCK118" s="85">
        <v>30152003</v>
      </c>
      <c r="PCL118" s="85">
        <v>30152003</v>
      </c>
      <c r="PCM118" s="85">
        <v>30152003</v>
      </c>
      <c r="PCN118" s="85">
        <v>30152003</v>
      </c>
      <c r="PCO118" s="85">
        <v>30152003</v>
      </c>
      <c r="PCP118" s="85">
        <v>30152003</v>
      </c>
      <c r="PCQ118" s="85">
        <v>30152003</v>
      </c>
      <c r="PCR118" s="85">
        <v>30152003</v>
      </c>
      <c r="PCS118" s="85">
        <v>30152003</v>
      </c>
      <c r="PCT118" s="85">
        <v>30152003</v>
      </c>
      <c r="PCU118" s="85">
        <v>30152003</v>
      </c>
      <c r="PCV118" s="85">
        <v>30152003</v>
      </c>
      <c r="PCW118" s="85">
        <v>30152003</v>
      </c>
      <c r="PCX118" s="85">
        <v>30152003</v>
      </c>
      <c r="PCY118" s="85">
        <v>30152003</v>
      </c>
      <c r="PCZ118" s="85">
        <v>30152003</v>
      </c>
      <c r="PDA118" s="85">
        <v>30152003</v>
      </c>
      <c r="PDB118" s="85">
        <v>30152003</v>
      </c>
      <c r="PDC118" s="85">
        <v>30152003</v>
      </c>
      <c r="PDD118" s="85">
        <v>30152003</v>
      </c>
      <c r="PDE118" s="85">
        <v>30152003</v>
      </c>
      <c r="PDF118" s="85">
        <v>30152003</v>
      </c>
      <c r="PDG118" s="85">
        <v>30152003</v>
      </c>
      <c r="PDH118" s="85">
        <v>30152003</v>
      </c>
      <c r="PDI118" s="85">
        <v>30152003</v>
      </c>
      <c r="PDJ118" s="85">
        <v>30152003</v>
      </c>
      <c r="PDK118" s="85">
        <v>30152003</v>
      </c>
      <c r="PDL118" s="85">
        <v>30152003</v>
      </c>
      <c r="PDM118" s="85">
        <v>30152003</v>
      </c>
      <c r="PDN118" s="85">
        <v>30152003</v>
      </c>
      <c r="PDO118" s="85">
        <v>30152003</v>
      </c>
      <c r="PDP118" s="85">
        <v>30152003</v>
      </c>
      <c r="PDQ118" s="85">
        <v>30152003</v>
      </c>
      <c r="PDR118" s="85">
        <v>30152003</v>
      </c>
      <c r="PDS118" s="85">
        <v>30152003</v>
      </c>
      <c r="PDT118" s="85">
        <v>30152003</v>
      </c>
      <c r="PDU118" s="85">
        <v>30152003</v>
      </c>
      <c r="PDV118" s="85">
        <v>30152003</v>
      </c>
      <c r="PDW118" s="85">
        <v>30152003</v>
      </c>
      <c r="PDX118" s="85">
        <v>30152003</v>
      </c>
      <c r="PDY118" s="85">
        <v>30152003</v>
      </c>
      <c r="PDZ118" s="85">
        <v>30152003</v>
      </c>
      <c r="PEA118" s="85">
        <v>30152003</v>
      </c>
      <c r="PEB118" s="85">
        <v>30152003</v>
      </c>
      <c r="PEC118" s="85">
        <v>30152003</v>
      </c>
      <c r="PED118" s="85">
        <v>30152003</v>
      </c>
      <c r="PEE118" s="85">
        <v>30152003</v>
      </c>
      <c r="PEF118" s="85">
        <v>30152003</v>
      </c>
      <c r="PEG118" s="85">
        <v>30152003</v>
      </c>
      <c r="PEH118" s="85">
        <v>30152003</v>
      </c>
      <c r="PEI118" s="85">
        <v>30152003</v>
      </c>
      <c r="PEJ118" s="85">
        <v>30152003</v>
      </c>
      <c r="PEK118" s="85">
        <v>30152003</v>
      </c>
      <c r="PEL118" s="85">
        <v>30152003</v>
      </c>
      <c r="PEM118" s="85">
        <v>30152003</v>
      </c>
      <c r="PEN118" s="85">
        <v>30152003</v>
      </c>
      <c r="PEO118" s="85">
        <v>30152003</v>
      </c>
      <c r="PEP118" s="85">
        <v>30152003</v>
      </c>
      <c r="PEQ118" s="85">
        <v>30152003</v>
      </c>
      <c r="PER118" s="85">
        <v>30152003</v>
      </c>
      <c r="PES118" s="85">
        <v>30152003</v>
      </c>
      <c r="PET118" s="85">
        <v>30152003</v>
      </c>
      <c r="PEU118" s="85">
        <v>30152003</v>
      </c>
      <c r="PEV118" s="85">
        <v>30152003</v>
      </c>
      <c r="PEW118" s="85">
        <v>30152003</v>
      </c>
      <c r="PEX118" s="85">
        <v>30152003</v>
      </c>
      <c r="PEY118" s="85">
        <v>30152003</v>
      </c>
      <c r="PEZ118" s="85">
        <v>30152003</v>
      </c>
      <c r="PFA118" s="85">
        <v>30152003</v>
      </c>
      <c r="PFB118" s="85">
        <v>30152003</v>
      </c>
      <c r="PFC118" s="85">
        <v>30152003</v>
      </c>
      <c r="PFD118" s="85">
        <v>30152003</v>
      </c>
      <c r="PFE118" s="85">
        <v>30152003</v>
      </c>
      <c r="PFF118" s="85">
        <v>30152003</v>
      </c>
      <c r="PFG118" s="85">
        <v>30152003</v>
      </c>
      <c r="PFH118" s="85">
        <v>30152003</v>
      </c>
      <c r="PFI118" s="85">
        <v>30152003</v>
      </c>
      <c r="PFJ118" s="85">
        <v>30152003</v>
      </c>
      <c r="PFK118" s="85">
        <v>30152003</v>
      </c>
      <c r="PFL118" s="85">
        <v>30152003</v>
      </c>
      <c r="PFM118" s="85">
        <v>30152003</v>
      </c>
      <c r="PFN118" s="85">
        <v>30152003</v>
      </c>
      <c r="PFO118" s="85">
        <v>30152003</v>
      </c>
      <c r="PFP118" s="85">
        <v>30152003</v>
      </c>
      <c r="PFQ118" s="85">
        <v>30152003</v>
      </c>
      <c r="PFR118" s="85">
        <v>30152003</v>
      </c>
      <c r="PFS118" s="85">
        <v>30152003</v>
      </c>
      <c r="PFT118" s="85">
        <v>30152003</v>
      </c>
      <c r="PFU118" s="85">
        <v>30152003</v>
      </c>
      <c r="PFV118" s="85">
        <v>30152003</v>
      </c>
      <c r="PFW118" s="85">
        <v>30152003</v>
      </c>
      <c r="PFX118" s="85">
        <v>30152003</v>
      </c>
      <c r="PFY118" s="85">
        <v>30152003</v>
      </c>
      <c r="PFZ118" s="85">
        <v>30152003</v>
      </c>
      <c r="PGA118" s="85">
        <v>30152003</v>
      </c>
      <c r="PGB118" s="85">
        <v>30152003</v>
      </c>
      <c r="PGC118" s="85">
        <v>30152003</v>
      </c>
      <c r="PGD118" s="85">
        <v>30152003</v>
      </c>
      <c r="PGE118" s="85">
        <v>30152003</v>
      </c>
      <c r="PGF118" s="85">
        <v>30152003</v>
      </c>
      <c r="PGG118" s="85">
        <v>30152003</v>
      </c>
      <c r="PGH118" s="85">
        <v>30152003</v>
      </c>
      <c r="PGI118" s="85">
        <v>30152003</v>
      </c>
      <c r="PGJ118" s="85">
        <v>30152003</v>
      </c>
      <c r="PGK118" s="85">
        <v>30152003</v>
      </c>
      <c r="PGL118" s="85">
        <v>30152003</v>
      </c>
      <c r="PGM118" s="85">
        <v>30152003</v>
      </c>
      <c r="PGN118" s="85">
        <v>30152003</v>
      </c>
      <c r="PGO118" s="85">
        <v>30152003</v>
      </c>
      <c r="PGP118" s="85">
        <v>30152003</v>
      </c>
      <c r="PGQ118" s="85">
        <v>30152003</v>
      </c>
      <c r="PGR118" s="85">
        <v>30152003</v>
      </c>
      <c r="PGS118" s="85">
        <v>30152003</v>
      </c>
      <c r="PGT118" s="85">
        <v>30152003</v>
      </c>
      <c r="PGU118" s="85">
        <v>30152003</v>
      </c>
      <c r="PGV118" s="85">
        <v>30152003</v>
      </c>
      <c r="PGW118" s="85">
        <v>30152003</v>
      </c>
      <c r="PGX118" s="85">
        <v>30152003</v>
      </c>
      <c r="PGY118" s="85">
        <v>30152003</v>
      </c>
      <c r="PGZ118" s="85">
        <v>30152003</v>
      </c>
      <c r="PHA118" s="85">
        <v>30152003</v>
      </c>
      <c r="PHB118" s="85">
        <v>30152003</v>
      </c>
      <c r="PHC118" s="85">
        <v>30152003</v>
      </c>
      <c r="PHD118" s="85">
        <v>30152003</v>
      </c>
      <c r="PHE118" s="85">
        <v>30152003</v>
      </c>
      <c r="PHF118" s="85">
        <v>30152003</v>
      </c>
      <c r="PHG118" s="85">
        <v>30152003</v>
      </c>
      <c r="PHH118" s="85">
        <v>30152003</v>
      </c>
      <c r="PHI118" s="85">
        <v>30152003</v>
      </c>
      <c r="PHJ118" s="85">
        <v>30152003</v>
      </c>
      <c r="PHK118" s="85">
        <v>30152003</v>
      </c>
      <c r="PHL118" s="85">
        <v>30152003</v>
      </c>
      <c r="PHM118" s="85">
        <v>30152003</v>
      </c>
      <c r="PHN118" s="85">
        <v>30152003</v>
      </c>
      <c r="PHO118" s="85">
        <v>30152003</v>
      </c>
      <c r="PHP118" s="85">
        <v>30152003</v>
      </c>
      <c r="PHQ118" s="85">
        <v>30152003</v>
      </c>
      <c r="PHR118" s="85">
        <v>30152003</v>
      </c>
      <c r="PHS118" s="85">
        <v>30152003</v>
      </c>
      <c r="PHT118" s="85">
        <v>30152003</v>
      </c>
      <c r="PHU118" s="85">
        <v>30152003</v>
      </c>
      <c r="PHV118" s="85">
        <v>30152003</v>
      </c>
      <c r="PHW118" s="85">
        <v>30152003</v>
      </c>
      <c r="PHX118" s="85">
        <v>30152003</v>
      </c>
      <c r="PHY118" s="85">
        <v>30152003</v>
      </c>
      <c r="PHZ118" s="85">
        <v>30152003</v>
      </c>
      <c r="PIA118" s="85">
        <v>30152003</v>
      </c>
      <c r="PIB118" s="85">
        <v>30152003</v>
      </c>
      <c r="PIC118" s="85">
        <v>30152003</v>
      </c>
      <c r="PID118" s="85">
        <v>30152003</v>
      </c>
      <c r="PIE118" s="85">
        <v>30152003</v>
      </c>
      <c r="PIF118" s="85">
        <v>30152003</v>
      </c>
      <c r="PIG118" s="85">
        <v>30152003</v>
      </c>
      <c r="PIH118" s="85">
        <v>30152003</v>
      </c>
      <c r="PII118" s="85">
        <v>30152003</v>
      </c>
      <c r="PIJ118" s="85">
        <v>30152003</v>
      </c>
      <c r="PIK118" s="85">
        <v>30152003</v>
      </c>
      <c r="PIL118" s="85">
        <v>30152003</v>
      </c>
      <c r="PIM118" s="85">
        <v>30152003</v>
      </c>
      <c r="PIN118" s="85">
        <v>30152003</v>
      </c>
      <c r="PIO118" s="85">
        <v>30152003</v>
      </c>
      <c r="PIP118" s="85">
        <v>30152003</v>
      </c>
      <c r="PIQ118" s="85">
        <v>30152003</v>
      </c>
      <c r="PIR118" s="85">
        <v>30152003</v>
      </c>
      <c r="PIS118" s="85">
        <v>30152003</v>
      </c>
      <c r="PIT118" s="85">
        <v>30152003</v>
      </c>
      <c r="PIU118" s="85">
        <v>30152003</v>
      </c>
      <c r="PIV118" s="85">
        <v>30152003</v>
      </c>
      <c r="PIW118" s="85">
        <v>30152003</v>
      </c>
      <c r="PIX118" s="85">
        <v>30152003</v>
      </c>
      <c r="PIY118" s="85">
        <v>30152003</v>
      </c>
      <c r="PIZ118" s="85">
        <v>30152003</v>
      </c>
      <c r="PJA118" s="85">
        <v>30152003</v>
      </c>
      <c r="PJB118" s="85">
        <v>30152003</v>
      </c>
      <c r="PJC118" s="85">
        <v>30152003</v>
      </c>
      <c r="PJD118" s="85">
        <v>30152003</v>
      </c>
      <c r="PJE118" s="85">
        <v>30152003</v>
      </c>
      <c r="PJF118" s="85">
        <v>30152003</v>
      </c>
      <c r="PJG118" s="85">
        <v>30152003</v>
      </c>
      <c r="PJH118" s="85">
        <v>30152003</v>
      </c>
      <c r="PJI118" s="85">
        <v>30152003</v>
      </c>
      <c r="PJJ118" s="85">
        <v>30152003</v>
      </c>
      <c r="PJK118" s="85">
        <v>30152003</v>
      </c>
      <c r="PJL118" s="85">
        <v>30152003</v>
      </c>
      <c r="PJM118" s="85">
        <v>30152003</v>
      </c>
      <c r="PJN118" s="85">
        <v>30152003</v>
      </c>
      <c r="PJO118" s="85">
        <v>30152003</v>
      </c>
      <c r="PJP118" s="85">
        <v>30152003</v>
      </c>
      <c r="PJQ118" s="85">
        <v>30152003</v>
      </c>
      <c r="PJR118" s="85">
        <v>30152003</v>
      </c>
      <c r="PJS118" s="85">
        <v>30152003</v>
      </c>
      <c r="PJT118" s="85">
        <v>30152003</v>
      </c>
      <c r="PJU118" s="85">
        <v>30152003</v>
      </c>
      <c r="PJV118" s="85">
        <v>30152003</v>
      </c>
      <c r="PJW118" s="85">
        <v>30152003</v>
      </c>
      <c r="PJX118" s="85">
        <v>30152003</v>
      </c>
      <c r="PJY118" s="85">
        <v>30152003</v>
      </c>
      <c r="PJZ118" s="85">
        <v>30152003</v>
      </c>
      <c r="PKA118" s="85">
        <v>30152003</v>
      </c>
      <c r="PKB118" s="85">
        <v>30152003</v>
      </c>
      <c r="PKC118" s="85">
        <v>30152003</v>
      </c>
      <c r="PKD118" s="85">
        <v>30152003</v>
      </c>
      <c r="PKE118" s="85">
        <v>30152003</v>
      </c>
      <c r="PKF118" s="85">
        <v>30152003</v>
      </c>
      <c r="PKG118" s="85">
        <v>30152003</v>
      </c>
      <c r="PKH118" s="85">
        <v>30152003</v>
      </c>
      <c r="PKI118" s="85">
        <v>30152003</v>
      </c>
      <c r="PKJ118" s="85">
        <v>30152003</v>
      </c>
      <c r="PKK118" s="85">
        <v>30152003</v>
      </c>
      <c r="PKL118" s="85">
        <v>30152003</v>
      </c>
      <c r="PKM118" s="85">
        <v>30152003</v>
      </c>
      <c r="PKN118" s="85">
        <v>30152003</v>
      </c>
      <c r="PKO118" s="85">
        <v>30152003</v>
      </c>
      <c r="PKP118" s="85">
        <v>30152003</v>
      </c>
      <c r="PKQ118" s="85">
        <v>30152003</v>
      </c>
      <c r="PKR118" s="85">
        <v>30152003</v>
      </c>
      <c r="PKS118" s="85">
        <v>30152003</v>
      </c>
      <c r="PKT118" s="85">
        <v>30152003</v>
      </c>
      <c r="PKU118" s="85">
        <v>30152003</v>
      </c>
      <c r="PKV118" s="85">
        <v>30152003</v>
      </c>
      <c r="PKW118" s="85">
        <v>30152003</v>
      </c>
      <c r="PKX118" s="85">
        <v>30152003</v>
      </c>
      <c r="PKY118" s="85">
        <v>30152003</v>
      </c>
      <c r="PKZ118" s="85">
        <v>30152003</v>
      </c>
      <c r="PLA118" s="85">
        <v>30152003</v>
      </c>
      <c r="PLB118" s="85">
        <v>30152003</v>
      </c>
      <c r="PLC118" s="85">
        <v>30152003</v>
      </c>
      <c r="PLD118" s="85">
        <v>30152003</v>
      </c>
      <c r="PLE118" s="85">
        <v>30152003</v>
      </c>
      <c r="PLF118" s="85">
        <v>30152003</v>
      </c>
      <c r="PLG118" s="85">
        <v>30152003</v>
      </c>
      <c r="PLH118" s="85">
        <v>30152003</v>
      </c>
      <c r="PLI118" s="85">
        <v>30152003</v>
      </c>
      <c r="PLJ118" s="85">
        <v>30152003</v>
      </c>
      <c r="PLK118" s="85">
        <v>30152003</v>
      </c>
      <c r="PLL118" s="85">
        <v>30152003</v>
      </c>
      <c r="PLM118" s="85">
        <v>30152003</v>
      </c>
      <c r="PLN118" s="85">
        <v>30152003</v>
      </c>
      <c r="PLO118" s="85">
        <v>30152003</v>
      </c>
      <c r="PLP118" s="85">
        <v>30152003</v>
      </c>
      <c r="PLQ118" s="85">
        <v>30152003</v>
      </c>
      <c r="PLR118" s="85">
        <v>30152003</v>
      </c>
      <c r="PLS118" s="85">
        <v>30152003</v>
      </c>
      <c r="PLT118" s="85">
        <v>30152003</v>
      </c>
      <c r="PLU118" s="85">
        <v>30152003</v>
      </c>
      <c r="PLV118" s="85">
        <v>30152003</v>
      </c>
      <c r="PLW118" s="85">
        <v>30152003</v>
      </c>
      <c r="PLX118" s="85">
        <v>30152003</v>
      </c>
      <c r="PLY118" s="85">
        <v>30152003</v>
      </c>
      <c r="PLZ118" s="85">
        <v>30152003</v>
      </c>
      <c r="PMA118" s="85">
        <v>30152003</v>
      </c>
      <c r="PMB118" s="85">
        <v>30152003</v>
      </c>
      <c r="PMC118" s="85">
        <v>30152003</v>
      </c>
      <c r="PMD118" s="85">
        <v>30152003</v>
      </c>
      <c r="PME118" s="85">
        <v>30152003</v>
      </c>
      <c r="PMF118" s="85">
        <v>30152003</v>
      </c>
      <c r="PMG118" s="85">
        <v>30152003</v>
      </c>
      <c r="PMH118" s="85">
        <v>30152003</v>
      </c>
      <c r="PMI118" s="85">
        <v>30152003</v>
      </c>
      <c r="PMJ118" s="85">
        <v>30152003</v>
      </c>
      <c r="PMK118" s="85">
        <v>30152003</v>
      </c>
      <c r="PML118" s="85">
        <v>30152003</v>
      </c>
      <c r="PMM118" s="85">
        <v>30152003</v>
      </c>
      <c r="PMN118" s="85">
        <v>30152003</v>
      </c>
      <c r="PMO118" s="85">
        <v>30152003</v>
      </c>
      <c r="PMP118" s="85">
        <v>30152003</v>
      </c>
      <c r="PMQ118" s="85">
        <v>30152003</v>
      </c>
      <c r="PMR118" s="85">
        <v>30152003</v>
      </c>
      <c r="PMS118" s="85">
        <v>30152003</v>
      </c>
      <c r="PMT118" s="85">
        <v>30152003</v>
      </c>
      <c r="PMU118" s="85">
        <v>30152003</v>
      </c>
      <c r="PMV118" s="85">
        <v>30152003</v>
      </c>
      <c r="PMW118" s="85">
        <v>30152003</v>
      </c>
      <c r="PMX118" s="85">
        <v>30152003</v>
      </c>
      <c r="PMY118" s="85">
        <v>30152003</v>
      </c>
      <c r="PMZ118" s="85">
        <v>30152003</v>
      </c>
      <c r="PNA118" s="85">
        <v>30152003</v>
      </c>
      <c r="PNB118" s="85">
        <v>30152003</v>
      </c>
      <c r="PNC118" s="85">
        <v>30152003</v>
      </c>
      <c r="PND118" s="85">
        <v>30152003</v>
      </c>
      <c r="PNE118" s="85">
        <v>30152003</v>
      </c>
      <c r="PNF118" s="85">
        <v>30152003</v>
      </c>
      <c r="PNG118" s="85">
        <v>30152003</v>
      </c>
      <c r="PNH118" s="85">
        <v>30152003</v>
      </c>
      <c r="PNI118" s="85">
        <v>30152003</v>
      </c>
      <c r="PNJ118" s="85">
        <v>30152003</v>
      </c>
      <c r="PNK118" s="85">
        <v>30152003</v>
      </c>
      <c r="PNL118" s="85">
        <v>30152003</v>
      </c>
      <c r="PNM118" s="85">
        <v>30152003</v>
      </c>
      <c r="PNN118" s="85">
        <v>30152003</v>
      </c>
      <c r="PNO118" s="85">
        <v>30152003</v>
      </c>
      <c r="PNP118" s="85">
        <v>30152003</v>
      </c>
      <c r="PNQ118" s="85">
        <v>30152003</v>
      </c>
      <c r="PNR118" s="85">
        <v>30152003</v>
      </c>
      <c r="PNS118" s="85">
        <v>30152003</v>
      </c>
      <c r="PNT118" s="85">
        <v>30152003</v>
      </c>
      <c r="PNU118" s="85">
        <v>30152003</v>
      </c>
      <c r="PNV118" s="85">
        <v>30152003</v>
      </c>
      <c r="PNW118" s="85">
        <v>30152003</v>
      </c>
      <c r="PNX118" s="85">
        <v>30152003</v>
      </c>
      <c r="PNY118" s="85">
        <v>30152003</v>
      </c>
      <c r="PNZ118" s="85">
        <v>30152003</v>
      </c>
      <c r="POA118" s="85">
        <v>30152003</v>
      </c>
      <c r="POB118" s="85">
        <v>30152003</v>
      </c>
      <c r="POC118" s="85">
        <v>30152003</v>
      </c>
      <c r="POD118" s="85">
        <v>30152003</v>
      </c>
      <c r="POE118" s="85">
        <v>30152003</v>
      </c>
      <c r="POF118" s="85">
        <v>30152003</v>
      </c>
      <c r="POG118" s="85">
        <v>30152003</v>
      </c>
      <c r="POH118" s="85">
        <v>30152003</v>
      </c>
      <c r="POI118" s="85">
        <v>30152003</v>
      </c>
      <c r="POJ118" s="85">
        <v>30152003</v>
      </c>
      <c r="POK118" s="85">
        <v>30152003</v>
      </c>
      <c r="POL118" s="85">
        <v>30152003</v>
      </c>
      <c r="POM118" s="85">
        <v>30152003</v>
      </c>
      <c r="PON118" s="85">
        <v>30152003</v>
      </c>
      <c r="POO118" s="85">
        <v>30152003</v>
      </c>
      <c r="POP118" s="85">
        <v>30152003</v>
      </c>
      <c r="POQ118" s="85">
        <v>30152003</v>
      </c>
      <c r="POR118" s="85">
        <v>30152003</v>
      </c>
      <c r="POS118" s="85">
        <v>30152003</v>
      </c>
      <c r="POT118" s="85">
        <v>30152003</v>
      </c>
      <c r="POU118" s="85">
        <v>30152003</v>
      </c>
      <c r="POV118" s="85">
        <v>30152003</v>
      </c>
      <c r="POW118" s="85">
        <v>30152003</v>
      </c>
      <c r="POX118" s="85">
        <v>30152003</v>
      </c>
      <c r="POY118" s="85">
        <v>30152003</v>
      </c>
      <c r="POZ118" s="85">
        <v>30152003</v>
      </c>
      <c r="PPA118" s="85">
        <v>30152003</v>
      </c>
      <c r="PPB118" s="85">
        <v>30152003</v>
      </c>
      <c r="PPC118" s="85">
        <v>30152003</v>
      </c>
      <c r="PPD118" s="85">
        <v>30152003</v>
      </c>
      <c r="PPE118" s="85">
        <v>30152003</v>
      </c>
      <c r="PPF118" s="85">
        <v>30152003</v>
      </c>
      <c r="PPG118" s="85">
        <v>30152003</v>
      </c>
      <c r="PPH118" s="85">
        <v>30152003</v>
      </c>
      <c r="PPI118" s="85">
        <v>30152003</v>
      </c>
      <c r="PPJ118" s="85">
        <v>30152003</v>
      </c>
      <c r="PPK118" s="85">
        <v>30152003</v>
      </c>
      <c r="PPL118" s="85">
        <v>30152003</v>
      </c>
      <c r="PPM118" s="85">
        <v>30152003</v>
      </c>
      <c r="PPN118" s="85">
        <v>30152003</v>
      </c>
      <c r="PPO118" s="85">
        <v>30152003</v>
      </c>
      <c r="PPP118" s="85">
        <v>30152003</v>
      </c>
      <c r="PPQ118" s="85">
        <v>30152003</v>
      </c>
      <c r="PPR118" s="85">
        <v>30152003</v>
      </c>
      <c r="PPS118" s="85">
        <v>30152003</v>
      </c>
      <c r="PPT118" s="85">
        <v>30152003</v>
      </c>
      <c r="PPU118" s="85">
        <v>30152003</v>
      </c>
      <c r="PPV118" s="85">
        <v>30152003</v>
      </c>
      <c r="PPW118" s="85">
        <v>30152003</v>
      </c>
      <c r="PPX118" s="85">
        <v>30152003</v>
      </c>
      <c r="PPY118" s="85">
        <v>30152003</v>
      </c>
      <c r="PPZ118" s="85">
        <v>30152003</v>
      </c>
      <c r="PQA118" s="85">
        <v>30152003</v>
      </c>
      <c r="PQB118" s="85">
        <v>30152003</v>
      </c>
      <c r="PQC118" s="85">
        <v>30152003</v>
      </c>
      <c r="PQD118" s="85">
        <v>30152003</v>
      </c>
      <c r="PQE118" s="85">
        <v>30152003</v>
      </c>
      <c r="PQF118" s="85">
        <v>30152003</v>
      </c>
      <c r="PQG118" s="85">
        <v>30152003</v>
      </c>
      <c r="PQH118" s="85">
        <v>30152003</v>
      </c>
      <c r="PQI118" s="85">
        <v>30152003</v>
      </c>
      <c r="PQJ118" s="85">
        <v>30152003</v>
      </c>
      <c r="PQK118" s="85">
        <v>30152003</v>
      </c>
      <c r="PQL118" s="85">
        <v>30152003</v>
      </c>
      <c r="PQM118" s="85">
        <v>30152003</v>
      </c>
      <c r="PQN118" s="85">
        <v>30152003</v>
      </c>
      <c r="PQO118" s="85">
        <v>30152003</v>
      </c>
      <c r="PQP118" s="85">
        <v>30152003</v>
      </c>
      <c r="PQQ118" s="85">
        <v>30152003</v>
      </c>
      <c r="PQR118" s="85">
        <v>30152003</v>
      </c>
      <c r="PQS118" s="85">
        <v>30152003</v>
      </c>
      <c r="PQT118" s="85">
        <v>30152003</v>
      </c>
      <c r="PQU118" s="85">
        <v>30152003</v>
      </c>
      <c r="PQV118" s="85">
        <v>30152003</v>
      </c>
      <c r="PQW118" s="85">
        <v>30152003</v>
      </c>
      <c r="PQX118" s="85">
        <v>30152003</v>
      </c>
      <c r="PQY118" s="85">
        <v>30152003</v>
      </c>
      <c r="PQZ118" s="85">
        <v>30152003</v>
      </c>
      <c r="PRA118" s="85">
        <v>30152003</v>
      </c>
      <c r="PRB118" s="85">
        <v>30152003</v>
      </c>
      <c r="PRC118" s="85">
        <v>30152003</v>
      </c>
      <c r="PRD118" s="85">
        <v>30152003</v>
      </c>
      <c r="PRE118" s="85">
        <v>30152003</v>
      </c>
      <c r="PRF118" s="85">
        <v>30152003</v>
      </c>
      <c r="PRG118" s="85">
        <v>30152003</v>
      </c>
      <c r="PRH118" s="85">
        <v>30152003</v>
      </c>
      <c r="PRI118" s="85">
        <v>30152003</v>
      </c>
      <c r="PRJ118" s="85">
        <v>30152003</v>
      </c>
      <c r="PRK118" s="85">
        <v>30152003</v>
      </c>
      <c r="PRL118" s="85">
        <v>30152003</v>
      </c>
      <c r="PRM118" s="85">
        <v>30152003</v>
      </c>
      <c r="PRN118" s="85">
        <v>30152003</v>
      </c>
      <c r="PRO118" s="85">
        <v>30152003</v>
      </c>
      <c r="PRP118" s="85">
        <v>30152003</v>
      </c>
      <c r="PRQ118" s="85">
        <v>30152003</v>
      </c>
      <c r="PRR118" s="85">
        <v>30152003</v>
      </c>
      <c r="PRS118" s="85">
        <v>30152003</v>
      </c>
      <c r="PRT118" s="85">
        <v>30152003</v>
      </c>
      <c r="PRU118" s="85">
        <v>30152003</v>
      </c>
      <c r="PRV118" s="85">
        <v>30152003</v>
      </c>
      <c r="PRW118" s="85">
        <v>30152003</v>
      </c>
      <c r="PRX118" s="85">
        <v>30152003</v>
      </c>
      <c r="PRY118" s="85">
        <v>30152003</v>
      </c>
      <c r="PRZ118" s="85">
        <v>30152003</v>
      </c>
      <c r="PSA118" s="85">
        <v>30152003</v>
      </c>
      <c r="PSB118" s="85">
        <v>30152003</v>
      </c>
      <c r="PSC118" s="85">
        <v>30152003</v>
      </c>
      <c r="PSD118" s="85">
        <v>30152003</v>
      </c>
      <c r="PSE118" s="85">
        <v>30152003</v>
      </c>
      <c r="PSF118" s="85">
        <v>30152003</v>
      </c>
      <c r="PSG118" s="85">
        <v>30152003</v>
      </c>
      <c r="PSH118" s="85">
        <v>30152003</v>
      </c>
      <c r="PSI118" s="85">
        <v>30152003</v>
      </c>
      <c r="PSJ118" s="85">
        <v>30152003</v>
      </c>
      <c r="PSK118" s="85">
        <v>30152003</v>
      </c>
      <c r="PSL118" s="85">
        <v>30152003</v>
      </c>
      <c r="PSM118" s="85">
        <v>30152003</v>
      </c>
      <c r="PSN118" s="85">
        <v>30152003</v>
      </c>
      <c r="PSO118" s="85">
        <v>30152003</v>
      </c>
      <c r="PSP118" s="85">
        <v>30152003</v>
      </c>
      <c r="PSQ118" s="85">
        <v>30152003</v>
      </c>
      <c r="PSR118" s="85">
        <v>30152003</v>
      </c>
      <c r="PSS118" s="85">
        <v>30152003</v>
      </c>
      <c r="PST118" s="85">
        <v>30152003</v>
      </c>
      <c r="PSU118" s="85">
        <v>30152003</v>
      </c>
      <c r="PSV118" s="85">
        <v>30152003</v>
      </c>
      <c r="PSW118" s="85">
        <v>30152003</v>
      </c>
      <c r="PSX118" s="85">
        <v>30152003</v>
      </c>
      <c r="PSY118" s="85">
        <v>30152003</v>
      </c>
      <c r="PSZ118" s="85">
        <v>30152003</v>
      </c>
      <c r="PTA118" s="85">
        <v>30152003</v>
      </c>
      <c r="PTB118" s="85">
        <v>30152003</v>
      </c>
      <c r="PTC118" s="85">
        <v>30152003</v>
      </c>
      <c r="PTD118" s="85">
        <v>30152003</v>
      </c>
      <c r="PTE118" s="85">
        <v>30152003</v>
      </c>
      <c r="PTF118" s="85">
        <v>30152003</v>
      </c>
      <c r="PTG118" s="85">
        <v>30152003</v>
      </c>
      <c r="PTH118" s="85">
        <v>30152003</v>
      </c>
      <c r="PTI118" s="85">
        <v>30152003</v>
      </c>
      <c r="PTJ118" s="85">
        <v>30152003</v>
      </c>
      <c r="PTK118" s="85">
        <v>30152003</v>
      </c>
      <c r="PTL118" s="85">
        <v>30152003</v>
      </c>
      <c r="PTM118" s="85">
        <v>30152003</v>
      </c>
      <c r="PTN118" s="85">
        <v>30152003</v>
      </c>
      <c r="PTO118" s="85">
        <v>30152003</v>
      </c>
      <c r="PTP118" s="85">
        <v>30152003</v>
      </c>
      <c r="PTQ118" s="85">
        <v>30152003</v>
      </c>
      <c r="PTR118" s="85">
        <v>30152003</v>
      </c>
      <c r="PTS118" s="85">
        <v>30152003</v>
      </c>
      <c r="PTT118" s="85">
        <v>30152003</v>
      </c>
      <c r="PTU118" s="85">
        <v>30152003</v>
      </c>
      <c r="PTV118" s="85">
        <v>30152003</v>
      </c>
      <c r="PTW118" s="85">
        <v>30152003</v>
      </c>
      <c r="PTX118" s="85">
        <v>30152003</v>
      </c>
      <c r="PTY118" s="85">
        <v>30152003</v>
      </c>
      <c r="PTZ118" s="85">
        <v>30152003</v>
      </c>
      <c r="PUA118" s="85">
        <v>30152003</v>
      </c>
      <c r="PUB118" s="85">
        <v>30152003</v>
      </c>
      <c r="PUC118" s="85">
        <v>30152003</v>
      </c>
      <c r="PUD118" s="85">
        <v>30152003</v>
      </c>
      <c r="PUE118" s="85">
        <v>30152003</v>
      </c>
      <c r="PUF118" s="85">
        <v>30152003</v>
      </c>
      <c r="PUG118" s="85">
        <v>30152003</v>
      </c>
      <c r="PUH118" s="85">
        <v>30152003</v>
      </c>
      <c r="PUI118" s="85">
        <v>30152003</v>
      </c>
      <c r="PUJ118" s="85">
        <v>30152003</v>
      </c>
      <c r="PUK118" s="85">
        <v>30152003</v>
      </c>
      <c r="PUL118" s="85">
        <v>30152003</v>
      </c>
      <c r="PUM118" s="85">
        <v>30152003</v>
      </c>
      <c r="PUN118" s="85">
        <v>30152003</v>
      </c>
      <c r="PUO118" s="85">
        <v>30152003</v>
      </c>
      <c r="PUP118" s="85">
        <v>30152003</v>
      </c>
      <c r="PUQ118" s="85">
        <v>30152003</v>
      </c>
      <c r="PUR118" s="85">
        <v>30152003</v>
      </c>
      <c r="PUS118" s="85">
        <v>30152003</v>
      </c>
      <c r="PUT118" s="85">
        <v>30152003</v>
      </c>
      <c r="PUU118" s="85">
        <v>30152003</v>
      </c>
      <c r="PUV118" s="85">
        <v>30152003</v>
      </c>
      <c r="PUW118" s="85">
        <v>30152003</v>
      </c>
      <c r="PUX118" s="85">
        <v>30152003</v>
      </c>
      <c r="PUY118" s="85">
        <v>30152003</v>
      </c>
      <c r="PUZ118" s="85">
        <v>30152003</v>
      </c>
      <c r="PVA118" s="85">
        <v>30152003</v>
      </c>
      <c r="PVB118" s="85">
        <v>30152003</v>
      </c>
      <c r="PVC118" s="85">
        <v>30152003</v>
      </c>
      <c r="PVD118" s="85">
        <v>30152003</v>
      </c>
      <c r="PVE118" s="85">
        <v>30152003</v>
      </c>
      <c r="PVF118" s="85">
        <v>30152003</v>
      </c>
      <c r="PVG118" s="85">
        <v>30152003</v>
      </c>
      <c r="PVH118" s="85">
        <v>30152003</v>
      </c>
      <c r="PVI118" s="85">
        <v>30152003</v>
      </c>
      <c r="PVJ118" s="85">
        <v>30152003</v>
      </c>
      <c r="PVK118" s="85">
        <v>30152003</v>
      </c>
      <c r="PVL118" s="85">
        <v>30152003</v>
      </c>
      <c r="PVM118" s="85">
        <v>30152003</v>
      </c>
      <c r="PVN118" s="85">
        <v>30152003</v>
      </c>
      <c r="PVO118" s="85">
        <v>30152003</v>
      </c>
      <c r="PVP118" s="85">
        <v>30152003</v>
      </c>
      <c r="PVQ118" s="85">
        <v>30152003</v>
      </c>
      <c r="PVR118" s="85">
        <v>30152003</v>
      </c>
      <c r="PVS118" s="85">
        <v>30152003</v>
      </c>
      <c r="PVT118" s="85">
        <v>30152003</v>
      </c>
      <c r="PVU118" s="85">
        <v>30152003</v>
      </c>
      <c r="PVV118" s="85">
        <v>30152003</v>
      </c>
      <c r="PVW118" s="85">
        <v>30152003</v>
      </c>
      <c r="PVX118" s="85">
        <v>30152003</v>
      </c>
      <c r="PVY118" s="85">
        <v>30152003</v>
      </c>
      <c r="PVZ118" s="85">
        <v>30152003</v>
      </c>
      <c r="PWA118" s="85">
        <v>30152003</v>
      </c>
      <c r="PWB118" s="85">
        <v>30152003</v>
      </c>
      <c r="PWC118" s="85">
        <v>30152003</v>
      </c>
      <c r="PWD118" s="85">
        <v>30152003</v>
      </c>
      <c r="PWE118" s="85">
        <v>30152003</v>
      </c>
      <c r="PWF118" s="85">
        <v>30152003</v>
      </c>
      <c r="PWG118" s="85">
        <v>30152003</v>
      </c>
      <c r="PWH118" s="85">
        <v>30152003</v>
      </c>
      <c r="PWI118" s="85">
        <v>30152003</v>
      </c>
      <c r="PWJ118" s="85">
        <v>30152003</v>
      </c>
      <c r="PWK118" s="85">
        <v>30152003</v>
      </c>
      <c r="PWL118" s="85">
        <v>30152003</v>
      </c>
      <c r="PWM118" s="85">
        <v>30152003</v>
      </c>
      <c r="PWN118" s="85">
        <v>30152003</v>
      </c>
      <c r="PWO118" s="85">
        <v>30152003</v>
      </c>
      <c r="PWP118" s="85">
        <v>30152003</v>
      </c>
      <c r="PWQ118" s="85">
        <v>30152003</v>
      </c>
      <c r="PWR118" s="85">
        <v>30152003</v>
      </c>
      <c r="PWS118" s="85">
        <v>30152003</v>
      </c>
      <c r="PWT118" s="85">
        <v>30152003</v>
      </c>
      <c r="PWU118" s="85">
        <v>30152003</v>
      </c>
      <c r="PWV118" s="85">
        <v>30152003</v>
      </c>
      <c r="PWW118" s="85">
        <v>30152003</v>
      </c>
      <c r="PWX118" s="85">
        <v>30152003</v>
      </c>
      <c r="PWY118" s="85">
        <v>30152003</v>
      </c>
      <c r="PWZ118" s="85">
        <v>30152003</v>
      </c>
      <c r="PXA118" s="85">
        <v>30152003</v>
      </c>
      <c r="PXB118" s="85">
        <v>30152003</v>
      </c>
      <c r="PXC118" s="85">
        <v>30152003</v>
      </c>
      <c r="PXD118" s="85">
        <v>30152003</v>
      </c>
      <c r="PXE118" s="85">
        <v>30152003</v>
      </c>
      <c r="PXF118" s="85">
        <v>30152003</v>
      </c>
      <c r="PXG118" s="85">
        <v>30152003</v>
      </c>
      <c r="PXH118" s="85">
        <v>30152003</v>
      </c>
      <c r="PXI118" s="85">
        <v>30152003</v>
      </c>
      <c r="PXJ118" s="85">
        <v>30152003</v>
      </c>
      <c r="PXK118" s="85">
        <v>30152003</v>
      </c>
      <c r="PXL118" s="85">
        <v>30152003</v>
      </c>
      <c r="PXM118" s="85">
        <v>30152003</v>
      </c>
      <c r="PXN118" s="85">
        <v>30152003</v>
      </c>
      <c r="PXO118" s="85">
        <v>30152003</v>
      </c>
      <c r="PXP118" s="85">
        <v>30152003</v>
      </c>
      <c r="PXQ118" s="85">
        <v>30152003</v>
      </c>
      <c r="PXR118" s="85">
        <v>30152003</v>
      </c>
      <c r="PXS118" s="85">
        <v>30152003</v>
      </c>
      <c r="PXT118" s="85">
        <v>30152003</v>
      </c>
      <c r="PXU118" s="85">
        <v>30152003</v>
      </c>
      <c r="PXV118" s="85">
        <v>30152003</v>
      </c>
      <c r="PXW118" s="85">
        <v>30152003</v>
      </c>
      <c r="PXX118" s="85">
        <v>30152003</v>
      </c>
      <c r="PXY118" s="85">
        <v>30152003</v>
      </c>
      <c r="PXZ118" s="85">
        <v>30152003</v>
      </c>
      <c r="PYA118" s="85">
        <v>30152003</v>
      </c>
      <c r="PYB118" s="85">
        <v>30152003</v>
      </c>
      <c r="PYC118" s="85">
        <v>30152003</v>
      </c>
      <c r="PYD118" s="85">
        <v>30152003</v>
      </c>
      <c r="PYE118" s="85">
        <v>30152003</v>
      </c>
      <c r="PYF118" s="85">
        <v>30152003</v>
      </c>
      <c r="PYG118" s="85">
        <v>30152003</v>
      </c>
      <c r="PYH118" s="85">
        <v>30152003</v>
      </c>
      <c r="PYI118" s="85">
        <v>30152003</v>
      </c>
      <c r="PYJ118" s="85">
        <v>30152003</v>
      </c>
      <c r="PYK118" s="85">
        <v>30152003</v>
      </c>
      <c r="PYL118" s="85">
        <v>30152003</v>
      </c>
      <c r="PYM118" s="85">
        <v>30152003</v>
      </c>
      <c r="PYN118" s="85">
        <v>30152003</v>
      </c>
      <c r="PYO118" s="85">
        <v>30152003</v>
      </c>
      <c r="PYP118" s="85">
        <v>30152003</v>
      </c>
      <c r="PYQ118" s="85">
        <v>30152003</v>
      </c>
      <c r="PYR118" s="85">
        <v>30152003</v>
      </c>
      <c r="PYS118" s="85">
        <v>30152003</v>
      </c>
      <c r="PYT118" s="85">
        <v>30152003</v>
      </c>
      <c r="PYU118" s="85">
        <v>30152003</v>
      </c>
      <c r="PYV118" s="85">
        <v>30152003</v>
      </c>
      <c r="PYW118" s="85">
        <v>30152003</v>
      </c>
      <c r="PYX118" s="85">
        <v>30152003</v>
      </c>
      <c r="PYY118" s="85">
        <v>30152003</v>
      </c>
      <c r="PYZ118" s="85">
        <v>30152003</v>
      </c>
      <c r="PZA118" s="85">
        <v>30152003</v>
      </c>
      <c r="PZB118" s="85">
        <v>30152003</v>
      </c>
      <c r="PZC118" s="85">
        <v>30152003</v>
      </c>
      <c r="PZD118" s="85">
        <v>30152003</v>
      </c>
      <c r="PZE118" s="85">
        <v>30152003</v>
      </c>
      <c r="PZF118" s="85">
        <v>30152003</v>
      </c>
      <c r="PZG118" s="85">
        <v>30152003</v>
      </c>
      <c r="PZH118" s="85">
        <v>30152003</v>
      </c>
      <c r="PZI118" s="85">
        <v>30152003</v>
      </c>
      <c r="PZJ118" s="85">
        <v>30152003</v>
      </c>
      <c r="PZK118" s="85">
        <v>30152003</v>
      </c>
      <c r="PZL118" s="85">
        <v>30152003</v>
      </c>
      <c r="PZM118" s="85">
        <v>30152003</v>
      </c>
      <c r="PZN118" s="85">
        <v>30152003</v>
      </c>
      <c r="PZO118" s="85">
        <v>30152003</v>
      </c>
      <c r="PZP118" s="85">
        <v>30152003</v>
      </c>
      <c r="PZQ118" s="85">
        <v>30152003</v>
      </c>
      <c r="PZR118" s="85">
        <v>30152003</v>
      </c>
      <c r="PZS118" s="85">
        <v>30152003</v>
      </c>
      <c r="PZT118" s="85">
        <v>30152003</v>
      </c>
      <c r="PZU118" s="85">
        <v>30152003</v>
      </c>
      <c r="PZV118" s="85">
        <v>30152003</v>
      </c>
      <c r="PZW118" s="85">
        <v>30152003</v>
      </c>
      <c r="PZX118" s="85">
        <v>30152003</v>
      </c>
      <c r="PZY118" s="85">
        <v>30152003</v>
      </c>
      <c r="PZZ118" s="85">
        <v>30152003</v>
      </c>
      <c r="QAA118" s="85">
        <v>30152003</v>
      </c>
      <c r="QAB118" s="85">
        <v>30152003</v>
      </c>
      <c r="QAC118" s="85">
        <v>30152003</v>
      </c>
      <c r="QAD118" s="85">
        <v>30152003</v>
      </c>
      <c r="QAE118" s="85">
        <v>30152003</v>
      </c>
      <c r="QAF118" s="85">
        <v>30152003</v>
      </c>
      <c r="QAG118" s="85">
        <v>30152003</v>
      </c>
      <c r="QAH118" s="85">
        <v>30152003</v>
      </c>
      <c r="QAI118" s="85">
        <v>30152003</v>
      </c>
      <c r="QAJ118" s="85">
        <v>30152003</v>
      </c>
      <c r="QAK118" s="85">
        <v>30152003</v>
      </c>
      <c r="QAL118" s="85">
        <v>30152003</v>
      </c>
      <c r="QAM118" s="85">
        <v>30152003</v>
      </c>
      <c r="QAN118" s="85">
        <v>30152003</v>
      </c>
      <c r="QAO118" s="85">
        <v>30152003</v>
      </c>
      <c r="QAP118" s="85">
        <v>30152003</v>
      </c>
      <c r="QAQ118" s="85">
        <v>30152003</v>
      </c>
      <c r="QAR118" s="85">
        <v>30152003</v>
      </c>
      <c r="QAS118" s="85">
        <v>30152003</v>
      </c>
      <c r="QAT118" s="85">
        <v>30152003</v>
      </c>
      <c r="QAU118" s="85">
        <v>30152003</v>
      </c>
      <c r="QAV118" s="85">
        <v>30152003</v>
      </c>
      <c r="QAW118" s="85">
        <v>30152003</v>
      </c>
      <c r="QAX118" s="85">
        <v>30152003</v>
      </c>
      <c r="QAY118" s="85">
        <v>30152003</v>
      </c>
      <c r="QAZ118" s="85">
        <v>30152003</v>
      </c>
      <c r="QBA118" s="85">
        <v>30152003</v>
      </c>
      <c r="QBB118" s="85">
        <v>30152003</v>
      </c>
      <c r="QBC118" s="85">
        <v>30152003</v>
      </c>
      <c r="QBD118" s="85">
        <v>30152003</v>
      </c>
      <c r="QBE118" s="85">
        <v>30152003</v>
      </c>
      <c r="QBF118" s="85">
        <v>30152003</v>
      </c>
      <c r="QBG118" s="85">
        <v>30152003</v>
      </c>
      <c r="QBH118" s="85">
        <v>30152003</v>
      </c>
      <c r="QBI118" s="85">
        <v>30152003</v>
      </c>
      <c r="QBJ118" s="85">
        <v>30152003</v>
      </c>
      <c r="QBK118" s="85">
        <v>30152003</v>
      </c>
      <c r="QBL118" s="85">
        <v>30152003</v>
      </c>
      <c r="QBM118" s="85">
        <v>30152003</v>
      </c>
      <c r="QBN118" s="85">
        <v>30152003</v>
      </c>
      <c r="QBO118" s="85">
        <v>30152003</v>
      </c>
      <c r="QBP118" s="85">
        <v>30152003</v>
      </c>
      <c r="QBQ118" s="85">
        <v>30152003</v>
      </c>
      <c r="QBR118" s="85">
        <v>30152003</v>
      </c>
      <c r="QBS118" s="85">
        <v>30152003</v>
      </c>
      <c r="QBT118" s="85">
        <v>30152003</v>
      </c>
      <c r="QBU118" s="85">
        <v>30152003</v>
      </c>
      <c r="QBV118" s="85">
        <v>30152003</v>
      </c>
      <c r="QBW118" s="85">
        <v>30152003</v>
      </c>
      <c r="QBX118" s="85">
        <v>30152003</v>
      </c>
      <c r="QBY118" s="85">
        <v>30152003</v>
      </c>
      <c r="QBZ118" s="85">
        <v>30152003</v>
      </c>
      <c r="QCA118" s="85">
        <v>30152003</v>
      </c>
      <c r="QCB118" s="85">
        <v>30152003</v>
      </c>
      <c r="QCC118" s="85">
        <v>30152003</v>
      </c>
      <c r="QCD118" s="85">
        <v>30152003</v>
      </c>
      <c r="QCE118" s="85">
        <v>30152003</v>
      </c>
      <c r="QCF118" s="85">
        <v>30152003</v>
      </c>
      <c r="QCG118" s="85">
        <v>30152003</v>
      </c>
      <c r="QCH118" s="85">
        <v>30152003</v>
      </c>
      <c r="QCI118" s="85">
        <v>30152003</v>
      </c>
      <c r="QCJ118" s="85">
        <v>30152003</v>
      </c>
      <c r="QCK118" s="85">
        <v>30152003</v>
      </c>
      <c r="QCL118" s="85">
        <v>30152003</v>
      </c>
      <c r="QCM118" s="85">
        <v>30152003</v>
      </c>
      <c r="QCN118" s="85">
        <v>30152003</v>
      </c>
      <c r="QCO118" s="85">
        <v>30152003</v>
      </c>
      <c r="QCP118" s="85">
        <v>30152003</v>
      </c>
      <c r="QCQ118" s="85">
        <v>30152003</v>
      </c>
      <c r="QCR118" s="85">
        <v>30152003</v>
      </c>
      <c r="QCS118" s="85">
        <v>30152003</v>
      </c>
      <c r="QCT118" s="85">
        <v>30152003</v>
      </c>
      <c r="QCU118" s="85">
        <v>30152003</v>
      </c>
      <c r="QCV118" s="85">
        <v>30152003</v>
      </c>
      <c r="QCW118" s="85">
        <v>30152003</v>
      </c>
      <c r="QCX118" s="85">
        <v>30152003</v>
      </c>
      <c r="QCY118" s="85">
        <v>30152003</v>
      </c>
      <c r="QCZ118" s="85">
        <v>30152003</v>
      </c>
      <c r="QDA118" s="85">
        <v>30152003</v>
      </c>
      <c r="QDB118" s="85">
        <v>30152003</v>
      </c>
      <c r="QDC118" s="85">
        <v>30152003</v>
      </c>
      <c r="QDD118" s="85">
        <v>30152003</v>
      </c>
      <c r="QDE118" s="85">
        <v>30152003</v>
      </c>
      <c r="QDF118" s="85">
        <v>30152003</v>
      </c>
      <c r="QDG118" s="85">
        <v>30152003</v>
      </c>
      <c r="QDH118" s="85">
        <v>30152003</v>
      </c>
      <c r="QDI118" s="85">
        <v>30152003</v>
      </c>
      <c r="QDJ118" s="85">
        <v>30152003</v>
      </c>
      <c r="QDK118" s="85">
        <v>30152003</v>
      </c>
      <c r="QDL118" s="85">
        <v>30152003</v>
      </c>
      <c r="QDM118" s="85">
        <v>30152003</v>
      </c>
      <c r="QDN118" s="85">
        <v>30152003</v>
      </c>
      <c r="QDO118" s="85">
        <v>30152003</v>
      </c>
      <c r="QDP118" s="85">
        <v>30152003</v>
      </c>
      <c r="QDQ118" s="85">
        <v>30152003</v>
      </c>
      <c r="QDR118" s="85">
        <v>30152003</v>
      </c>
      <c r="QDS118" s="85">
        <v>30152003</v>
      </c>
      <c r="QDT118" s="85">
        <v>30152003</v>
      </c>
      <c r="QDU118" s="85">
        <v>30152003</v>
      </c>
      <c r="QDV118" s="85">
        <v>30152003</v>
      </c>
      <c r="QDW118" s="85">
        <v>30152003</v>
      </c>
      <c r="QDX118" s="85">
        <v>30152003</v>
      </c>
      <c r="QDY118" s="85">
        <v>30152003</v>
      </c>
      <c r="QDZ118" s="85">
        <v>30152003</v>
      </c>
      <c r="QEA118" s="85">
        <v>30152003</v>
      </c>
      <c r="QEB118" s="85">
        <v>30152003</v>
      </c>
      <c r="QEC118" s="85">
        <v>30152003</v>
      </c>
      <c r="QED118" s="85">
        <v>30152003</v>
      </c>
      <c r="QEE118" s="85">
        <v>30152003</v>
      </c>
      <c r="QEF118" s="85">
        <v>30152003</v>
      </c>
      <c r="QEG118" s="85">
        <v>30152003</v>
      </c>
      <c r="QEH118" s="85">
        <v>30152003</v>
      </c>
      <c r="QEI118" s="85">
        <v>30152003</v>
      </c>
      <c r="QEJ118" s="85">
        <v>30152003</v>
      </c>
      <c r="QEK118" s="85">
        <v>30152003</v>
      </c>
      <c r="QEL118" s="85">
        <v>30152003</v>
      </c>
      <c r="QEM118" s="85">
        <v>30152003</v>
      </c>
      <c r="QEN118" s="85">
        <v>30152003</v>
      </c>
      <c r="QEO118" s="85">
        <v>30152003</v>
      </c>
      <c r="QEP118" s="85">
        <v>30152003</v>
      </c>
      <c r="QEQ118" s="85">
        <v>30152003</v>
      </c>
      <c r="QER118" s="85">
        <v>30152003</v>
      </c>
      <c r="QES118" s="85">
        <v>30152003</v>
      </c>
      <c r="QET118" s="85">
        <v>30152003</v>
      </c>
      <c r="QEU118" s="85">
        <v>30152003</v>
      </c>
      <c r="QEV118" s="85">
        <v>30152003</v>
      </c>
      <c r="QEW118" s="85">
        <v>30152003</v>
      </c>
      <c r="QEX118" s="85">
        <v>30152003</v>
      </c>
      <c r="QEY118" s="85">
        <v>30152003</v>
      </c>
      <c r="QEZ118" s="85">
        <v>30152003</v>
      </c>
      <c r="QFA118" s="85">
        <v>30152003</v>
      </c>
      <c r="QFB118" s="85">
        <v>30152003</v>
      </c>
      <c r="QFC118" s="85">
        <v>30152003</v>
      </c>
      <c r="QFD118" s="85">
        <v>30152003</v>
      </c>
      <c r="QFE118" s="85">
        <v>30152003</v>
      </c>
      <c r="QFF118" s="85">
        <v>30152003</v>
      </c>
      <c r="QFG118" s="85">
        <v>30152003</v>
      </c>
      <c r="QFH118" s="85">
        <v>30152003</v>
      </c>
      <c r="QFI118" s="85">
        <v>30152003</v>
      </c>
      <c r="QFJ118" s="85">
        <v>30152003</v>
      </c>
      <c r="QFK118" s="85">
        <v>30152003</v>
      </c>
      <c r="QFL118" s="85">
        <v>30152003</v>
      </c>
      <c r="QFM118" s="85">
        <v>30152003</v>
      </c>
      <c r="QFN118" s="85">
        <v>30152003</v>
      </c>
      <c r="QFO118" s="85">
        <v>30152003</v>
      </c>
      <c r="QFP118" s="85">
        <v>30152003</v>
      </c>
      <c r="QFQ118" s="85">
        <v>30152003</v>
      </c>
      <c r="QFR118" s="85">
        <v>30152003</v>
      </c>
      <c r="QFS118" s="85">
        <v>30152003</v>
      </c>
      <c r="QFT118" s="85">
        <v>30152003</v>
      </c>
      <c r="QFU118" s="85">
        <v>30152003</v>
      </c>
      <c r="QFV118" s="85">
        <v>30152003</v>
      </c>
      <c r="QFW118" s="85">
        <v>30152003</v>
      </c>
      <c r="QFX118" s="85">
        <v>30152003</v>
      </c>
      <c r="QFY118" s="85">
        <v>30152003</v>
      </c>
      <c r="QFZ118" s="85">
        <v>30152003</v>
      </c>
      <c r="QGA118" s="85">
        <v>30152003</v>
      </c>
      <c r="QGB118" s="85">
        <v>30152003</v>
      </c>
      <c r="QGC118" s="85">
        <v>30152003</v>
      </c>
      <c r="QGD118" s="85">
        <v>30152003</v>
      </c>
      <c r="QGE118" s="85">
        <v>30152003</v>
      </c>
      <c r="QGF118" s="85">
        <v>30152003</v>
      </c>
      <c r="QGG118" s="85">
        <v>30152003</v>
      </c>
      <c r="QGH118" s="85">
        <v>30152003</v>
      </c>
      <c r="QGI118" s="85">
        <v>30152003</v>
      </c>
      <c r="QGJ118" s="85">
        <v>30152003</v>
      </c>
      <c r="QGK118" s="85">
        <v>30152003</v>
      </c>
      <c r="QGL118" s="85">
        <v>30152003</v>
      </c>
      <c r="QGM118" s="85">
        <v>30152003</v>
      </c>
      <c r="QGN118" s="85">
        <v>30152003</v>
      </c>
      <c r="QGO118" s="85">
        <v>30152003</v>
      </c>
      <c r="QGP118" s="85">
        <v>30152003</v>
      </c>
      <c r="QGQ118" s="85">
        <v>30152003</v>
      </c>
      <c r="QGR118" s="85">
        <v>30152003</v>
      </c>
      <c r="QGS118" s="85">
        <v>30152003</v>
      </c>
      <c r="QGT118" s="85">
        <v>30152003</v>
      </c>
      <c r="QGU118" s="85">
        <v>30152003</v>
      </c>
      <c r="QGV118" s="85">
        <v>30152003</v>
      </c>
      <c r="QGW118" s="85">
        <v>30152003</v>
      </c>
      <c r="QGX118" s="85">
        <v>30152003</v>
      </c>
      <c r="QGY118" s="85">
        <v>30152003</v>
      </c>
      <c r="QGZ118" s="85">
        <v>30152003</v>
      </c>
      <c r="QHA118" s="85">
        <v>30152003</v>
      </c>
      <c r="QHB118" s="85">
        <v>30152003</v>
      </c>
      <c r="QHC118" s="85">
        <v>30152003</v>
      </c>
      <c r="QHD118" s="85">
        <v>30152003</v>
      </c>
      <c r="QHE118" s="85">
        <v>30152003</v>
      </c>
      <c r="QHF118" s="85">
        <v>30152003</v>
      </c>
      <c r="QHG118" s="85">
        <v>30152003</v>
      </c>
      <c r="QHH118" s="85">
        <v>30152003</v>
      </c>
      <c r="QHI118" s="85">
        <v>30152003</v>
      </c>
      <c r="QHJ118" s="85">
        <v>30152003</v>
      </c>
      <c r="QHK118" s="85">
        <v>30152003</v>
      </c>
      <c r="QHL118" s="85">
        <v>30152003</v>
      </c>
      <c r="QHM118" s="85">
        <v>30152003</v>
      </c>
      <c r="QHN118" s="85">
        <v>30152003</v>
      </c>
      <c r="QHO118" s="85">
        <v>30152003</v>
      </c>
      <c r="QHP118" s="85">
        <v>30152003</v>
      </c>
      <c r="QHQ118" s="85">
        <v>30152003</v>
      </c>
      <c r="QHR118" s="85">
        <v>30152003</v>
      </c>
      <c r="QHS118" s="85">
        <v>30152003</v>
      </c>
      <c r="QHT118" s="85">
        <v>30152003</v>
      </c>
      <c r="QHU118" s="85">
        <v>30152003</v>
      </c>
      <c r="QHV118" s="85">
        <v>30152003</v>
      </c>
      <c r="QHW118" s="85">
        <v>30152003</v>
      </c>
      <c r="QHX118" s="85">
        <v>30152003</v>
      </c>
      <c r="QHY118" s="85">
        <v>30152003</v>
      </c>
      <c r="QHZ118" s="85">
        <v>30152003</v>
      </c>
      <c r="QIA118" s="85">
        <v>30152003</v>
      </c>
      <c r="QIB118" s="85">
        <v>30152003</v>
      </c>
      <c r="QIC118" s="85">
        <v>30152003</v>
      </c>
      <c r="QID118" s="85">
        <v>30152003</v>
      </c>
      <c r="QIE118" s="85">
        <v>30152003</v>
      </c>
      <c r="QIF118" s="85">
        <v>30152003</v>
      </c>
      <c r="QIG118" s="85">
        <v>30152003</v>
      </c>
      <c r="QIH118" s="85">
        <v>30152003</v>
      </c>
      <c r="QII118" s="85">
        <v>30152003</v>
      </c>
      <c r="QIJ118" s="85">
        <v>30152003</v>
      </c>
      <c r="QIK118" s="85">
        <v>30152003</v>
      </c>
      <c r="QIL118" s="85">
        <v>30152003</v>
      </c>
      <c r="QIM118" s="85">
        <v>30152003</v>
      </c>
      <c r="QIN118" s="85">
        <v>30152003</v>
      </c>
      <c r="QIO118" s="85">
        <v>30152003</v>
      </c>
      <c r="QIP118" s="85">
        <v>30152003</v>
      </c>
      <c r="QIQ118" s="85">
        <v>30152003</v>
      </c>
      <c r="QIR118" s="85">
        <v>30152003</v>
      </c>
      <c r="QIS118" s="85">
        <v>30152003</v>
      </c>
      <c r="QIT118" s="85">
        <v>30152003</v>
      </c>
      <c r="QIU118" s="85">
        <v>30152003</v>
      </c>
      <c r="QIV118" s="85">
        <v>30152003</v>
      </c>
      <c r="QIW118" s="85">
        <v>30152003</v>
      </c>
      <c r="QIX118" s="85">
        <v>30152003</v>
      </c>
      <c r="QIY118" s="85">
        <v>30152003</v>
      </c>
      <c r="QIZ118" s="85">
        <v>30152003</v>
      </c>
      <c r="QJA118" s="85">
        <v>30152003</v>
      </c>
      <c r="QJB118" s="85">
        <v>30152003</v>
      </c>
      <c r="QJC118" s="85">
        <v>30152003</v>
      </c>
      <c r="QJD118" s="85">
        <v>30152003</v>
      </c>
      <c r="QJE118" s="85">
        <v>30152003</v>
      </c>
      <c r="QJF118" s="85">
        <v>30152003</v>
      </c>
      <c r="QJG118" s="85">
        <v>30152003</v>
      </c>
      <c r="QJH118" s="85">
        <v>30152003</v>
      </c>
      <c r="QJI118" s="85">
        <v>30152003</v>
      </c>
      <c r="QJJ118" s="85">
        <v>30152003</v>
      </c>
      <c r="QJK118" s="85">
        <v>30152003</v>
      </c>
      <c r="QJL118" s="85">
        <v>30152003</v>
      </c>
      <c r="QJM118" s="85">
        <v>30152003</v>
      </c>
      <c r="QJN118" s="85">
        <v>30152003</v>
      </c>
      <c r="QJO118" s="85">
        <v>30152003</v>
      </c>
      <c r="QJP118" s="85">
        <v>30152003</v>
      </c>
      <c r="QJQ118" s="85">
        <v>30152003</v>
      </c>
      <c r="QJR118" s="85">
        <v>30152003</v>
      </c>
      <c r="QJS118" s="85">
        <v>30152003</v>
      </c>
      <c r="QJT118" s="85">
        <v>30152003</v>
      </c>
      <c r="QJU118" s="85">
        <v>30152003</v>
      </c>
      <c r="QJV118" s="85">
        <v>30152003</v>
      </c>
      <c r="QJW118" s="85">
        <v>30152003</v>
      </c>
      <c r="QJX118" s="85">
        <v>30152003</v>
      </c>
      <c r="QJY118" s="85">
        <v>30152003</v>
      </c>
      <c r="QJZ118" s="85">
        <v>30152003</v>
      </c>
      <c r="QKA118" s="85">
        <v>30152003</v>
      </c>
      <c r="QKB118" s="85">
        <v>30152003</v>
      </c>
      <c r="QKC118" s="85">
        <v>30152003</v>
      </c>
      <c r="QKD118" s="85">
        <v>30152003</v>
      </c>
      <c r="QKE118" s="85">
        <v>30152003</v>
      </c>
      <c r="QKF118" s="85">
        <v>30152003</v>
      </c>
      <c r="QKG118" s="85">
        <v>30152003</v>
      </c>
      <c r="QKH118" s="85">
        <v>30152003</v>
      </c>
      <c r="QKI118" s="85">
        <v>30152003</v>
      </c>
      <c r="QKJ118" s="85">
        <v>30152003</v>
      </c>
      <c r="QKK118" s="85">
        <v>30152003</v>
      </c>
      <c r="QKL118" s="85">
        <v>30152003</v>
      </c>
      <c r="QKM118" s="85">
        <v>30152003</v>
      </c>
      <c r="QKN118" s="85">
        <v>30152003</v>
      </c>
      <c r="QKO118" s="85">
        <v>30152003</v>
      </c>
      <c r="QKP118" s="85">
        <v>30152003</v>
      </c>
      <c r="QKQ118" s="85">
        <v>30152003</v>
      </c>
      <c r="QKR118" s="85">
        <v>30152003</v>
      </c>
      <c r="QKS118" s="85">
        <v>30152003</v>
      </c>
      <c r="QKT118" s="85">
        <v>30152003</v>
      </c>
      <c r="QKU118" s="85">
        <v>30152003</v>
      </c>
      <c r="QKV118" s="85">
        <v>30152003</v>
      </c>
      <c r="QKW118" s="85">
        <v>30152003</v>
      </c>
      <c r="QKX118" s="85">
        <v>30152003</v>
      </c>
      <c r="QKY118" s="85">
        <v>30152003</v>
      </c>
      <c r="QKZ118" s="85">
        <v>30152003</v>
      </c>
      <c r="QLA118" s="85">
        <v>30152003</v>
      </c>
      <c r="QLB118" s="85">
        <v>30152003</v>
      </c>
      <c r="QLC118" s="85">
        <v>30152003</v>
      </c>
      <c r="QLD118" s="85">
        <v>30152003</v>
      </c>
      <c r="QLE118" s="85">
        <v>30152003</v>
      </c>
      <c r="QLF118" s="85">
        <v>30152003</v>
      </c>
      <c r="QLG118" s="85">
        <v>30152003</v>
      </c>
      <c r="QLH118" s="85">
        <v>30152003</v>
      </c>
      <c r="QLI118" s="85">
        <v>30152003</v>
      </c>
      <c r="QLJ118" s="85">
        <v>30152003</v>
      </c>
      <c r="QLK118" s="85">
        <v>30152003</v>
      </c>
      <c r="QLL118" s="85">
        <v>30152003</v>
      </c>
      <c r="QLM118" s="85">
        <v>30152003</v>
      </c>
      <c r="QLN118" s="85">
        <v>30152003</v>
      </c>
      <c r="QLO118" s="85">
        <v>30152003</v>
      </c>
      <c r="QLP118" s="85">
        <v>30152003</v>
      </c>
      <c r="QLQ118" s="85">
        <v>30152003</v>
      </c>
      <c r="QLR118" s="85">
        <v>30152003</v>
      </c>
      <c r="QLS118" s="85">
        <v>30152003</v>
      </c>
      <c r="QLT118" s="85">
        <v>30152003</v>
      </c>
      <c r="QLU118" s="85">
        <v>30152003</v>
      </c>
      <c r="QLV118" s="85">
        <v>30152003</v>
      </c>
      <c r="QLW118" s="85">
        <v>30152003</v>
      </c>
      <c r="QLX118" s="85">
        <v>30152003</v>
      </c>
      <c r="QLY118" s="85">
        <v>30152003</v>
      </c>
      <c r="QLZ118" s="85">
        <v>30152003</v>
      </c>
      <c r="QMA118" s="85">
        <v>30152003</v>
      </c>
      <c r="QMB118" s="85">
        <v>30152003</v>
      </c>
      <c r="QMC118" s="85">
        <v>30152003</v>
      </c>
      <c r="QMD118" s="85">
        <v>30152003</v>
      </c>
      <c r="QME118" s="85">
        <v>30152003</v>
      </c>
      <c r="QMF118" s="85">
        <v>30152003</v>
      </c>
      <c r="QMG118" s="85">
        <v>30152003</v>
      </c>
      <c r="QMH118" s="85">
        <v>30152003</v>
      </c>
      <c r="QMI118" s="85">
        <v>30152003</v>
      </c>
      <c r="QMJ118" s="85">
        <v>30152003</v>
      </c>
      <c r="QMK118" s="85">
        <v>30152003</v>
      </c>
      <c r="QML118" s="85">
        <v>30152003</v>
      </c>
      <c r="QMM118" s="85">
        <v>30152003</v>
      </c>
      <c r="QMN118" s="85">
        <v>30152003</v>
      </c>
      <c r="QMO118" s="85">
        <v>30152003</v>
      </c>
      <c r="QMP118" s="85">
        <v>30152003</v>
      </c>
      <c r="QMQ118" s="85">
        <v>30152003</v>
      </c>
      <c r="QMR118" s="85">
        <v>30152003</v>
      </c>
      <c r="QMS118" s="85">
        <v>30152003</v>
      </c>
      <c r="QMT118" s="85">
        <v>30152003</v>
      </c>
      <c r="QMU118" s="85">
        <v>30152003</v>
      </c>
      <c r="QMV118" s="85">
        <v>30152003</v>
      </c>
      <c r="QMW118" s="85">
        <v>30152003</v>
      </c>
      <c r="QMX118" s="85">
        <v>30152003</v>
      </c>
      <c r="QMY118" s="85">
        <v>30152003</v>
      </c>
      <c r="QMZ118" s="85">
        <v>30152003</v>
      </c>
      <c r="QNA118" s="85">
        <v>30152003</v>
      </c>
      <c r="QNB118" s="85">
        <v>30152003</v>
      </c>
      <c r="QNC118" s="85">
        <v>30152003</v>
      </c>
      <c r="QND118" s="85">
        <v>30152003</v>
      </c>
      <c r="QNE118" s="85">
        <v>30152003</v>
      </c>
      <c r="QNF118" s="85">
        <v>30152003</v>
      </c>
      <c r="QNG118" s="85">
        <v>30152003</v>
      </c>
      <c r="QNH118" s="85">
        <v>30152003</v>
      </c>
      <c r="QNI118" s="85">
        <v>30152003</v>
      </c>
      <c r="QNJ118" s="85">
        <v>30152003</v>
      </c>
      <c r="QNK118" s="85">
        <v>30152003</v>
      </c>
      <c r="QNL118" s="85">
        <v>30152003</v>
      </c>
      <c r="QNM118" s="85">
        <v>30152003</v>
      </c>
      <c r="QNN118" s="85">
        <v>30152003</v>
      </c>
      <c r="QNO118" s="85">
        <v>30152003</v>
      </c>
      <c r="QNP118" s="85">
        <v>30152003</v>
      </c>
      <c r="QNQ118" s="85">
        <v>30152003</v>
      </c>
      <c r="QNR118" s="85">
        <v>30152003</v>
      </c>
      <c r="QNS118" s="85">
        <v>30152003</v>
      </c>
      <c r="QNT118" s="85">
        <v>30152003</v>
      </c>
      <c r="QNU118" s="85">
        <v>30152003</v>
      </c>
      <c r="QNV118" s="85">
        <v>30152003</v>
      </c>
      <c r="QNW118" s="85">
        <v>30152003</v>
      </c>
      <c r="QNX118" s="85">
        <v>30152003</v>
      </c>
      <c r="QNY118" s="85">
        <v>30152003</v>
      </c>
      <c r="QNZ118" s="85">
        <v>30152003</v>
      </c>
      <c r="QOA118" s="85">
        <v>30152003</v>
      </c>
      <c r="QOB118" s="85">
        <v>30152003</v>
      </c>
      <c r="QOC118" s="85">
        <v>30152003</v>
      </c>
      <c r="QOD118" s="85">
        <v>30152003</v>
      </c>
      <c r="QOE118" s="85">
        <v>30152003</v>
      </c>
      <c r="QOF118" s="85">
        <v>30152003</v>
      </c>
      <c r="QOG118" s="85">
        <v>30152003</v>
      </c>
      <c r="QOH118" s="85">
        <v>30152003</v>
      </c>
      <c r="QOI118" s="85">
        <v>30152003</v>
      </c>
      <c r="QOJ118" s="85">
        <v>30152003</v>
      </c>
      <c r="QOK118" s="85">
        <v>30152003</v>
      </c>
      <c r="QOL118" s="85">
        <v>30152003</v>
      </c>
      <c r="QOM118" s="85">
        <v>30152003</v>
      </c>
      <c r="QON118" s="85">
        <v>30152003</v>
      </c>
      <c r="QOO118" s="85">
        <v>30152003</v>
      </c>
      <c r="QOP118" s="85">
        <v>30152003</v>
      </c>
      <c r="QOQ118" s="85">
        <v>30152003</v>
      </c>
      <c r="QOR118" s="85">
        <v>30152003</v>
      </c>
      <c r="QOS118" s="85">
        <v>30152003</v>
      </c>
      <c r="QOT118" s="85">
        <v>30152003</v>
      </c>
      <c r="QOU118" s="85">
        <v>30152003</v>
      </c>
      <c r="QOV118" s="85">
        <v>30152003</v>
      </c>
      <c r="QOW118" s="85">
        <v>30152003</v>
      </c>
      <c r="QOX118" s="85">
        <v>30152003</v>
      </c>
      <c r="QOY118" s="85">
        <v>30152003</v>
      </c>
      <c r="QOZ118" s="85">
        <v>30152003</v>
      </c>
      <c r="QPA118" s="85">
        <v>30152003</v>
      </c>
      <c r="QPB118" s="85">
        <v>30152003</v>
      </c>
      <c r="QPC118" s="85">
        <v>30152003</v>
      </c>
      <c r="QPD118" s="85">
        <v>30152003</v>
      </c>
      <c r="QPE118" s="85">
        <v>30152003</v>
      </c>
      <c r="QPF118" s="85">
        <v>30152003</v>
      </c>
      <c r="QPG118" s="85">
        <v>30152003</v>
      </c>
      <c r="QPH118" s="85">
        <v>30152003</v>
      </c>
      <c r="QPI118" s="85">
        <v>30152003</v>
      </c>
      <c r="QPJ118" s="85">
        <v>30152003</v>
      </c>
      <c r="QPK118" s="85">
        <v>30152003</v>
      </c>
      <c r="QPL118" s="85">
        <v>30152003</v>
      </c>
      <c r="QPM118" s="85">
        <v>30152003</v>
      </c>
      <c r="QPN118" s="85">
        <v>30152003</v>
      </c>
      <c r="QPO118" s="85">
        <v>30152003</v>
      </c>
      <c r="QPP118" s="85">
        <v>30152003</v>
      </c>
      <c r="QPQ118" s="85">
        <v>30152003</v>
      </c>
      <c r="QPR118" s="85">
        <v>30152003</v>
      </c>
      <c r="QPS118" s="85">
        <v>30152003</v>
      </c>
      <c r="QPT118" s="85">
        <v>30152003</v>
      </c>
      <c r="QPU118" s="85">
        <v>30152003</v>
      </c>
      <c r="QPV118" s="85">
        <v>30152003</v>
      </c>
      <c r="QPW118" s="85">
        <v>30152003</v>
      </c>
      <c r="QPX118" s="85">
        <v>30152003</v>
      </c>
      <c r="QPY118" s="85">
        <v>30152003</v>
      </c>
      <c r="QPZ118" s="85">
        <v>30152003</v>
      </c>
      <c r="QQA118" s="85">
        <v>30152003</v>
      </c>
      <c r="QQB118" s="85">
        <v>30152003</v>
      </c>
      <c r="QQC118" s="85">
        <v>30152003</v>
      </c>
      <c r="QQD118" s="85">
        <v>30152003</v>
      </c>
      <c r="QQE118" s="85">
        <v>30152003</v>
      </c>
      <c r="QQF118" s="85">
        <v>30152003</v>
      </c>
      <c r="QQG118" s="85">
        <v>30152003</v>
      </c>
      <c r="QQH118" s="85">
        <v>30152003</v>
      </c>
      <c r="QQI118" s="85">
        <v>30152003</v>
      </c>
      <c r="QQJ118" s="85">
        <v>30152003</v>
      </c>
      <c r="QQK118" s="85">
        <v>30152003</v>
      </c>
      <c r="QQL118" s="85">
        <v>30152003</v>
      </c>
      <c r="QQM118" s="85">
        <v>30152003</v>
      </c>
      <c r="QQN118" s="85">
        <v>30152003</v>
      </c>
      <c r="QQO118" s="85">
        <v>30152003</v>
      </c>
      <c r="QQP118" s="85">
        <v>30152003</v>
      </c>
      <c r="QQQ118" s="85">
        <v>30152003</v>
      </c>
      <c r="QQR118" s="85">
        <v>30152003</v>
      </c>
      <c r="QQS118" s="85">
        <v>30152003</v>
      </c>
      <c r="QQT118" s="85">
        <v>30152003</v>
      </c>
      <c r="QQU118" s="85">
        <v>30152003</v>
      </c>
      <c r="QQV118" s="85">
        <v>30152003</v>
      </c>
      <c r="QQW118" s="85">
        <v>30152003</v>
      </c>
      <c r="QQX118" s="85">
        <v>30152003</v>
      </c>
      <c r="QQY118" s="85">
        <v>30152003</v>
      </c>
      <c r="QQZ118" s="85">
        <v>30152003</v>
      </c>
      <c r="QRA118" s="85">
        <v>30152003</v>
      </c>
      <c r="QRB118" s="85">
        <v>30152003</v>
      </c>
      <c r="QRC118" s="85">
        <v>30152003</v>
      </c>
      <c r="QRD118" s="85">
        <v>30152003</v>
      </c>
      <c r="QRE118" s="85">
        <v>30152003</v>
      </c>
      <c r="QRF118" s="85">
        <v>30152003</v>
      </c>
      <c r="QRG118" s="85">
        <v>30152003</v>
      </c>
      <c r="QRH118" s="85">
        <v>30152003</v>
      </c>
      <c r="QRI118" s="85">
        <v>30152003</v>
      </c>
      <c r="QRJ118" s="85">
        <v>30152003</v>
      </c>
      <c r="QRK118" s="85">
        <v>30152003</v>
      </c>
      <c r="QRL118" s="85">
        <v>30152003</v>
      </c>
      <c r="QRM118" s="85">
        <v>30152003</v>
      </c>
      <c r="QRN118" s="85">
        <v>30152003</v>
      </c>
      <c r="QRO118" s="85">
        <v>30152003</v>
      </c>
      <c r="QRP118" s="85">
        <v>30152003</v>
      </c>
      <c r="QRQ118" s="85">
        <v>30152003</v>
      </c>
      <c r="QRR118" s="85">
        <v>30152003</v>
      </c>
      <c r="QRS118" s="85">
        <v>30152003</v>
      </c>
      <c r="QRT118" s="85">
        <v>30152003</v>
      </c>
      <c r="QRU118" s="85">
        <v>30152003</v>
      </c>
      <c r="QRV118" s="85">
        <v>30152003</v>
      </c>
      <c r="QRW118" s="85">
        <v>30152003</v>
      </c>
      <c r="QRX118" s="85">
        <v>30152003</v>
      </c>
      <c r="QRY118" s="85">
        <v>30152003</v>
      </c>
      <c r="QRZ118" s="85">
        <v>30152003</v>
      </c>
      <c r="QSA118" s="85">
        <v>30152003</v>
      </c>
      <c r="QSB118" s="85">
        <v>30152003</v>
      </c>
      <c r="QSC118" s="85">
        <v>30152003</v>
      </c>
      <c r="QSD118" s="85">
        <v>30152003</v>
      </c>
      <c r="QSE118" s="85">
        <v>30152003</v>
      </c>
      <c r="QSF118" s="85">
        <v>30152003</v>
      </c>
      <c r="QSG118" s="85">
        <v>30152003</v>
      </c>
      <c r="QSH118" s="85">
        <v>30152003</v>
      </c>
      <c r="QSI118" s="85">
        <v>30152003</v>
      </c>
      <c r="QSJ118" s="85">
        <v>30152003</v>
      </c>
      <c r="QSK118" s="85">
        <v>30152003</v>
      </c>
      <c r="QSL118" s="85">
        <v>30152003</v>
      </c>
      <c r="QSM118" s="85">
        <v>30152003</v>
      </c>
      <c r="QSN118" s="85">
        <v>30152003</v>
      </c>
      <c r="QSO118" s="85">
        <v>30152003</v>
      </c>
      <c r="QSP118" s="85">
        <v>30152003</v>
      </c>
      <c r="QSQ118" s="85">
        <v>30152003</v>
      </c>
      <c r="QSR118" s="85">
        <v>30152003</v>
      </c>
      <c r="QSS118" s="85">
        <v>30152003</v>
      </c>
      <c r="QST118" s="85">
        <v>30152003</v>
      </c>
      <c r="QSU118" s="85">
        <v>30152003</v>
      </c>
      <c r="QSV118" s="85">
        <v>30152003</v>
      </c>
      <c r="QSW118" s="85">
        <v>30152003</v>
      </c>
      <c r="QSX118" s="85">
        <v>30152003</v>
      </c>
      <c r="QSY118" s="85">
        <v>30152003</v>
      </c>
      <c r="QSZ118" s="85">
        <v>30152003</v>
      </c>
      <c r="QTA118" s="85">
        <v>30152003</v>
      </c>
      <c r="QTB118" s="85">
        <v>30152003</v>
      </c>
      <c r="QTC118" s="85">
        <v>30152003</v>
      </c>
      <c r="QTD118" s="85">
        <v>30152003</v>
      </c>
      <c r="QTE118" s="85">
        <v>30152003</v>
      </c>
      <c r="QTF118" s="85">
        <v>30152003</v>
      </c>
      <c r="QTG118" s="85">
        <v>30152003</v>
      </c>
      <c r="QTH118" s="85">
        <v>30152003</v>
      </c>
      <c r="QTI118" s="85">
        <v>30152003</v>
      </c>
      <c r="QTJ118" s="85">
        <v>30152003</v>
      </c>
      <c r="QTK118" s="85">
        <v>30152003</v>
      </c>
      <c r="QTL118" s="85">
        <v>30152003</v>
      </c>
      <c r="QTM118" s="85">
        <v>30152003</v>
      </c>
      <c r="QTN118" s="85">
        <v>30152003</v>
      </c>
      <c r="QTO118" s="85">
        <v>30152003</v>
      </c>
      <c r="QTP118" s="85">
        <v>30152003</v>
      </c>
      <c r="QTQ118" s="85">
        <v>30152003</v>
      </c>
      <c r="QTR118" s="85">
        <v>30152003</v>
      </c>
      <c r="QTS118" s="85">
        <v>30152003</v>
      </c>
      <c r="QTT118" s="85">
        <v>30152003</v>
      </c>
      <c r="QTU118" s="85">
        <v>30152003</v>
      </c>
      <c r="QTV118" s="85">
        <v>30152003</v>
      </c>
      <c r="QTW118" s="85">
        <v>30152003</v>
      </c>
      <c r="QTX118" s="85">
        <v>30152003</v>
      </c>
      <c r="QTY118" s="85">
        <v>30152003</v>
      </c>
      <c r="QTZ118" s="85">
        <v>30152003</v>
      </c>
      <c r="QUA118" s="85">
        <v>30152003</v>
      </c>
      <c r="QUB118" s="85">
        <v>30152003</v>
      </c>
      <c r="QUC118" s="85">
        <v>30152003</v>
      </c>
      <c r="QUD118" s="85">
        <v>30152003</v>
      </c>
      <c r="QUE118" s="85">
        <v>30152003</v>
      </c>
      <c r="QUF118" s="85">
        <v>30152003</v>
      </c>
      <c r="QUG118" s="85">
        <v>30152003</v>
      </c>
      <c r="QUH118" s="85">
        <v>30152003</v>
      </c>
      <c r="QUI118" s="85">
        <v>30152003</v>
      </c>
      <c r="QUJ118" s="85">
        <v>30152003</v>
      </c>
      <c r="QUK118" s="85">
        <v>30152003</v>
      </c>
      <c r="QUL118" s="85">
        <v>30152003</v>
      </c>
      <c r="QUM118" s="85">
        <v>30152003</v>
      </c>
      <c r="QUN118" s="85">
        <v>30152003</v>
      </c>
      <c r="QUO118" s="85">
        <v>30152003</v>
      </c>
      <c r="QUP118" s="85">
        <v>30152003</v>
      </c>
      <c r="QUQ118" s="85">
        <v>30152003</v>
      </c>
      <c r="QUR118" s="85">
        <v>30152003</v>
      </c>
      <c r="QUS118" s="85">
        <v>30152003</v>
      </c>
      <c r="QUT118" s="85">
        <v>30152003</v>
      </c>
      <c r="QUU118" s="85">
        <v>30152003</v>
      </c>
      <c r="QUV118" s="85">
        <v>30152003</v>
      </c>
      <c r="QUW118" s="85">
        <v>30152003</v>
      </c>
      <c r="QUX118" s="85">
        <v>30152003</v>
      </c>
      <c r="QUY118" s="85">
        <v>30152003</v>
      </c>
      <c r="QUZ118" s="85">
        <v>30152003</v>
      </c>
      <c r="QVA118" s="85">
        <v>30152003</v>
      </c>
      <c r="QVB118" s="85">
        <v>30152003</v>
      </c>
      <c r="QVC118" s="85">
        <v>30152003</v>
      </c>
      <c r="QVD118" s="85">
        <v>30152003</v>
      </c>
      <c r="QVE118" s="85">
        <v>30152003</v>
      </c>
      <c r="QVF118" s="85">
        <v>30152003</v>
      </c>
      <c r="QVG118" s="85">
        <v>30152003</v>
      </c>
      <c r="QVH118" s="85">
        <v>30152003</v>
      </c>
      <c r="QVI118" s="85">
        <v>30152003</v>
      </c>
      <c r="QVJ118" s="85">
        <v>30152003</v>
      </c>
      <c r="QVK118" s="85">
        <v>30152003</v>
      </c>
      <c r="QVL118" s="85">
        <v>30152003</v>
      </c>
      <c r="QVM118" s="85">
        <v>30152003</v>
      </c>
      <c r="QVN118" s="85">
        <v>30152003</v>
      </c>
      <c r="QVO118" s="85">
        <v>30152003</v>
      </c>
      <c r="QVP118" s="85">
        <v>30152003</v>
      </c>
      <c r="QVQ118" s="85">
        <v>30152003</v>
      </c>
      <c r="QVR118" s="85">
        <v>30152003</v>
      </c>
      <c r="QVS118" s="85">
        <v>30152003</v>
      </c>
      <c r="QVT118" s="85">
        <v>30152003</v>
      </c>
      <c r="QVU118" s="85">
        <v>30152003</v>
      </c>
      <c r="QVV118" s="85">
        <v>30152003</v>
      </c>
      <c r="QVW118" s="85">
        <v>30152003</v>
      </c>
      <c r="QVX118" s="85">
        <v>30152003</v>
      </c>
      <c r="QVY118" s="85">
        <v>30152003</v>
      </c>
      <c r="QVZ118" s="85">
        <v>30152003</v>
      </c>
      <c r="QWA118" s="85">
        <v>30152003</v>
      </c>
      <c r="QWB118" s="85">
        <v>30152003</v>
      </c>
      <c r="QWC118" s="85">
        <v>30152003</v>
      </c>
      <c r="QWD118" s="85">
        <v>30152003</v>
      </c>
      <c r="QWE118" s="85">
        <v>30152003</v>
      </c>
      <c r="QWF118" s="85">
        <v>30152003</v>
      </c>
      <c r="QWG118" s="85">
        <v>30152003</v>
      </c>
      <c r="QWH118" s="85">
        <v>30152003</v>
      </c>
      <c r="QWI118" s="85">
        <v>30152003</v>
      </c>
      <c r="QWJ118" s="85">
        <v>30152003</v>
      </c>
      <c r="QWK118" s="85">
        <v>30152003</v>
      </c>
      <c r="QWL118" s="85">
        <v>30152003</v>
      </c>
      <c r="QWM118" s="85">
        <v>30152003</v>
      </c>
      <c r="QWN118" s="85">
        <v>30152003</v>
      </c>
      <c r="QWO118" s="85">
        <v>30152003</v>
      </c>
      <c r="QWP118" s="85">
        <v>30152003</v>
      </c>
      <c r="QWQ118" s="85">
        <v>30152003</v>
      </c>
      <c r="QWR118" s="85">
        <v>30152003</v>
      </c>
      <c r="QWS118" s="85">
        <v>30152003</v>
      </c>
      <c r="QWT118" s="85">
        <v>30152003</v>
      </c>
      <c r="QWU118" s="85">
        <v>30152003</v>
      </c>
      <c r="QWV118" s="85">
        <v>30152003</v>
      </c>
      <c r="QWW118" s="85">
        <v>30152003</v>
      </c>
      <c r="QWX118" s="85">
        <v>30152003</v>
      </c>
      <c r="QWY118" s="85">
        <v>30152003</v>
      </c>
      <c r="QWZ118" s="85">
        <v>30152003</v>
      </c>
      <c r="QXA118" s="85">
        <v>30152003</v>
      </c>
      <c r="QXB118" s="85">
        <v>30152003</v>
      </c>
      <c r="QXC118" s="85">
        <v>30152003</v>
      </c>
      <c r="QXD118" s="85">
        <v>30152003</v>
      </c>
      <c r="QXE118" s="85">
        <v>30152003</v>
      </c>
      <c r="QXF118" s="85">
        <v>30152003</v>
      </c>
      <c r="QXG118" s="85">
        <v>30152003</v>
      </c>
      <c r="QXH118" s="85">
        <v>30152003</v>
      </c>
      <c r="QXI118" s="85">
        <v>30152003</v>
      </c>
      <c r="QXJ118" s="85">
        <v>30152003</v>
      </c>
      <c r="QXK118" s="85">
        <v>30152003</v>
      </c>
      <c r="QXL118" s="85">
        <v>30152003</v>
      </c>
      <c r="QXM118" s="85">
        <v>30152003</v>
      </c>
      <c r="QXN118" s="85">
        <v>30152003</v>
      </c>
      <c r="QXO118" s="85">
        <v>30152003</v>
      </c>
      <c r="QXP118" s="85">
        <v>30152003</v>
      </c>
      <c r="QXQ118" s="85">
        <v>30152003</v>
      </c>
      <c r="QXR118" s="85">
        <v>30152003</v>
      </c>
      <c r="QXS118" s="85">
        <v>30152003</v>
      </c>
      <c r="QXT118" s="85">
        <v>30152003</v>
      </c>
      <c r="QXU118" s="85">
        <v>30152003</v>
      </c>
      <c r="QXV118" s="85">
        <v>30152003</v>
      </c>
      <c r="QXW118" s="85">
        <v>30152003</v>
      </c>
      <c r="QXX118" s="85">
        <v>30152003</v>
      </c>
      <c r="QXY118" s="85">
        <v>30152003</v>
      </c>
      <c r="QXZ118" s="85">
        <v>30152003</v>
      </c>
      <c r="QYA118" s="85">
        <v>30152003</v>
      </c>
      <c r="QYB118" s="85">
        <v>30152003</v>
      </c>
      <c r="QYC118" s="85">
        <v>30152003</v>
      </c>
      <c r="QYD118" s="85">
        <v>30152003</v>
      </c>
      <c r="QYE118" s="85">
        <v>30152003</v>
      </c>
      <c r="QYF118" s="85">
        <v>30152003</v>
      </c>
      <c r="QYG118" s="85">
        <v>30152003</v>
      </c>
      <c r="QYH118" s="85">
        <v>30152003</v>
      </c>
      <c r="QYI118" s="85">
        <v>30152003</v>
      </c>
      <c r="QYJ118" s="85">
        <v>30152003</v>
      </c>
      <c r="QYK118" s="85">
        <v>30152003</v>
      </c>
      <c r="QYL118" s="85">
        <v>30152003</v>
      </c>
      <c r="QYM118" s="85">
        <v>30152003</v>
      </c>
      <c r="QYN118" s="85">
        <v>30152003</v>
      </c>
      <c r="QYO118" s="85">
        <v>30152003</v>
      </c>
      <c r="QYP118" s="85">
        <v>30152003</v>
      </c>
      <c r="QYQ118" s="85">
        <v>30152003</v>
      </c>
      <c r="QYR118" s="85">
        <v>30152003</v>
      </c>
      <c r="QYS118" s="85">
        <v>30152003</v>
      </c>
      <c r="QYT118" s="85">
        <v>30152003</v>
      </c>
      <c r="QYU118" s="85">
        <v>30152003</v>
      </c>
      <c r="QYV118" s="85">
        <v>30152003</v>
      </c>
      <c r="QYW118" s="85">
        <v>30152003</v>
      </c>
      <c r="QYX118" s="85">
        <v>30152003</v>
      </c>
      <c r="QYY118" s="85">
        <v>30152003</v>
      </c>
      <c r="QYZ118" s="85">
        <v>30152003</v>
      </c>
      <c r="QZA118" s="85">
        <v>30152003</v>
      </c>
      <c r="QZB118" s="85">
        <v>30152003</v>
      </c>
      <c r="QZC118" s="85">
        <v>30152003</v>
      </c>
      <c r="QZD118" s="85">
        <v>30152003</v>
      </c>
      <c r="QZE118" s="85">
        <v>30152003</v>
      </c>
      <c r="QZF118" s="85">
        <v>30152003</v>
      </c>
      <c r="QZG118" s="85">
        <v>30152003</v>
      </c>
      <c r="QZH118" s="85">
        <v>30152003</v>
      </c>
      <c r="QZI118" s="85">
        <v>30152003</v>
      </c>
      <c r="QZJ118" s="85">
        <v>30152003</v>
      </c>
      <c r="QZK118" s="85">
        <v>30152003</v>
      </c>
      <c r="QZL118" s="85">
        <v>30152003</v>
      </c>
      <c r="QZM118" s="85">
        <v>30152003</v>
      </c>
      <c r="QZN118" s="85">
        <v>30152003</v>
      </c>
      <c r="QZO118" s="85">
        <v>30152003</v>
      </c>
      <c r="QZP118" s="85">
        <v>30152003</v>
      </c>
      <c r="QZQ118" s="85">
        <v>30152003</v>
      </c>
      <c r="QZR118" s="85">
        <v>30152003</v>
      </c>
      <c r="QZS118" s="85">
        <v>30152003</v>
      </c>
      <c r="QZT118" s="85">
        <v>30152003</v>
      </c>
      <c r="QZU118" s="85">
        <v>30152003</v>
      </c>
      <c r="QZV118" s="85">
        <v>30152003</v>
      </c>
      <c r="QZW118" s="85">
        <v>30152003</v>
      </c>
      <c r="QZX118" s="85">
        <v>30152003</v>
      </c>
      <c r="QZY118" s="85">
        <v>30152003</v>
      </c>
      <c r="QZZ118" s="85">
        <v>30152003</v>
      </c>
      <c r="RAA118" s="85">
        <v>30152003</v>
      </c>
      <c r="RAB118" s="85">
        <v>30152003</v>
      </c>
      <c r="RAC118" s="85">
        <v>30152003</v>
      </c>
      <c r="RAD118" s="85">
        <v>30152003</v>
      </c>
      <c r="RAE118" s="85">
        <v>30152003</v>
      </c>
      <c r="RAF118" s="85">
        <v>30152003</v>
      </c>
      <c r="RAG118" s="85">
        <v>30152003</v>
      </c>
      <c r="RAH118" s="85">
        <v>30152003</v>
      </c>
      <c r="RAI118" s="85">
        <v>30152003</v>
      </c>
      <c r="RAJ118" s="85">
        <v>30152003</v>
      </c>
      <c r="RAK118" s="85">
        <v>30152003</v>
      </c>
      <c r="RAL118" s="85">
        <v>30152003</v>
      </c>
      <c r="RAM118" s="85">
        <v>30152003</v>
      </c>
      <c r="RAN118" s="85">
        <v>30152003</v>
      </c>
      <c r="RAO118" s="85">
        <v>30152003</v>
      </c>
      <c r="RAP118" s="85">
        <v>30152003</v>
      </c>
      <c r="RAQ118" s="85">
        <v>30152003</v>
      </c>
      <c r="RAR118" s="85">
        <v>30152003</v>
      </c>
      <c r="RAS118" s="85">
        <v>30152003</v>
      </c>
      <c r="RAT118" s="85">
        <v>30152003</v>
      </c>
      <c r="RAU118" s="85">
        <v>30152003</v>
      </c>
      <c r="RAV118" s="85">
        <v>30152003</v>
      </c>
      <c r="RAW118" s="85">
        <v>30152003</v>
      </c>
      <c r="RAX118" s="85">
        <v>30152003</v>
      </c>
      <c r="RAY118" s="85">
        <v>30152003</v>
      </c>
      <c r="RAZ118" s="85">
        <v>30152003</v>
      </c>
      <c r="RBA118" s="85">
        <v>30152003</v>
      </c>
      <c r="RBB118" s="85">
        <v>30152003</v>
      </c>
      <c r="RBC118" s="85">
        <v>30152003</v>
      </c>
      <c r="RBD118" s="85">
        <v>30152003</v>
      </c>
      <c r="RBE118" s="85">
        <v>30152003</v>
      </c>
      <c r="RBF118" s="85">
        <v>30152003</v>
      </c>
      <c r="RBG118" s="85">
        <v>30152003</v>
      </c>
      <c r="RBH118" s="85">
        <v>30152003</v>
      </c>
      <c r="RBI118" s="85">
        <v>30152003</v>
      </c>
      <c r="RBJ118" s="85">
        <v>30152003</v>
      </c>
      <c r="RBK118" s="85">
        <v>30152003</v>
      </c>
      <c r="RBL118" s="85">
        <v>30152003</v>
      </c>
      <c r="RBM118" s="85">
        <v>30152003</v>
      </c>
      <c r="RBN118" s="85">
        <v>30152003</v>
      </c>
      <c r="RBO118" s="85">
        <v>30152003</v>
      </c>
      <c r="RBP118" s="85">
        <v>30152003</v>
      </c>
      <c r="RBQ118" s="85">
        <v>30152003</v>
      </c>
      <c r="RBR118" s="85">
        <v>30152003</v>
      </c>
      <c r="RBS118" s="85">
        <v>30152003</v>
      </c>
      <c r="RBT118" s="85">
        <v>30152003</v>
      </c>
      <c r="RBU118" s="85">
        <v>30152003</v>
      </c>
      <c r="RBV118" s="85">
        <v>30152003</v>
      </c>
      <c r="RBW118" s="85">
        <v>30152003</v>
      </c>
      <c r="RBX118" s="85">
        <v>30152003</v>
      </c>
      <c r="RBY118" s="85">
        <v>30152003</v>
      </c>
      <c r="RBZ118" s="85">
        <v>30152003</v>
      </c>
      <c r="RCA118" s="85">
        <v>30152003</v>
      </c>
      <c r="RCB118" s="85">
        <v>30152003</v>
      </c>
      <c r="RCC118" s="85">
        <v>30152003</v>
      </c>
      <c r="RCD118" s="85">
        <v>30152003</v>
      </c>
      <c r="RCE118" s="85">
        <v>30152003</v>
      </c>
      <c r="RCF118" s="85">
        <v>30152003</v>
      </c>
      <c r="RCG118" s="85">
        <v>30152003</v>
      </c>
      <c r="RCH118" s="85">
        <v>30152003</v>
      </c>
      <c r="RCI118" s="85">
        <v>30152003</v>
      </c>
      <c r="RCJ118" s="85">
        <v>30152003</v>
      </c>
      <c r="RCK118" s="85">
        <v>30152003</v>
      </c>
      <c r="RCL118" s="85">
        <v>30152003</v>
      </c>
      <c r="RCM118" s="85">
        <v>30152003</v>
      </c>
      <c r="RCN118" s="85">
        <v>30152003</v>
      </c>
      <c r="RCO118" s="85">
        <v>30152003</v>
      </c>
      <c r="RCP118" s="85">
        <v>30152003</v>
      </c>
      <c r="RCQ118" s="85">
        <v>30152003</v>
      </c>
      <c r="RCR118" s="85">
        <v>30152003</v>
      </c>
      <c r="RCS118" s="85">
        <v>30152003</v>
      </c>
      <c r="RCT118" s="85">
        <v>30152003</v>
      </c>
      <c r="RCU118" s="85">
        <v>30152003</v>
      </c>
      <c r="RCV118" s="85">
        <v>30152003</v>
      </c>
      <c r="RCW118" s="85">
        <v>30152003</v>
      </c>
      <c r="RCX118" s="85">
        <v>30152003</v>
      </c>
      <c r="RCY118" s="85">
        <v>30152003</v>
      </c>
      <c r="RCZ118" s="85">
        <v>30152003</v>
      </c>
      <c r="RDA118" s="85">
        <v>30152003</v>
      </c>
      <c r="RDB118" s="85">
        <v>30152003</v>
      </c>
      <c r="RDC118" s="85">
        <v>30152003</v>
      </c>
      <c r="RDD118" s="85">
        <v>30152003</v>
      </c>
      <c r="RDE118" s="85">
        <v>30152003</v>
      </c>
      <c r="RDF118" s="85">
        <v>30152003</v>
      </c>
      <c r="RDG118" s="85">
        <v>30152003</v>
      </c>
      <c r="RDH118" s="85">
        <v>30152003</v>
      </c>
      <c r="RDI118" s="85">
        <v>30152003</v>
      </c>
      <c r="RDJ118" s="85">
        <v>30152003</v>
      </c>
      <c r="RDK118" s="85">
        <v>30152003</v>
      </c>
      <c r="RDL118" s="85">
        <v>30152003</v>
      </c>
      <c r="RDM118" s="85">
        <v>30152003</v>
      </c>
      <c r="RDN118" s="85">
        <v>30152003</v>
      </c>
      <c r="RDO118" s="85">
        <v>30152003</v>
      </c>
      <c r="RDP118" s="85">
        <v>30152003</v>
      </c>
      <c r="RDQ118" s="85">
        <v>30152003</v>
      </c>
      <c r="RDR118" s="85">
        <v>30152003</v>
      </c>
      <c r="RDS118" s="85">
        <v>30152003</v>
      </c>
      <c r="RDT118" s="85">
        <v>30152003</v>
      </c>
      <c r="RDU118" s="85">
        <v>30152003</v>
      </c>
      <c r="RDV118" s="85">
        <v>30152003</v>
      </c>
      <c r="RDW118" s="85">
        <v>30152003</v>
      </c>
      <c r="RDX118" s="85">
        <v>30152003</v>
      </c>
      <c r="RDY118" s="85">
        <v>30152003</v>
      </c>
      <c r="RDZ118" s="85">
        <v>30152003</v>
      </c>
      <c r="REA118" s="85">
        <v>30152003</v>
      </c>
      <c r="REB118" s="85">
        <v>30152003</v>
      </c>
      <c r="REC118" s="85">
        <v>30152003</v>
      </c>
      <c r="RED118" s="85">
        <v>30152003</v>
      </c>
      <c r="REE118" s="85">
        <v>30152003</v>
      </c>
      <c r="REF118" s="85">
        <v>30152003</v>
      </c>
      <c r="REG118" s="85">
        <v>30152003</v>
      </c>
      <c r="REH118" s="85">
        <v>30152003</v>
      </c>
      <c r="REI118" s="85">
        <v>30152003</v>
      </c>
      <c r="REJ118" s="85">
        <v>30152003</v>
      </c>
      <c r="REK118" s="85">
        <v>30152003</v>
      </c>
      <c r="REL118" s="85">
        <v>30152003</v>
      </c>
      <c r="REM118" s="85">
        <v>30152003</v>
      </c>
      <c r="REN118" s="85">
        <v>30152003</v>
      </c>
      <c r="REO118" s="85">
        <v>30152003</v>
      </c>
      <c r="REP118" s="85">
        <v>30152003</v>
      </c>
      <c r="REQ118" s="85">
        <v>30152003</v>
      </c>
      <c r="RER118" s="85">
        <v>30152003</v>
      </c>
      <c r="RES118" s="85">
        <v>30152003</v>
      </c>
      <c r="RET118" s="85">
        <v>30152003</v>
      </c>
      <c r="REU118" s="85">
        <v>30152003</v>
      </c>
      <c r="REV118" s="85">
        <v>30152003</v>
      </c>
      <c r="REW118" s="85">
        <v>30152003</v>
      </c>
      <c r="REX118" s="85">
        <v>30152003</v>
      </c>
      <c r="REY118" s="85">
        <v>30152003</v>
      </c>
      <c r="REZ118" s="85">
        <v>30152003</v>
      </c>
      <c r="RFA118" s="85">
        <v>30152003</v>
      </c>
      <c r="RFB118" s="85">
        <v>30152003</v>
      </c>
      <c r="RFC118" s="85">
        <v>30152003</v>
      </c>
      <c r="RFD118" s="85">
        <v>30152003</v>
      </c>
      <c r="RFE118" s="85">
        <v>30152003</v>
      </c>
      <c r="RFF118" s="85">
        <v>30152003</v>
      </c>
      <c r="RFG118" s="85">
        <v>30152003</v>
      </c>
      <c r="RFH118" s="85">
        <v>30152003</v>
      </c>
      <c r="RFI118" s="85">
        <v>30152003</v>
      </c>
      <c r="RFJ118" s="85">
        <v>30152003</v>
      </c>
      <c r="RFK118" s="85">
        <v>30152003</v>
      </c>
      <c r="RFL118" s="85">
        <v>30152003</v>
      </c>
      <c r="RFM118" s="85">
        <v>30152003</v>
      </c>
      <c r="RFN118" s="85">
        <v>30152003</v>
      </c>
      <c r="RFO118" s="85">
        <v>30152003</v>
      </c>
      <c r="RFP118" s="85">
        <v>30152003</v>
      </c>
      <c r="RFQ118" s="85">
        <v>30152003</v>
      </c>
      <c r="RFR118" s="85">
        <v>30152003</v>
      </c>
      <c r="RFS118" s="85">
        <v>30152003</v>
      </c>
      <c r="RFT118" s="85">
        <v>30152003</v>
      </c>
      <c r="RFU118" s="85">
        <v>30152003</v>
      </c>
      <c r="RFV118" s="85">
        <v>30152003</v>
      </c>
      <c r="RFW118" s="85">
        <v>30152003</v>
      </c>
      <c r="RFX118" s="85">
        <v>30152003</v>
      </c>
      <c r="RFY118" s="85">
        <v>30152003</v>
      </c>
      <c r="RFZ118" s="85">
        <v>30152003</v>
      </c>
      <c r="RGA118" s="85">
        <v>30152003</v>
      </c>
      <c r="RGB118" s="85">
        <v>30152003</v>
      </c>
      <c r="RGC118" s="85">
        <v>30152003</v>
      </c>
      <c r="RGD118" s="85">
        <v>30152003</v>
      </c>
      <c r="RGE118" s="85">
        <v>30152003</v>
      </c>
      <c r="RGF118" s="85">
        <v>30152003</v>
      </c>
      <c r="RGG118" s="85">
        <v>30152003</v>
      </c>
      <c r="RGH118" s="85">
        <v>30152003</v>
      </c>
      <c r="RGI118" s="85">
        <v>30152003</v>
      </c>
      <c r="RGJ118" s="85">
        <v>30152003</v>
      </c>
      <c r="RGK118" s="85">
        <v>30152003</v>
      </c>
      <c r="RGL118" s="85">
        <v>30152003</v>
      </c>
      <c r="RGM118" s="85">
        <v>30152003</v>
      </c>
      <c r="RGN118" s="85">
        <v>30152003</v>
      </c>
      <c r="RGO118" s="85">
        <v>30152003</v>
      </c>
      <c r="RGP118" s="85">
        <v>30152003</v>
      </c>
      <c r="RGQ118" s="85">
        <v>30152003</v>
      </c>
      <c r="RGR118" s="85">
        <v>30152003</v>
      </c>
      <c r="RGS118" s="85">
        <v>30152003</v>
      </c>
      <c r="RGT118" s="85">
        <v>30152003</v>
      </c>
      <c r="RGU118" s="85">
        <v>30152003</v>
      </c>
      <c r="RGV118" s="85">
        <v>30152003</v>
      </c>
      <c r="RGW118" s="85">
        <v>30152003</v>
      </c>
      <c r="RGX118" s="85">
        <v>30152003</v>
      </c>
      <c r="RGY118" s="85">
        <v>30152003</v>
      </c>
      <c r="RGZ118" s="85">
        <v>30152003</v>
      </c>
      <c r="RHA118" s="85">
        <v>30152003</v>
      </c>
      <c r="RHB118" s="85">
        <v>30152003</v>
      </c>
      <c r="RHC118" s="85">
        <v>30152003</v>
      </c>
      <c r="RHD118" s="85">
        <v>30152003</v>
      </c>
      <c r="RHE118" s="85">
        <v>30152003</v>
      </c>
      <c r="RHF118" s="85">
        <v>30152003</v>
      </c>
      <c r="RHG118" s="85">
        <v>30152003</v>
      </c>
      <c r="RHH118" s="85">
        <v>30152003</v>
      </c>
      <c r="RHI118" s="85">
        <v>30152003</v>
      </c>
      <c r="RHJ118" s="85">
        <v>30152003</v>
      </c>
      <c r="RHK118" s="85">
        <v>30152003</v>
      </c>
      <c r="RHL118" s="85">
        <v>30152003</v>
      </c>
      <c r="RHM118" s="85">
        <v>30152003</v>
      </c>
      <c r="RHN118" s="85">
        <v>30152003</v>
      </c>
      <c r="RHO118" s="85">
        <v>30152003</v>
      </c>
      <c r="RHP118" s="85">
        <v>30152003</v>
      </c>
      <c r="RHQ118" s="85">
        <v>30152003</v>
      </c>
      <c r="RHR118" s="85">
        <v>30152003</v>
      </c>
      <c r="RHS118" s="85">
        <v>30152003</v>
      </c>
      <c r="RHT118" s="85">
        <v>30152003</v>
      </c>
      <c r="RHU118" s="85">
        <v>30152003</v>
      </c>
      <c r="RHV118" s="85">
        <v>30152003</v>
      </c>
      <c r="RHW118" s="85">
        <v>30152003</v>
      </c>
      <c r="RHX118" s="85">
        <v>30152003</v>
      </c>
      <c r="RHY118" s="85">
        <v>30152003</v>
      </c>
      <c r="RHZ118" s="85">
        <v>30152003</v>
      </c>
      <c r="RIA118" s="85">
        <v>30152003</v>
      </c>
      <c r="RIB118" s="85">
        <v>30152003</v>
      </c>
      <c r="RIC118" s="85">
        <v>30152003</v>
      </c>
      <c r="RID118" s="85">
        <v>30152003</v>
      </c>
      <c r="RIE118" s="85">
        <v>30152003</v>
      </c>
      <c r="RIF118" s="85">
        <v>30152003</v>
      </c>
      <c r="RIG118" s="85">
        <v>30152003</v>
      </c>
      <c r="RIH118" s="85">
        <v>30152003</v>
      </c>
      <c r="RII118" s="85">
        <v>30152003</v>
      </c>
      <c r="RIJ118" s="85">
        <v>30152003</v>
      </c>
      <c r="RIK118" s="85">
        <v>30152003</v>
      </c>
      <c r="RIL118" s="85">
        <v>30152003</v>
      </c>
      <c r="RIM118" s="85">
        <v>30152003</v>
      </c>
      <c r="RIN118" s="85">
        <v>30152003</v>
      </c>
      <c r="RIO118" s="85">
        <v>30152003</v>
      </c>
      <c r="RIP118" s="85">
        <v>30152003</v>
      </c>
      <c r="RIQ118" s="85">
        <v>30152003</v>
      </c>
      <c r="RIR118" s="85">
        <v>30152003</v>
      </c>
      <c r="RIS118" s="85">
        <v>30152003</v>
      </c>
      <c r="RIT118" s="85">
        <v>30152003</v>
      </c>
      <c r="RIU118" s="85">
        <v>30152003</v>
      </c>
      <c r="RIV118" s="85">
        <v>30152003</v>
      </c>
      <c r="RIW118" s="85">
        <v>30152003</v>
      </c>
      <c r="RIX118" s="85">
        <v>30152003</v>
      </c>
      <c r="RIY118" s="85">
        <v>30152003</v>
      </c>
      <c r="RIZ118" s="85">
        <v>30152003</v>
      </c>
      <c r="RJA118" s="85">
        <v>30152003</v>
      </c>
      <c r="RJB118" s="85">
        <v>30152003</v>
      </c>
      <c r="RJC118" s="85">
        <v>30152003</v>
      </c>
      <c r="RJD118" s="85">
        <v>30152003</v>
      </c>
      <c r="RJE118" s="85">
        <v>30152003</v>
      </c>
      <c r="RJF118" s="85">
        <v>30152003</v>
      </c>
      <c r="RJG118" s="85">
        <v>30152003</v>
      </c>
      <c r="RJH118" s="85">
        <v>30152003</v>
      </c>
      <c r="RJI118" s="85">
        <v>30152003</v>
      </c>
      <c r="RJJ118" s="85">
        <v>30152003</v>
      </c>
      <c r="RJK118" s="85">
        <v>30152003</v>
      </c>
      <c r="RJL118" s="85">
        <v>30152003</v>
      </c>
      <c r="RJM118" s="85">
        <v>30152003</v>
      </c>
      <c r="RJN118" s="85">
        <v>30152003</v>
      </c>
      <c r="RJO118" s="85">
        <v>30152003</v>
      </c>
      <c r="RJP118" s="85">
        <v>30152003</v>
      </c>
      <c r="RJQ118" s="85">
        <v>30152003</v>
      </c>
      <c r="RJR118" s="85">
        <v>30152003</v>
      </c>
      <c r="RJS118" s="85">
        <v>30152003</v>
      </c>
      <c r="RJT118" s="85">
        <v>30152003</v>
      </c>
      <c r="RJU118" s="85">
        <v>30152003</v>
      </c>
      <c r="RJV118" s="85">
        <v>30152003</v>
      </c>
      <c r="RJW118" s="85">
        <v>30152003</v>
      </c>
      <c r="RJX118" s="85">
        <v>30152003</v>
      </c>
      <c r="RJY118" s="85">
        <v>30152003</v>
      </c>
      <c r="RJZ118" s="85">
        <v>30152003</v>
      </c>
      <c r="RKA118" s="85">
        <v>30152003</v>
      </c>
      <c r="RKB118" s="85">
        <v>30152003</v>
      </c>
      <c r="RKC118" s="85">
        <v>30152003</v>
      </c>
      <c r="RKD118" s="85">
        <v>30152003</v>
      </c>
      <c r="RKE118" s="85">
        <v>30152003</v>
      </c>
      <c r="RKF118" s="85">
        <v>30152003</v>
      </c>
      <c r="RKG118" s="85">
        <v>30152003</v>
      </c>
      <c r="RKH118" s="85">
        <v>30152003</v>
      </c>
      <c r="RKI118" s="85">
        <v>30152003</v>
      </c>
      <c r="RKJ118" s="85">
        <v>30152003</v>
      </c>
      <c r="RKK118" s="85">
        <v>30152003</v>
      </c>
      <c r="RKL118" s="85">
        <v>30152003</v>
      </c>
      <c r="RKM118" s="85">
        <v>30152003</v>
      </c>
      <c r="RKN118" s="85">
        <v>30152003</v>
      </c>
      <c r="RKO118" s="85">
        <v>30152003</v>
      </c>
      <c r="RKP118" s="85">
        <v>30152003</v>
      </c>
      <c r="RKQ118" s="85">
        <v>30152003</v>
      </c>
      <c r="RKR118" s="85">
        <v>30152003</v>
      </c>
      <c r="RKS118" s="85">
        <v>30152003</v>
      </c>
      <c r="RKT118" s="85">
        <v>30152003</v>
      </c>
      <c r="RKU118" s="85">
        <v>30152003</v>
      </c>
      <c r="RKV118" s="85">
        <v>30152003</v>
      </c>
      <c r="RKW118" s="85">
        <v>30152003</v>
      </c>
      <c r="RKX118" s="85">
        <v>30152003</v>
      </c>
      <c r="RKY118" s="85">
        <v>30152003</v>
      </c>
      <c r="RKZ118" s="85">
        <v>30152003</v>
      </c>
      <c r="RLA118" s="85">
        <v>30152003</v>
      </c>
      <c r="RLB118" s="85">
        <v>30152003</v>
      </c>
      <c r="RLC118" s="85">
        <v>30152003</v>
      </c>
      <c r="RLD118" s="85">
        <v>30152003</v>
      </c>
      <c r="RLE118" s="85">
        <v>30152003</v>
      </c>
      <c r="RLF118" s="85">
        <v>30152003</v>
      </c>
      <c r="RLG118" s="85">
        <v>30152003</v>
      </c>
      <c r="RLH118" s="85">
        <v>30152003</v>
      </c>
      <c r="RLI118" s="85">
        <v>30152003</v>
      </c>
      <c r="RLJ118" s="85">
        <v>30152003</v>
      </c>
      <c r="RLK118" s="85">
        <v>30152003</v>
      </c>
      <c r="RLL118" s="85">
        <v>30152003</v>
      </c>
      <c r="RLM118" s="85">
        <v>30152003</v>
      </c>
      <c r="RLN118" s="85">
        <v>30152003</v>
      </c>
      <c r="RLO118" s="85">
        <v>30152003</v>
      </c>
      <c r="RLP118" s="85">
        <v>30152003</v>
      </c>
      <c r="RLQ118" s="85">
        <v>30152003</v>
      </c>
      <c r="RLR118" s="85">
        <v>30152003</v>
      </c>
      <c r="RLS118" s="85">
        <v>30152003</v>
      </c>
      <c r="RLT118" s="85">
        <v>30152003</v>
      </c>
      <c r="RLU118" s="85">
        <v>30152003</v>
      </c>
      <c r="RLV118" s="85">
        <v>30152003</v>
      </c>
      <c r="RLW118" s="85">
        <v>30152003</v>
      </c>
      <c r="RLX118" s="85">
        <v>30152003</v>
      </c>
      <c r="RLY118" s="85">
        <v>30152003</v>
      </c>
      <c r="RLZ118" s="85">
        <v>30152003</v>
      </c>
      <c r="RMA118" s="85">
        <v>30152003</v>
      </c>
      <c r="RMB118" s="85">
        <v>30152003</v>
      </c>
      <c r="RMC118" s="85">
        <v>30152003</v>
      </c>
      <c r="RMD118" s="85">
        <v>30152003</v>
      </c>
      <c r="RME118" s="85">
        <v>30152003</v>
      </c>
      <c r="RMF118" s="85">
        <v>30152003</v>
      </c>
      <c r="RMG118" s="85">
        <v>30152003</v>
      </c>
      <c r="RMH118" s="85">
        <v>30152003</v>
      </c>
      <c r="RMI118" s="85">
        <v>30152003</v>
      </c>
      <c r="RMJ118" s="85">
        <v>30152003</v>
      </c>
      <c r="RMK118" s="85">
        <v>30152003</v>
      </c>
      <c r="RML118" s="85">
        <v>30152003</v>
      </c>
      <c r="RMM118" s="85">
        <v>30152003</v>
      </c>
      <c r="RMN118" s="85">
        <v>30152003</v>
      </c>
      <c r="RMO118" s="85">
        <v>30152003</v>
      </c>
      <c r="RMP118" s="85">
        <v>30152003</v>
      </c>
      <c r="RMQ118" s="85">
        <v>30152003</v>
      </c>
      <c r="RMR118" s="85">
        <v>30152003</v>
      </c>
      <c r="RMS118" s="85">
        <v>30152003</v>
      </c>
      <c r="RMT118" s="85">
        <v>30152003</v>
      </c>
      <c r="RMU118" s="85">
        <v>30152003</v>
      </c>
      <c r="RMV118" s="85">
        <v>30152003</v>
      </c>
      <c r="RMW118" s="85">
        <v>30152003</v>
      </c>
      <c r="RMX118" s="85">
        <v>30152003</v>
      </c>
      <c r="RMY118" s="85">
        <v>30152003</v>
      </c>
      <c r="RMZ118" s="85">
        <v>30152003</v>
      </c>
      <c r="RNA118" s="85">
        <v>30152003</v>
      </c>
      <c r="RNB118" s="85">
        <v>30152003</v>
      </c>
      <c r="RNC118" s="85">
        <v>30152003</v>
      </c>
      <c r="RND118" s="85">
        <v>30152003</v>
      </c>
      <c r="RNE118" s="85">
        <v>30152003</v>
      </c>
      <c r="RNF118" s="85">
        <v>30152003</v>
      </c>
      <c r="RNG118" s="85">
        <v>30152003</v>
      </c>
      <c r="RNH118" s="85">
        <v>30152003</v>
      </c>
      <c r="RNI118" s="85">
        <v>30152003</v>
      </c>
      <c r="RNJ118" s="85">
        <v>30152003</v>
      </c>
      <c r="RNK118" s="85">
        <v>30152003</v>
      </c>
      <c r="RNL118" s="85">
        <v>30152003</v>
      </c>
      <c r="RNM118" s="85">
        <v>30152003</v>
      </c>
      <c r="RNN118" s="85">
        <v>30152003</v>
      </c>
      <c r="RNO118" s="85">
        <v>30152003</v>
      </c>
      <c r="RNP118" s="85">
        <v>30152003</v>
      </c>
      <c r="RNQ118" s="85">
        <v>30152003</v>
      </c>
      <c r="RNR118" s="85">
        <v>30152003</v>
      </c>
      <c r="RNS118" s="85">
        <v>30152003</v>
      </c>
      <c r="RNT118" s="85">
        <v>30152003</v>
      </c>
      <c r="RNU118" s="85">
        <v>30152003</v>
      </c>
      <c r="RNV118" s="85">
        <v>30152003</v>
      </c>
      <c r="RNW118" s="85">
        <v>30152003</v>
      </c>
      <c r="RNX118" s="85">
        <v>30152003</v>
      </c>
      <c r="RNY118" s="85">
        <v>30152003</v>
      </c>
      <c r="RNZ118" s="85">
        <v>30152003</v>
      </c>
      <c r="ROA118" s="85">
        <v>30152003</v>
      </c>
      <c r="ROB118" s="85">
        <v>30152003</v>
      </c>
      <c r="ROC118" s="85">
        <v>30152003</v>
      </c>
      <c r="ROD118" s="85">
        <v>30152003</v>
      </c>
      <c r="ROE118" s="85">
        <v>30152003</v>
      </c>
      <c r="ROF118" s="85">
        <v>30152003</v>
      </c>
      <c r="ROG118" s="85">
        <v>30152003</v>
      </c>
      <c r="ROH118" s="85">
        <v>30152003</v>
      </c>
      <c r="ROI118" s="85">
        <v>30152003</v>
      </c>
      <c r="ROJ118" s="85">
        <v>30152003</v>
      </c>
      <c r="ROK118" s="85">
        <v>30152003</v>
      </c>
      <c r="ROL118" s="85">
        <v>30152003</v>
      </c>
      <c r="ROM118" s="85">
        <v>30152003</v>
      </c>
      <c r="RON118" s="85">
        <v>30152003</v>
      </c>
      <c r="ROO118" s="85">
        <v>30152003</v>
      </c>
      <c r="ROP118" s="85">
        <v>30152003</v>
      </c>
      <c r="ROQ118" s="85">
        <v>30152003</v>
      </c>
      <c r="ROR118" s="85">
        <v>30152003</v>
      </c>
      <c r="ROS118" s="85">
        <v>30152003</v>
      </c>
      <c r="ROT118" s="85">
        <v>30152003</v>
      </c>
      <c r="ROU118" s="85">
        <v>30152003</v>
      </c>
      <c r="ROV118" s="85">
        <v>30152003</v>
      </c>
      <c r="ROW118" s="85">
        <v>30152003</v>
      </c>
      <c r="ROX118" s="85">
        <v>30152003</v>
      </c>
      <c r="ROY118" s="85">
        <v>30152003</v>
      </c>
      <c r="ROZ118" s="85">
        <v>30152003</v>
      </c>
      <c r="RPA118" s="85">
        <v>30152003</v>
      </c>
      <c r="RPB118" s="85">
        <v>30152003</v>
      </c>
      <c r="RPC118" s="85">
        <v>30152003</v>
      </c>
      <c r="RPD118" s="85">
        <v>30152003</v>
      </c>
      <c r="RPE118" s="85">
        <v>30152003</v>
      </c>
      <c r="RPF118" s="85">
        <v>30152003</v>
      </c>
      <c r="RPG118" s="85">
        <v>30152003</v>
      </c>
      <c r="RPH118" s="85">
        <v>30152003</v>
      </c>
      <c r="RPI118" s="85">
        <v>30152003</v>
      </c>
      <c r="RPJ118" s="85">
        <v>30152003</v>
      </c>
      <c r="RPK118" s="85">
        <v>30152003</v>
      </c>
      <c r="RPL118" s="85">
        <v>30152003</v>
      </c>
      <c r="RPM118" s="85">
        <v>30152003</v>
      </c>
      <c r="RPN118" s="85">
        <v>30152003</v>
      </c>
      <c r="RPO118" s="85">
        <v>30152003</v>
      </c>
      <c r="RPP118" s="85">
        <v>30152003</v>
      </c>
      <c r="RPQ118" s="85">
        <v>30152003</v>
      </c>
      <c r="RPR118" s="85">
        <v>30152003</v>
      </c>
      <c r="RPS118" s="85">
        <v>30152003</v>
      </c>
      <c r="RPT118" s="85">
        <v>30152003</v>
      </c>
      <c r="RPU118" s="85">
        <v>30152003</v>
      </c>
      <c r="RPV118" s="85">
        <v>30152003</v>
      </c>
      <c r="RPW118" s="85">
        <v>30152003</v>
      </c>
      <c r="RPX118" s="85">
        <v>30152003</v>
      </c>
      <c r="RPY118" s="85">
        <v>30152003</v>
      </c>
      <c r="RPZ118" s="85">
        <v>30152003</v>
      </c>
      <c r="RQA118" s="85">
        <v>30152003</v>
      </c>
      <c r="RQB118" s="85">
        <v>30152003</v>
      </c>
      <c r="RQC118" s="85">
        <v>30152003</v>
      </c>
      <c r="RQD118" s="85">
        <v>30152003</v>
      </c>
      <c r="RQE118" s="85">
        <v>30152003</v>
      </c>
      <c r="RQF118" s="85">
        <v>30152003</v>
      </c>
      <c r="RQG118" s="85">
        <v>30152003</v>
      </c>
      <c r="RQH118" s="85">
        <v>30152003</v>
      </c>
      <c r="RQI118" s="85">
        <v>30152003</v>
      </c>
      <c r="RQJ118" s="85">
        <v>30152003</v>
      </c>
      <c r="RQK118" s="85">
        <v>30152003</v>
      </c>
      <c r="RQL118" s="85">
        <v>30152003</v>
      </c>
      <c r="RQM118" s="85">
        <v>30152003</v>
      </c>
      <c r="RQN118" s="85">
        <v>30152003</v>
      </c>
      <c r="RQO118" s="85">
        <v>30152003</v>
      </c>
      <c r="RQP118" s="85">
        <v>30152003</v>
      </c>
      <c r="RQQ118" s="85">
        <v>30152003</v>
      </c>
      <c r="RQR118" s="85">
        <v>30152003</v>
      </c>
      <c r="RQS118" s="85">
        <v>30152003</v>
      </c>
      <c r="RQT118" s="85">
        <v>30152003</v>
      </c>
      <c r="RQU118" s="85">
        <v>30152003</v>
      </c>
      <c r="RQV118" s="85">
        <v>30152003</v>
      </c>
      <c r="RQW118" s="85">
        <v>30152003</v>
      </c>
      <c r="RQX118" s="85">
        <v>30152003</v>
      </c>
      <c r="RQY118" s="85">
        <v>30152003</v>
      </c>
      <c r="RQZ118" s="85">
        <v>30152003</v>
      </c>
      <c r="RRA118" s="85">
        <v>30152003</v>
      </c>
      <c r="RRB118" s="85">
        <v>30152003</v>
      </c>
      <c r="RRC118" s="85">
        <v>30152003</v>
      </c>
      <c r="RRD118" s="85">
        <v>30152003</v>
      </c>
      <c r="RRE118" s="85">
        <v>30152003</v>
      </c>
      <c r="RRF118" s="85">
        <v>30152003</v>
      </c>
      <c r="RRG118" s="85">
        <v>30152003</v>
      </c>
      <c r="RRH118" s="85">
        <v>30152003</v>
      </c>
      <c r="RRI118" s="85">
        <v>30152003</v>
      </c>
      <c r="RRJ118" s="85">
        <v>30152003</v>
      </c>
      <c r="RRK118" s="85">
        <v>30152003</v>
      </c>
      <c r="RRL118" s="85">
        <v>30152003</v>
      </c>
      <c r="RRM118" s="85">
        <v>30152003</v>
      </c>
      <c r="RRN118" s="85">
        <v>30152003</v>
      </c>
      <c r="RRO118" s="85">
        <v>30152003</v>
      </c>
      <c r="RRP118" s="85">
        <v>30152003</v>
      </c>
      <c r="RRQ118" s="85">
        <v>30152003</v>
      </c>
      <c r="RRR118" s="85">
        <v>30152003</v>
      </c>
      <c r="RRS118" s="85">
        <v>30152003</v>
      </c>
      <c r="RRT118" s="85">
        <v>30152003</v>
      </c>
      <c r="RRU118" s="85">
        <v>30152003</v>
      </c>
      <c r="RRV118" s="85">
        <v>30152003</v>
      </c>
      <c r="RRW118" s="85">
        <v>30152003</v>
      </c>
      <c r="RRX118" s="85">
        <v>30152003</v>
      </c>
      <c r="RRY118" s="85">
        <v>30152003</v>
      </c>
      <c r="RRZ118" s="85">
        <v>30152003</v>
      </c>
      <c r="RSA118" s="85">
        <v>30152003</v>
      </c>
      <c r="RSB118" s="85">
        <v>30152003</v>
      </c>
      <c r="RSC118" s="85">
        <v>30152003</v>
      </c>
      <c r="RSD118" s="85">
        <v>30152003</v>
      </c>
      <c r="RSE118" s="85">
        <v>30152003</v>
      </c>
      <c r="RSF118" s="85">
        <v>30152003</v>
      </c>
      <c r="RSG118" s="85">
        <v>30152003</v>
      </c>
      <c r="RSH118" s="85">
        <v>30152003</v>
      </c>
      <c r="RSI118" s="85">
        <v>30152003</v>
      </c>
      <c r="RSJ118" s="85">
        <v>30152003</v>
      </c>
      <c r="RSK118" s="85">
        <v>30152003</v>
      </c>
      <c r="RSL118" s="85">
        <v>30152003</v>
      </c>
      <c r="RSM118" s="85">
        <v>30152003</v>
      </c>
      <c r="RSN118" s="85">
        <v>30152003</v>
      </c>
      <c r="RSO118" s="85">
        <v>30152003</v>
      </c>
      <c r="RSP118" s="85">
        <v>30152003</v>
      </c>
      <c r="RSQ118" s="85">
        <v>30152003</v>
      </c>
      <c r="RSR118" s="85">
        <v>30152003</v>
      </c>
      <c r="RSS118" s="85">
        <v>30152003</v>
      </c>
      <c r="RST118" s="85">
        <v>30152003</v>
      </c>
      <c r="RSU118" s="85">
        <v>30152003</v>
      </c>
      <c r="RSV118" s="85">
        <v>30152003</v>
      </c>
      <c r="RSW118" s="85">
        <v>30152003</v>
      </c>
      <c r="RSX118" s="85">
        <v>30152003</v>
      </c>
      <c r="RSY118" s="85">
        <v>30152003</v>
      </c>
      <c r="RSZ118" s="85">
        <v>30152003</v>
      </c>
      <c r="RTA118" s="85">
        <v>30152003</v>
      </c>
      <c r="RTB118" s="85">
        <v>30152003</v>
      </c>
      <c r="RTC118" s="85">
        <v>30152003</v>
      </c>
      <c r="RTD118" s="85">
        <v>30152003</v>
      </c>
      <c r="RTE118" s="85">
        <v>30152003</v>
      </c>
      <c r="RTF118" s="85">
        <v>30152003</v>
      </c>
      <c r="RTG118" s="85">
        <v>30152003</v>
      </c>
      <c r="RTH118" s="85">
        <v>30152003</v>
      </c>
      <c r="RTI118" s="85">
        <v>30152003</v>
      </c>
      <c r="RTJ118" s="85">
        <v>30152003</v>
      </c>
      <c r="RTK118" s="85">
        <v>30152003</v>
      </c>
      <c r="RTL118" s="85">
        <v>30152003</v>
      </c>
      <c r="RTM118" s="85">
        <v>30152003</v>
      </c>
      <c r="RTN118" s="85">
        <v>30152003</v>
      </c>
      <c r="RTO118" s="85">
        <v>30152003</v>
      </c>
      <c r="RTP118" s="85">
        <v>30152003</v>
      </c>
      <c r="RTQ118" s="85">
        <v>30152003</v>
      </c>
      <c r="RTR118" s="85">
        <v>30152003</v>
      </c>
      <c r="RTS118" s="85">
        <v>30152003</v>
      </c>
      <c r="RTT118" s="85">
        <v>30152003</v>
      </c>
      <c r="RTU118" s="85">
        <v>30152003</v>
      </c>
      <c r="RTV118" s="85">
        <v>30152003</v>
      </c>
      <c r="RTW118" s="85">
        <v>30152003</v>
      </c>
      <c r="RTX118" s="85">
        <v>30152003</v>
      </c>
      <c r="RTY118" s="85">
        <v>30152003</v>
      </c>
      <c r="RTZ118" s="85">
        <v>30152003</v>
      </c>
      <c r="RUA118" s="85">
        <v>30152003</v>
      </c>
      <c r="RUB118" s="85">
        <v>30152003</v>
      </c>
      <c r="RUC118" s="85">
        <v>30152003</v>
      </c>
      <c r="RUD118" s="85">
        <v>30152003</v>
      </c>
      <c r="RUE118" s="85">
        <v>30152003</v>
      </c>
      <c r="RUF118" s="85">
        <v>30152003</v>
      </c>
      <c r="RUG118" s="85">
        <v>30152003</v>
      </c>
      <c r="RUH118" s="85">
        <v>30152003</v>
      </c>
      <c r="RUI118" s="85">
        <v>30152003</v>
      </c>
      <c r="RUJ118" s="85">
        <v>30152003</v>
      </c>
      <c r="RUK118" s="85">
        <v>30152003</v>
      </c>
      <c r="RUL118" s="85">
        <v>30152003</v>
      </c>
      <c r="RUM118" s="85">
        <v>30152003</v>
      </c>
      <c r="RUN118" s="85">
        <v>30152003</v>
      </c>
      <c r="RUO118" s="85">
        <v>30152003</v>
      </c>
      <c r="RUP118" s="85">
        <v>30152003</v>
      </c>
      <c r="RUQ118" s="85">
        <v>30152003</v>
      </c>
      <c r="RUR118" s="85">
        <v>30152003</v>
      </c>
      <c r="RUS118" s="85">
        <v>30152003</v>
      </c>
      <c r="RUT118" s="85">
        <v>30152003</v>
      </c>
      <c r="RUU118" s="85">
        <v>30152003</v>
      </c>
      <c r="RUV118" s="85">
        <v>30152003</v>
      </c>
      <c r="RUW118" s="85">
        <v>30152003</v>
      </c>
      <c r="RUX118" s="85">
        <v>30152003</v>
      </c>
      <c r="RUY118" s="85">
        <v>30152003</v>
      </c>
      <c r="RUZ118" s="85">
        <v>30152003</v>
      </c>
      <c r="RVA118" s="85">
        <v>30152003</v>
      </c>
      <c r="RVB118" s="85">
        <v>30152003</v>
      </c>
      <c r="RVC118" s="85">
        <v>30152003</v>
      </c>
      <c r="RVD118" s="85">
        <v>30152003</v>
      </c>
      <c r="RVE118" s="85">
        <v>30152003</v>
      </c>
      <c r="RVF118" s="85">
        <v>30152003</v>
      </c>
      <c r="RVG118" s="85">
        <v>30152003</v>
      </c>
      <c r="RVH118" s="85">
        <v>30152003</v>
      </c>
      <c r="RVI118" s="85">
        <v>30152003</v>
      </c>
      <c r="RVJ118" s="85">
        <v>30152003</v>
      </c>
      <c r="RVK118" s="85">
        <v>30152003</v>
      </c>
      <c r="RVL118" s="85">
        <v>30152003</v>
      </c>
      <c r="RVM118" s="85">
        <v>30152003</v>
      </c>
      <c r="RVN118" s="85">
        <v>30152003</v>
      </c>
      <c r="RVO118" s="85">
        <v>30152003</v>
      </c>
      <c r="RVP118" s="85">
        <v>30152003</v>
      </c>
      <c r="RVQ118" s="85">
        <v>30152003</v>
      </c>
      <c r="RVR118" s="85">
        <v>30152003</v>
      </c>
      <c r="RVS118" s="85">
        <v>30152003</v>
      </c>
      <c r="RVT118" s="85">
        <v>30152003</v>
      </c>
      <c r="RVU118" s="85">
        <v>30152003</v>
      </c>
      <c r="RVV118" s="85">
        <v>30152003</v>
      </c>
      <c r="RVW118" s="85">
        <v>30152003</v>
      </c>
      <c r="RVX118" s="85">
        <v>30152003</v>
      </c>
      <c r="RVY118" s="85">
        <v>30152003</v>
      </c>
      <c r="RVZ118" s="85">
        <v>30152003</v>
      </c>
      <c r="RWA118" s="85">
        <v>30152003</v>
      </c>
      <c r="RWB118" s="85">
        <v>30152003</v>
      </c>
      <c r="RWC118" s="85">
        <v>30152003</v>
      </c>
      <c r="RWD118" s="85">
        <v>30152003</v>
      </c>
      <c r="RWE118" s="85">
        <v>30152003</v>
      </c>
      <c r="RWF118" s="85">
        <v>30152003</v>
      </c>
      <c r="RWG118" s="85">
        <v>30152003</v>
      </c>
      <c r="RWH118" s="85">
        <v>30152003</v>
      </c>
      <c r="RWI118" s="85">
        <v>30152003</v>
      </c>
      <c r="RWJ118" s="85">
        <v>30152003</v>
      </c>
      <c r="RWK118" s="85">
        <v>30152003</v>
      </c>
      <c r="RWL118" s="85">
        <v>30152003</v>
      </c>
      <c r="RWM118" s="85">
        <v>30152003</v>
      </c>
      <c r="RWN118" s="85">
        <v>30152003</v>
      </c>
      <c r="RWO118" s="85">
        <v>30152003</v>
      </c>
      <c r="RWP118" s="85">
        <v>30152003</v>
      </c>
      <c r="RWQ118" s="85">
        <v>30152003</v>
      </c>
      <c r="RWR118" s="85">
        <v>30152003</v>
      </c>
      <c r="RWS118" s="85">
        <v>30152003</v>
      </c>
      <c r="RWT118" s="85">
        <v>30152003</v>
      </c>
      <c r="RWU118" s="85">
        <v>30152003</v>
      </c>
      <c r="RWV118" s="85">
        <v>30152003</v>
      </c>
      <c r="RWW118" s="85">
        <v>30152003</v>
      </c>
      <c r="RWX118" s="85">
        <v>30152003</v>
      </c>
      <c r="RWY118" s="85">
        <v>30152003</v>
      </c>
      <c r="RWZ118" s="85">
        <v>30152003</v>
      </c>
      <c r="RXA118" s="85">
        <v>30152003</v>
      </c>
      <c r="RXB118" s="85">
        <v>30152003</v>
      </c>
      <c r="RXC118" s="85">
        <v>30152003</v>
      </c>
      <c r="RXD118" s="85">
        <v>30152003</v>
      </c>
      <c r="RXE118" s="85">
        <v>30152003</v>
      </c>
      <c r="RXF118" s="85">
        <v>30152003</v>
      </c>
      <c r="RXG118" s="85">
        <v>30152003</v>
      </c>
      <c r="RXH118" s="85">
        <v>30152003</v>
      </c>
      <c r="RXI118" s="85">
        <v>30152003</v>
      </c>
      <c r="RXJ118" s="85">
        <v>30152003</v>
      </c>
      <c r="RXK118" s="85">
        <v>30152003</v>
      </c>
      <c r="RXL118" s="85">
        <v>30152003</v>
      </c>
      <c r="RXM118" s="85">
        <v>30152003</v>
      </c>
      <c r="RXN118" s="85">
        <v>30152003</v>
      </c>
      <c r="RXO118" s="85">
        <v>30152003</v>
      </c>
      <c r="RXP118" s="85">
        <v>30152003</v>
      </c>
      <c r="RXQ118" s="85">
        <v>30152003</v>
      </c>
      <c r="RXR118" s="85">
        <v>30152003</v>
      </c>
      <c r="RXS118" s="85">
        <v>30152003</v>
      </c>
      <c r="RXT118" s="85">
        <v>30152003</v>
      </c>
      <c r="RXU118" s="85">
        <v>30152003</v>
      </c>
      <c r="RXV118" s="85">
        <v>30152003</v>
      </c>
      <c r="RXW118" s="85">
        <v>30152003</v>
      </c>
      <c r="RXX118" s="85">
        <v>30152003</v>
      </c>
      <c r="RXY118" s="85">
        <v>30152003</v>
      </c>
      <c r="RXZ118" s="85">
        <v>30152003</v>
      </c>
      <c r="RYA118" s="85">
        <v>30152003</v>
      </c>
      <c r="RYB118" s="85">
        <v>30152003</v>
      </c>
      <c r="RYC118" s="85">
        <v>30152003</v>
      </c>
      <c r="RYD118" s="85">
        <v>30152003</v>
      </c>
      <c r="RYE118" s="85">
        <v>30152003</v>
      </c>
      <c r="RYF118" s="85">
        <v>30152003</v>
      </c>
      <c r="RYG118" s="85">
        <v>30152003</v>
      </c>
      <c r="RYH118" s="85">
        <v>30152003</v>
      </c>
      <c r="RYI118" s="85">
        <v>30152003</v>
      </c>
      <c r="RYJ118" s="85">
        <v>30152003</v>
      </c>
      <c r="RYK118" s="85">
        <v>30152003</v>
      </c>
      <c r="RYL118" s="85">
        <v>30152003</v>
      </c>
      <c r="RYM118" s="85">
        <v>30152003</v>
      </c>
      <c r="RYN118" s="85">
        <v>30152003</v>
      </c>
      <c r="RYO118" s="85">
        <v>30152003</v>
      </c>
      <c r="RYP118" s="85">
        <v>30152003</v>
      </c>
      <c r="RYQ118" s="85">
        <v>30152003</v>
      </c>
      <c r="RYR118" s="85">
        <v>30152003</v>
      </c>
      <c r="RYS118" s="85">
        <v>30152003</v>
      </c>
      <c r="RYT118" s="85">
        <v>30152003</v>
      </c>
      <c r="RYU118" s="85">
        <v>30152003</v>
      </c>
      <c r="RYV118" s="85">
        <v>30152003</v>
      </c>
      <c r="RYW118" s="85">
        <v>30152003</v>
      </c>
      <c r="RYX118" s="85">
        <v>30152003</v>
      </c>
      <c r="RYY118" s="85">
        <v>30152003</v>
      </c>
      <c r="RYZ118" s="85">
        <v>30152003</v>
      </c>
      <c r="RZA118" s="85">
        <v>30152003</v>
      </c>
      <c r="RZB118" s="85">
        <v>30152003</v>
      </c>
      <c r="RZC118" s="85">
        <v>30152003</v>
      </c>
      <c r="RZD118" s="85">
        <v>30152003</v>
      </c>
      <c r="RZE118" s="85">
        <v>30152003</v>
      </c>
      <c r="RZF118" s="85">
        <v>30152003</v>
      </c>
      <c r="RZG118" s="85">
        <v>30152003</v>
      </c>
      <c r="RZH118" s="85">
        <v>30152003</v>
      </c>
      <c r="RZI118" s="85">
        <v>30152003</v>
      </c>
      <c r="RZJ118" s="85">
        <v>30152003</v>
      </c>
      <c r="RZK118" s="85">
        <v>30152003</v>
      </c>
      <c r="RZL118" s="85">
        <v>30152003</v>
      </c>
      <c r="RZM118" s="85">
        <v>30152003</v>
      </c>
      <c r="RZN118" s="85">
        <v>30152003</v>
      </c>
      <c r="RZO118" s="85">
        <v>30152003</v>
      </c>
      <c r="RZP118" s="85">
        <v>30152003</v>
      </c>
      <c r="RZQ118" s="85">
        <v>30152003</v>
      </c>
      <c r="RZR118" s="85">
        <v>30152003</v>
      </c>
      <c r="RZS118" s="85">
        <v>30152003</v>
      </c>
      <c r="RZT118" s="85">
        <v>30152003</v>
      </c>
      <c r="RZU118" s="85">
        <v>30152003</v>
      </c>
      <c r="RZV118" s="85">
        <v>30152003</v>
      </c>
      <c r="RZW118" s="85">
        <v>30152003</v>
      </c>
      <c r="RZX118" s="85">
        <v>30152003</v>
      </c>
      <c r="RZY118" s="85">
        <v>30152003</v>
      </c>
      <c r="RZZ118" s="85">
        <v>30152003</v>
      </c>
      <c r="SAA118" s="85">
        <v>30152003</v>
      </c>
      <c r="SAB118" s="85">
        <v>30152003</v>
      </c>
      <c r="SAC118" s="85">
        <v>30152003</v>
      </c>
      <c r="SAD118" s="85">
        <v>30152003</v>
      </c>
      <c r="SAE118" s="85">
        <v>30152003</v>
      </c>
      <c r="SAF118" s="85">
        <v>30152003</v>
      </c>
      <c r="SAG118" s="85">
        <v>30152003</v>
      </c>
      <c r="SAH118" s="85">
        <v>30152003</v>
      </c>
      <c r="SAI118" s="85">
        <v>30152003</v>
      </c>
      <c r="SAJ118" s="85">
        <v>30152003</v>
      </c>
      <c r="SAK118" s="85">
        <v>30152003</v>
      </c>
      <c r="SAL118" s="85">
        <v>30152003</v>
      </c>
      <c r="SAM118" s="85">
        <v>30152003</v>
      </c>
      <c r="SAN118" s="85">
        <v>30152003</v>
      </c>
      <c r="SAO118" s="85">
        <v>30152003</v>
      </c>
      <c r="SAP118" s="85">
        <v>30152003</v>
      </c>
      <c r="SAQ118" s="85">
        <v>30152003</v>
      </c>
      <c r="SAR118" s="85">
        <v>30152003</v>
      </c>
      <c r="SAS118" s="85">
        <v>30152003</v>
      </c>
      <c r="SAT118" s="85">
        <v>30152003</v>
      </c>
      <c r="SAU118" s="85">
        <v>30152003</v>
      </c>
      <c r="SAV118" s="85">
        <v>30152003</v>
      </c>
      <c r="SAW118" s="85">
        <v>30152003</v>
      </c>
      <c r="SAX118" s="85">
        <v>30152003</v>
      </c>
      <c r="SAY118" s="85">
        <v>30152003</v>
      </c>
      <c r="SAZ118" s="85">
        <v>30152003</v>
      </c>
      <c r="SBA118" s="85">
        <v>30152003</v>
      </c>
      <c r="SBB118" s="85">
        <v>30152003</v>
      </c>
      <c r="SBC118" s="85">
        <v>30152003</v>
      </c>
      <c r="SBD118" s="85">
        <v>30152003</v>
      </c>
      <c r="SBE118" s="85">
        <v>30152003</v>
      </c>
      <c r="SBF118" s="85">
        <v>30152003</v>
      </c>
      <c r="SBG118" s="85">
        <v>30152003</v>
      </c>
      <c r="SBH118" s="85">
        <v>30152003</v>
      </c>
      <c r="SBI118" s="85">
        <v>30152003</v>
      </c>
      <c r="SBJ118" s="85">
        <v>30152003</v>
      </c>
      <c r="SBK118" s="85">
        <v>30152003</v>
      </c>
      <c r="SBL118" s="85">
        <v>30152003</v>
      </c>
      <c r="SBM118" s="85">
        <v>30152003</v>
      </c>
      <c r="SBN118" s="85">
        <v>30152003</v>
      </c>
      <c r="SBO118" s="85">
        <v>30152003</v>
      </c>
      <c r="SBP118" s="85">
        <v>30152003</v>
      </c>
      <c r="SBQ118" s="85">
        <v>30152003</v>
      </c>
      <c r="SBR118" s="85">
        <v>30152003</v>
      </c>
      <c r="SBS118" s="85">
        <v>30152003</v>
      </c>
      <c r="SBT118" s="85">
        <v>30152003</v>
      </c>
      <c r="SBU118" s="85">
        <v>30152003</v>
      </c>
      <c r="SBV118" s="85">
        <v>30152003</v>
      </c>
      <c r="SBW118" s="85">
        <v>30152003</v>
      </c>
      <c r="SBX118" s="85">
        <v>30152003</v>
      </c>
      <c r="SBY118" s="85">
        <v>30152003</v>
      </c>
      <c r="SBZ118" s="85">
        <v>30152003</v>
      </c>
      <c r="SCA118" s="85">
        <v>30152003</v>
      </c>
      <c r="SCB118" s="85">
        <v>30152003</v>
      </c>
      <c r="SCC118" s="85">
        <v>30152003</v>
      </c>
      <c r="SCD118" s="85">
        <v>30152003</v>
      </c>
      <c r="SCE118" s="85">
        <v>30152003</v>
      </c>
      <c r="SCF118" s="85">
        <v>30152003</v>
      </c>
      <c r="SCG118" s="85">
        <v>30152003</v>
      </c>
      <c r="SCH118" s="85">
        <v>30152003</v>
      </c>
      <c r="SCI118" s="85">
        <v>30152003</v>
      </c>
      <c r="SCJ118" s="85">
        <v>30152003</v>
      </c>
      <c r="SCK118" s="85">
        <v>30152003</v>
      </c>
      <c r="SCL118" s="85">
        <v>30152003</v>
      </c>
      <c r="SCM118" s="85">
        <v>30152003</v>
      </c>
      <c r="SCN118" s="85">
        <v>30152003</v>
      </c>
      <c r="SCO118" s="85">
        <v>30152003</v>
      </c>
      <c r="SCP118" s="85">
        <v>30152003</v>
      </c>
      <c r="SCQ118" s="85">
        <v>30152003</v>
      </c>
      <c r="SCR118" s="85">
        <v>30152003</v>
      </c>
      <c r="SCS118" s="85">
        <v>30152003</v>
      </c>
      <c r="SCT118" s="85">
        <v>30152003</v>
      </c>
      <c r="SCU118" s="85">
        <v>30152003</v>
      </c>
      <c r="SCV118" s="85">
        <v>30152003</v>
      </c>
      <c r="SCW118" s="85">
        <v>30152003</v>
      </c>
      <c r="SCX118" s="85">
        <v>30152003</v>
      </c>
      <c r="SCY118" s="85">
        <v>30152003</v>
      </c>
      <c r="SCZ118" s="85">
        <v>30152003</v>
      </c>
      <c r="SDA118" s="85">
        <v>30152003</v>
      </c>
      <c r="SDB118" s="85">
        <v>30152003</v>
      </c>
      <c r="SDC118" s="85">
        <v>30152003</v>
      </c>
      <c r="SDD118" s="85">
        <v>30152003</v>
      </c>
      <c r="SDE118" s="85">
        <v>30152003</v>
      </c>
      <c r="SDF118" s="85">
        <v>30152003</v>
      </c>
      <c r="SDG118" s="85">
        <v>30152003</v>
      </c>
      <c r="SDH118" s="85">
        <v>30152003</v>
      </c>
      <c r="SDI118" s="85">
        <v>30152003</v>
      </c>
      <c r="SDJ118" s="85">
        <v>30152003</v>
      </c>
      <c r="SDK118" s="85">
        <v>30152003</v>
      </c>
      <c r="SDL118" s="85">
        <v>30152003</v>
      </c>
      <c r="SDM118" s="85">
        <v>30152003</v>
      </c>
      <c r="SDN118" s="85">
        <v>30152003</v>
      </c>
      <c r="SDO118" s="85">
        <v>30152003</v>
      </c>
      <c r="SDP118" s="85">
        <v>30152003</v>
      </c>
      <c r="SDQ118" s="85">
        <v>30152003</v>
      </c>
      <c r="SDR118" s="85">
        <v>30152003</v>
      </c>
      <c r="SDS118" s="85">
        <v>30152003</v>
      </c>
      <c r="SDT118" s="85">
        <v>30152003</v>
      </c>
      <c r="SDU118" s="85">
        <v>30152003</v>
      </c>
      <c r="SDV118" s="85">
        <v>30152003</v>
      </c>
      <c r="SDW118" s="85">
        <v>30152003</v>
      </c>
      <c r="SDX118" s="85">
        <v>30152003</v>
      </c>
      <c r="SDY118" s="85">
        <v>30152003</v>
      </c>
      <c r="SDZ118" s="85">
        <v>30152003</v>
      </c>
      <c r="SEA118" s="85">
        <v>30152003</v>
      </c>
      <c r="SEB118" s="85">
        <v>30152003</v>
      </c>
      <c r="SEC118" s="85">
        <v>30152003</v>
      </c>
      <c r="SED118" s="85">
        <v>30152003</v>
      </c>
      <c r="SEE118" s="85">
        <v>30152003</v>
      </c>
      <c r="SEF118" s="85">
        <v>30152003</v>
      </c>
      <c r="SEG118" s="85">
        <v>30152003</v>
      </c>
      <c r="SEH118" s="85">
        <v>30152003</v>
      </c>
      <c r="SEI118" s="85">
        <v>30152003</v>
      </c>
      <c r="SEJ118" s="85">
        <v>30152003</v>
      </c>
      <c r="SEK118" s="85">
        <v>30152003</v>
      </c>
      <c r="SEL118" s="85">
        <v>30152003</v>
      </c>
      <c r="SEM118" s="85">
        <v>30152003</v>
      </c>
      <c r="SEN118" s="85">
        <v>30152003</v>
      </c>
      <c r="SEO118" s="85">
        <v>30152003</v>
      </c>
      <c r="SEP118" s="85">
        <v>30152003</v>
      </c>
      <c r="SEQ118" s="85">
        <v>30152003</v>
      </c>
      <c r="SER118" s="85">
        <v>30152003</v>
      </c>
      <c r="SES118" s="85">
        <v>30152003</v>
      </c>
      <c r="SET118" s="85">
        <v>30152003</v>
      </c>
      <c r="SEU118" s="85">
        <v>30152003</v>
      </c>
      <c r="SEV118" s="85">
        <v>30152003</v>
      </c>
      <c r="SEW118" s="85">
        <v>30152003</v>
      </c>
      <c r="SEX118" s="85">
        <v>30152003</v>
      </c>
      <c r="SEY118" s="85">
        <v>30152003</v>
      </c>
      <c r="SEZ118" s="85">
        <v>30152003</v>
      </c>
      <c r="SFA118" s="85">
        <v>30152003</v>
      </c>
      <c r="SFB118" s="85">
        <v>30152003</v>
      </c>
      <c r="SFC118" s="85">
        <v>30152003</v>
      </c>
      <c r="SFD118" s="85">
        <v>30152003</v>
      </c>
      <c r="SFE118" s="85">
        <v>30152003</v>
      </c>
      <c r="SFF118" s="85">
        <v>30152003</v>
      </c>
      <c r="SFG118" s="85">
        <v>30152003</v>
      </c>
      <c r="SFH118" s="85">
        <v>30152003</v>
      </c>
      <c r="SFI118" s="85">
        <v>30152003</v>
      </c>
      <c r="SFJ118" s="85">
        <v>30152003</v>
      </c>
      <c r="SFK118" s="85">
        <v>30152003</v>
      </c>
      <c r="SFL118" s="85">
        <v>30152003</v>
      </c>
      <c r="SFM118" s="85">
        <v>30152003</v>
      </c>
      <c r="SFN118" s="85">
        <v>30152003</v>
      </c>
      <c r="SFO118" s="85">
        <v>30152003</v>
      </c>
      <c r="SFP118" s="85">
        <v>30152003</v>
      </c>
      <c r="SFQ118" s="85">
        <v>30152003</v>
      </c>
      <c r="SFR118" s="85">
        <v>30152003</v>
      </c>
      <c r="SFS118" s="85">
        <v>30152003</v>
      </c>
      <c r="SFT118" s="85">
        <v>30152003</v>
      </c>
      <c r="SFU118" s="85">
        <v>30152003</v>
      </c>
      <c r="SFV118" s="85">
        <v>30152003</v>
      </c>
      <c r="SFW118" s="85">
        <v>30152003</v>
      </c>
      <c r="SFX118" s="85">
        <v>30152003</v>
      </c>
      <c r="SFY118" s="85">
        <v>30152003</v>
      </c>
      <c r="SFZ118" s="85">
        <v>30152003</v>
      </c>
      <c r="SGA118" s="85">
        <v>30152003</v>
      </c>
      <c r="SGB118" s="85">
        <v>30152003</v>
      </c>
      <c r="SGC118" s="85">
        <v>30152003</v>
      </c>
      <c r="SGD118" s="85">
        <v>30152003</v>
      </c>
      <c r="SGE118" s="85">
        <v>30152003</v>
      </c>
      <c r="SGF118" s="85">
        <v>30152003</v>
      </c>
      <c r="SGG118" s="85">
        <v>30152003</v>
      </c>
      <c r="SGH118" s="85">
        <v>30152003</v>
      </c>
      <c r="SGI118" s="85">
        <v>30152003</v>
      </c>
      <c r="SGJ118" s="85">
        <v>30152003</v>
      </c>
      <c r="SGK118" s="85">
        <v>30152003</v>
      </c>
      <c r="SGL118" s="85">
        <v>30152003</v>
      </c>
      <c r="SGM118" s="85">
        <v>30152003</v>
      </c>
      <c r="SGN118" s="85">
        <v>30152003</v>
      </c>
      <c r="SGO118" s="85">
        <v>30152003</v>
      </c>
      <c r="SGP118" s="85">
        <v>30152003</v>
      </c>
      <c r="SGQ118" s="85">
        <v>30152003</v>
      </c>
      <c r="SGR118" s="85">
        <v>30152003</v>
      </c>
      <c r="SGS118" s="85">
        <v>30152003</v>
      </c>
      <c r="SGT118" s="85">
        <v>30152003</v>
      </c>
      <c r="SGU118" s="85">
        <v>30152003</v>
      </c>
      <c r="SGV118" s="85">
        <v>30152003</v>
      </c>
      <c r="SGW118" s="85">
        <v>30152003</v>
      </c>
      <c r="SGX118" s="85">
        <v>30152003</v>
      </c>
      <c r="SGY118" s="85">
        <v>30152003</v>
      </c>
      <c r="SGZ118" s="85">
        <v>30152003</v>
      </c>
      <c r="SHA118" s="85">
        <v>30152003</v>
      </c>
      <c r="SHB118" s="85">
        <v>30152003</v>
      </c>
      <c r="SHC118" s="85">
        <v>30152003</v>
      </c>
      <c r="SHD118" s="85">
        <v>30152003</v>
      </c>
      <c r="SHE118" s="85">
        <v>30152003</v>
      </c>
      <c r="SHF118" s="85">
        <v>30152003</v>
      </c>
      <c r="SHG118" s="85">
        <v>30152003</v>
      </c>
      <c r="SHH118" s="85">
        <v>30152003</v>
      </c>
      <c r="SHI118" s="85">
        <v>30152003</v>
      </c>
      <c r="SHJ118" s="85">
        <v>30152003</v>
      </c>
      <c r="SHK118" s="85">
        <v>30152003</v>
      </c>
      <c r="SHL118" s="85">
        <v>30152003</v>
      </c>
      <c r="SHM118" s="85">
        <v>30152003</v>
      </c>
      <c r="SHN118" s="85">
        <v>30152003</v>
      </c>
      <c r="SHO118" s="85">
        <v>30152003</v>
      </c>
      <c r="SHP118" s="85">
        <v>30152003</v>
      </c>
      <c r="SHQ118" s="85">
        <v>30152003</v>
      </c>
      <c r="SHR118" s="85">
        <v>30152003</v>
      </c>
      <c r="SHS118" s="85">
        <v>30152003</v>
      </c>
      <c r="SHT118" s="85">
        <v>30152003</v>
      </c>
      <c r="SHU118" s="85">
        <v>30152003</v>
      </c>
      <c r="SHV118" s="85">
        <v>30152003</v>
      </c>
      <c r="SHW118" s="85">
        <v>30152003</v>
      </c>
      <c r="SHX118" s="85">
        <v>30152003</v>
      </c>
      <c r="SHY118" s="85">
        <v>30152003</v>
      </c>
      <c r="SHZ118" s="85">
        <v>30152003</v>
      </c>
      <c r="SIA118" s="85">
        <v>30152003</v>
      </c>
      <c r="SIB118" s="85">
        <v>30152003</v>
      </c>
      <c r="SIC118" s="85">
        <v>30152003</v>
      </c>
      <c r="SID118" s="85">
        <v>30152003</v>
      </c>
      <c r="SIE118" s="85">
        <v>30152003</v>
      </c>
      <c r="SIF118" s="85">
        <v>30152003</v>
      </c>
      <c r="SIG118" s="85">
        <v>30152003</v>
      </c>
      <c r="SIH118" s="85">
        <v>30152003</v>
      </c>
      <c r="SII118" s="85">
        <v>30152003</v>
      </c>
      <c r="SIJ118" s="85">
        <v>30152003</v>
      </c>
      <c r="SIK118" s="85">
        <v>30152003</v>
      </c>
      <c r="SIL118" s="85">
        <v>30152003</v>
      </c>
      <c r="SIM118" s="85">
        <v>30152003</v>
      </c>
      <c r="SIN118" s="85">
        <v>30152003</v>
      </c>
      <c r="SIO118" s="85">
        <v>30152003</v>
      </c>
      <c r="SIP118" s="85">
        <v>30152003</v>
      </c>
      <c r="SIQ118" s="85">
        <v>30152003</v>
      </c>
      <c r="SIR118" s="85">
        <v>30152003</v>
      </c>
      <c r="SIS118" s="85">
        <v>30152003</v>
      </c>
      <c r="SIT118" s="85">
        <v>30152003</v>
      </c>
      <c r="SIU118" s="85">
        <v>30152003</v>
      </c>
      <c r="SIV118" s="85">
        <v>30152003</v>
      </c>
      <c r="SIW118" s="85">
        <v>30152003</v>
      </c>
      <c r="SIX118" s="85">
        <v>30152003</v>
      </c>
      <c r="SIY118" s="85">
        <v>30152003</v>
      </c>
      <c r="SIZ118" s="85">
        <v>30152003</v>
      </c>
      <c r="SJA118" s="85">
        <v>30152003</v>
      </c>
      <c r="SJB118" s="85">
        <v>30152003</v>
      </c>
      <c r="SJC118" s="85">
        <v>30152003</v>
      </c>
      <c r="SJD118" s="85">
        <v>30152003</v>
      </c>
      <c r="SJE118" s="85">
        <v>30152003</v>
      </c>
      <c r="SJF118" s="85">
        <v>30152003</v>
      </c>
      <c r="SJG118" s="85">
        <v>30152003</v>
      </c>
      <c r="SJH118" s="85">
        <v>30152003</v>
      </c>
      <c r="SJI118" s="85">
        <v>30152003</v>
      </c>
      <c r="SJJ118" s="85">
        <v>30152003</v>
      </c>
      <c r="SJK118" s="85">
        <v>30152003</v>
      </c>
      <c r="SJL118" s="85">
        <v>30152003</v>
      </c>
      <c r="SJM118" s="85">
        <v>30152003</v>
      </c>
      <c r="SJN118" s="85">
        <v>30152003</v>
      </c>
      <c r="SJO118" s="85">
        <v>30152003</v>
      </c>
      <c r="SJP118" s="85">
        <v>30152003</v>
      </c>
      <c r="SJQ118" s="85">
        <v>30152003</v>
      </c>
      <c r="SJR118" s="85">
        <v>30152003</v>
      </c>
      <c r="SJS118" s="85">
        <v>30152003</v>
      </c>
      <c r="SJT118" s="85">
        <v>30152003</v>
      </c>
      <c r="SJU118" s="85">
        <v>30152003</v>
      </c>
      <c r="SJV118" s="85">
        <v>30152003</v>
      </c>
      <c r="SJW118" s="85">
        <v>30152003</v>
      </c>
      <c r="SJX118" s="85">
        <v>30152003</v>
      </c>
      <c r="SJY118" s="85">
        <v>30152003</v>
      </c>
      <c r="SJZ118" s="85">
        <v>30152003</v>
      </c>
      <c r="SKA118" s="85">
        <v>30152003</v>
      </c>
      <c r="SKB118" s="85">
        <v>30152003</v>
      </c>
      <c r="SKC118" s="85">
        <v>30152003</v>
      </c>
      <c r="SKD118" s="85">
        <v>30152003</v>
      </c>
      <c r="SKE118" s="85">
        <v>30152003</v>
      </c>
      <c r="SKF118" s="85">
        <v>30152003</v>
      </c>
      <c r="SKG118" s="85">
        <v>30152003</v>
      </c>
      <c r="SKH118" s="85">
        <v>30152003</v>
      </c>
      <c r="SKI118" s="85">
        <v>30152003</v>
      </c>
      <c r="SKJ118" s="85">
        <v>30152003</v>
      </c>
      <c r="SKK118" s="85">
        <v>30152003</v>
      </c>
      <c r="SKL118" s="85">
        <v>30152003</v>
      </c>
      <c r="SKM118" s="85">
        <v>30152003</v>
      </c>
      <c r="SKN118" s="85">
        <v>30152003</v>
      </c>
      <c r="SKO118" s="85">
        <v>30152003</v>
      </c>
      <c r="SKP118" s="85">
        <v>30152003</v>
      </c>
      <c r="SKQ118" s="85">
        <v>30152003</v>
      </c>
      <c r="SKR118" s="85">
        <v>30152003</v>
      </c>
      <c r="SKS118" s="85">
        <v>30152003</v>
      </c>
      <c r="SKT118" s="85">
        <v>30152003</v>
      </c>
      <c r="SKU118" s="85">
        <v>30152003</v>
      </c>
      <c r="SKV118" s="85">
        <v>30152003</v>
      </c>
      <c r="SKW118" s="85">
        <v>30152003</v>
      </c>
      <c r="SKX118" s="85">
        <v>30152003</v>
      </c>
      <c r="SKY118" s="85">
        <v>30152003</v>
      </c>
      <c r="SKZ118" s="85">
        <v>30152003</v>
      </c>
      <c r="SLA118" s="85">
        <v>30152003</v>
      </c>
      <c r="SLB118" s="85">
        <v>30152003</v>
      </c>
      <c r="SLC118" s="85">
        <v>30152003</v>
      </c>
      <c r="SLD118" s="85">
        <v>30152003</v>
      </c>
      <c r="SLE118" s="85">
        <v>30152003</v>
      </c>
      <c r="SLF118" s="85">
        <v>30152003</v>
      </c>
      <c r="SLG118" s="85">
        <v>30152003</v>
      </c>
      <c r="SLH118" s="85">
        <v>30152003</v>
      </c>
      <c r="SLI118" s="85">
        <v>30152003</v>
      </c>
      <c r="SLJ118" s="85">
        <v>30152003</v>
      </c>
      <c r="SLK118" s="85">
        <v>30152003</v>
      </c>
      <c r="SLL118" s="85">
        <v>30152003</v>
      </c>
      <c r="SLM118" s="85">
        <v>30152003</v>
      </c>
      <c r="SLN118" s="85">
        <v>30152003</v>
      </c>
      <c r="SLO118" s="85">
        <v>30152003</v>
      </c>
      <c r="SLP118" s="85">
        <v>30152003</v>
      </c>
      <c r="SLQ118" s="85">
        <v>30152003</v>
      </c>
      <c r="SLR118" s="85">
        <v>30152003</v>
      </c>
      <c r="SLS118" s="85">
        <v>30152003</v>
      </c>
      <c r="SLT118" s="85">
        <v>30152003</v>
      </c>
      <c r="SLU118" s="85">
        <v>30152003</v>
      </c>
      <c r="SLV118" s="85">
        <v>30152003</v>
      </c>
      <c r="SLW118" s="85">
        <v>30152003</v>
      </c>
      <c r="SLX118" s="85">
        <v>30152003</v>
      </c>
      <c r="SLY118" s="85">
        <v>30152003</v>
      </c>
      <c r="SLZ118" s="85">
        <v>30152003</v>
      </c>
      <c r="SMA118" s="85">
        <v>30152003</v>
      </c>
      <c r="SMB118" s="85">
        <v>30152003</v>
      </c>
      <c r="SMC118" s="85">
        <v>30152003</v>
      </c>
      <c r="SMD118" s="85">
        <v>30152003</v>
      </c>
      <c r="SME118" s="85">
        <v>30152003</v>
      </c>
      <c r="SMF118" s="85">
        <v>30152003</v>
      </c>
      <c r="SMG118" s="85">
        <v>30152003</v>
      </c>
      <c r="SMH118" s="85">
        <v>30152003</v>
      </c>
      <c r="SMI118" s="85">
        <v>30152003</v>
      </c>
      <c r="SMJ118" s="85">
        <v>30152003</v>
      </c>
      <c r="SMK118" s="85">
        <v>30152003</v>
      </c>
      <c r="SML118" s="85">
        <v>30152003</v>
      </c>
      <c r="SMM118" s="85">
        <v>30152003</v>
      </c>
      <c r="SMN118" s="85">
        <v>30152003</v>
      </c>
      <c r="SMO118" s="85">
        <v>30152003</v>
      </c>
      <c r="SMP118" s="85">
        <v>30152003</v>
      </c>
      <c r="SMQ118" s="85">
        <v>30152003</v>
      </c>
      <c r="SMR118" s="85">
        <v>30152003</v>
      </c>
      <c r="SMS118" s="85">
        <v>30152003</v>
      </c>
      <c r="SMT118" s="85">
        <v>30152003</v>
      </c>
      <c r="SMU118" s="85">
        <v>30152003</v>
      </c>
      <c r="SMV118" s="85">
        <v>30152003</v>
      </c>
      <c r="SMW118" s="85">
        <v>30152003</v>
      </c>
      <c r="SMX118" s="85">
        <v>30152003</v>
      </c>
      <c r="SMY118" s="85">
        <v>30152003</v>
      </c>
      <c r="SMZ118" s="85">
        <v>30152003</v>
      </c>
      <c r="SNA118" s="85">
        <v>30152003</v>
      </c>
      <c r="SNB118" s="85">
        <v>30152003</v>
      </c>
      <c r="SNC118" s="85">
        <v>30152003</v>
      </c>
      <c r="SND118" s="85">
        <v>30152003</v>
      </c>
      <c r="SNE118" s="85">
        <v>30152003</v>
      </c>
      <c r="SNF118" s="85">
        <v>30152003</v>
      </c>
      <c r="SNG118" s="85">
        <v>30152003</v>
      </c>
      <c r="SNH118" s="85">
        <v>30152003</v>
      </c>
      <c r="SNI118" s="85">
        <v>30152003</v>
      </c>
      <c r="SNJ118" s="85">
        <v>30152003</v>
      </c>
      <c r="SNK118" s="85">
        <v>30152003</v>
      </c>
      <c r="SNL118" s="85">
        <v>30152003</v>
      </c>
      <c r="SNM118" s="85">
        <v>30152003</v>
      </c>
      <c r="SNN118" s="85">
        <v>30152003</v>
      </c>
      <c r="SNO118" s="85">
        <v>30152003</v>
      </c>
      <c r="SNP118" s="85">
        <v>30152003</v>
      </c>
      <c r="SNQ118" s="85">
        <v>30152003</v>
      </c>
      <c r="SNR118" s="85">
        <v>30152003</v>
      </c>
      <c r="SNS118" s="85">
        <v>30152003</v>
      </c>
      <c r="SNT118" s="85">
        <v>30152003</v>
      </c>
      <c r="SNU118" s="85">
        <v>30152003</v>
      </c>
      <c r="SNV118" s="85">
        <v>30152003</v>
      </c>
      <c r="SNW118" s="85">
        <v>30152003</v>
      </c>
      <c r="SNX118" s="85">
        <v>30152003</v>
      </c>
      <c r="SNY118" s="85">
        <v>30152003</v>
      </c>
      <c r="SNZ118" s="85">
        <v>30152003</v>
      </c>
      <c r="SOA118" s="85">
        <v>30152003</v>
      </c>
      <c r="SOB118" s="85">
        <v>30152003</v>
      </c>
      <c r="SOC118" s="85">
        <v>30152003</v>
      </c>
      <c r="SOD118" s="85">
        <v>30152003</v>
      </c>
      <c r="SOE118" s="85">
        <v>30152003</v>
      </c>
      <c r="SOF118" s="85">
        <v>30152003</v>
      </c>
      <c r="SOG118" s="85">
        <v>30152003</v>
      </c>
      <c r="SOH118" s="85">
        <v>30152003</v>
      </c>
      <c r="SOI118" s="85">
        <v>30152003</v>
      </c>
      <c r="SOJ118" s="85">
        <v>30152003</v>
      </c>
      <c r="SOK118" s="85">
        <v>30152003</v>
      </c>
      <c r="SOL118" s="85">
        <v>30152003</v>
      </c>
      <c r="SOM118" s="85">
        <v>30152003</v>
      </c>
      <c r="SON118" s="85">
        <v>30152003</v>
      </c>
      <c r="SOO118" s="85">
        <v>30152003</v>
      </c>
      <c r="SOP118" s="85">
        <v>30152003</v>
      </c>
      <c r="SOQ118" s="85">
        <v>30152003</v>
      </c>
      <c r="SOR118" s="85">
        <v>30152003</v>
      </c>
      <c r="SOS118" s="85">
        <v>30152003</v>
      </c>
      <c r="SOT118" s="85">
        <v>30152003</v>
      </c>
      <c r="SOU118" s="85">
        <v>30152003</v>
      </c>
      <c r="SOV118" s="85">
        <v>30152003</v>
      </c>
      <c r="SOW118" s="85">
        <v>30152003</v>
      </c>
      <c r="SOX118" s="85">
        <v>30152003</v>
      </c>
      <c r="SOY118" s="85">
        <v>30152003</v>
      </c>
      <c r="SOZ118" s="85">
        <v>30152003</v>
      </c>
      <c r="SPA118" s="85">
        <v>30152003</v>
      </c>
      <c r="SPB118" s="85">
        <v>30152003</v>
      </c>
      <c r="SPC118" s="85">
        <v>30152003</v>
      </c>
      <c r="SPD118" s="85">
        <v>30152003</v>
      </c>
      <c r="SPE118" s="85">
        <v>30152003</v>
      </c>
      <c r="SPF118" s="85">
        <v>30152003</v>
      </c>
      <c r="SPG118" s="85">
        <v>30152003</v>
      </c>
      <c r="SPH118" s="85">
        <v>30152003</v>
      </c>
      <c r="SPI118" s="85">
        <v>30152003</v>
      </c>
      <c r="SPJ118" s="85">
        <v>30152003</v>
      </c>
      <c r="SPK118" s="85">
        <v>30152003</v>
      </c>
      <c r="SPL118" s="85">
        <v>30152003</v>
      </c>
      <c r="SPM118" s="85">
        <v>30152003</v>
      </c>
      <c r="SPN118" s="85">
        <v>30152003</v>
      </c>
      <c r="SPO118" s="85">
        <v>30152003</v>
      </c>
      <c r="SPP118" s="85">
        <v>30152003</v>
      </c>
      <c r="SPQ118" s="85">
        <v>30152003</v>
      </c>
      <c r="SPR118" s="85">
        <v>30152003</v>
      </c>
      <c r="SPS118" s="85">
        <v>30152003</v>
      </c>
      <c r="SPT118" s="85">
        <v>30152003</v>
      </c>
      <c r="SPU118" s="85">
        <v>30152003</v>
      </c>
      <c r="SPV118" s="85">
        <v>30152003</v>
      </c>
      <c r="SPW118" s="85">
        <v>30152003</v>
      </c>
      <c r="SPX118" s="85">
        <v>30152003</v>
      </c>
      <c r="SPY118" s="85">
        <v>30152003</v>
      </c>
      <c r="SPZ118" s="85">
        <v>30152003</v>
      </c>
      <c r="SQA118" s="85">
        <v>30152003</v>
      </c>
      <c r="SQB118" s="85">
        <v>30152003</v>
      </c>
      <c r="SQC118" s="85">
        <v>30152003</v>
      </c>
      <c r="SQD118" s="85">
        <v>30152003</v>
      </c>
      <c r="SQE118" s="85">
        <v>30152003</v>
      </c>
      <c r="SQF118" s="85">
        <v>30152003</v>
      </c>
      <c r="SQG118" s="85">
        <v>30152003</v>
      </c>
      <c r="SQH118" s="85">
        <v>30152003</v>
      </c>
      <c r="SQI118" s="85">
        <v>30152003</v>
      </c>
      <c r="SQJ118" s="85">
        <v>30152003</v>
      </c>
      <c r="SQK118" s="85">
        <v>30152003</v>
      </c>
      <c r="SQL118" s="85">
        <v>30152003</v>
      </c>
      <c r="SQM118" s="85">
        <v>30152003</v>
      </c>
      <c r="SQN118" s="85">
        <v>30152003</v>
      </c>
      <c r="SQO118" s="85">
        <v>30152003</v>
      </c>
      <c r="SQP118" s="85">
        <v>30152003</v>
      </c>
      <c r="SQQ118" s="85">
        <v>30152003</v>
      </c>
      <c r="SQR118" s="85">
        <v>30152003</v>
      </c>
      <c r="SQS118" s="85">
        <v>30152003</v>
      </c>
      <c r="SQT118" s="85">
        <v>30152003</v>
      </c>
      <c r="SQU118" s="85">
        <v>30152003</v>
      </c>
      <c r="SQV118" s="85">
        <v>30152003</v>
      </c>
      <c r="SQW118" s="85">
        <v>30152003</v>
      </c>
      <c r="SQX118" s="85">
        <v>30152003</v>
      </c>
      <c r="SQY118" s="85">
        <v>30152003</v>
      </c>
      <c r="SQZ118" s="85">
        <v>30152003</v>
      </c>
      <c r="SRA118" s="85">
        <v>30152003</v>
      </c>
      <c r="SRB118" s="85">
        <v>30152003</v>
      </c>
      <c r="SRC118" s="85">
        <v>30152003</v>
      </c>
      <c r="SRD118" s="85">
        <v>30152003</v>
      </c>
      <c r="SRE118" s="85">
        <v>30152003</v>
      </c>
      <c r="SRF118" s="85">
        <v>30152003</v>
      </c>
      <c r="SRG118" s="85">
        <v>30152003</v>
      </c>
      <c r="SRH118" s="85">
        <v>30152003</v>
      </c>
      <c r="SRI118" s="85">
        <v>30152003</v>
      </c>
      <c r="SRJ118" s="85">
        <v>30152003</v>
      </c>
      <c r="SRK118" s="85">
        <v>30152003</v>
      </c>
      <c r="SRL118" s="85">
        <v>30152003</v>
      </c>
      <c r="SRM118" s="85">
        <v>30152003</v>
      </c>
      <c r="SRN118" s="85">
        <v>30152003</v>
      </c>
      <c r="SRO118" s="85">
        <v>30152003</v>
      </c>
      <c r="SRP118" s="85">
        <v>30152003</v>
      </c>
      <c r="SRQ118" s="85">
        <v>30152003</v>
      </c>
      <c r="SRR118" s="85">
        <v>30152003</v>
      </c>
      <c r="SRS118" s="85">
        <v>30152003</v>
      </c>
      <c r="SRT118" s="85">
        <v>30152003</v>
      </c>
      <c r="SRU118" s="85">
        <v>30152003</v>
      </c>
      <c r="SRV118" s="85">
        <v>30152003</v>
      </c>
      <c r="SRW118" s="85">
        <v>30152003</v>
      </c>
      <c r="SRX118" s="85">
        <v>30152003</v>
      </c>
      <c r="SRY118" s="85">
        <v>30152003</v>
      </c>
      <c r="SRZ118" s="85">
        <v>30152003</v>
      </c>
      <c r="SSA118" s="85">
        <v>30152003</v>
      </c>
      <c r="SSB118" s="85">
        <v>30152003</v>
      </c>
      <c r="SSC118" s="85">
        <v>30152003</v>
      </c>
      <c r="SSD118" s="85">
        <v>30152003</v>
      </c>
      <c r="SSE118" s="85">
        <v>30152003</v>
      </c>
      <c r="SSF118" s="85">
        <v>30152003</v>
      </c>
      <c r="SSG118" s="85">
        <v>30152003</v>
      </c>
      <c r="SSH118" s="85">
        <v>30152003</v>
      </c>
      <c r="SSI118" s="85">
        <v>30152003</v>
      </c>
      <c r="SSJ118" s="85">
        <v>30152003</v>
      </c>
      <c r="SSK118" s="85">
        <v>30152003</v>
      </c>
      <c r="SSL118" s="85">
        <v>30152003</v>
      </c>
      <c r="SSM118" s="85">
        <v>30152003</v>
      </c>
      <c r="SSN118" s="85">
        <v>30152003</v>
      </c>
      <c r="SSO118" s="85">
        <v>30152003</v>
      </c>
      <c r="SSP118" s="85">
        <v>30152003</v>
      </c>
      <c r="SSQ118" s="85">
        <v>30152003</v>
      </c>
      <c r="SSR118" s="85">
        <v>30152003</v>
      </c>
      <c r="SSS118" s="85">
        <v>30152003</v>
      </c>
      <c r="SST118" s="85">
        <v>30152003</v>
      </c>
      <c r="SSU118" s="85">
        <v>30152003</v>
      </c>
      <c r="SSV118" s="85">
        <v>30152003</v>
      </c>
      <c r="SSW118" s="85">
        <v>30152003</v>
      </c>
      <c r="SSX118" s="85">
        <v>30152003</v>
      </c>
      <c r="SSY118" s="85">
        <v>30152003</v>
      </c>
      <c r="SSZ118" s="85">
        <v>30152003</v>
      </c>
      <c r="STA118" s="85">
        <v>30152003</v>
      </c>
      <c r="STB118" s="85">
        <v>30152003</v>
      </c>
      <c r="STC118" s="85">
        <v>30152003</v>
      </c>
      <c r="STD118" s="85">
        <v>30152003</v>
      </c>
      <c r="STE118" s="85">
        <v>30152003</v>
      </c>
      <c r="STF118" s="85">
        <v>30152003</v>
      </c>
      <c r="STG118" s="85">
        <v>30152003</v>
      </c>
      <c r="STH118" s="85">
        <v>30152003</v>
      </c>
      <c r="STI118" s="85">
        <v>30152003</v>
      </c>
      <c r="STJ118" s="85">
        <v>30152003</v>
      </c>
      <c r="STK118" s="85">
        <v>30152003</v>
      </c>
      <c r="STL118" s="85">
        <v>30152003</v>
      </c>
      <c r="STM118" s="85">
        <v>30152003</v>
      </c>
      <c r="STN118" s="85">
        <v>30152003</v>
      </c>
      <c r="STO118" s="85">
        <v>30152003</v>
      </c>
      <c r="STP118" s="85">
        <v>30152003</v>
      </c>
      <c r="STQ118" s="85">
        <v>30152003</v>
      </c>
      <c r="STR118" s="85">
        <v>30152003</v>
      </c>
      <c r="STS118" s="85">
        <v>30152003</v>
      </c>
      <c r="STT118" s="85">
        <v>30152003</v>
      </c>
      <c r="STU118" s="85">
        <v>30152003</v>
      </c>
      <c r="STV118" s="85">
        <v>30152003</v>
      </c>
      <c r="STW118" s="85">
        <v>30152003</v>
      </c>
      <c r="STX118" s="85">
        <v>30152003</v>
      </c>
      <c r="STY118" s="85">
        <v>30152003</v>
      </c>
      <c r="STZ118" s="85">
        <v>30152003</v>
      </c>
      <c r="SUA118" s="85">
        <v>30152003</v>
      </c>
      <c r="SUB118" s="85">
        <v>30152003</v>
      </c>
      <c r="SUC118" s="85">
        <v>30152003</v>
      </c>
      <c r="SUD118" s="85">
        <v>30152003</v>
      </c>
      <c r="SUE118" s="85">
        <v>30152003</v>
      </c>
      <c r="SUF118" s="85">
        <v>30152003</v>
      </c>
      <c r="SUG118" s="85">
        <v>30152003</v>
      </c>
      <c r="SUH118" s="85">
        <v>30152003</v>
      </c>
      <c r="SUI118" s="85">
        <v>30152003</v>
      </c>
      <c r="SUJ118" s="85">
        <v>30152003</v>
      </c>
      <c r="SUK118" s="85">
        <v>30152003</v>
      </c>
      <c r="SUL118" s="85">
        <v>30152003</v>
      </c>
      <c r="SUM118" s="85">
        <v>30152003</v>
      </c>
      <c r="SUN118" s="85">
        <v>30152003</v>
      </c>
      <c r="SUO118" s="85">
        <v>30152003</v>
      </c>
      <c r="SUP118" s="85">
        <v>30152003</v>
      </c>
      <c r="SUQ118" s="85">
        <v>30152003</v>
      </c>
      <c r="SUR118" s="85">
        <v>30152003</v>
      </c>
      <c r="SUS118" s="85">
        <v>30152003</v>
      </c>
      <c r="SUT118" s="85">
        <v>30152003</v>
      </c>
      <c r="SUU118" s="85">
        <v>30152003</v>
      </c>
      <c r="SUV118" s="85">
        <v>30152003</v>
      </c>
      <c r="SUW118" s="85">
        <v>30152003</v>
      </c>
      <c r="SUX118" s="85">
        <v>30152003</v>
      </c>
      <c r="SUY118" s="85">
        <v>30152003</v>
      </c>
      <c r="SUZ118" s="85">
        <v>30152003</v>
      </c>
      <c r="SVA118" s="85">
        <v>30152003</v>
      </c>
      <c r="SVB118" s="85">
        <v>30152003</v>
      </c>
      <c r="SVC118" s="85">
        <v>30152003</v>
      </c>
      <c r="SVD118" s="85">
        <v>30152003</v>
      </c>
      <c r="SVE118" s="85">
        <v>30152003</v>
      </c>
      <c r="SVF118" s="85">
        <v>30152003</v>
      </c>
      <c r="SVG118" s="85">
        <v>30152003</v>
      </c>
      <c r="SVH118" s="85">
        <v>30152003</v>
      </c>
      <c r="SVI118" s="85">
        <v>30152003</v>
      </c>
      <c r="SVJ118" s="85">
        <v>30152003</v>
      </c>
      <c r="SVK118" s="85">
        <v>30152003</v>
      </c>
      <c r="SVL118" s="85">
        <v>30152003</v>
      </c>
      <c r="SVM118" s="85">
        <v>30152003</v>
      </c>
      <c r="SVN118" s="85">
        <v>30152003</v>
      </c>
      <c r="SVO118" s="85">
        <v>30152003</v>
      </c>
      <c r="SVP118" s="85">
        <v>30152003</v>
      </c>
      <c r="SVQ118" s="85">
        <v>30152003</v>
      </c>
      <c r="SVR118" s="85">
        <v>30152003</v>
      </c>
      <c r="SVS118" s="85">
        <v>30152003</v>
      </c>
      <c r="SVT118" s="85">
        <v>30152003</v>
      </c>
      <c r="SVU118" s="85">
        <v>30152003</v>
      </c>
      <c r="SVV118" s="85">
        <v>30152003</v>
      </c>
      <c r="SVW118" s="85">
        <v>30152003</v>
      </c>
      <c r="SVX118" s="85">
        <v>30152003</v>
      </c>
      <c r="SVY118" s="85">
        <v>30152003</v>
      </c>
      <c r="SVZ118" s="85">
        <v>30152003</v>
      </c>
      <c r="SWA118" s="85">
        <v>30152003</v>
      </c>
      <c r="SWB118" s="85">
        <v>30152003</v>
      </c>
      <c r="SWC118" s="85">
        <v>30152003</v>
      </c>
      <c r="SWD118" s="85">
        <v>30152003</v>
      </c>
      <c r="SWE118" s="85">
        <v>30152003</v>
      </c>
      <c r="SWF118" s="85">
        <v>30152003</v>
      </c>
      <c r="SWG118" s="85">
        <v>30152003</v>
      </c>
      <c r="SWH118" s="85">
        <v>30152003</v>
      </c>
      <c r="SWI118" s="85">
        <v>30152003</v>
      </c>
      <c r="SWJ118" s="85">
        <v>30152003</v>
      </c>
      <c r="SWK118" s="85">
        <v>30152003</v>
      </c>
      <c r="SWL118" s="85">
        <v>30152003</v>
      </c>
      <c r="SWM118" s="85">
        <v>30152003</v>
      </c>
      <c r="SWN118" s="85">
        <v>30152003</v>
      </c>
      <c r="SWO118" s="85">
        <v>30152003</v>
      </c>
      <c r="SWP118" s="85">
        <v>30152003</v>
      </c>
      <c r="SWQ118" s="85">
        <v>30152003</v>
      </c>
      <c r="SWR118" s="85">
        <v>30152003</v>
      </c>
      <c r="SWS118" s="85">
        <v>30152003</v>
      </c>
      <c r="SWT118" s="85">
        <v>30152003</v>
      </c>
      <c r="SWU118" s="85">
        <v>30152003</v>
      </c>
      <c r="SWV118" s="85">
        <v>30152003</v>
      </c>
      <c r="SWW118" s="85">
        <v>30152003</v>
      </c>
      <c r="SWX118" s="85">
        <v>30152003</v>
      </c>
      <c r="SWY118" s="85">
        <v>30152003</v>
      </c>
      <c r="SWZ118" s="85">
        <v>30152003</v>
      </c>
      <c r="SXA118" s="85">
        <v>30152003</v>
      </c>
      <c r="SXB118" s="85">
        <v>30152003</v>
      </c>
      <c r="SXC118" s="85">
        <v>30152003</v>
      </c>
      <c r="SXD118" s="85">
        <v>30152003</v>
      </c>
      <c r="SXE118" s="85">
        <v>30152003</v>
      </c>
      <c r="SXF118" s="85">
        <v>30152003</v>
      </c>
      <c r="SXG118" s="85">
        <v>30152003</v>
      </c>
      <c r="SXH118" s="85">
        <v>30152003</v>
      </c>
      <c r="SXI118" s="85">
        <v>30152003</v>
      </c>
      <c r="SXJ118" s="85">
        <v>30152003</v>
      </c>
      <c r="SXK118" s="85">
        <v>30152003</v>
      </c>
      <c r="SXL118" s="85">
        <v>30152003</v>
      </c>
      <c r="SXM118" s="85">
        <v>30152003</v>
      </c>
      <c r="SXN118" s="85">
        <v>30152003</v>
      </c>
      <c r="SXO118" s="85">
        <v>30152003</v>
      </c>
      <c r="SXP118" s="85">
        <v>30152003</v>
      </c>
      <c r="SXQ118" s="85">
        <v>30152003</v>
      </c>
      <c r="SXR118" s="85">
        <v>30152003</v>
      </c>
      <c r="SXS118" s="85">
        <v>30152003</v>
      </c>
      <c r="SXT118" s="85">
        <v>30152003</v>
      </c>
      <c r="SXU118" s="85">
        <v>30152003</v>
      </c>
      <c r="SXV118" s="85">
        <v>30152003</v>
      </c>
      <c r="SXW118" s="85">
        <v>30152003</v>
      </c>
      <c r="SXX118" s="85">
        <v>30152003</v>
      </c>
      <c r="SXY118" s="85">
        <v>30152003</v>
      </c>
      <c r="SXZ118" s="85">
        <v>30152003</v>
      </c>
      <c r="SYA118" s="85">
        <v>30152003</v>
      </c>
      <c r="SYB118" s="85">
        <v>30152003</v>
      </c>
      <c r="SYC118" s="85">
        <v>30152003</v>
      </c>
      <c r="SYD118" s="85">
        <v>30152003</v>
      </c>
      <c r="SYE118" s="85">
        <v>30152003</v>
      </c>
      <c r="SYF118" s="85">
        <v>30152003</v>
      </c>
      <c r="SYG118" s="85">
        <v>30152003</v>
      </c>
      <c r="SYH118" s="85">
        <v>30152003</v>
      </c>
      <c r="SYI118" s="85">
        <v>30152003</v>
      </c>
      <c r="SYJ118" s="85">
        <v>30152003</v>
      </c>
      <c r="SYK118" s="85">
        <v>30152003</v>
      </c>
      <c r="SYL118" s="85">
        <v>30152003</v>
      </c>
      <c r="SYM118" s="85">
        <v>30152003</v>
      </c>
      <c r="SYN118" s="85">
        <v>30152003</v>
      </c>
      <c r="SYO118" s="85">
        <v>30152003</v>
      </c>
      <c r="SYP118" s="85">
        <v>30152003</v>
      </c>
      <c r="SYQ118" s="85">
        <v>30152003</v>
      </c>
      <c r="SYR118" s="85">
        <v>30152003</v>
      </c>
      <c r="SYS118" s="85">
        <v>30152003</v>
      </c>
      <c r="SYT118" s="85">
        <v>30152003</v>
      </c>
      <c r="SYU118" s="85">
        <v>30152003</v>
      </c>
      <c r="SYV118" s="85">
        <v>30152003</v>
      </c>
      <c r="SYW118" s="85">
        <v>30152003</v>
      </c>
      <c r="SYX118" s="85">
        <v>30152003</v>
      </c>
      <c r="SYY118" s="85">
        <v>30152003</v>
      </c>
      <c r="SYZ118" s="85">
        <v>30152003</v>
      </c>
      <c r="SZA118" s="85">
        <v>30152003</v>
      </c>
      <c r="SZB118" s="85">
        <v>30152003</v>
      </c>
      <c r="SZC118" s="85">
        <v>30152003</v>
      </c>
      <c r="SZD118" s="85">
        <v>30152003</v>
      </c>
      <c r="SZE118" s="85">
        <v>30152003</v>
      </c>
      <c r="SZF118" s="85">
        <v>30152003</v>
      </c>
      <c r="SZG118" s="85">
        <v>30152003</v>
      </c>
      <c r="SZH118" s="85">
        <v>30152003</v>
      </c>
      <c r="SZI118" s="85">
        <v>30152003</v>
      </c>
      <c r="SZJ118" s="85">
        <v>30152003</v>
      </c>
      <c r="SZK118" s="85">
        <v>30152003</v>
      </c>
      <c r="SZL118" s="85">
        <v>30152003</v>
      </c>
      <c r="SZM118" s="85">
        <v>30152003</v>
      </c>
      <c r="SZN118" s="85">
        <v>30152003</v>
      </c>
      <c r="SZO118" s="85">
        <v>30152003</v>
      </c>
      <c r="SZP118" s="85">
        <v>30152003</v>
      </c>
      <c r="SZQ118" s="85">
        <v>30152003</v>
      </c>
      <c r="SZR118" s="85">
        <v>30152003</v>
      </c>
      <c r="SZS118" s="85">
        <v>30152003</v>
      </c>
      <c r="SZT118" s="85">
        <v>30152003</v>
      </c>
      <c r="SZU118" s="85">
        <v>30152003</v>
      </c>
      <c r="SZV118" s="85">
        <v>30152003</v>
      </c>
      <c r="SZW118" s="85">
        <v>30152003</v>
      </c>
      <c r="SZX118" s="85">
        <v>30152003</v>
      </c>
      <c r="SZY118" s="85">
        <v>30152003</v>
      </c>
      <c r="SZZ118" s="85">
        <v>30152003</v>
      </c>
      <c r="TAA118" s="85">
        <v>30152003</v>
      </c>
      <c r="TAB118" s="85">
        <v>30152003</v>
      </c>
      <c r="TAC118" s="85">
        <v>30152003</v>
      </c>
      <c r="TAD118" s="85">
        <v>30152003</v>
      </c>
      <c r="TAE118" s="85">
        <v>30152003</v>
      </c>
      <c r="TAF118" s="85">
        <v>30152003</v>
      </c>
      <c r="TAG118" s="85">
        <v>30152003</v>
      </c>
      <c r="TAH118" s="85">
        <v>30152003</v>
      </c>
      <c r="TAI118" s="85">
        <v>30152003</v>
      </c>
      <c r="TAJ118" s="85">
        <v>30152003</v>
      </c>
      <c r="TAK118" s="85">
        <v>30152003</v>
      </c>
      <c r="TAL118" s="85">
        <v>30152003</v>
      </c>
      <c r="TAM118" s="85">
        <v>30152003</v>
      </c>
      <c r="TAN118" s="85">
        <v>30152003</v>
      </c>
      <c r="TAO118" s="85">
        <v>30152003</v>
      </c>
      <c r="TAP118" s="85">
        <v>30152003</v>
      </c>
      <c r="TAQ118" s="85">
        <v>30152003</v>
      </c>
      <c r="TAR118" s="85">
        <v>30152003</v>
      </c>
      <c r="TAS118" s="85">
        <v>30152003</v>
      </c>
      <c r="TAT118" s="85">
        <v>30152003</v>
      </c>
      <c r="TAU118" s="85">
        <v>30152003</v>
      </c>
      <c r="TAV118" s="85">
        <v>30152003</v>
      </c>
      <c r="TAW118" s="85">
        <v>30152003</v>
      </c>
      <c r="TAX118" s="85">
        <v>30152003</v>
      </c>
      <c r="TAY118" s="85">
        <v>30152003</v>
      </c>
      <c r="TAZ118" s="85">
        <v>30152003</v>
      </c>
      <c r="TBA118" s="85">
        <v>30152003</v>
      </c>
      <c r="TBB118" s="85">
        <v>30152003</v>
      </c>
      <c r="TBC118" s="85">
        <v>30152003</v>
      </c>
      <c r="TBD118" s="85">
        <v>30152003</v>
      </c>
      <c r="TBE118" s="85">
        <v>30152003</v>
      </c>
      <c r="TBF118" s="85">
        <v>30152003</v>
      </c>
      <c r="TBG118" s="85">
        <v>30152003</v>
      </c>
      <c r="TBH118" s="85">
        <v>30152003</v>
      </c>
      <c r="TBI118" s="85">
        <v>30152003</v>
      </c>
      <c r="TBJ118" s="85">
        <v>30152003</v>
      </c>
      <c r="TBK118" s="85">
        <v>30152003</v>
      </c>
      <c r="TBL118" s="85">
        <v>30152003</v>
      </c>
      <c r="TBM118" s="85">
        <v>30152003</v>
      </c>
      <c r="TBN118" s="85">
        <v>30152003</v>
      </c>
      <c r="TBO118" s="85">
        <v>30152003</v>
      </c>
      <c r="TBP118" s="85">
        <v>30152003</v>
      </c>
      <c r="TBQ118" s="85">
        <v>30152003</v>
      </c>
      <c r="TBR118" s="85">
        <v>30152003</v>
      </c>
      <c r="TBS118" s="85">
        <v>30152003</v>
      </c>
      <c r="TBT118" s="85">
        <v>30152003</v>
      </c>
      <c r="TBU118" s="85">
        <v>30152003</v>
      </c>
      <c r="TBV118" s="85">
        <v>30152003</v>
      </c>
      <c r="TBW118" s="85">
        <v>30152003</v>
      </c>
      <c r="TBX118" s="85">
        <v>30152003</v>
      </c>
      <c r="TBY118" s="85">
        <v>30152003</v>
      </c>
      <c r="TBZ118" s="85">
        <v>30152003</v>
      </c>
      <c r="TCA118" s="85">
        <v>30152003</v>
      </c>
      <c r="TCB118" s="85">
        <v>30152003</v>
      </c>
      <c r="TCC118" s="85">
        <v>30152003</v>
      </c>
      <c r="TCD118" s="85">
        <v>30152003</v>
      </c>
      <c r="TCE118" s="85">
        <v>30152003</v>
      </c>
      <c r="TCF118" s="85">
        <v>30152003</v>
      </c>
      <c r="TCG118" s="85">
        <v>30152003</v>
      </c>
      <c r="TCH118" s="85">
        <v>30152003</v>
      </c>
      <c r="TCI118" s="85">
        <v>30152003</v>
      </c>
      <c r="TCJ118" s="85">
        <v>30152003</v>
      </c>
      <c r="TCK118" s="85">
        <v>30152003</v>
      </c>
      <c r="TCL118" s="85">
        <v>30152003</v>
      </c>
      <c r="TCM118" s="85">
        <v>30152003</v>
      </c>
      <c r="TCN118" s="85">
        <v>30152003</v>
      </c>
      <c r="TCO118" s="85">
        <v>30152003</v>
      </c>
      <c r="TCP118" s="85">
        <v>30152003</v>
      </c>
      <c r="TCQ118" s="85">
        <v>30152003</v>
      </c>
      <c r="TCR118" s="85">
        <v>30152003</v>
      </c>
      <c r="TCS118" s="85">
        <v>30152003</v>
      </c>
      <c r="TCT118" s="85">
        <v>30152003</v>
      </c>
      <c r="TCU118" s="85">
        <v>30152003</v>
      </c>
      <c r="TCV118" s="85">
        <v>30152003</v>
      </c>
      <c r="TCW118" s="85">
        <v>30152003</v>
      </c>
      <c r="TCX118" s="85">
        <v>30152003</v>
      </c>
      <c r="TCY118" s="85">
        <v>30152003</v>
      </c>
      <c r="TCZ118" s="85">
        <v>30152003</v>
      </c>
      <c r="TDA118" s="85">
        <v>30152003</v>
      </c>
      <c r="TDB118" s="85">
        <v>30152003</v>
      </c>
      <c r="TDC118" s="85">
        <v>30152003</v>
      </c>
      <c r="TDD118" s="85">
        <v>30152003</v>
      </c>
      <c r="TDE118" s="85">
        <v>30152003</v>
      </c>
      <c r="TDF118" s="85">
        <v>30152003</v>
      </c>
      <c r="TDG118" s="85">
        <v>30152003</v>
      </c>
      <c r="TDH118" s="85">
        <v>30152003</v>
      </c>
      <c r="TDI118" s="85">
        <v>30152003</v>
      </c>
      <c r="TDJ118" s="85">
        <v>30152003</v>
      </c>
      <c r="TDK118" s="85">
        <v>30152003</v>
      </c>
      <c r="TDL118" s="85">
        <v>30152003</v>
      </c>
      <c r="TDM118" s="85">
        <v>30152003</v>
      </c>
      <c r="TDN118" s="85">
        <v>30152003</v>
      </c>
      <c r="TDO118" s="85">
        <v>30152003</v>
      </c>
      <c r="TDP118" s="85">
        <v>30152003</v>
      </c>
      <c r="TDQ118" s="85">
        <v>30152003</v>
      </c>
      <c r="TDR118" s="85">
        <v>30152003</v>
      </c>
      <c r="TDS118" s="85">
        <v>30152003</v>
      </c>
      <c r="TDT118" s="85">
        <v>30152003</v>
      </c>
      <c r="TDU118" s="85">
        <v>30152003</v>
      </c>
      <c r="TDV118" s="85">
        <v>30152003</v>
      </c>
      <c r="TDW118" s="85">
        <v>30152003</v>
      </c>
      <c r="TDX118" s="85">
        <v>30152003</v>
      </c>
      <c r="TDY118" s="85">
        <v>30152003</v>
      </c>
      <c r="TDZ118" s="85">
        <v>30152003</v>
      </c>
      <c r="TEA118" s="85">
        <v>30152003</v>
      </c>
      <c r="TEB118" s="85">
        <v>30152003</v>
      </c>
      <c r="TEC118" s="85">
        <v>30152003</v>
      </c>
      <c r="TED118" s="85">
        <v>30152003</v>
      </c>
      <c r="TEE118" s="85">
        <v>30152003</v>
      </c>
      <c r="TEF118" s="85">
        <v>30152003</v>
      </c>
      <c r="TEG118" s="85">
        <v>30152003</v>
      </c>
      <c r="TEH118" s="85">
        <v>30152003</v>
      </c>
      <c r="TEI118" s="85">
        <v>30152003</v>
      </c>
      <c r="TEJ118" s="85">
        <v>30152003</v>
      </c>
      <c r="TEK118" s="85">
        <v>30152003</v>
      </c>
      <c r="TEL118" s="85">
        <v>30152003</v>
      </c>
      <c r="TEM118" s="85">
        <v>30152003</v>
      </c>
      <c r="TEN118" s="85">
        <v>30152003</v>
      </c>
      <c r="TEO118" s="85">
        <v>30152003</v>
      </c>
      <c r="TEP118" s="85">
        <v>30152003</v>
      </c>
      <c r="TEQ118" s="85">
        <v>30152003</v>
      </c>
      <c r="TER118" s="85">
        <v>30152003</v>
      </c>
      <c r="TES118" s="85">
        <v>30152003</v>
      </c>
      <c r="TET118" s="85">
        <v>30152003</v>
      </c>
      <c r="TEU118" s="85">
        <v>30152003</v>
      </c>
      <c r="TEV118" s="85">
        <v>30152003</v>
      </c>
      <c r="TEW118" s="85">
        <v>30152003</v>
      </c>
      <c r="TEX118" s="85">
        <v>30152003</v>
      </c>
      <c r="TEY118" s="85">
        <v>30152003</v>
      </c>
      <c r="TEZ118" s="85">
        <v>30152003</v>
      </c>
      <c r="TFA118" s="85">
        <v>30152003</v>
      </c>
      <c r="TFB118" s="85">
        <v>30152003</v>
      </c>
      <c r="TFC118" s="85">
        <v>30152003</v>
      </c>
      <c r="TFD118" s="85">
        <v>30152003</v>
      </c>
      <c r="TFE118" s="85">
        <v>30152003</v>
      </c>
      <c r="TFF118" s="85">
        <v>30152003</v>
      </c>
      <c r="TFG118" s="85">
        <v>30152003</v>
      </c>
      <c r="TFH118" s="85">
        <v>30152003</v>
      </c>
      <c r="TFI118" s="85">
        <v>30152003</v>
      </c>
      <c r="TFJ118" s="85">
        <v>30152003</v>
      </c>
      <c r="TFK118" s="85">
        <v>30152003</v>
      </c>
      <c r="TFL118" s="85">
        <v>30152003</v>
      </c>
      <c r="TFM118" s="85">
        <v>30152003</v>
      </c>
      <c r="TFN118" s="85">
        <v>30152003</v>
      </c>
      <c r="TFO118" s="85">
        <v>30152003</v>
      </c>
      <c r="TFP118" s="85">
        <v>30152003</v>
      </c>
      <c r="TFQ118" s="85">
        <v>30152003</v>
      </c>
      <c r="TFR118" s="85">
        <v>30152003</v>
      </c>
      <c r="TFS118" s="85">
        <v>30152003</v>
      </c>
      <c r="TFT118" s="85">
        <v>30152003</v>
      </c>
      <c r="TFU118" s="85">
        <v>30152003</v>
      </c>
      <c r="TFV118" s="85">
        <v>30152003</v>
      </c>
      <c r="TFW118" s="85">
        <v>30152003</v>
      </c>
      <c r="TFX118" s="85">
        <v>30152003</v>
      </c>
      <c r="TFY118" s="85">
        <v>30152003</v>
      </c>
      <c r="TFZ118" s="85">
        <v>30152003</v>
      </c>
      <c r="TGA118" s="85">
        <v>30152003</v>
      </c>
      <c r="TGB118" s="85">
        <v>30152003</v>
      </c>
      <c r="TGC118" s="85">
        <v>30152003</v>
      </c>
      <c r="TGD118" s="85">
        <v>30152003</v>
      </c>
      <c r="TGE118" s="85">
        <v>30152003</v>
      </c>
      <c r="TGF118" s="85">
        <v>30152003</v>
      </c>
      <c r="TGG118" s="85">
        <v>30152003</v>
      </c>
      <c r="TGH118" s="85">
        <v>30152003</v>
      </c>
      <c r="TGI118" s="85">
        <v>30152003</v>
      </c>
      <c r="TGJ118" s="85">
        <v>30152003</v>
      </c>
      <c r="TGK118" s="85">
        <v>30152003</v>
      </c>
      <c r="TGL118" s="85">
        <v>30152003</v>
      </c>
      <c r="TGM118" s="85">
        <v>30152003</v>
      </c>
      <c r="TGN118" s="85">
        <v>30152003</v>
      </c>
      <c r="TGO118" s="85">
        <v>30152003</v>
      </c>
      <c r="TGP118" s="85">
        <v>30152003</v>
      </c>
      <c r="TGQ118" s="85">
        <v>30152003</v>
      </c>
      <c r="TGR118" s="85">
        <v>30152003</v>
      </c>
      <c r="TGS118" s="85">
        <v>30152003</v>
      </c>
      <c r="TGT118" s="85">
        <v>30152003</v>
      </c>
      <c r="TGU118" s="85">
        <v>30152003</v>
      </c>
      <c r="TGV118" s="85">
        <v>30152003</v>
      </c>
      <c r="TGW118" s="85">
        <v>30152003</v>
      </c>
      <c r="TGX118" s="85">
        <v>30152003</v>
      </c>
      <c r="TGY118" s="85">
        <v>30152003</v>
      </c>
      <c r="TGZ118" s="85">
        <v>30152003</v>
      </c>
      <c r="THA118" s="85">
        <v>30152003</v>
      </c>
      <c r="THB118" s="85">
        <v>30152003</v>
      </c>
      <c r="THC118" s="85">
        <v>30152003</v>
      </c>
      <c r="THD118" s="85">
        <v>30152003</v>
      </c>
      <c r="THE118" s="85">
        <v>30152003</v>
      </c>
      <c r="THF118" s="85">
        <v>30152003</v>
      </c>
      <c r="THG118" s="85">
        <v>30152003</v>
      </c>
      <c r="THH118" s="85">
        <v>30152003</v>
      </c>
      <c r="THI118" s="85">
        <v>30152003</v>
      </c>
      <c r="THJ118" s="85">
        <v>30152003</v>
      </c>
      <c r="THK118" s="85">
        <v>30152003</v>
      </c>
      <c r="THL118" s="85">
        <v>30152003</v>
      </c>
      <c r="THM118" s="85">
        <v>30152003</v>
      </c>
      <c r="THN118" s="85">
        <v>30152003</v>
      </c>
      <c r="THO118" s="85">
        <v>30152003</v>
      </c>
      <c r="THP118" s="85">
        <v>30152003</v>
      </c>
      <c r="THQ118" s="85">
        <v>30152003</v>
      </c>
      <c r="THR118" s="85">
        <v>30152003</v>
      </c>
      <c r="THS118" s="85">
        <v>30152003</v>
      </c>
      <c r="THT118" s="85">
        <v>30152003</v>
      </c>
      <c r="THU118" s="85">
        <v>30152003</v>
      </c>
      <c r="THV118" s="85">
        <v>30152003</v>
      </c>
      <c r="THW118" s="85">
        <v>30152003</v>
      </c>
      <c r="THX118" s="85">
        <v>30152003</v>
      </c>
      <c r="THY118" s="85">
        <v>30152003</v>
      </c>
      <c r="THZ118" s="85">
        <v>30152003</v>
      </c>
      <c r="TIA118" s="85">
        <v>30152003</v>
      </c>
      <c r="TIB118" s="85">
        <v>30152003</v>
      </c>
      <c r="TIC118" s="85">
        <v>30152003</v>
      </c>
      <c r="TID118" s="85">
        <v>30152003</v>
      </c>
      <c r="TIE118" s="85">
        <v>30152003</v>
      </c>
      <c r="TIF118" s="85">
        <v>30152003</v>
      </c>
      <c r="TIG118" s="85">
        <v>30152003</v>
      </c>
      <c r="TIH118" s="85">
        <v>30152003</v>
      </c>
      <c r="TII118" s="85">
        <v>30152003</v>
      </c>
      <c r="TIJ118" s="85">
        <v>30152003</v>
      </c>
      <c r="TIK118" s="85">
        <v>30152003</v>
      </c>
      <c r="TIL118" s="85">
        <v>30152003</v>
      </c>
      <c r="TIM118" s="85">
        <v>30152003</v>
      </c>
      <c r="TIN118" s="85">
        <v>30152003</v>
      </c>
      <c r="TIO118" s="85">
        <v>30152003</v>
      </c>
      <c r="TIP118" s="85">
        <v>30152003</v>
      </c>
      <c r="TIQ118" s="85">
        <v>30152003</v>
      </c>
      <c r="TIR118" s="85">
        <v>30152003</v>
      </c>
      <c r="TIS118" s="85">
        <v>30152003</v>
      </c>
      <c r="TIT118" s="85">
        <v>30152003</v>
      </c>
      <c r="TIU118" s="85">
        <v>30152003</v>
      </c>
      <c r="TIV118" s="85">
        <v>30152003</v>
      </c>
      <c r="TIW118" s="85">
        <v>30152003</v>
      </c>
      <c r="TIX118" s="85">
        <v>30152003</v>
      </c>
      <c r="TIY118" s="85">
        <v>30152003</v>
      </c>
      <c r="TIZ118" s="85">
        <v>30152003</v>
      </c>
      <c r="TJA118" s="85">
        <v>30152003</v>
      </c>
      <c r="TJB118" s="85">
        <v>30152003</v>
      </c>
      <c r="TJC118" s="85">
        <v>30152003</v>
      </c>
      <c r="TJD118" s="85">
        <v>30152003</v>
      </c>
      <c r="TJE118" s="85">
        <v>30152003</v>
      </c>
      <c r="TJF118" s="85">
        <v>30152003</v>
      </c>
      <c r="TJG118" s="85">
        <v>30152003</v>
      </c>
      <c r="TJH118" s="85">
        <v>30152003</v>
      </c>
      <c r="TJI118" s="85">
        <v>30152003</v>
      </c>
      <c r="TJJ118" s="85">
        <v>30152003</v>
      </c>
      <c r="TJK118" s="85">
        <v>30152003</v>
      </c>
      <c r="TJL118" s="85">
        <v>30152003</v>
      </c>
      <c r="TJM118" s="85">
        <v>30152003</v>
      </c>
      <c r="TJN118" s="85">
        <v>30152003</v>
      </c>
      <c r="TJO118" s="85">
        <v>30152003</v>
      </c>
      <c r="TJP118" s="85">
        <v>30152003</v>
      </c>
      <c r="TJQ118" s="85">
        <v>30152003</v>
      </c>
      <c r="TJR118" s="85">
        <v>30152003</v>
      </c>
      <c r="TJS118" s="85">
        <v>30152003</v>
      </c>
      <c r="TJT118" s="85">
        <v>30152003</v>
      </c>
      <c r="TJU118" s="85">
        <v>30152003</v>
      </c>
      <c r="TJV118" s="85">
        <v>30152003</v>
      </c>
      <c r="TJW118" s="85">
        <v>30152003</v>
      </c>
      <c r="TJX118" s="85">
        <v>30152003</v>
      </c>
      <c r="TJY118" s="85">
        <v>30152003</v>
      </c>
      <c r="TJZ118" s="85">
        <v>30152003</v>
      </c>
      <c r="TKA118" s="85">
        <v>30152003</v>
      </c>
      <c r="TKB118" s="85">
        <v>30152003</v>
      </c>
      <c r="TKC118" s="85">
        <v>30152003</v>
      </c>
      <c r="TKD118" s="85">
        <v>30152003</v>
      </c>
      <c r="TKE118" s="85">
        <v>30152003</v>
      </c>
      <c r="TKF118" s="85">
        <v>30152003</v>
      </c>
      <c r="TKG118" s="85">
        <v>30152003</v>
      </c>
      <c r="TKH118" s="85">
        <v>30152003</v>
      </c>
      <c r="TKI118" s="85">
        <v>30152003</v>
      </c>
      <c r="TKJ118" s="85">
        <v>30152003</v>
      </c>
      <c r="TKK118" s="85">
        <v>30152003</v>
      </c>
      <c r="TKL118" s="85">
        <v>30152003</v>
      </c>
      <c r="TKM118" s="85">
        <v>30152003</v>
      </c>
      <c r="TKN118" s="85">
        <v>30152003</v>
      </c>
      <c r="TKO118" s="85">
        <v>30152003</v>
      </c>
      <c r="TKP118" s="85">
        <v>30152003</v>
      </c>
      <c r="TKQ118" s="85">
        <v>30152003</v>
      </c>
      <c r="TKR118" s="85">
        <v>30152003</v>
      </c>
      <c r="TKS118" s="85">
        <v>30152003</v>
      </c>
      <c r="TKT118" s="85">
        <v>30152003</v>
      </c>
      <c r="TKU118" s="85">
        <v>30152003</v>
      </c>
      <c r="TKV118" s="85">
        <v>30152003</v>
      </c>
      <c r="TKW118" s="85">
        <v>30152003</v>
      </c>
      <c r="TKX118" s="85">
        <v>30152003</v>
      </c>
      <c r="TKY118" s="85">
        <v>30152003</v>
      </c>
      <c r="TKZ118" s="85">
        <v>30152003</v>
      </c>
      <c r="TLA118" s="85">
        <v>30152003</v>
      </c>
      <c r="TLB118" s="85">
        <v>30152003</v>
      </c>
      <c r="TLC118" s="85">
        <v>30152003</v>
      </c>
      <c r="TLD118" s="85">
        <v>30152003</v>
      </c>
      <c r="TLE118" s="85">
        <v>30152003</v>
      </c>
      <c r="TLF118" s="85">
        <v>30152003</v>
      </c>
      <c r="TLG118" s="85">
        <v>30152003</v>
      </c>
      <c r="TLH118" s="85">
        <v>30152003</v>
      </c>
      <c r="TLI118" s="85">
        <v>30152003</v>
      </c>
      <c r="TLJ118" s="85">
        <v>30152003</v>
      </c>
      <c r="TLK118" s="85">
        <v>30152003</v>
      </c>
      <c r="TLL118" s="85">
        <v>30152003</v>
      </c>
      <c r="TLM118" s="85">
        <v>30152003</v>
      </c>
      <c r="TLN118" s="85">
        <v>30152003</v>
      </c>
      <c r="TLO118" s="85">
        <v>30152003</v>
      </c>
      <c r="TLP118" s="85">
        <v>30152003</v>
      </c>
      <c r="TLQ118" s="85">
        <v>30152003</v>
      </c>
      <c r="TLR118" s="85">
        <v>30152003</v>
      </c>
      <c r="TLS118" s="85">
        <v>30152003</v>
      </c>
      <c r="TLT118" s="85">
        <v>30152003</v>
      </c>
      <c r="TLU118" s="85">
        <v>30152003</v>
      </c>
      <c r="TLV118" s="85">
        <v>30152003</v>
      </c>
      <c r="TLW118" s="85">
        <v>30152003</v>
      </c>
      <c r="TLX118" s="85">
        <v>30152003</v>
      </c>
      <c r="TLY118" s="85">
        <v>30152003</v>
      </c>
      <c r="TLZ118" s="85">
        <v>30152003</v>
      </c>
      <c r="TMA118" s="85">
        <v>30152003</v>
      </c>
      <c r="TMB118" s="85">
        <v>30152003</v>
      </c>
      <c r="TMC118" s="85">
        <v>30152003</v>
      </c>
      <c r="TMD118" s="85">
        <v>30152003</v>
      </c>
      <c r="TME118" s="85">
        <v>30152003</v>
      </c>
      <c r="TMF118" s="85">
        <v>30152003</v>
      </c>
      <c r="TMG118" s="85">
        <v>30152003</v>
      </c>
      <c r="TMH118" s="85">
        <v>30152003</v>
      </c>
      <c r="TMI118" s="85">
        <v>30152003</v>
      </c>
      <c r="TMJ118" s="85">
        <v>30152003</v>
      </c>
      <c r="TMK118" s="85">
        <v>30152003</v>
      </c>
      <c r="TML118" s="85">
        <v>30152003</v>
      </c>
      <c r="TMM118" s="85">
        <v>30152003</v>
      </c>
      <c r="TMN118" s="85">
        <v>30152003</v>
      </c>
      <c r="TMO118" s="85">
        <v>30152003</v>
      </c>
      <c r="TMP118" s="85">
        <v>30152003</v>
      </c>
      <c r="TMQ118" s="85">
        <v>30152003</v>
      </c>
      <c r="TMR118" s="85">
        <v>30152003</v>
      </c>
      <c r="TMS118" s="85">
        <v>30152003</v>
      </c>
      <c r="TMT118" s="85">
        <v>30152003</v>
      </c>
      <c r="TMU118" s="85">
        <v>30152003</v>
      </c>
      <c r="TMV118" s="85">
        <v>30152003</v>
      </c>
      <c r="TMW118" s="85">
        <v>30152003</v>
      </c>
      <c r="TMX118" s="85">
        <v>30152003</v>
      </c>
      <c r="TMY118" s="85">
        <v>30152003</v>
      </c>
      <c r="TMZ118" s="85">
        <v>30152003</v>
      </c>
      <c r="TNA118" s="85">
        <v>30152003</v>
      </c>
      <c r="TNB118" s="85">
        <v>30152003</v>
      </c>
      <c r="TNC118" s="85">
        <v>30152003</v>
      </c>
      <c r="TND118" s="85">
        <v>30152003</v>
      </c>
      <c r="TNE118" s="85">
        <v>30152003</v>
      </c>
      <c r="TNF118" s="85">
        <v>30152003</v>
      </c>
      <c r="TNG118" s="85">
        <v>30152003</v>
      </c>
      <c r="TNH118" s="85">
        <v>30152003</v>
      </c>
      <c r="TNI118" s="85">
        <v>30152003</v>
      </c>
      <c r="TNJ118" s="85">
        <v>30152003</v>
      </c>
      <c r="TNK118" s="85">
        <v>30152003</v>
      </c>
      <c r="TNL118" s="85">
        <v>30152003</v>
      </c>
      <c r="TNM118" s="85">
        <v>30152003</v>
      </c>
      <c r="TNN118" s="85">
        <v>30152003</v>
      </c>
      <c r="TNO118" s="85">
        <v>30152003</v>
      </c>
      <c r="TNP118" s="85">
        <v>30152003</v>
      </c>
      <c r="TNQ118" s="85">
        <v>30152003</v>
      </c>
      <c r="TNR118" s="85">
        <v>30152003</v>
      </c>
      <c r="TNS118" s="85">
        <v>30152003</v>
      </c>
      <c r="TNT118" s="85">
        <v>30152003</v>
      </c>
      <c r="TNU118" s="85">
        <v>30152003</v>
      </c>
      <c r="TNV118" s="85">
        <v>30152003</v>
      </c>
      <c r="TNW118" s="85">
        <v>30152003</v>
      </c>
      <c r="TNX118" s="85">
        <v>30152003</v>
      </c>
      <c r="TNY118" s="85">
        <v>30152003</v>
      </c>
      <c r="TNZ118" s="85">
        <v>30152003</v>
      </c>
      <c r="TOA118" s="85">
        <v>30152003</v>
      </c>
      <c r="TOB118" s="85">
        <v>30152003</v>
      </c>
      <c r="TOC118" s="85">
        <v>30152003</v>
      </c>
      <c r="TOD118" s="85">
        <v>30152003</v>
      </c>
      <c r="TOE118" s="85">
        <v>30152003</v>
      </c>
      <c r="TOF118" s="85">
        <v>30152003</v>
      </c>
      <c r="TOG118" s="85">
        <v>30152003</v>
      </c>
      <c r="TOH118" s="85">
        <v>30152003</v>
      </c>
      <c r="TOI118" s="85">
        <v>30152003</v>
      </c>
      <c r="TOJ118" s="85">
        <v>30152003</v>
      </c>
      <c r="TOK118" s="85">
        <v>30152003</v>
      </c>
      <c r="TOL118" s="85">
        <v>30152003</v>
      </c>
      <c r="TOM118" s="85">
        <v>30152003</v>
      </c>
      <c r="TON118" s="85">
        <v>30152003</v>
      </c>
      <c r="TOO118" s="85">
        <v>30152003</v>
      </c>
      <c r="TOP118" s="85">
        <v>30152003</v>
      </c>
      <c r="TOQ118" s="85">
        <v>30152003</v>
      </c>
      <c r="TOR118" s="85">
        <v>30152003</v>
      </c>
      <c r="TOS118" s="85">
        <v>30152003</v>
      </c>
      <c r="TOT118" s="85">
        <v>30152003</v>
      </c>
      <c r="TOU118" s="85">
        <v>30152003</v>
      </c>
      <c r="TOV118" s="85">
        <v>30152003</v>
      </c>
      <c r="TOW118" s="85">
        <v>30152003</v>
      </c>
      <c r="TOX118" s="85">
        <v>30152003</v>
      </c>
      <c r="TOY118" s="85">
        <v>30152003</v>
      </c>
      <c r="TOZ118" s="85">
        <v>30152003</v>
      </c>
      <c r="TPA118" s="85">
        <v>30152003</v>
      </c>
      <c r="TPB118" s="85">
        <v>30152003</v>
      </c>
      <c r="TPC118" s="85">
        <v>30152003</v>
      </c>
      <c r="TPD118" s="85">
        <v>30152003</v>
      </c>
      <c r="TPE118" s="85">
        <v>30152003</v>
      </c>
      <c r="TPF118" s="85">
        <v>30152003</v>
      </c>
      <c r="TPG118" s="85">
        <v>30152003</v>
      </c>
      <c r="TPH118" s="85">
        <v>30152003</v>
      </c>
      <c r="TPI118" s="85">
        <v>30152003</v>
      </c>
      <c r="TPJ118" s="85">
        <v>30152003</v>
      </c>
      <c r="TPK118" s="85">
        <v>30152003</v>
      </c>
      <c r="TPL118" s="85">
        <v>30152003</v>
      </c>
      <c r="TPM118" s="85">
        <v>30152003</v>
      </c>
      <c r="TPN118" s="85">
        <v>30152003</v>
      </c>
      <c r="TPO118" s="85">
        <v>30152003</v>
      </c>
      <c r="TPP118" s="85">
        <v>30152003</v>
      </c>
      <c r="TPQ118" s="85">
        <v>30152003</v>
      </c>
      <c r="TPR118" s="85">
        <v>30152003</v>
      </c>
      <c r="TPS118" s="85">
        <v>30152003</v>
      </c>
      <c r="TPT118" s="85">
        <v>30152003</v>
      </c>
      <c r="TPU118" s="85">
        <v>30152003</v>
      </c>
      <c r="TPV118" s="85">
        <v>30152003</v>
      </c>
      <c r="TPW118" s="85">
        <v>30152003</v>
      </c>
      <c r="TPX118" s="85">
        <v>30152003</v>
      </c>
      <c r="TPY118" s="85">
        <v>30152003</v>
      </c>
      <c r="TPZ118" s="85">
        <v>30152003</v>
      </c>
      <c r="TQA118" s="85">
        <v>30152003</v>
      </c>
      <c r="TQB118" s="85">
        <v>30152003</v>
      </c>
      <c r="TQC118" s="85">
        <v>30152003</v>
      </c>
      <c r="TQD118" s="85">
        <v>30152003</v>
      </c>
      <c r="TQE118" s="85">
        <v>30152003</v>
      </c>
      <c r="TQF118" s="85">
        <v>30152003</v>
      </c>
      <c r="TQG118" s="85">
        <v>30152003</v>
      </c>
      <c r="TQH118" s="85">
        <v>30152003</v>
      </c>
      <c r="TQI118" s="85">
        <v>30152003</v>
      </c>
      <c r="TQJ118" s="85">
        <v>30152003</v>
      </c>
      <c r="TQK118" s="85">
        <v>30152003</v>
      </c>
      <c r="TQL118" s="85">
        <v>30152003</v>
      </c>
      <c r="TQM118" s="85">
        <v>30152003</v>
      </c>
      <c r="TQN118" s="85">
        <v>30152003</v>
      </c>
      <c r="TQO118" s="85">
        <v>30152003</v>
      </c>
      <c r="TQP118" s="85">
        <v>30152003</v>
      </c>
      <c r="TQQ118" s="85">
        <v>30152003</v>
      </c>
      <c r="TQR118" s="85">
        <v>30152003</v>
      </c>
      <c r="TQS118" s="85">
        <v>30152003</v>
      </c>
      <c r="TQT118" s="85">
        <v>30152003</v>
      </c>
      <c r="TQU118" s="85">
        <v>30152003</v>
      </c>
      <c r="TQV118" s="85">
        <v>30152003</v>
      </c>
      <c r="TQW118" s="85">
        <v>30152003</v>
      </c>
      <c r="TQX118" s="85">
        <v>30152003</v>
      </c>
      <c r="TQY118" s="85">
        <v>30152003</v>
      </c>
      <c r="TQZ118" s="85">
        <v>30152003</v>
      </c>
      <c r="TRA118" s="85">
        <v>30152003</v>
      </c>
      <c r="TRB118" s="85">
        <v>30152003</v>
      </c>
      <c r="TRC118" s="85">
        <v>30152003</v>
      </c>
      <c r="TRD118" s="85">
        <v>30152003</v>
      </c>
      <c r="TRE118" s="85">
        <v>30152003</v>
      </c>
      <c r="TRF118" s="85">
        <v>30152003</v>
      </c>
      <c r="TRG118" s="85">
        <v>30152003</v>
      </c>
      <c r="TRH118" s="85">
        <v>30152003</v>
      </c>
      <c r="TRI118" s="85">
        <v>30152003</v>
      </c>
      <c r="TRJ118" s="85">
        <v>30152003</v>
      </c>
      <c r="TRK118" s="85">
        <v>30152003</v>
      </c>
      <c r="TRL118" s="85">
        <v>30152003</v>
      </c>
      <c r="TRM118" s="85">
        <v>30152003</v>
      </c>
      <c r="TRN118" s="85">
        <v>30152003</v>
      </c>
      <c r="TRO118" s="85">
        <v>30152003</v>
      </c>
      <c r="TRP118" s="85">
        <v>30152003</v>
      </c>
      <c r="TRQ118" s="85">
        <v>30152003</v>
      </c>
      <c r="TRR118" s="85">
        <v>30152003</v>
      </c>
      <c r="TRS118" s="85">
        <v>30152003</v>
      </c>
      <c r="TRT118" s="85">
        <v>30152003</v>
      </c>
      <c r="TRU118" s="85">
        <v>30152003</v>
      </c>
      <c r="TRV118" s="85">
        <v>30152003</v>
      </c>
      <c r="TRW118" s="85">
        <v>30152003</v>
      </c>
      <c r="TRX118" s="85">
        <v>30152003</v>
      </c>
      <c r="TRY118" s="85">
        <v>30152003</v>
      </c>
      <c r="TRZ118" s="85">
        <v>30152003</v>
      </c>
      <c r="TSA118" s="85">
        <v>30152003</v>
      </c>
      <c r="TSB118" s="85">
        <v>30152003</v>
      </c>
      <c r="TSC118" s="85">
        <v>30152003</v>
      </c>
      <c r="TSD118" s="85">
        <v>30152003</v>
      </c>
      <c r="TSE118" s="85">
        <v>30152003</v>
      </c>
      <c r="TSF118" s="85">
        <v>30152003</v>
      </c>
      <c r="TSG118" s="85">
        <v>30152003</v>
      </c>
      <c r="TSH118" s="85">
        <v>30152003</v>
      </c>
      <c r="TSI118" s="85">
        <v>30152003</v>
      </c>
      <c r="TSJ118" s="85">
        <v>30152003</v>
      </c>
      <c r="TSK118" s="85">
        <v>30152003</v>
      </c>
      <c r="TSL118" s="85">
        <v>30152003</v>
      </c>
      <c r="TSM118" s="85">
        <v>30152003</v>
      </c>
      <c r="TSN118" s="85">
        <v>30152003</v>
      </c>
      <c r="TSO118" s="85">
        <v>30152003</v>
      </c>
      <c r="TSP118" s="85">
        <v>30152003</v>
      </c>
      <c r="TSQ118" s="85">
        <v>30152003</v>
      </c>
      <c r="TSR118" s="85">
        <v>30152003</v>
      </c>
      <c r="TSS118" s="85">
        <v>30152003</v>
      </c>
      <c r="TST118" s="85">
        <v>30152003</v>
      </c>
      <c r="TSU118" s="85">
        <v>30152003</v>
      </c>
      <c r="TSV118" s="85">
        <v>30152003</v>
      </c>
      <c r="TSW118" s="85">
        <v>30152003</v>
      </c>
      <c r="TSX118" s="85">
        <v>30152003</v>
      </c>
      <c r="TSY118" s="85">
        <v>30152003</v>
      </c>
      <c r="TSZ118" s="85">
        <v>30152003</v>
      </c>
      <c r="TTA118" s="85">
        <v>30152003</v>
      </c>
      <c r="TTB118" s="85">
        <v>30152003</v>
      </c>
      <c r="TTC118" s="85">
        <v>30152003</v>
      </c>
      <c r="TTD118" s="85">
        <v>30152003</v>
      </c>
      <c r="TTE118" s="85">
        <v>30152003</v>
      </c>
      <c r="TTF118" s="85">
        <v>30152003</v>
      </c>
      <c r="TTG118" s="85">
        <v>30152003</v>
      </c>
      <c r="TTH118" s="85">
        <v>30152003</v>
      </c>
      <c r="TTI118" s="85">
        <v>30152003</v>
      </c>
      <c r="TTJ118" s="85">
        <v>30152003</v>
      </c>
      <c r="TTK118" s="85">
        <v>30152003</v>
      </c>
      <c r="TTL118" s="85">
        <v>30152003</v>
      </c>
      <c r="TTM118" s="85">
        <v>30152003</v>
      </c>
      <c r="TTN118" s="85">
        <v>30152003</v>
      </c>
      <c r="TTO118" s="85">
        <v>30152003</v>
      </c>
      <c r="TTP118" s="85">
        <v>30152003</v>
      </c>
      <c r="TTQ118" s="85">
        <v>30152003</v>
      </c>
      <c r="TTR118" s="85">
        <v>30152003</v>
      </c>
      <c r="TTS118" s="85">
        <v>30152003</v>
      </c>
      <c r="TTT118" s="85">
        <v>30152003</v>
      </c>
      <c r="TTU118" s="85">
        <v>30152003</v>
      </c>
      <c r="TTV118" s="85">
        <v>30152003</v>
      </c>
      <c r="TTW118" s="85">
        <v>30152003</v>
      </c>
      <c r="TTX118" s="85">
        <v>30152003</v>
      </c>
      <c r="TTY118" s="85">
        <v>30152003</v>
      </c>
      <c r="TTZ118" s="85">
        <v>30152003</v>
      </c>
      <c r="TUA118" s="85">
        <v>30152003</v>
      </c>
      <c r="TUB118" s="85">
        <v>30152003</v>
      </c>
      <c r="TUC118" s="85">
        <v>30152003</v>
      </c>
      <c r="TUD118" s="85">
        <v>30152003</v>
      </c>
      <c r="TUE118" s="85">
        <v>30152003</v>
      </c>
      <c r="TUF118" s="85">
        <v>30152003</v>
      </c>
      <c r="TUG118" s="85">
        <v>30152003</v>
      </c>
      <c r="TUH118" s="85">
        <v>30152003</v>
      </c>
      <c r="TUI118" s="85">
        <v>30152003</v>
      </c>
      <c r="TUJ118" s="85">
        <v>30152003</v>
      </c>
      <c r="TUK118" s="85">
        <v>30152003</v>
      </c>
      <c r="TUL118" s="85">
        <v>30152003</v>
      </c>
      <c r="TUM118" s="85">
        <v>30152003</v>
      </c>
      <c r="TUN118" s="85">
        <v>30152003</v>
      </c>
      <c r="TUO118" s="85">
        <v>30152003</v>
      </c>
      <c r="TUP118" s="85">
        <v>30152003</v>
      </c>
      <c r="TUQ118" s="85">
        <v>30152003</v>
      </c>
      <c r="TUR118" s="85">
        <v>30152003</v>
      </c>
      <c r="TUS118" s="85">
        <v>30152003</v>
      </c>
      <c r="TUT118" s="85">
        <v>30152003</v>
      </c>
      <c r="TUU118" s="85">
        <v>30152003</v>
      </c>
      <c r="TUV118" s="85">
        <v>30152003</v>
      </c>
      <c r="TUW118" s="85">
        <v>30152003</v>
      </c>
      <c r="TUX118" s="85">
        <v>30152003</v>
      </c>
      <c r="TUY118" s="85">
        <v>30152003</v>
      </c>
      <c r="TUZ118" s="85">
        <v>30152003</v>
      </c>
      <c r="TVA118" s="85">
        <v>30152003</v>
      </c>
      <c r="TVB118" s="85">
        <v>30152003</v>
      </c>
      <c r="TVC118" s="85">
        <v>30152003</v>
      </c>
      <c r="TVD118" s="85">
        <v>30152003</v>
      </c>
      <c r="TVE118" s="85">
        <v>30152003</v>
      </c>
      <c r="TVF118" s="85">
        <v>30152003</v>
      </c>
      <c r="TVG118" s="85">
        <v>30152003</v>
      </c>
      <c r="TVH118" s="85">
        <v>30152003</v>
      </c>
      <c r="TVI118" s="85">
        <v>30152003</v>
      </c>
      <c r="TVJ118" s="85">
        <v>30152003</v>
      </c>
      <c r="TVK118" s="85">
        <v>30152003</v>
      </c>
      <c r="TVL118" s="85">
        <v>30152003</v>
      </c>
      <c r="TVM118" s="85">
        <v>30152003</v>
      </c>
      <c r="TVN118" s="85">
        <v>30152003</v>
      </c>
      <c r="TVO118" s="85">
        <v>30152003</v>
      </c>
      <c r="TVP118" s="85">
        <v>30152003</v>
      </c>
      <c r="TVQ118" s="85">
        <v>30152003</v>
      </c>
      <c r="TVR118" s="85">
        <v>30152003</v>
      </c>
      <c r="TVS118" s="85">
        <v>30152003</v>
      </c>
      <c r="TVT118" s="85">
        <v>30152003</v>
      </c>
      <c r="TVU118" s="85">
        <v>30152003</v>
      </c>
      <c r="TVV118" s="85">
        <v>30152003</v>
      </c>
      <c r="TVW118" s="85">
        <v>30152003</v>
      </c>
      <c r="TVX118" s="85">
        <v>30152003</v>
      </c>
      <c r="TVY118" s="85">
        <v>30152003</v>
      </c>
      <c r="TVZ118" s="85">
        <v>30152003</v>
      </c>
      <c r="TWA118" s="85">
        <v>30152003</v>
      </c>
      <c r="TWB118" s="85">
        <v>30152003</v>
      </c>
      <c r="TWC118" s="85">
        <v>30152003</v>
      </c>
      <c r="TWD118" s="85">
        <v>30152003</v>
      </c>
      <c r="TWE118" s="85">
        <v>30152003</v>
      </c>
      <c r="TWF118" s="85">
        <v>30152003</v>
      </c>
      <c r="TWG118" s="85">
        <v>30152003</v>
      </c>
      <c r="TWH118" s="85">
        <v>30152003</v>
      </c>
      <c r="TWI118" s="85">
        <v>30152003</v>
      </c>
      <c r="TWJ118" s="85">
        <v>30152003</v>
      </c>
      <c r="TWK118" s="85">
        <v>30152003</v>
      </c>
      <c r="TWL118" s="85">
        <v>30152003</v>
      </c>
      <c r="TWM118" s="85">
        <v>30152003</v>
      </c>
      <c r="TWN118" s="85">
        <v>30152003</v>
      </c>
      <c r="TWO118" s="85">
        <v>30152003</v>
      </c>
      <c r="TWP118" s="85">
        <v>30152003</v>
      </c>
      <c r="TWQ118" s="85">
        <v>30152003</v>
      </c>
      <c r="TWR118" s="85">
        <v>30152003</v>
      </c>
      <c r="TWS118" s="85">
        <v>30152003</v>
      </c>
      <c r="TWT118" s="85">
        <v>30152003</v>
      </c>
      <c r="TWU118" s="85">
        <v>30152003</v>
      </c>
      <c r="TWV118" s="85">
        <v>30152003</v>
      </c>
      <c r="TWW118" s="85">
        <v>30152003</v>
      </c>
      <c r="TWX118" s="85">
        <v>30152003</v>
      </c>
      <c r="TWY118" s="85">
        <v>30152003</v>
      </c>
      <c r="TWZ118" s="85">
        <v>30152003</v>
      </c>
      <c r="TXA118" s="85">
        <v>30152003</v>
      </c>
      <c r="TXB118" s="85">
        <v>30152003</v>
      </c>
      <c r="TXC118" s="85">
        <v>30152003</v>
      </c>
      <c r="TXD118" s="85">
        <v>30152003</v>
      </c>
      <c r="TXE118" s="85">
        <v>30152003</v>
      </c>
      <c r="TXF118" s="85">
        <v>30152003</v>
      </c>
      <c r="TXG118" s="85">
        <v>30152003</v>
      </c>
      <c r="TXH118" s="85">
        <v>30152003</v>
      </c>
      <c r="TXI118" s="85">
        <v>30152003</v>
      </c>
      <c r="TXJ118" s="85">
        <v>30152003</v>
      </c>
      <c r="TXK118" s="85">
        <v>30152003</v>
      </c>
      <c r="TXL118" s="85">
        <v>30152003</v>
      </c>
      <c r="TXM118" s="85">
        <v>30152003</v>
      </c>
      <c r="TXN118" s="85">
        <v>30152003</v>
      </c>
      <c r="TXO118" s="85">
        <v>30152003</v>
      </c>
      <c r="TXP118" s="85">
        <v>30152003</v>
      </c>
      <c r="TXQ118" s="85">
        <v>30152003</v>
      </c>
      <c r="TXR118" s="85">
        <v>30152003</v>
      </c>
      <c r="TXS118" s="85">
        <v>30152003</v>
      </c>
      <c r="TXT118" s="85">
        <v>30152003</v>
      </c>
      <c r="TXU118" s="85">
        <v>30152003</v>
      </c>
      <c r="TXV118" s="85">
        <v>30152003</v>
      </c>
      <c r="TXW118" s="85">
        <v>30152003</v>
      </c>
      <c r="TXX118" s="85">
        <v>30152003</v>
      </c>
      <c r="TXY118" s="85">
        <v>30152003</v>
      </c>
      <c r="TXZ118" s="85">
        <v>30152003</v>
      </c>
      <c r="TYA118" s="85">
        <v>30152003</v>
      </c>
      <c r="TYB118" s="85">
        <v>30152003</v>
      </c>
      <c r="TYC118" s="85">
        <v>30152003</v>
      </c>
      <c r="TYD118" s="85">
        <v>30152003</v>
      </c>
      <c r="TYE118" s="85">
        <v>30152003</v>
      </c>
      <c r="TYF118" s="85">
        <v>30152003</v>
      </c>
      <c r="TYG118" s="85">
        <v>30152003</v>
      </c>
      <c r="TYH118" s="85">
        <v>30152003</v>
      </c>
      <c r="TYI118" s="85">
        <v>30152003</v>
      </c>
      <c r="TYJ118" s="85">
        <v>30152003</v>
      </c>
      <c r="TYK118" s="85">
        <v>30152003</v>
      </c>
      <c r="TYL118" s="85">
        <v>30152003</v>
      </c>
      <c r="TYM118" s="85">
        <v>30152003</v>
      </c>
      <c r="TYN118" s="85">
        <v>30152003</v>
      </c>
      <c r="TYO118" s="85">
        <v>30152003</v>
      </c>
      <c r="TYP118" s="85">
        <v>30152003</v>
      </c>
      <c r="TYQ118" s="85">
        <v>30152003</v>
      </c>
      <c r="TYR118" s="85">
        <v>30152003</v>
      </c>
      <c r="TYS118" s="85">
        <v>30152003</v>
      </c>
      <c r="TYT118" s="85">
        <v>30152003</v>
      </c>
      <c r="TYU118" s="85">
        <v>30152003</v>
      </c>
      <c r="TYV118" s="85">
        <v>30152003</v>
      </c>
      <c r="TYW118" s="85">
        <v>30152003</v>
      </c>
      <c r="TYX118" s="85">
        <v>30152003</v>
      </c>
      <c r="TYY118" s="85">
        <v>30152003</v>
      </c>
      <c r="TYZ118" s="85">
        <v>30152003</v>
      </c>
      <c r="TZA118" s="85">
        <v>30152003</v>
      </c>
      <c r="TZB118" s="85">
        <v>30152003</v>
      </c>
      <c r="TZC118" s="85">
        <v>30152003</v>
      </c>
      <c r="TZD118" s="85">
        <v>30152003</v>
      </c>
      <c r="TZE118" s="85">
        <v>30152003</v>
      </c>
      <c r="TZF118" s="85">
        <v>30152003</v>
      </c>
      <c r="TZG118" s="85">
        <v>30152003</v>
      </c>
      <c r="TZH118" s="85">
        <v>30152003</v>
      </c>
      <c r="TZI118" s="85">
        <v>30152003</v>
      </c>
      <c r="TZJ118" s="85">
        <v>30152003</v>
      </c>
      <c r="TZK118" s="85">
        <v>30152003</v>
      </c>
      <c r="TZL118" s="85">
        <v>30152003</v>
      </c>
      <c r="TZM118" s="85">
        <v>30152003</v>
      </c>
      <c r="TZN118" s="85">
        <v>30152003</v>
      </c>
      <c r="TZO118" s="85">
        <v>30152003</v>
      </c>
      <c r="TZP118" s="85">
        <v>30152003</v>
      </c>
      <c r="TZQ118" s="85">
        <v>30152003</v>
      </c>
      <c r="TZR118" s="85">
        <v>30152003</v>
      </c>
      <c r="TZS118" s="85">
        <v>30152003</v>
      </c>
      <c r="TZT118" s="85">
        <v>30152003</v>
      </c>
      <c r="TZU118" s="85">
        <v>30152003</v>
      </c>
      <c r="TZV118" s="85">
        <v>30152003</v>
      </c>
      <c r="TZW118" s="85">
        <v>30152003</v>
      </c>
      <c r="TZX118" s="85">
        <v>30152003</v>
      </c>
      <c r="TZY118" s="85">
        <v>30152003</v>
      </c>
      <c r="TZZ118" s="85">
        <v>30152003</v>
      </c>
      <c r="UAA118" s="85">
        <v>30152003</v>
      </c>
      <c r="UAB118" s="85">
        <v>30152003</v>
      </c>
      <c r="UAC118" s="85">
        <v>30152003</v>
      </c>
      <c r="UAD118" s="85">
        <v>30152003</v>
      </c>
      <c r="UAE118" s="85">
        <v>30152003</v>
      </c>
      <c r="UAF118" s="85">
        <v>30152003</v>
      </c>
      <c r="UAG118" s="85">
        <v>30152003</v>
      </c>
      <c r="UAH118" s="85">
        <v>30152003</v>
      </c>
      <c r="UAI118" s="85">
        <v>30152003</v>
      </c>
      <c r="UAJ118" s="85">
        <v>30152003</v>
      </c>
      <c r="UAK118" s="85">
        <v>30152003</v>
      </c>
      <c r="UAL118" s="85">
        <v>30152003</v>
      </c>
      <c r="UAM118" s="85">
        <v>30152003</v>
      </c>
      <c r="UAN118" s="85">
        <v>30152003</v>
      </c>
      <c r="UAO118" s="85">
        <v>30152003</v>
      </c>
      <c r="UAP118" s="85">
        <v>30152003</v>
      </c>
      <c r="UAQ118" s="85">
        <v>30152003</v>
      </c>
      <c r="UAR118" s="85">
        <v>30152003</v>
      </c>
      <c r="UAS118" s="85">
        <v>30152003</v>
      </c>
      <c r="UAT118" s="85">
        <v>30152003</v>
      </c>
      <c r="UAU118" s="85">
        <v>30152003</v>
      </c>
      <c r="UAV118" s="85">
        <v>30152003</v>
      </c>
      <c r="UAW118" s="85">
        <v>30152003</v>
      </c>
      <c r="UAX118" s="85">
        <v>30152003</v>
      </c>
      <c r="UAY118" s="85">
        <v>30152003</v>
      </c>
      <c r="UAZ118" s="85">
        <v>30152003</v>
      </c>
      <c r="UBA118" s="85">
        <v>30152003</v>
      </c>
      <c r="UBB118" s="85">
        <v>30152003</v>
      </c>
      <c r="UBC118" s="85">
        <v>30152003</v>
      </c>
      <c r="UBD118" s="85">
        <v>30152003</v>
      </c>
      <c r="UBE118" s="85">
        <v>30152003</v>
      </c>
      <c r="UBF118" s="85">
        <v>30152003</v>
      </c>
      <c r="UBG118" s="85">
        <v>30152003</v>
      </c>
      <c r="UBH118" s="85">
        <v>30152003</v>
      </c>
      <c r="UBI118" s="85">
        <v>30152003</v>
      </c>
      <c r="UBJ118" s="85">
        <v>30152003</v>
      </c>
      <c r="UBK118" s="85">
        <v>30152003</v>
      </c>
      <c r="UBL118" s="85">
        <v>30152003</v>
      </c>
      <c r="UBM118" s="85">
        <v>30152003</v>
      </c>
      <c r="UBN118" s="85">
        <v>30152003</v>
      </c>
      <c r="UBO118" s="85">
        <v>30152003</v>
      </c>
      <c r="UBP118" s="85">
        <v>30152003</v>
      </c>
      <c r="UBQ118" s="85">
        <v>30152003</v>
      </c>
      <c r="UBR118" s="85">
        <v>30152003</v>
      </c>
      <c r="UBS118" s="85">
        <v>30152003</v>
      </c>
      <c r="UBT118" s="85">
        <v>30152003</v>
      </c>
      <c r="UBU118" s="85">
        <v>30152003</v>
      </c>
      <c r="UBV118" s="85">
        <v>30152003</v>
      </c>
      <c r="UBW118" s="85">
        <v>30152003</v>
      </c>
      <c r="UBX118" s="85">
        <v>30152003</v>
      </c>
      <c r="UBY118" s="85">
        <v>30152003</v>
      </c>
      <c r="UBZ118" s="85">
        <v>30152003</v>
      </c>
      <c r="UCA118" s="85">
        <v>30152003</v>
      </c>
      <c r="UCB118" s="85">
        <v>30152003</v>
      </c>
      <c r="UCC118" s="85">
        <v>30152003</v>
      </c>
      <c r="UCD118" s="85">
        <v>30152003</v>
      </c>
      <c r="UCE118" s="85">
        <v>30152003</v>
      </c>
      <c r="UCF118" s="85">
        <v>30152003</v>
      </c>
      <c r="UCG118" s="85">
        <v>30152003</v>
      </c>
      <c r="UCH118" s="85">
        <v>30152003</v>
      </c>
      <c r="UCI118" s="85">
        <v>30152003</v>
      </c>
      <c r="UCJ118" s="85">
        <v>30152003</v>
      </c>
      <c r="UCK118" s="85">
        <v>30152003</v>
      </c>
      <c r="UCL118" s="85">
        <v>30152003</v>
      </c>
      <c r="UCM118" s="85">
        <v>30152003</v>
      </c>
      <c r="UCN118" s="85">
        <v>30152003</v>
      </c>
      <c r="UCO118" s="85">
        <v>30152003</v>
      </c>
      <c r="UCP118" s="85">
        <v>30152003</v>
      </c>
      <c r="UCQ118" s="85">
        <v>30152003</v>
      </c>
      <c r="UCR118" s="85">
        <v>30152003</v>
      </c>
      <c r="UCS118" s="85">
        <v>30152003</v>
      </c>
      <c r="UCT118" s="85">
        <v>30152003</v>
      </c>
      <c r="UCU118" s="85">
        <v>30152003</v>
      </c>
      <c r="UCV118" s="85">
        <v>30152003</v>
      </c>
      <c r="UCW118" s="85">
        <v>30152003</v>
      </c>
      <c r="UCX118" s="85">
        <v>30152003</v>
      </c>
      <c r="UCY118" s="85">
        <v>30152003</v>
      </c>
      <c r="UCZ118" s="85">
        <v>30152003</v>
      </c>
      <c r="UDA118" s="85">
        <v>30152003</v>
      </c>
      <c r="UDB118" s="85">
        <v>30152003</v>
      </c>
      <c r="UDC118" s="85">
        <v>30152003</v>
      </c>
      <c r="UDD118" s="85">
        <v>30152003</v>
      </c>
      <c r="UDE118" s="85">
        <v>30152003</v>
      </c>
      <c r="UDF118" s="85">
        <v>30152003</v>
      </c>
      <c r="UDG118" s="85">
        <v>30152003</v>
      </c>
      <c r="UDH118" s="85">
        <v>30152003</v>
      </c>
      <c r="UDI118" s="85">
        <v>30152003</v>
      </c>
      <c r="UDJ118" s="85">
        <v>30152003</v>
      </c>
      <c r="UDK118" s="85">
        <v>30152003</v>
      </c>
      <c r="UDL118" s="85">
        <v>30152003</v>
      </c>
      <c r="UDM118" s="85">
        <v>30152003</v>
      </c>
      <c r="UDN118" s="85">
        <v>30152003</v>
      </c>
      <c r="UDO118" s="85">
        <v>30152003</v>
      </c>
      <c r="UDP118" s="85">
        <v>30152003</v>
      </c>
      <c r="UDQ118" s="85">
        <v>30152003</v>
      </c>
      <c r="UDR118" s="85">
        <v>30152003</v>
      </c>
      <c r="UDS118" s="85">
        <v>30152003</v>
      </c>
      <c r="UDT118" s="85">
        <v>30152003</v>
      </c>
      <c r="UDU118" s="85">
        <v>30152003</v>
      </c>
      <c r="UDV118" s="85">
        <v>30152003</v>
      </c>
      <c r="UDW118" s="85">
        <v>30152003</v>
      </c>
      <c r="UDX118" s="85">
        <v>30152003</v>
      </c>
      <c r="UDY118" s="85">
        <v>30152003</v>
      </c>
      <c r="UDZ118" s="85">
        <v>30152003</v>
      </c>
      <c r="UEA118" s="85">
        <v>30152003</v>
      </c>
      <c r="UEB118" s="85">
        <v>30152003</v>
      </c>
      <c r="UEC118" s="85">
        <v>30152003</v>
      </c>
      <c r="UED118" s="85">
        <v>30152003</v>
      </c>
      <c r="UEE118" s="85">
        <v>30152003</v>
      </c>
      <c r="UEF118" s="85">
        <v>30152003</v>
      </c>
      <c r="UEG118" s="85">
        <v>30152003</v>
      </c>
      <c r="UEH118" s="85">
        <v>30152003</v>
      </c>
      <c r="UEI118" s="85">
        <v>30152003</v>
      </c>
      <c r="UEJ118" s="85">
        <v>30152003</v>
      </c>
      <c r="UEK118" s="85">
        <v>30152003</v>
      </c>
      <c r="UEL118" s="85">
        <v>30152003</v>
      </c>
      <c r="UEM118" s="85">
        <v>30152003</v>
      </c>
      <c r="UEN118" s="85">
        <v>30152003</v>
      </c>
      <c r="UEO118" s="85">
        <v>30152003</v>
      </c>
      <c r="UEP118" s="85">
        <v>30152003</v>
      </c>
      <c r="UEQ118" s="85">
        <v>30152003</v>
      </c>
      <c r="UER118" s="85">
        <v>30152003</v>
      </c>
      <c r="UES118" s="85">
        <v>30152003</v>
      </c>
      <c r="UET118" s="85">
        <v>30152003</v>
      </c>
      <c r="UEU118" s="85">
        <v>30152003</v>
      </c>
      <c r="UEV118" s="85">
        <v>30152003</v>
      </c>
      <c r="UEW118" s="85">
        <v>30152003</v>
      </c>
      <c r="UEX118" s="85">
        <v>30152003</v>
      </c>
      <c r="UEY118" s="85">
        <v>30152003</v>
      </c>
      <c r="UEZ118" s="85">
        <v>30152003</v>
      </c>
      <c r="UFA118" s="85">
        <v>30152003</v>
      </c>
      <c r="UFB118" s="85">
        <v>30152003</v>
      </c>
      <c r="UFC118" s="85">
        <v>30152003</v>
      </c>
      <c r="UFD118" s="85">
        <v>30152003</v>
      </c>
      <c r="UFE118" s="85">
        <v>30152003</v>
      </c>
      <c r="UFF118" s="85">
        <v>30152003</v>
      </c>
      <c r="UFG118" s="85">
        <v>30152003</v>
      </c>
      <c r="UFH118" s="85">
        <v>30152003</v>
      </c>
      <c r="UFI118" s="85">
        <v>30152003</v>
      </c>
      <c r="UFJ118" s="85">
        <v>30152003</v>
      </c>
      <c r="UFK118" s="85">
        <v>30152003</v>
      </c>
      <c r="UFL118" s="85">
        <v>30152003</v>
      </c>
      <c r="UFM118" s="85">
        <v>30152003</v>
      </c>
      <c r="UFN118" s="85">
        <v>30152003</v>
      </c>
      <c r="UFO118" s="85">
        <v>30152003</v>
      </c>
      <c r="UFP118" s="85">
        <v>30152003</v>
      </c>
      <c r="UFQ118" s="85">
        <v>30152003</v>
      </c>
      <c r="UFR118" s="85">
        <v>30152003</v>
      </c>
      <c r="UFS118" s="85">
        <v>30152003</v>
      </c>
      <c r="UFT118" s="85">
        <v>30152003</v>
      </c>
      <c r="UFU118" s="85">
        <v>30152003</v>
      </c>
      <c r="UFV118" s="85">
        <v>30152003</v>
      </c>
      <c r="UFW118" s="85">
        <v>30152003</v>
      </c>
      <c r="UFX118" s="85">
        <v>30152003</v>
      </c>
      <c r="UFY118" s="85">
        <v>30152003</v>
      </c>
      <c r="UFZ118" s="85">
        <v>30152003</v>
      </c>
      <c r="UGA118" s="85">
        <v>30152003</v>
      </c>
      <c r="UGB118" s="85">
        <v>30152003</v>
      </c>
      <c r="UGC118" s="85">
        <v>30152003</v>
      </c>
      <c r="UGD118" s="85">
        <v>30152003</v>
      </c>
      <c r="UGE118" s="85">
        <v>30152003</v>
      </c>
      <c r="UGF118" s="85">
        <v>30152003</v>
      </c>
      <c r="UGG118" s="85">
        <v>30152003</v>
      </c>
      <c r="UGH118" s="85">
        <v>30152003</v>
      </c>
      <c r="UGI118" s="85">
        <v>30152003</v>
      </c>
      <c r="UGJ118" s="85">
        <v>30152003</v>
      </c>
      <c r="UGK118" s="85">
        <v>30152003</v>
      </c>
      <c r="UGL118" s="85">
        <v>30152003</v>
      </c>
      <c r="UGM118" s="85">
        <v>30152003</v>
      </c>
      <c r="UGN118" s="85">
        <v>30152003</v>
      </c>
      <c r="UGO118" s="85">
        <v>30152003</v>
      </c>
      <c r="UGP118" s="85">
        <v>30152003</v>
      </c>
      <c r="UGQ118" s="85">
        <v>30152003</v>
      </c>
      <c r="UGR118" s="85">
        <v>30152003</v>
      </c>
      <c r="UGS118" s="85">
        <v>30152003</v>
      </c>
      <c r="UGT118" s="85">
        <v>30152003</v>
      </c>
      <c r="UGU118" s="85">
        <v>30152003</v>
      </c>
      <c r="UGV118" s="85">
        <v>30152003</v>
      </c>
      <c r="UGW118" s="85">
        <v>30152003</v>
      </c>
      <c r="UGX118" s="85">
        <v>30152003</v>
      </c>
      <c r="UGY118" s="85">
        <v>30152003</v>
      </c>
      <c r="UGZ118" s="85">
        <v>30152003</v>
      </c>
      <c r="UHA118" s="85">
        <v>30152003</v>
      </c>
      <c r="UHB118" s="85">
        <v>30152003</v>
      </c>
      <c r="UHC118" s="85">
        <v>30152003</v>
      </c>
      <c r="UHD118" s="85">
        <v>30152003</v>
      </c>
      <c r="UHE118" s="85">
        <v>30152003</v>
      </c>
      <c r="UHF118" s="85">
        <v>30152003</v>
      </c>
      <c r="UHG118" s="85">
        <v>30152003</v>
      </c>
      <c r="UHH118" s="85">
        <v>30152003</v>
      </c>
      <c r="UHI118" s="85">
        <v>30152003</v>
      </c>
      <c r="UHJ118" s="85">
        <v>30152003</v>
      </c>
      <c r="UHK118" s="85">
        <v>30152003</v>
      </c>
      <c r="UHL118" s="85">
        <v>30152003</v>
      </c>
      <c r="UHM118" s="85">
        <v>30152003</v>
      </c>
      <c r="UHN118" s="85">
        <v>30152003</v>
      </c>
      <c r="UHO118" s="85">
        <v>30152003</v>
      </c>
      <c r="UHP118" s="85">
        <v>30152003</v>
      </c>
      <c r="UHQ118" s="85">
        <v>30152003</v>
      </c>
      <c r="UHR118" s="85">
        <v>30152003</v>
      </c>
      <c r="UHS118" s="85">
        <v>30152003</v>
      </c>
      <c r="UHT118" s="85">
        <v>30152003</v>
      </c>
      <c r="UHU118" s="85">
        <v>30152003</v>
      </c>
      <c r="UHV118" s="85">
        <v>30152003</v>
      </c>
      <c r="UHW118" s="85">
        <v>30152003</v>
      </c>
      <c r="UHX118" s="85">
        <v>30152003</v>
      </c>
      <c r="UHY118" s="85">
        <v>30152003</v>
      </c>
      <c r="UHZ118" s="85">
        <v>30152003</v>
      </c>
      <c r="UIA118" s="85">
        <v>30152003</v>
      </c>
      <c r="UIB118" s="85">
        <v>30152003</v>
      </c>
      <c r="UIC118" s="85">
        <v>30152003</v>
      </c>
      <c r="UID118" s="85">
        <v>30152003</v>
      </c>
      <c r="UIE118" s="85">
        <v>30152003</v>
      </c>
      <c r="UIF118" s="85">
        <v>30152003</v>
      </c>
      <c r="UIG118" s="85">
        <v>30152003</v>
      </c>
      <c r="UIH118" s="85">
        <v>30152003</v>
      </c>
      <c r="UII118" s="85">
        <v>30152003</v>
      </c>
      <c r="UIJ118" s="85">
        <v>30152003</v>
      </c>
      <c r="UIK118" s="85">
        <v>30152003</v>
      </c>
      <c r="UIL118" s="85">
        <v>30152003</v>
      </c>
      <c r="UIM118" s="85">
        <v>30152003</v>
      </c>
      <c r="UIN118" s="85">
        <v>30152003</v>
      </c>
      <c r="UIO118" s="85">
        <v>30152003</v>
      </c>
      <c r="UIP118" s="85">
        <v>30152003</v>
      </c>
      <c r="UIQ118" s="85">
        <v>30152003</v>
      </c>
      <c r="UIR118" s="85">
        <v>30152003</v>
      </c>
      <c r="UIS118" s="85">
        <v>30152003</v>
      </c>
      <c r="UIT118" s="85">
        <v>30152003</v>
      </c>
      <c r="UIU118" s="85">
        <v>30152003</v>
      </c>
      <c r="UIV118" s="85">
        <v>30152003</v>
      </c>
      <c r="UIW118" s="85">
        <v>30152003</v>
      </c>
      <c r="UIX118" s="85">
        <v>30152003</v>
      </c>
      <c r="UIY118" s="85">
        <v>30152003</v>
      </c>
      <c r="UIZ118" s="85">
        <v>30152003</v>
      </c>
      <c r="UJA118" s="85">
        <v>30152003</v>
      </c>
      <c r="UJB118" s="85">
        <v>30152003</v>
      </c>
      <c r="UJC118" s="85">
        <v>30152003</v>
      </c>
      <c r="UJD118" s="85">
        <v>30152003</v>
      </c>
      <c r="UJE118" s="85">
        <v>30152003</v>
      </c>
      <c r="UJF118" s="85">
        <v>30152003</v>
      </c>
      <c r="UJG118" s="85">
        <v>30152003</v>
      </c>
      <c r="UJH118" s="85">
        <v>30152003</v>
      </c>
      <c r="UJI118" s="85">
        <v>30152003</v>
      </c>
      <c r="UJJ118" s="85">
        <v>30152003</v>
      </c>
      <c r="UJK118" s="85">
        <v>30152003</v>
      </c>
      <c r="UJL118" s="85">
        <v>30152003</v>
      </c>
      <c r="UJM118" s="85">
        <v>30152003</v>
      </c>
      <c r="UJN118" s="85">
        <v>30152003</v>
      </c>
      <c r="UJO118" s="85">
        <v>30152003</v>
      </c>
      <c r="UJP118" s="85">
        <v>30152003</v>
      </c>
      <c r="UJQ118" s="85">
        <v>30152003</v>
      </c>
      <c r="UJR118" s="85">
        <v>30152003</v>
      </c>
      <c r="UJS118" s="85">
        <v>30152003</v>
      </c>
      <c r="UJT118" s="85">
        <v>30152003</v>
      </c>
      <c r="UJU118" s="85">
        <v>30152003</v>
      </c>
      <c r="UJV118" s="85">
        <v>30152003</v>
      </c>
      <c r="UJW118" s="85">
        <v>30152003</v>
      </c>
      <c r="UJX118" s="85">
        <v>30152003</v>
      </c>
      <c r="UJY118" s="85">
        <v>30152003</v>
      </c>
      <c r="UJZ118" s="85">
        <v>30152003</v>
      </c>
      <c r="UKA118" s="85">
        <v>30152003</v>
      </c>
      <c r="UKB118" s="85">
        <v>30152003</v>
      </c>
      <c r="UKC118" s="85">
        <v>30152003</v>
      </c>
      <c r="UKD118" s="85">
        <v>30152003</v>
      </c>
      <c r="UKE118" s="85">
        <v>30152003</v>
      </c>
      <c r="UKF118" s="85">
        <v>30152003</v>
      </c>
      <c r="UKG118" s="85">
        <v>30152003</v>
      </c>
      <c r="UKH118" s="85">
        <v>30152003</v>
      </c>
      <c r="UKI118" s="85">
        <v>30152003</v>
      </c>
      <c r="UKJ118" s="85">
        <v>30152003</v>
      </c>
      <c r="UKK118" s="85">
        <v>30152003</v>
      </c>
      <c r="UKL118" s="85">
        <v>30152003</v>
      </c>
      <c r="UKM118" s="85">
        <v>30152003</v>
      </c>
      <c r="UKN118" s="85">
        <v>30152003</v>
      </c>
      <c r="UKO118" s="85">
        <v>30152003</v>
      </c>
      <c r="UKP118" s="85">
        <v>30152003</v>
      </c>
      <c r="UKQ118" s="85">
        <v>30152003</v>
      </c>
      <c r="UKR118" s="85">
        <v>30152003</v>
      </c>
      <c r="UKS118" s="85">
        <v>30152003</v>
      </c>
      <c r="UKT118" s="85">
        <v>30152003</v>
      </c>
      <c r="UKU118" s="85">
        <v>30152003</v>
      </c>
      <c r="UKV118" s="85">
        <v>30152003</v>
      </c>
      <c r="UKW118" s="85">
        <v>30152003</v>
      </c>
      <c r="UKX118" s="85">
        <v>30152003</v>
      </c>
      <c r="UKY118" s="85">
        <v>30152003</v>
      </c>
      <c r="UKZ118" s="85">
        <v>30152003</v>
      </c>
      <c r="ULA118" s="85">
        <v>30152003</v>
      </c>
      <c r="ULB118" s="85">
        <v>30152003</v>
      </c>
      <c r="ULC118" s="85">
        <v>30152003</v>
      </c>
      <c r="ULD118" s="85">
        <v>30152003</v>
      </c>
      <c r="ULE118" s="85">
        <v>30152003</v>
      </c>
      <c r="ULF118" s="85">
        <v>30152003</v>
      </c>
      <c r="ULG118" s="85">
        <v>30152003</v>
      </c>
      <c r="ULH118" s="85">
        <v>30152003</v>
      </c>
      <c r="ULI118" s="85">
        <v>30152003</v>
      </c>
      <c r="ULJ118" s="85">
        <v>30152003</v>
      </c>
      <c r="ULK118" s="85">
        <v>30152003</v>
      </c>
      <c r="ULL118" s="85">
        <v>30152003</v>
      </c>
      <c r="ULM118" s="85">
        <v>30152003</v>
      </c>
      <c r="ULN118" s="85">
        <v>30152003</v>
      </c>
      <c r="ULO118" s="85">
        <v>30152003</v>
      </c>
      <c r="ULP118" s="85">
        <v>30152003</v>
      </c>
      <c r="ULQ118" s="85">
        <v>30152003</v>
      </c>
      <c r="ULR118" s="85">
        <v>30152003</v>
      </c>
      <c r="ULS118" s="85">
        <v>30152003</v>
      </c>
      <c r="ULT118" s="85">
        <v>30152003</v>
      </c>
      <c r="ULU118" s="85">
        <v>30152003</v>
      </c>
      <c r="ULV118" s="85">
        <v>30152003</v>
      </c>
      <c r="ULW118" s="85">
        <v>30152003</v>
      </c>
      <c r="ULX118" s="85">
        <v>30152003</v>
      </c>
      <c r="ULY118" s="85">
        <v>30152003</v>
      </c>
      <c r="ULZ118" s="85">
        <v>30152003</v>
      </c>
      <c r="UMA118" s="85">
        <v>30152003</v>
      </c>
      <c r="UMB118" s="85">
        <v>30152003</v>
      </c>
      <c r="UMC118" s="85">
        <v>30152003</v>
      </c>
      <c r="UMD118" s="85">
        <v>30152003</v>
      </c>
      <c r="UME118" s="85">
        <v>30152003</v>
      </c>
      <c r="UMF118" s="85">
        <v>30152003</v>
      </c>
      <c r="UMG118" s="85">
        <v>30152003</v>
      </c>
      <c r="UMH118" s="85">
        <v>30152003</v>
      </c>
      <c r="UMI118" s="85">
        <v>30152003</v>
      </c>
      <c r="UMJ118" s="85">
        <v>30152003</v>
      </c>
      <c r="UMK118" s="85">
        <v>30152003</v>
      </c>
      <c r="UML118" s="85">
        <v>30152003</v>
      </c>
      <c r="UMM118" s="85">
        <v>30152003</v>
      </c>
      <c r="UMN118" s="85">
        <v>30152003</v>
      </c>
      <c r="UMO118" s="85">
        <v>30152003</v>
      </c>
      <c r="UMP118" s="85">
        <v>30152003</v>
      </c>
      <c r="UMQ118" s="85">
        <v>30152003</v>
      </c>
      <c r="UMR118" s="85">
        <v>30152003</v>
      </c>
      <c r="UMS118" s="85">
        <v>30152003</v>
      </c>
      <c r="UMT118" s="85">
        <v>30152003</v>
      </c>
      <c r="UMU118" s="85">
        <v>30152003</v>
      </c>
      <c r="UMV118" s="85">
        <v>30152003</v>
      </c>
      <c r="UMW118" s="85">
        <v>30152003</v>
      </c>
      <c r="UMX118" s="85">
        <v>30152003</v>
      </c>
      <c r="UMY118" s="85">
        <v>30152003</v>
      </c>
      <c r="UMZ118" s="85">
        <v>30152003</v>
      </c>
      <c r="UNA118" s="85">
        <v>30152003</v>
      </c>
      <c r="UNB118" s="85">
        <v>30152003</v>
      </c>
      <c r="UNC118" s="85">
        <v>30152003</v>
      </c>
      <c r="UND118" s="85">
        <v>30152003</v>
      </c>
      <c r="UNE118" s="85">
        <v>30152003</v>
      </c>
      <c r="UNF118" s="85">
        <v>30152003</v>
      </c>
      <c r="UNG118" s="85">
        <v>30152003</v>
      </c>
      <c r="UNH118" s="85">
        <v>30152003</v>
      </c>
      <c r="UNI118" s="85">
        <v>30152003</v>
      </c>
      <c r="UNJ118" s="85">
        <v>30152003</v>
      </c>
      <c r="UNK118" s="85">
        <v>30152003</v>
      </c>
      <c r="UNL118" s="85">
        <v>30152003</v>
      </c>
      <c r="UNM118" s="85">
        <v>30152003</v>
      </c>
      <c r="UNN118" s="85">
        <v>30152003</v>
      </c>
      <c r="UNO118" s="85">
        <v>30152003</v>
      </c>
      <c r="UNP118" s="85">
        <v>30152003</v>
      </c>
      <c r="UNQ118" s="85">
        <v>30152003</v>
      </c>
      <c r="UNR118" s="85">
        <v>30152003</v>
      </c>
      <c r="UNS118" s="85">
        <v>30152003</v>
      </c>
      <c r="UNT118" s="85">
        <v>30152003</v>
      </c>
      <c r="UNU118" s="85">
        <v>30152003</v>
      </c>
      <c r="UNV118" s="85">
        <v>30152003</v>
      </c>
      <c r="UNW118" s="85">
        <v>30152003</v>
      </c>
      <c r="UNX118" s="85">
        <v>30152003</v>
      </c>
      <c r="UNY118" s="85">
        <v>30152003</v>
      </c>
      <c r="UNZ118" s="85">
        <v>30152003</v>
      </c>
      <c r="UOA118" s="85">
        <v>30152003</v>
      </c>
      <c r="UOB118" s="85">
        <v>30152003</v>
      </c>
      <c r="UOC118" s="85">
        <v>30152003</v>
      </c>
      <c r="UOD118" s="85">
        <v>30152003</v>
      </c>
      <c r="UOE118" s="85">
        <v>30152003</v>
      </c>
      <c r="UOF118" s="85">
        <v>30152003</v>
      </c>
      <c r="UOG118" s="85">
        <v>30152003</v>
      </c>
      <c r="UOH118" s="85">
        <v>30152003</v>
      </c>
      <c r="UOI118" s="85">
        <v>30152003</v>
      </c>
      <c r="UOJ118" s="85">
        <v>30152003</v>
      </c>
      <c r="UOK118" s="85">
        <v>30152003</v>
      </c>
      <c r="UOL118" s="85">
        <v>30152003</v>
      </c>
      <c r="UOM118" s="85">
        <v>30152003</v>
      </c>
      <c r="UON118" s="85">
        <v>30152003</v>
      </c>
      <c r="UOO118" s="85">
        <v>30152003</v>
      </c>
      <c r="UOP118" s="85">
        <v>30152003</v>
      </c>
      <c r="UOQ118" s="85">
        <v>30152003</v>
      </c>
      <c r="UOR118" s="85">
        <v>30152003</v>
      </c>
      <c r="UOS118" s="85">
        <v>30152003</v>
      </c>
      <c r="UOT118" s="85">
        <v>30152003</v>
      </c>
      <c r="UOU118" s="85">
        <v>30152003</v>
      </c>
      <c r="UOV118" s="85">
        <v>30152003</v>
      </c>
      <c r="UOW118" s="85">
        <v>30152003</v>
      </c>
      <c r="UOX118" s="85">
        <v>30152003</v>
      </c>
      <c r="UOY118" s="85">
        <v>30152003</v>
      </c>
      <c r="UOZ118" s="85">
        <v>30152003</v>
      </c>
      <c r="UPA118" s="85">
        <v>30152003</v>
      </c>
      <c r="UPB118" s="85">
        <v>30152003</v>
      </c>
      <c r="UPC118" s="85">
        <v>30152003</v>
      </c>
      <c r="UPD118" s="85">
        <v>30152003</v>
      </c>
      <c r="UPE118" s="85">
        <v>30152003</v>
      </c>
      <c r="UPF118" s="85">
        <v>30152003</v>
      </c>
      <c r="UPG118" s="85">
        <v>30152003</v>
      </c>
      <c r="UPH118" s="85">
        <v>30152003</v>
      </c>
      <c r="UPI118" s="85">
        <v>30152003</v>
      </c>
      <c r="UPJ118" s="85">
        <v>30152003</v>
      </c>
      <c r="UPK118" s="85">
        <v>30152003</v>
      </c>
      <c r="UPL118" s="85">
        <v>30152003</v>
      </c>
      <c r="UPM118" s="85">
        <v>30152003</v>
      </c>
      <c r="UPN118" s="85">
        <v>30152003</v>
      </c>
      <c r="UPO118" s="85">
        <v>30152003</v>
      </c>
      <c r="UPP118" s="85">
        <v>30152003</v>
      </c>
      <c r="UPQ118" s="85">
        <v>30152003</v>
      </c>
      <c r="UPR118" s="85">
        <v>30152003</v>
      </c>
      <c r="UPS118" s="85">
        <v>30152003</v>
      </c>
      <c r="UPT118" s="85">
        <v>30152003</v>
      </c>
      <c r="UPU118" s="85">
        <v>30152003</v>
      </c>
      <c r="UPV118" s="85">
        <v>30152003</v>
      </c>
      <c r="UPW118" s="85">
        <v>30152003</v>
      </c>
      <c r="UPX118" s="85">
        <v>30152003</v>
      </c>
      <c r="UPY118" s="85">
        <v>30152003</v>
      </c>
      <c r="UPZ118" s="85">
        <v>30152003</v>
      </c>
      <c r="UQA118" s="85">
        <v>30152003</v>
      </c>
      <c r="UQB118" s="85">
        <v>30152003</v>
      </c>
      <c r="UQC118" s="85">
        <v>30152003</v>
      </c>
      <c r="UQD118" s="85">
        <v>30152003</v>
      </c>
      <c r="UQE118" s="85">
        <v>30152003</v>
      </c>
      <c r="UQF118" s="85">
        <v>30152003</v>
      </c>
      <c r="UQG118" s="85">
        <v>30152003</v>
      </c>
      <c r="UQH118" s="85">
        <v>30152003</v>
      </c>
      <c r="UQI118" s="85">
        <v>30152003</v>
      </c>
      <c r="UQJ118" s="85">
        <v>30152003</v>
      </c>
      <c r="UQK118" s="85">
        <v>30152003</v>
      </c>
      <c r="UQL118" s="85">
        <v>30152003</v>
      </c>
      <c r="UQM118" s="85">
        <v>30152003</v>
      </c>
      <c r="UQN118" s="85">
        <v>30152003</v>
      </c>
      <c r="UQO118" s="85">
        <v>30152003</v>
      </c>
      <c r="UQP118" s="85">
        <v>30152003</v>
      </c>
      <c r="UQQ118" s="85">
        <v>30152003</v>
      </c>
      <c r="UQR118" s="85">
        <v>30152003</v>
      </c>
      <c r="UQS118" s="85">
        <v>30152003</v>
      </c>
      <c r="UQT118" s="85">
        <v>30152003</v>
      </c>
      <c r="UQU118" s="85">
        <v>30152003</v>
      </c>
      <c r="UQV118" s="85">
        <v>30152003</v>
      </c>
      <c r="UQW118" s="85">
        <v>30152003</v>
      </c>
      <c r="UQX118" s="85">
        <v>30152003</v>
      </c>
      <c r="UQY118" s="85">
        <v>30152003</v>
      </c>
      <c r="UQZ118" s="85">
        <v>30152003</v>
      </c>
      <c r="URA118" s="85">
        <v>30152003</v>
      </c>
      <c r="URB118" s="85">
        <v>30152003</v>
      </c>
      <c r="URC118" s="85">
        <v>30152003</v>
      </c>
      <c r="URD118" s="85">
        <v>30152003</v>
      </c>
      <c r="URE118" s="85">
        <v>30152003</v>
      </c>
      <c r="URF118" s="85">
        <v>30152003</v>
      </c>
      <c r="URG118" s="85">
        <v>30152003</v>
      </c>
      <c r="URH118" s="85">
        <v>30152003</v>
      </c>
      <c r="URI118" s="85">
        <v>30152003</v>
      </c>
      <c r="URJ118" s="85">
        <v>30152003</v>
      </c>
      <c r="URK118" s="85">
        <v>30152003</v>
      </c>
      <c r="URL118" s="85">
        <v>30152003</v>
      </c>
      <c r="URM118" s="85">
        <v>30152003</v>
      </c>
      <c r="URN118" s="85">
        <v>30152003</v>
      </c>
      <c r="URO118" s="85">
        <v>30152003</v>
      </c>
      <c r="URP118" s="85">
        <v>30152003</v>
      </c>
      <c r="URQ118" s="85">
        <v>30152003</v>
      </c>
      <c r="URR118" s="85">
        <v>30152003</v>
      </c>
      <c r="URS118" s="85">
        <v>30152003</v>
      </c>
      <c r="URT118" s="85">
        <v>30152003</v>
      </c>
      <c r="URU118" s="85">
        <v>30152003</v>
      </c>
      <c r="URV118" s="85">
        <v>30152003</v>
      </c>
      <c r="URW118" s="85">
        <v>30152003</v>
      </c>
      <c r="URX118" s="85">
        <v>30152003</v>
      </c>
      <c r="URY118" s="85">
        <v>30152003</v>
      </c>
      <c r="URZ118" s="85">
        <v>30152003</v>
      </c>
      <c r="USA118" s="85">
        <v>30152003</v>
      </c>
      <c r="USB118" s="85">
        <v>30152003</v>
      </c>
      <c r="USC118" s="85">
        <v>30152003</v>
      </c>
      <c r="USD118" s="85">
        <v>30152003</v>
      </c>
      <c r="USE118" s="85">
        <v>30152003</v>
      </c>
      <c r="USF118" s="85">
        <v>30152003</v>
      </c>
      <c r="USG118" s="85">
        <v>30152003</v>
      </c>
      <c r="USH118" s="85">
        <v>30152003</v>
      </c>
      <c r="USI118" s="85">
        <v>30152003</v>
      </c>
      <c r="USJ118" s="85">
        <v>30152003</v>
      </c>
      <c r="USK118" s="85">
        <v>30152003</v>
      </c>
      <c r="USL118" s="85">
        <v>30152003</v>
      </c>
      <c r="USM118" s="85">
        <v>30152003</v>
      </c>
      <c r="USN118" s="85">
        <v>30152003</v>
      </c>
      <c r="USO118" s="85">
        <v>30152003</v>
      </c>
      <c r="USP118" s="85">
        <v>30152003</v>
      </c>
      <c r="USQ118" s="85">
        <v>30152003</v>
      </c>
      <c r="USR118" s="85">
        <v>30152003</v>
      </c>
      <c r="USS118" s="85">
        <v>30152003</v>
      </c>
      <c r="UST118" s="85">
        <v>30152003</v>
      </c>
      <c r="USU118" s="85">
        <v>30152003</v>
      </c>
      <c r="USV118" s="85">
        <v>30152003</v>
      </c>
      <c r="USW118" s="85">
        <v>30152003</v>
      </c>
      <c r="USX118" s="85">
        <v>30152003</v>
      </c>
      <c r="USY118" s="85">
        <v>30152003</v>
      </c>
      <c r="USZ118" s="85">
        <v>30152003</v>
      </c>
      <c r="UTA118" s="85">
        <v>30152003</v>
      </c>
      <c r="UTB118" s="85">
        <v>30152003</v>
      </c>
      <c r="UTC118" s="85">
        <v>30152003</v>
      </c>
      <c r="UTD118" s="85">
        <v>30152003</v>
      </c>
      <c r="UTE118" s="85">
        <v>30152003</v>
      </c>
      <c r="UTF118" s="85">
        <v>30152003</v>
      </c>
      <c r="UTG118" s="85">
        <v>30152003</v>
      </c>
      <c r="UTH118" s="85">
        <v>30152003</v>
      </c>
      <c r="UTI118" s="85">
        <v>30152003</v>
      </c>
      <c r="UTJ118" s="85">
        <v>30152003</v>
      </c>
      <c r="UTK118" s="85">
        <v>30152003</v>
      </c>
      <c r="UTL118" s="85">
        <v>30152003</v>
      </c>
      <c r="UTM118" s="85">
        <v>30152003</v>
      </c>
      <c r="UTN118" s="85">
        <v>30152003</v>
      </c>
      <c r="UTO118" s="85">
        <v>30152003</v>
      </c>
      <c r="UTP118" s="85">
        <v>30152003</v>
      </c>
      <c r="UTQ118" s="85">
        <v>30152003</v>
      </c>
      <c r="UTR118" s="85">
        <v>30152003</v>
      </c>
      <c r="UTS118" s="85">
        <v>30152003</v>
      </c>
      <c r="UTT118" s="85">
        <v>30152003</v>
      </c>
      <c r="UTU118" s="85">
        <v>30152003</v>
      </c>
      <c r="UTV118" s="85">
        <v>30152003</v>
      </c>
      <c r="UTW118" s="85">
        <v>30152003</v>
      </c>
      <c r="UTX118" s="85">
        <v>30152003</v>
      </c>
      <c r="UTY118" s="85">
        <v>30152003</v>
      </c>
      <c r="UTZ118" s="85">
        <v>30152003</v>
      </c>
      <c r="UUA118" s="85">
        <v>30152003</v>
      </c>
      <c r="UUB118" s="85">
        <v>30152003</v>
      </c>
      <c r="UUC118" s="85">
        <v>30152003</v>
      </c>
      <c r="UUD118" s="85">
        <v>30152003</v>
      </c>
      <c r="UUE118" s="85">
        <v>30152003</v>
      </c>
      <c r="UUF118" s="85">
        <v>30152003</v>
      </c>
      <c r="UUG118" s="85">
        <v>30152003</v>
      </c>
      <c r="UUH118" s="85">
        <v>30152003</v>
      </c>
      <c r="UUI118" s="85">
        <v>30152003</v>
      </c>
      <c r="UUJ118" s="85">
        <v>30152003</v>
      </c>
      <c r="UUK118" s="85">
        <v>30152003</v>
      </c>
      <c r="UUL118" s="85">
        <v>30152003</v>
      </c>
      <c r="UUM118" s="85">
        <v>30152003</v>
      </c>
      <c r="UUN118" s="85">
        <v>30152003</v>
      </c>
      <c r="UUO118" s="85">
        <v>30152003</v>
      </c>
      <c r="UUP118" s="85">
        <v>30152003</v>
      </c>
      <c r="UUQ118" s="85">
        <v>30152003</v>
      </c>
      <c r="UUR118" s="85">
        <v>30152003</v>
      </c>
      <c r="UUS118" s="85">
        <v>30152003</v>
      </c>
      <c r="UUT118" s="85">
        <v>30152003</v>
      </c>
      <c r="UUU118" s="85">
        <v>30152003</v>
      </c>
      <c r="UUV118" s="85">
        <v>30152003</v>
      </c>
      <c r="UUW118" s="85">
        <v>30152003</v>
      </c>
      <c r="UUX118" s="85">
        <v>30152003</v>
      </c>
      <c r="UUY118" s="85">
        <v>30152003</v>
      </c>
      <c r="UUZ118" s="85">
        <v>30152003</v>
      </c>
      <c r="UVA118" s="85">
        <v>30152003</v>
      </c>
      <c r="UVB118" s="85">
        <v>30152003</v>
      </c>
      <c r="UVC118" s="85">
        <v>30152003</v>
      </c>
      <c r="UVD118" s="85">
        <v>30152003</v>
      </c>
      <c r="UVE118" s="85">
        <v>30152003</v>
      </c>
      <c r="UVF118" s="85">
        <v>30152003</v>
      </c>
      <c r="UVG118" s="85">
        <v>30152003</v>
      </c>
      <c r="UVH118" s="85">
        <v>30152003</v>
      </c>
      <c r="UVI118" s="85">
        <v>30152003</v>
      </c>
      <c r="UVJ118" s="85">
        <v>30152003</v>
      </c>
      <c r="UVK118" s="85">
        <v>30152003</v>
      </c>
      <c r="UVL118" s="85">
        <v>30152003</v>
      </c>
      <c r="UVM118" s="85">
        <v>30152003</v>
      </c>
      <c r="UVN118" s="85">
        <v>30152003</v>
      </c>
      <c r="UVO118" s="85">
        <v>30152003</v>
      </c>
      <c r="UVP118" s="85">
        <v>30152003</v>
      </c>
      <c r="UVQ118" s="85">
        <v>30152003</v>
      </c>
      <c r="UVR118" s="85">
        <v>30152003</v>
      </c>
      <c r="UVS118" s="85">
        <v>30152003</v>
      </c>
      <c r="UVT118" s="85">
        <v>30152003</v>
      </c>
      <c r="UVU118" s="85">
        <v>30152003</v>
      </c>
      <c r="UVV118" s="85">
        <v>30152003</v>
      </c>
      <c r="UVW118" s="85">
        <v>30152003</v>
      </c>
      <c r="UVX118" s="85">
        <v>30152003</v>
      </c>
      <c r="UVY118" s="85">
        <v>30152003</v>
      </c>
      <c r="UVZ118" s="85">
        <v>30152003</v>
      </c>
      <c r="UWA118" s="85">
        <v>30152003</v>
      </c>
      <c r="UWB118" s="85">
        <v>30152003</v>
      </c>
      <c r="UWC118" s="85">
        <v>30152003</v>
      </c>
      <c r="UWD118" s="85">
        <v>30152003</v>
      </c>
      <c r="UWE118" s="85">
        <v>30152003</v>
      </c>
      <c r="UWF118" s="85">
        <v>30152003</v>
      </c>
      <c r="UWG118" s="85">
        <v>30152003</v>
      </c>
      <c r="UWH118" s="85">
        <v>30152003</v>
      </c>
      <c r="UWI118" s="85">
        <v>30152003</v>
      </c>
      <c r="UWJ118" s="85">
        <v>30152003</v>
      </c>
      <c r="UWK118" s="85">
        <v>30152003</v>
      </c>
      <c r="UWL118" s="85">
        <v>30152003</v>
      </c>
      <c r="UWM118" s="85">
        <v>30152003</v>
      </c>
      <c r="UWN118" s="85">
        <v>30152003</v>
      </c>
      <c r="UWO118" s="85">
        <v>30152003</v>
      </c>
      <c r="UWP118" s="85">
        <v>30152003</v>
      </c>
      <c r="UWQ118" s="85">
        <v>30152003</v>
      </c>
      <c r="UWR118" s="85">
        <v>30152003</v>
      </c>
      <c r="UWS118" s="85">
        <v>30152003</v>
      </c>
      <c r="UWT118" s="85">
        <v>30152003</v>
      </c>
      <c r="UWU118" s="85">
        <v>30152003</v>
      </c>
      <c r="UWV118" s="85">
        <v>30152003</v>
      </c>
      <c r="UWW118" s="85">
        <v>30152003</v>
      </c>
      <c r="UWX118" s="85">
        <v>30152003</v>
      </c>
      <c r="UWY118" s="85">
        <v>30152003</v>
      </c>
      <c r="UWZ118" s="85">
        <v>30152003</v>
      </c>
      <c r="UXA118" s="85">
        <v>30152003</v>
      </c>
      <c r="UXB118" s="85">
        <v>30152003</v>
      </c>
      <c r="UXC118" s="85">
        <v>30152003</v>
      </c>
      <c r="UXD118" s="85">
        <v>30152003</v>
      </c>
      <c r="UXE118" s="85">
        <v>30152003</v>
      </c>
      <c r="UXF118" s="85">
        <v>30152003</v>
      </c>
      <c r="UXG118" s="85">
        <v>30152003</v>
      </c>
      <c r="UXH118" s="85">
        <v>30152003</v>
      </c>
      <c r="UXI118" s="85">
        <v>30152003</v>
      </c>
      <c r="UXJ118" s="85">
        <v>30152003</v>
      </c>
      <c r="UXK118" s="85">
        <v>30152003</v>
      </c>
      <c r="UXL118" s="85">
        <v>30152003</v>
      </c>
      <c r="UXM118" s="85">
        <v>30152003</v>
      </c>
      <c r="UXN118" s="85">
        <v>30152003</v>
      </c>
      <c r="UXO118" s="85">
        <v>30152003</v>
      </c>
      <c r="UXP118" s="85">
        <v>30152003</v>
      </c>
      <c r="UXQ118" s="85">
        <v>30152003</v>
      </c>
      <c r="UXR118" s="85">
        <v>30152003</v>
      </c>
      <c r="UXS118" s="85">
        <v>30152003</v>
      </c>
      <c r="UXT118" s="85">
        <v>30152003</v>
      </c>
      <c r="UXU118" s="85">
        <v>30152003</v>
      </c>
      <c r="UXV118" s="85">
        <v>30152003</v>
      </c>
      <c r="UXW118" s="85">
        <v>30152003</v>
      </c>
      <c r="UXX118" s="85">
        <v>30152003</v>
      </c>
      <c r="UXY118" s="85">
        <v>30152003</v>
      </c>
      <c r="UXZ118" s="85">
        <v>30152003</v>
      </c>
      <c r="UYA118" s="85">
        <v>30152003</v>
      </c>
      <c r="UYB118" s="85">
        <v>30152003</v>
      </c>
      <c r="UYC118" s="85">
        <v>30152003</v>
      </c>
      <c r="UYD118" s="85">
        <v>30152003</v>
      </c>
      <c r="UYE118" s="85">
        <v>30152003</v>
      </c>
      <c r="UYF118" s="85">
        <v>30152003</v>
      </c>
      <c r="UYG118" s="85">
        <v>30152003</v>
      </c>
      <c r="UYH118" s="85">
        <v>30152003</v>
      </c>
      <c r="UYI118" s="85">
        <v>30152003</v>
      </c>
      <c r="UYJ118" s="85">
        <v>30152003</v>
      </c>
      <c r="UYK118" s="85">
        <v>30152003</v>
      </c>
      <c r="UYL118" s="85">
        <v>30152003</v>
      </c>
      <c r="UYM118" s="85">
        <v>30152003</v>
      </c>
      <c r="UYN118" s="85">
        <v>30152003</v>
      </c>
      <c r="UYO118" s="85">
        <v>30152003</v>
      </c>
      <c r="UYP118" s="85">
        <v>30152003</v>
      </c>
      <c r="UYQ118" s="85">
        <v>30152003</v>
      </c>
      <c r="UYR118" s="85">
        <v>30152003</v>
      </c>
      <c r="UYS118" s="85">
        <v>30152003</v>
      </c>
      <c r="UYT118" s="85">
        <v>30152003</v>
      </c>
      <c r="UYU118" s="85">
        <v>30152003</v>
      </c>
      <c r="UYV118" s="85">
        <v>30152003</v>
      </c>
      <c r="UYW118" s="85">
        <v>30152003</v>
      </c>
      <c r="UYX118" s="85">
        <v>30152003</v>
      </c>
      <c r="UYY118" s="85">
        <v>30152003</v>
      </c>
      <c r="UYZ118" s="85">
        <v>30152003</v>
      </c>
      <c r="UZA118" s="85">
        <v>30152003</v>
      </c>
      <c r="UZB118" s="85">
        <v>30152003</v>
      </c>
      <c r="UZC118" s="85">
        <v>30152003</v>
      </c>
      <c r="UZD118" s="85">
        <v>30152003</v>
      </c>
      <c r="UZE118" s="85">
        <v>30152003</v>
      </c>
      <c r="UZF118" s="85">
        <v>30152003</v>
      </c>
      <c r="UZG118" s="85">
        <v>30152003</v>
      </c>
      <c r="UZH118" s="85">
        <v>30152003</v>
      </c>
      <c r="UZI118" s="85">
        <v>30152003</v>
      </c>
      <c r="UZJ118" s="85">
        <v>30152003</v>
      </c>
      <c r="UZK118" s="85">
        <v>30152003</v>
      </c>
      <c r="UZL118" s="85">
        <v>30152003</v>
      </c>
      <c r="UZM118" s="85">
        <v>30152003</v>
      </c>
      <c r="UZN118" s="85">
        <v>30152003</v>
      </c>
      <c r="UZO118" s="85">
        <v>30152003</v>
      </c>
      <c r="UZP118" s="85">
        <v>30152003</v>
      </c>
      <c r="UZQ118" s="85">
        <v>30152003</v>
      </c>
      <c r="UZR118" s="85">
        <v>30152003</v>
      </c>
      <c r="UZS118" s="85">
        <v>30152003</v>
      </c>
      <c r="UZT118" s="85">
        <v>30152003</v>
      </c>
      <c r="UZU118" s="85">
        <v>30152003</v>
      </c>
      <c r="UZV118" s="85">
        <v>30152003</v>
      </c>
      <c r="UZW118" s="85">
        <v>30152003</v>
      </c>
      <c r="UZX118" s="85">
        <v>30152003</v>
      </c>
      <c r="UZY118" s="85">
        <v>30152003</v>
      </c>
      <c r="UZZ118" s="85">
        <v>30152003</v>
      </c>
      <c r="VAA118" s="85">
        <v>30152003</v>
      </c>
      <c r="VAB118" s="85">
        <v>30152003</v>
      </c>
      <c r="VAC118" s="85">
        <v>30152003</v>
      </c>
      <c r="VAD118" s="85">
        <v>30152003</v>
      </c>
      <c r="VAE118" s="85">
        <v>30152003</v>
      </c>
      <c r="VAF118" s="85">
        <v>30152003</v>
      </c>
      <c r="VAG118" s="85">
        <v>30152003</v>
      </c>
      <c r="VAH118" s="85">
        <v>30152003</v>
      </c>
      <c r="VAI118" s="85">
        <v>30152003</v>
      </c>
      <c r="VAJ118" s="85">
        <v>30152003</v>
      </c>
      <c r="VAK118" s="85">
        <v>30152003</v>
      </c>
      <c r="VAL118" s="85">
        <v>30152003</v>
      </c>
      <c r="VAM118" s="85">
        <v>30152003</v>
      </c>
      <c r="VAN118" s="85">
        <v>30152003</v>
      </c>
      <c r="VAO118" s="85">
        <v>30152003</v>
      </c>
      <c r="VAP118" s="85">
        <v>30152003</v>
      </c>
      <c r="VAQ118" s="85">
        <v>30152003</v>
      </c>
      <c r="VAR118" s="85">
        <v>30152003</v>
      </c>
      <c r="VAS118" s="85">
        <v>30152003</v>
      </c>
      <c r="VAT118" s="85">
        <v>30152003</v>
      </c>
      <c r="VAU118" s="85">
        <v>30152003</v>
      </c>
      <c r="VAV118" s="85">
        <v>30152003</v>
      </c>
      <c r="VAW118" s="85">
        <v>30152003</v>
      </c>
      <c r="VAX118" s="85">
        <v>30152003</v>
      </c>
      <c r="VAY118" s="85">
        <v>30152003</v>
      </c>
      <c r="VAZ118" s="85">
        <v>30152003</v>
      </c>
      <c r="VBA118" s="85">
        <v>30152003</v>
      </c>
      <c r="VBB118" s="85">
        <v>30152003</v>
      </c>
      <c r="VBC118" s="85">
        <v>30152003</v>
      </c>
      <c r="VBD118" s="85">
        <v>30152003</v>
      </c>
      <c r="VBE118" s="85">
        <v>30152003</v>
      </c>
      <c r="VBF118" s="85">
        <v>30152003</v>
      </c>
      <c r="VBG118" s="85">
        <v>30152003</v>
      </c>
      <c r="VBH118" s="85">
        <v>30152003</v>
      </c>
      <c r="VBI118" s="85">
        <v>30152003</v>
      </c>
      <c r="VBJ118" s="85">
        <v>30152003</v>
      </c>
      <c r="VBK118" s="85">
        <v>30152003</v>
      </c>
      <c r="VBL118" s="85">
        <v>30152003</v>
      </c>
      <c r="VBM118" s="85">
        <v>30152003</v>
      </c>
      <c r="VBN118" s="85">
        <v>30152003</v>
      </c>
      <c r="VBO118" s="85">
        <v>30152003</v>
      </c>
      <c r="VBP118" s="85">
        <v>30152003</v>
      </c>
      <c r="VBQ118" s="85">
        <v>30152003</v>
      </c>
      <c r="VBR118" s="85">
        <v>30152003</v>
      </c>
      <c r="VBS118" s="85">
        <v>30152003</v>
      </c>
      <c r="VBT118" s="85">
        <v>30152003</v>
      </c>
      <c r="VBU118" s="85">
        <v>30152003</v>
      </c>
      <c r="VBV118" s="85">
        <v>30152003</v>
      </c>
      <c r="VBW118" s="85">
        <v>30152003</v>
      </c>
      <c r="VBX118" s="85">
        <v>30152003</v>
      </c>
      <c r="VBY118" s="85">
        <v>30152003</v>
      </c>
      <c r="VBZ118" s="85">
        <v>30152003</v>
      </c>
      <c r="VCA118" s="85">
        <v>30152003</v>
      </c>
      <c r="VCB118" s="85">
        <v>30152003</v>
      </c>
      <c r="VCC118" s="85">
        <v>30152003</v>
      </c>
      <c r="VCD118" s="85">
        <v>30152003</v>
      </c>
      <c r="VCE118" s="85">
        <v>30152003</v>
      </c>
      <c r="VCF118" s="85">
        <v>30152003</v>
      </c>
      <c r="VCG118" s="85">
        <v>30152003</v>
      </c>
      <c r="VCH118" s="85">
        <v>30152003</v>
      </c>
      <c r="VCI118" s="85">
        <v>30152003</v>
      </c>
      <c r="VCJ118" s="85">
        <v>30152003</v>
      </c>
      <c r="VCK118" s="85">
        <v>30152003</v>
      </c>
      <c r="VCL118" s="85">
        <v>30152003</v>
      </c>
      <c r="VCM118" s="85">
        <v>30152003</v>
      </c>
      <c r="VCN118" s="85">
        <v>30152003</v>
      </c>
      <c r="VCO118" s="85">
        <v>30152003</v>
      </c>
      <c r="VCP118" s="85">
        <v>30152003</v>
      </c>
      <c r="VCQ118" s="85">
        <v>30152003</v>
      </c>
      <c r="VCR118" s="85">
        <v>30152003</v>
      </c>
      <c r="VCS118" s="85">
        <v>30152003</v>
      </c>
      <c r="VCT118" s="85">
        <v>30152003</v>
      </c>
      <c r="VCU118" s="85">
        <v>30152003</v>
      </c>
      <c r="VCV118" s="85">
        <v>30152003</v>
      </c>
      <c r="VCW118" s="85">
        <v>30152003</v>
      </c>
      <c r="VCX118" s="85">
        <v>30152003</v>
      </c>
      <c r="VCY118" s="85">
        <v>30152003</v>
      </c>
      <c r="VCZ118" s="85">
        <v>30152003</v>
      </c>
      <c r="VDA118" s="85">
        <v>30152003</v>
      </c>
      <c r="VDB118" s="85">
        <v>30152003</v>
      </c>
      <c r="VDC118" s="85">
        <v>30152003</v>
      </c>
      <c r="VDD118" s="85">
        <v>30152003</v>
      </c>
      <c r="VDE118" s="85">
        <v>30152003</v>
      </c>
      <c r="VDF118" s="85">
        <v>30152003</v>
      </c>
      <c r="VDG118" s="85">
        <v>30152003</v>
      </c>
      <c r="VDH118" s="85">
        <v>30152003</v>
      </c>
      <c r="VDI118" s="85">
        <v>30152003</v>
      </c>
      <c r="VDJ118" s="85">
        <v>30152003</v>
      </c>
      <c r="VDK118" s="85">
        <v>30152003</v>
      </c>
      <c r="VDL118" s="85">
        <v>30152003</v>
      </c>
      <c r="VDM118" s="85">
        <v>30152003</v>
      </c>
      <c r="VDN118" s="85">
        <v>30152003</v>
      </c>
      <c r="VDO118" s="85">
        <v>30152003</v>
      </c>
      <c r="VDP118" s="85">
        <v>30152003</v>
      </c>
      <c r="VDQ118" s="85">
        <v>30152003</v>
      </c>
      <c r="VDR118" s="85">
        <v>30152003</v>
      </c>
      <c r="VDS118" s="85">
        <v>30152003</v>
      </c>
      <c r="VDT118" s="85">
        <v>30152003</v>
      </c>
      <c r="VDU118" s="85">
        <v>30152003</v>
      </c>
      <c r="VDV118" s="85">
        <v>30152003</v>
      </c>
      <c r="VDW118" s="85">
        <v>30152003</v>
      </c>
      <c r="VDX118" s="85">
        <v>30152003</v>
      </c>
      <c r="VDY118" s="85">
        <v>30152003</v>
      </c>
      <c r="VDZ118" s="85">
        <v>30152003</v>
      </c>
      <c r="VEA118" s="85">
        <v>30152003</v>
      </c>
      <c r="VEB118" s="85">
        <v>30152003</v>
      </c>
      <c r="VEC118" s="85">
        <v>30152003</v>
      </c>
      <c r="VED118" s="85">
        <v>30152003</v>
      </c>
      <c r="VEE118" s="85">
        <v>30152003</v>
      </c>
      <c r="VEF118" s="85">
        <v>30152003</v>
      </c>
      <c r="VEG118" s="85">
        <v>30152003</v>
      </c>
      <c r="VEH118" s="85">
        <v>30152003</v>
      </c>
      <c r="VEI118" s="85">
        <v>30152003</v>
      </c>
      <c r="VEJ118" s="85">
        <v>30152003</v>
      </c>
      <c r="VEK118" s="85">
        <v>30152003</v>
      </c>
      <c r="VEL118" s="85">
        <v>30152003</v>
      </c>
      <c r="VEM118" s="85">
        <v>30152003</v>
      </c>
      <c r="VEN118" s="85">
        <v>30152003</v>
      </c>
      <c r="VEO118" s="85">
        <v>30152003</v>
      </c>
      <c r="VEP118" s="85">
        <v>30152003</v>
      </c>
      <c r="VEQ118" s="85">
        <v>30152003</v>
      </c>
      <c r="VER118" s="85">
        <v>30152003</v>
      </c>
      <c r="VES118" s="85">
        <v>30152003</v>
      </c>
      <c r="VET118" s="85">
        <v>30152003</v>
      </c>
      <c r="VEU118" s="85">
        <v>30152003</v>
      </c>
      <c r="VEV118" s="85">
        <v>30152003</v>
      </c>
      <c r="VEW118" s="85">
        <v>30152003</v>
      </c>
      <c r="VEX118" s="85">
        <v>30152003</v>
      </c>
      <c r="VEY118" s="85">
        <v>30152003</v>
      </c>
      <c r="VEZ118" s="85">
        <v>30152003</v>
      </c>
      <c r="VFA118" s="85">
        <v>30152003</v>
      </c>
      <c r="VFB118" s="85">
        <v>30152003</v>
      </c>
      <c r="VFC118" s="85">
        <v>30152003</v>
      </c>
      <c r="VFD118" s="85">
        <v>30152003</v>
      </c>
      <c r="VFE118" s="85">
        <v>30152003</v>
      </c>
      <c r="VFF118" s="85">
        <v>30152003</v>
      </c>
      <c r="VFG118" s="85">
        <v>30152003</v>
      </c>
      <c r="VFH118" s="85">
        <v>30152003</v>
      </c>
      <c r="VFI118" s="85">
        <v>30152003</v>
      </c>
      <c r="VFJ118" s="85">
        <v>30152003</v>
      </c>
      <c r="VFK118" s="85">
        <v>30152003</v>
      </c>
      <c r="VFL118" s="85">
        <v>30152003</v>
      </c>
      <c r="VFM118" s="85">
        <v>30152003</v>
      </c>
      <c r="VFN118" s="85">
        <v>30152003</v>
      </c>
      <c r="VFO118" s="85">
        <v>30152003</v>
      </c>
      <c r="VFP118" s="85">
        <v>30152003</v>
      </c>
      <c r="VFQ118" s="85">
        <v>30152003</v>
      </c>
      <c r="VFR118" s="85">
        <v>30152003</v>
      </c>
      <c r="VFS118" s="85">
        <v>30152003</v>
      </c>
      <c r="VFT118" s="85">
        <v>30152003</v>
      </c>
      <c r="VFU118" s="85">
        <v>30152003</v>
      </c>
      <c r="VFV118" s="85">
        <v>30152003</v>
      </c>
      <c r="VFW118" s="85">
        <v>30152003</v>
      </c>
      <c r="VFX118" s="85">
        <v>30152003</v>
      </c>
      <c r="VFY118" s="85">
        <v>30152003</v>
      </c>
      <c r="VFZ118" s="85">
        <v>30152003</v>
      </c>
      <c r="VGA118" s="85">
        <v>30152003</v>
      </c>
      <c r="VGB118" s="85">
        <v>30152003</v>
      </c>
      <c r="VGC118" s="85">
        <v>30152003</v>
      </c>
      <c r="VGD118" s="85">
        <v>30152003</v>
      </c>
      <c r="VGE118" s="85">
        <v>30152003</v>
      </c>
      <c r="VGF118" s="85">
        <v>30152003</v>
      </c>
      <c r="VGG118" s="85">
        <v>30152003</v>
      </c>
      <c r="VGH118" s="85">
        <v>30152003</v>
      </c>
      <c r="VGI118" s="85">
        <v>30152003</v>
      </c>
      <c r="VGJ118" s="85">
        <v>30152003</v>
      </c>
      <c r="VGK118" s="85">
        <v>30152003</v>
      </c>
      <c r="VGL118" s="85">
        <v>30152003</v>
      </c>
      <c r="VGM118" s="85">
        <v>30152003</v>
      </c>
      <c r="VGN118" s="85">
        <v>30152003</v>
      </c>
      <c r="VGO118" s="85">
        <v>30152003</v>
      </c>
      <c r="VGP118" s="85">
        <v>30152003</v>
      </c>
      <c r="VGQ118" s="85">
        <v>30152003</v>
      </c>
      <c r="VGR118" s="85">
        <v>30152003</v>
      </c>
      <c r="VGS118" s="85">
        <v>30152003</v>
      </c>
      <c r="VGT118" s="85">
        <v>30152003</v>
      </c>
      <c r="VGU118" s="85">
        <v>30152003</v>
      </c>
      <c r="VGV118" s="85">
        <v>30152003</v>
      </c>
      <c r="VGW118" s="85">
        <v>30152003</v>
      </c>
      <c r="VGX118" s="85">
        <v>30152003</v>
      </c>
      <c r="VGY118" s="85">
        <v>30152003</v>
      </c>
      <c r="VGZ118" s="85">
        <v>30152003</v>
      </c>
      <c r="VHA118" s="85">
        <v>30152003</v>
      </c>
      <c r="VHB118" s="85">
        <v>30152003</v>
      </c>
      <c r="VHC118" s="85">
        <v>30152003</v>
      </c>
      <c r="VHD118" s="85">
        <v>30152003</v>
      </c>
      <c r="VHE118" s="85">
        <v>30152003</v>
      </c>
      <c r="VHF118" s="85">
        <v>30152003</v>
      </c>
      <c r="VHG118" s="85">
        <v>30152003</v>
      </c>
      <c r="VHH118" s="85">
        <v>30152003</v>
      </c>
      <c r="VHI118" s="85">
        <v>30152003</v>
      </c>
      <c r="VHJ118" s="85">
        <v>30152003</v>
      </c>
      <c r="VHK118" s="85">
        <v>30152003</v>
      </c>
      <c r="VHL118" s="85">
        <v>30152003</v>
      </c>
      <c r="VHM118" s="85">
        <v>30152003</v>
      </c>
      <c r="VHN118" s="85">
        <v>30152003</v>
      </c>
      <c r="VHO118" s="85">
        <v>30152003</v>
      </c>
      <c r="VHP118" s="85">
        <v>30152003</v>
      </c>
      <c r="VHQ118" s="85">
        <v>30152003</v>
      </c>
      <c r="VHR118" s="85">
        <v>30152003</v>
      </c>
      <c r="VHS118" s="85">
        <v>30152003</v>
      </c>
      <c r="VHT118" s="85">
        <v>30152003</v>
      </c>
      <c r="VHU118" s="85">
        <v>30152003</v>
      </c>
      <c r="VHV118" s="85">
        <v>30152003</v>
      </c>
      <c r="VHW118" s="85">
        <v>30152003</v>
      </c>
      <c r="VHX118" s="85">
        <v>30152003</v>
      </c>
      <c r="VHY118" s="85">
        <v>30152003</v>
      </c>
      <c r="VHZ118" s="85">
        <v>30152003</v>
      </c>
      <c r="VIA118" s="85">
        <v>30152003</v>
      </c>
      <c r="VIB118" s="85">
        <v>30152003</v>
      </c>
      <c r="VIC118" s="85">
        <v>30152003</v>
      </c>
      <c r="VID118" s="85">
        <v>30152003</v>
      </c>
      <c r="VIE118" s="85">
        <v>30152003</v>
      </c>
      <c r="VIF118" s="85">
        <v>30152003</v>
      </c>
      <c r="VIG118" s="85">
        <v>30152003</v>
      </c>
      <c r="VIH118" s="85">
        <v>30152003</v>
      </c>
      <c r="VII118" s="85">
        <v>30152003</v>
      </c>
      <c r="VIJ118" s="85">
        <v>30152003</v>
      </c>
      <c r="VIK118" s="85">
        <v>30152003</v>
      </c>
      <c r="VIL118" s="85">
        <v>30152003</v>
      </c>
      <c r="VIM118" s="85">
        <v>30152003</v>
      </c>
      <c r="VIN118" s="85">
        <v>30152003</v>
      </c>
      <c r="VIO118" s="85">
        <v>30152003</v>
      </c>
      <c r="VIP118" s="85">
        <v>30152003</v>
      </c>
      <c r="VIQ118" s="85">
        <v>30152003</v>
      </c>
      <c r="VIR118" s="85">
        <v>30152003</v>
      </c>
      <c r="VIS118" s="85">
        <v>30152003</v>
      </c>
      <c r="VIT118" s="85">
        <v>30152003</v>
      </c>
      <c r="VIU118" s="85">
        <v>30152003</v>
      </c>
      <c r="VIV118" s="85">
        <v>30152003</v>
      </c>
      <c r="VIW118" s="85">
        <v>30152003</v>
      </c>
      <c r="VIX118" s="85">
        <v>30152003</v>
      </c>
      <c r="VIY118" s="85">
        <v>30152003</v>
      </c>
      <c r="VIZ118" s="85">
        <v>30152003</v>
      </c>
      <c r="VJA118" s="85">
        <v>30152003</v>
      </c>
      <c r="VJB118" s="85">
        <v>30152003</v>
      </c>
      <c r="VJC118" s="85">
        <v>30152003</v>
      </c>
      <c r="VJD118" s="85">
        <v>30152003</v>
      </c>
      <c r="VJE118" s="85">
        <v>30152003</v>
      </c>
      <c r="VJF118" s="85">
        <v>30152003</v>
      </c>
      <c r="VJG118" s="85">
        <v>30152003</v>
      </c>
      <c r="VJH118" s="85">
        <v>30152003</v>
      </c>
      <c r="VJI118" s="85">
        <v>30152003</v>
      </c>
      <c r="VJJ118" s="85">
        <v>30152003</v>
      </c>
      <c r="VJK118" s="85">
        <v>30152003</v>
      </c>
      <c r="VJL118" s="85">
        <v>30152003</v>
      </c>
      <c r="VJM118" s="85">
        <v>30152003</v>
      </c>
      <c r="VJN118" s="85">
        <v>30152003</v>
      </c>
      <c r="VJO118" s="85">
        <v>30152003</v>
      </c>
      <c r="VJP118" s="85">
        <v>30152003</v>
      </c>
      <c r="VJQ118" s="85">
        <v>30152003</v>
      </c>
      <c r="VJR118" s="85">
        <v>30152003</v>
      </c>
      <c r="VJS118" s="85">
        <v>30152003</v>
      </c>
      <c r="VJT118" s="85">
        <v>30152003</v>
      </c>
      <c r="VJU118" s="85">
        <v>30152003</v>
      </c>
      <c r="VJV118" s="85">
        <v>30152003</v>
      </c>
      <c r="VJW118" s="85">
        <v>30152003</v>
      </c>
      <c r="VJX118" s="85">
        <v>30152003</v>
      </c>
      <c r="VJY118" s="85">
        <v>30152003</v>
      </c>
      <c r="VJZ118" s="85">
        <v>30152003</v>
      </c>
      <c r="VKA118" s="85">
        <v>30152003</v>
      </c>
      <c r="VKB118" s="85">
        <v>30152003</v>
      </c>
      <c r="VKC118" s="85">
        <v>30152003</v>
      </c>
      <c r="VKD118" s="85">
        <v>30152003</v>
      </c>
      <c r="VKE118" s="85">
        <v>30152003</v>
      </c>
      <c r="VKF118" s="85">
        <v>30152003</v>
      </c>
      <c r="VKG118" s="85">
        <v>30152003</v>
      </c>
      <c r="VKH118" s="85">
        <v>30152003</v>
      </c>
      <c r="VKI118" s="85">
        <v>30152003</v>
      </c>
      <c r="VKJ118" s="85">
        <v>30152003</v>
      </c>
      <c r="VKK118" s="85">
        <v>30152003</v>
      </c>
      <c r="VKL118" s="85">
        <v>30152003</v>
      </c>
      <c r="VKM118" s="85">
        <v>30152003</v>
      </c>
      <c r="VKN118" s="85">
        <v>30152003</v>
      </c>
      <c r="VKO118" s="85">
        <v>30152003</v>
      </c>
      <c r="VKP118" s="85">
        <v>30152003</v>
      </c>
      <c r="VKQ118" s="85">
        <v>30152003</v>
      </c>
      <c r="VKR118" s="85">
        <v>30152003</v>
      </c>
      <c r="VKS118" s="85">
        <v>30152003</v>
      </c>
      <c r="VKT118" s="85">
        <v>30152003</v>
      </c>
      <c r="VKU118" s="85">
        <v>30152003</v>
      </c>
      <c r="VKV118" s="85">
        <v>30152003</v>
      </c>
      <c r="VKW118" s="85">
        <v>30152003</v>
      </c>
      <c r="VKX118" s="85">
        <v>30152003</v>
      </c>
      <c r="VKY118" s="85">
        <v>30152003</v>
      </c>
      <c r="VKZ118" s="85">
        <v>30152003</v>
      </c>
      <c r="VLA118" s="85">
        <v>30152003</v>
      </c>
      <c r="VLB118" s="85">
        <v>30152003</v>
      </c>
      <c r="VLC118" s="85">
        <v>30152003</v>
      </c>
      <c r="VLD118" s="85">
        <v>30152003</v>
      </c>
      <c r="VLE118" s="85">
        <v>30152003</v>
      </c>
      <c r="VLF118" s="85">
        <v>30152003</v>
      </c>
      <c r="VLG118" s="85">
        <v>30152003</v>
      </c>
      <c r="VLH118" s="85">
        <v>30152003</v>
      </c>
      <c r="VLI118" s="85">
        <v>30152003</v>
      </c>
      <c r="VLJ118" s="85">
        <v>30152003</v>
      </c>
      <c r="VLK118" s="85">
        <v>30152003</v>
      </c>
      <c r="VLL118" s="85">
        <v>30152003</v>
      </c>
      <c r="VLM118" s="85">
        <v>30152003</v>
      </c>
      <c r="VLN118" s="85">
        <v>30152003</v>
      </c>
      <c r="VLO118" s="85">
        <v>30152003</v>
      </c>
      <c r="VLP118" s="85">
        <v>30152003</v>
      </c>
      <c r="VLQ118" s="85">
        <v>30152003</v>
      </c>
      <c r="VLR118" s="85">
        <v>30152003</v>
      </c>
      <c r="VLS118" s="85">
        <v>30152003</v>
      </c>
      <c r="VLT118" s="85">
        <v>30152003</v>
      </c>
      <c r="VLU118" s="85">
        <v>30152003</v>
      </c>
      <c r="VLV118" s="85">
        <v>30152003</v>
      </c>
      <c r="VLW118" s="85">
        <v>30152003</v>
      </c>
      <c r="VLX118" s="85">
        <v>30152003</v>
      </c>
      <c r="VLY118" s="85">
        <v>30152003</v>
      </c>
      <c r="VLZ118" s="85">
        <v>30152003</v>
      </c>
      <c r="VMA118" s="85">
        <v>30152003</v>
      </c>
      <c r="VMB118" s="85">
        <v>30152003</v>
      </c>
      <c r="VMC118" s="85">
        <v>30152003</v>
      </c>
      <c r="VMD118" s="85">
        <v>30152003</v>
      </c>
      <c r="VME118" s="85">
        <v>30152003</v>
      </c>
      <c r="VMF118" s="85">
        <v>30152003</v>
      </c>
      <c r="VMG118" s="85">
        <v>30152003</v>
      </c>
      <c r="VMH118" s="85">
        <v>30152003</v>
      </c>
      <c r="VMI118" s="85">
        <v>30152003</v>
      </c>
      <c r="VMJ118" s="85">
        <v>30152003</v>
      </c>
      <c r="VMK118" s="85">
        <v>30152003</v>
      </c>
      <c r="VML118" s="85">
        <v>30152003</v>
      </c>
      <c r="VMM118" s="85">
        <v>30152003</v>
      </c>
      <c r="VMN118" s="85">
        <v>30152003</v>
      </c>
      <c r="VMO118" s="85">
        <v>30152003</v>
      </c>
      <c r="VMP118" s="85">
        <v>30152003</v>
      </c>
      <c r="VMQ118" s="85">
        <v>30152003</v>
      </c>
      <c r="VMR118" s="85">
        <v>30152003</v>
      </c>
      <c r="VMS118" s="85">
        <v>30152003</v>
      </c>
      <c r="VMT118" s="85">
        <v>30152003</v>
      </c>
      <c r="VMU118" s="85">
        <v>30152003</v>
      </c>
      <c r="VMV118" s="85">
        <v>30152003</v>
      </c>
      <c r="VMW118" s="85">
        <v>30152003</v>
      </c>
      <c r="VMX118" s="85">
        <v>30152003</v>
      </c>
      <c r="VMY118" s="85">
        <v>30152003</v>
      </c>
      <c r="VMZ118" s="85">
        <v>30152003</v>
      </c>
      <c r="VNA118" s="85">
        <v>30152003</v>
      </c>
      <c r="VNB118" s="85">
        <v>30152003</v>
      </c>
      <c r="VNC118" s="85">
        <v>30152003</v>
      </c>
      <c r="VND118" s="85">
        <v>30152003</v>
      </c>
      <c r="VNE118" s="85">
        <v>30152003</v>
      </c>
      <c r="VNF118" s="85">
        <v>30152003</v>
      </c>
      <c r="VNG118" s="85">
        <v>30152003</v>
      </c>
      <c r="VNH118" s="85">
        <v>30152003</v>
      </c>
      <c r="VNI118" s="85">
        <v>30152003</v>
      </c>
      <c r="VNJ118" s="85">
        <v>30152003</v>
      </c>
      <c r="VNK118" s="85">
        <v>30152003</v>
      </c>
      <c r="VNL118" s="85">
        <v>30152003</v>
      </c>
      <c r="VNM118" s="85">
        <v>30152003</v>
      </c>
      <c r="VNN118" s="85">
        <v>30152003</v>
      </c>
      <c r="VNO118" s="85">
        <v>30152003</v>
      </c>
      <c r="VNP118" s="85">
        <v>30152003</v>
      </c>
      <c r="VNQ118" s="85">
        <v>30152003</v>
      </c>
      <c r="VNR118" s="85">
        <v>30152003</v>
      </c>
      <c r="VNS118" s="85">
        <v>30152003</v>
      </c>
      <c r="VNT118" s="85">
        <v>30152003</v>
      </c>
      <c r="VNU118" s="85">
        <v>30152003</v>
      </c>
      <c r="VNV118" s="85">
        <v>30152003</v>
      </c>
      <c r="VNW118" s="85">
        <v>30152003</v>
      </c>
      <c r="VNX118" s="85">
        <v>30152003</v>
      </c>
      <c r="VNY118" s="85">
        <v>30152003</v>
      </c>
      <c r="VNZ118" s="85">
        <v>30152003</v>
      </c>
      <c r="VOA118" s="85">
        <v>30152003</v>
      </c>
      <c r="VOB118" s="85">
        <v>30152003</v>
      </c>
      <c r="VOC118" s="85">
        <v>30152003</v>
      </c>
      <c r="VOD118" s="85">
        <v>30152003</v>
      </c>
      <c r="VOE118" s="85">
        <v>30152003</v>
      </c>
      <c r="VOF118" s="85">
        <v>30152003</v>
      </c>
      <c r="VOG118" s="85">
        <v>30152003</v>
      </c>
      <c r="VOH118" s="85">
        <v>30152003</v>
      </c>
      <c r="VOI118" s="85">
        <v>30152003</v>
      </c>
      <c r="VOJ118" s="85">
        <v>30152003</v>
      </c>
      <c r="VOK118" s="85">
        <v>30152003</v>
      </c>
      <c r="VOL118" s="85">
        <v>30152003</v>
      </c>
      <c r="VOM118" s="85">
        <v>30152003</v>
      </c>
      <c r="VON118" s="85">
        <v>30152003</v>
      </c>
      <c r="VOO118" s="85">
        <v>30152003</v>
      </c>
      <c r="VOP118" s="85">
        <v>30152003</v>
      </c>
      <c r="VOQ118" s="85">
        <v>30152003</v>
      </c>
      <c r="VOR118" s="85">
        <v>30152003</v>
      </c>
      <c r="VOS118" s="85">
        <v>30152003</v>
      </c>
      <c r="VOT118" s="85">
        <v>30152003</v>
      </c>
      <c r="VOU118" s="85">
        <v>30152003</v>
      </c>
      <c r="VOV118" s="85">
        <v>30152003</v>
      </c>
      <c r="VOW118" s="85">
        <v>30152003</v>
      </c>
      <c r="VOX118" s="85">
        <v>30152003</v>
      </c>
      <c r="VOY118" s="85">
        <v>30152003</v>
      </c>
      <c r="VOZ118" s="85">
        <v>30152003</v>
      </c>
      <c r="VPA118" s="85">
        <v>30152003</v>
      </c>
      <c r="VPB118" s="85">
        <v>30152003</v>
      </c>
      <c r="VPC118" s="85">
        <v>30152003</v>
      </c>
      <c r="VPD118" s="85">
        <v>30152003</v>
      </c>
      <c r="VPE118" s="85">
        <v>30152003</v>
      </c>
      <c r="VPF118" s="85">
        <v>30152003</v>
      </c>
      <c r="VPG118" s="85">
        <v>30152003</v>
      </c>
      <c r="VPH118" s="85">
        <v>30152003</v>
      </c>
      <c r="VPI118" s="85">
        <v>30152003</v>
      </c>
      <c r="VPJ118" s="85">
        <v>30152003</v>
      </c>
      <c r="VPK118" s="85">
        <v>30152003</v>
      </c>
      <c r="VPL118" s="85">
        <v>30152003</v>
      </c>
      <c r="VPM118" s="85">
        <v>30152003</v>
      </c>
      <c r="VPN118" s="85">
        <v>30152003</v>
      </c>
      <c r="VPO118" s="85">
        <v>30152003</v>
      </c>
      <c r="VPP118" s="85">
        <v>30152003</v>
      </c>
      <c r="VPQ118" s="85">
        <v>30152003</v>
      </c>
      <c r="VPR118" s="85">
        <v>30152003</v>
      </c>
      <c r="VPS118" s="85">
        <v>30152003</v>
      </c>
      <c r="VPT118" s="85">
        <v>30152003</v>
      </c>
      <c r="VPU118" s="85">
        <v>30152003</v>
      </c>
      <c r="VPV118" s="85">
        <v>30152003</v>
      </c>
      <c r="VPW118" s="85">
        <v>30152003</v>
      </c>
      <c r="VPX118" s="85">
        <v>30152003</v>
      </c>
      <c r="VPY118" s="85">
        <v>30152003</v>
      </c>
      <c r="VPZ118" s="85">
        <v>30152003</v>
      </c>
      <c r="VQA118" s="85">
        <v>30152003</v>
      </c>
      <c r="VQB118" s="85">
        <v>30152003</v>
      </c>
      <c r="VQC118" s="85">
        <v>30152003</v>
      </c>
      <c r="VQD118" s="85">
        <v>30152003</v>
      </c>
      <c r="VQE118" s="85">
        <v>30152003</v>
      </c>
      <c r="VQF118" s="85">
        <v>30152003</v>
      </c>
      <c r="VQG118" s="85">
        <v>30152003</v>
      </c>
      <c r="VQH118" s="85">
        <v>30152003</v>
      </c>
      <c r="VQI118" s="85">
        <v>30152003</v>
      </c>
      <c r="VQJ118" s="85">
        <v>30152003</v>
      </c>
      <c r="VQK118" s="85">
        <v>30152003</v>
      </c>
      <c r="VQL118" s="85">
        <v>30152003</v>
      </c>
      <c r="VQM118" s="85">
        <v>30152003</v>
      </c>
      <c r="VQN118" s="85">
        <v>30152003</v>
      </c>
      <c r="VQO118" s="85">
        <v>30152003</v>
      </c>
      <c r="VQP118" s="85">
        <v>30152003</v>
      </c>
      <c r="VQQ118" s="85">
        <v>30152003</v>
      </c>
      <c r="VQR118" s="85">
        <v>30152003</v>
      </c>
      <c r="VQS118" s="85">
        <v>30152003</v>
      </c>
      <c r="VQT118" s="85">
        <v>30152003</v>
      </c>
      <c r="VQU118" s="85">
        <v>30152003</v>
      </c>
      <c r="VQV118" s="85">
        <v>30152003</v>
      </c>
      <c r="VQW118" s="85">
        <v>30152003</v>
      </c>
      <c r="VQX118" s="85">
        <v>30152003</v>
      </c>
      <c r="VQY118" s="85">
        <v>30152003</v>
      </c>
      <c r="VQZ118" s="85">
        <v>30152003</v>
      </c>
      <c r="VRA118" s="85">
        <v>30152003</v>
      </c>
      <c r="VRB118" s="85">
        <v>30152003</v>
      </c>
      <c r="VRC118" s="85">
        <v>30152003</v>
      </c>
      <c r="VRD118" s="85">
        <v>30152003</v>
      </c>
      <c r="VRE118" s="85">
        <v>30152003</v>
      </c>
      <c r="VRF118" s="85">
        <v>30152003</v>
      </c>
      <c r="VRG118" s="85">
        <v>30152003</v>
      </c>
      <c r="VRH118" s="85">
        <v>30152003</v>
      </c>
      <c r="VRI118" s="85">
        <v>30152003</v>
      </c>
      <c r="VRJ118" s="85">
        <v>30152003</v>
      </c>
      <c r="VRK118" s="85">
        <v>30152003</v>
      </c>
      <c r="VRL118" s="85">
        <v>30152003</v>
      </c>
      <c r="VRM118" s="85">
        <v>30152003</v>
      </c>
      <c r="VRN118" s="85">
        <v>30152003</v>
      </c>
      <c r="VRO118" s="85">
        <v>30152003</v>
      </c>
      <c r="VRP118" s="85">
        <v>30152003</v>
      </c>
      <c r="VRQ118" s="85">
        <v>30152003</v>
      </c>
      <c r="VRR118" s="85">
        <v>30152003</v>
      </c>
      <c r="VRS118" s="85">
        <v>30152003</v>
      </c>
      <c r="VRT118" s="85">
        <v>30152003</v>
      </c>
      <c r="VRU118" s="85">
        <v>30152003</v>
      </c>
      <c r="VRV118" s="85">
        <v>30152003</v>
      </c>
      <c r="VRW118" s="85">
        <v>30152003</v>
      </c>
      <c r="VRX118" s="85">
        <v>30152003</v>
      </c>
      <c r="VRY118" s="85">
        <v>30152003</v>
      </c>
      <c r="VRZ118" s="85">
        <v>30152003</v>
      </c>
      <c r="VSA118" s="85">
        <v>30152003</v>
      </c>
      <c r="VSB118" s="85">
        <v>30152003</v>
      </c>
      <c r="VSC118" s="85">
        <v>30152003</v>
      </c>
      <c r="VSD118" s="85">
        <v>30152003</v>
      </c>
      <c r="VSE118" s="85">
        <v>30152003</v>
      </c>
      <c r="VSF118" s="85">
        <v>30152003</v>
      </c>
      <c r="VSG118" s="85">
        <v>30152003</v>
      </c>
      <c r="VSH118" s="85">
        <v>30152003</v>
      </c>
      <c r="VSI118" s="85">
        <v>30152003</v>
      </c>
      <c r="VSJ118" s="85">
        <v>30152003</v>
      </c>
      <c r="VSK118" s="85">
        <v>30152003</v>
      </c>
      <c r="VSL118" s="85">
        <v>30152003</v>
      </c>
      <c r="VSM118" s="85">
        <v>30152003</v>
      </c>
      <c r="VSN118" s="85">
        <v>30152003</v>
      </c>
      <c r="VSO118" s="85">
        <v>30152003</v>
      </c>
      <c r="VSP118" s="85">
        <v>30152003</v>
      </c>
      <c r="VSQ118" s="85">
        <v>30152003</v>
      </c>
      <c r="VSR118" s="85">
        <v>30152003</v>
      </c>
      <c r="VSS118" s="85">
        <v>30152003</v>
      </c>
      <c r="VST118" s="85">
        <v>30152003</v>
      </c>
      <c r="VSU118" s="85">
        <v>30152003</v>
      </c>
      <c r="VSV118" s="85">
        <v>30152003</v>
      </c>
      <c r="VSW118" s="85">
        <v>30152003</v>
      </c>
      <c r="VSX118" s="85">
        <v>30152003</v>
      </c>
      <c r="VSY118" s="85">
        <v>30152003</v>
      </c>
      <c r="VSZ118" s="85">
        <v>30152003</v>
      </c>
      <c r="VTA118" s="85">
        <v>30152003</v>
      </c>
      <c r="VTB118" s="85">
        <v>30152003</v>
      </c>
      <c r="VTC118" s="85">
        <v>30152003</v>
      </c>
      <c r="VTD118" s="85">
        <v>30152003</v>
      </c>
      <c r="VTE118" s="85">
        <v>30152003</v>
      </c>
      <c r="VTF118" s="85">
        <v>30152003</v>
      </c>
      <c r="VTG118" s="85">
        <v>30152003</v>
      </c>
      <c r="VTH118" s="85">
        <v>30152003</v>
      </c>
      <c r="VTI118" s="85">
        <v>30152003</v>
      </c>
      <c r="VTJ118" s="85">
        <v>30152003</v>
      </c>
      <c r="VTK118" s="85">
        <v>30152003</v>
      </c>
      <c r="VTL118" s="85">
        <v>30152003</v>
      </c>
      <c r="VTM118" s="85">
        <v>30152003</v>
      </c>
      <c r="VTN118" s="85">
        <v>30152003</v>
      </c>
      <c r="VTO118" s="85">
        <v>30152003</v>
      </c>
      <c r="VTP118" s="85">
        <v>30152003</v>
      </c>
      <c r="VTQ118" s="85">
        <v>30152003</v>
      </c>
      <c r="VTR118" s="85">
        <v>30152003</v>
      </c>
      <c r="VTS118" s="85">
        <v>30152003</v>
      </c>
      <c r="VTT118" s="85">
        <v>30152003</v>
      </c>
      <c r="VTU118" s="85">
        <v>30152003</v>
      </c>
      <c r="VTV118" s="85">
        <v>30152003</v>
      </c>
      <c r="VTW118" s="85">
        <v>30152003</v>
      </c>
      <c r="VTX118" s="85">
        <v>30152003</v>
      </c>
      <c r="VTY118" s="85">
        <v>30152003</v>
      </c>
      <c r="VTZ118" s="85">
        <v>30152003</v>
      </c>
      <c r="VUA118" s="85">
        <v>30152003</v>
      </c>
      <c r="VUB118" s="85">
        <v>30152003</v>
      </c>
      <c r="VUC118" s="85">
        <v>30152003</v>
      </c>
      <c r="VUD118" s="85">
        <v>30152003</v>
      </c>
      <c r="VUE118" s="85">
        <v>30152003</v>
      </c>
      <c r="VUF118" s="85">
        <v>30152003</v>
      </c>
      <c r="VUG118" s="85">
        <v>30152003</v>
      </c>
      <c r="VUH118" s="85">
        <v>30152003</v>
      </c>
      <c r="VUI118" s="85">
        <v>30152003</v>
      </c>
      <c r="VUJ118" s="85">
        <v>30152003</v>
      </c>
      <c r="VUK118" s="85">
        <v>30152003</v>
      </c>
      <c r="VUL118" s="85">
        <v>30152003</v>
      </c>
      <c r="VUM118" s="85">
        <v>30152003</v>
      </c>
      <c r="VUN118" s="85">
        <v>30152003</v>
      </c>
      <c r="VUO118" s="85">
        <v>30152003</v>
      </c>
      <c r="VUP118" s="85">
        <v>30152003</v>
      </c>
      <c r="VUQ118" s="85">
        <v>30152003</v>
      </c>
      <c r="VUR118" s="85">
        <v>30152003</v>
      </c>
      <c r="VUS118" s="85">
        <v>30152003</v>
      </c>
      <c r="VUT118" s="85">
        <v>30152003</v>
      </c>
      <c r="VUU118" s="85">
        <v>30152003</v>
      </c>
      <c r="VUV118" s="85">
        <v>30152003</v>
      </c>
      <c r="VUW118" s="85">
        <v>30152003</v>
      </c>
      <c r="VUX118" s="85">
        <v>30152003</v>
      </c>
      <c r="VUY118" s="85">
        <v>30152003</v>
      </c>
      <c r="VUZ118" s="85">
        <v>30152003</v>
      </c>
      <c r="VVA118" s="85">
        <v>30152003</v>
      </c>
      <c r="VVB118" s="85">
        <v>30152003</v>
      </c>
      <c r="VVC118" s="85">
        <v>30152003</v>
      </c>
      <c r="VVD118" s="85">
        <v>30152003</v>
      </c>
      <c r="VVE118" s="85">
        <v>30152003</v>
      </c>
      <c r="VVF118" s="85">
        <v>30152003</v>
      </c>
      <c r="VVG118" s="85">
        <v>30152003</v>
      </c>
      <c r="VVH118" s="85">
        <v>30152003</v>
      </c>
      <c r="VVI118" s="85">
        <v>30152003</v>
      </c>
      <c r="VVJ118" s="85">
        <v>30152003</v>
      </c>
      <c r="VVK118" s="85">
        <v>30152003</v>
      </c>
      <c r="VVL118" s="85">
        <v>30152003</v>
      </c>
      <c r="VVM118" s="85">
        <v>30152003</v>
      </c>
      <c r="VVN118" s="85">
        <v>30152003</v>
      </c>
      <c r="VVO118" s="85">
        <v>30152003</v>
      </c>
      <c r="VVP118" s="85">
        <v>30152003</v>
      </c>
      <c r="VVQ118" s="85">
        <v>30152003</v>
      </c>
      <c r="VVR118" s="85">
        <v>30152003</v>
      </c>
      <c r="VVS118" s="85">
        <v>30152003</v>
      </c>
      <c r="VVT118" s="85">
        <v>30152003</v>
      </c>
      <c r="VVU118" s="85">
        <v>30152003</v>
      </c>
      <c r="VVV118" s="85">
        <v>30152003</v>
      </c>
      <c r="VVW118" s="85">
        <v>30152003</v>
      </c>
      <c r="VVX118" s="85">
        <v>30152003</v>
      </c>
      <c r="VVY118" s="85">
        <v>30152003</v>
      </c>
      <c r="VVZ118" s="85">
        <v>30152003</v>
      </c>
      <c r="VWA118" s="85">
        <v>30152003</v>
      </c>
      <c r="VWB118" s="85">
        <v>30152003</v>
      </c>
      <c r="VWC118" s="85">
        <v>30152003</v>
      </c>
      <c r="VWD118" s="85">
        <v>30152003</v>
      </c>
      <c r="VWE118" s="85">
        <v>30152003</v>
      </c>
      <c r="VWF118" s="85">
        <v>30152003</v>
      </c>
      <c r="VWG118" s="85">
        <v>30152003</v>
      </c>
      <c r="VWH118" s="85">
        <v>30152003</v>
      </c>
      <c r="VWI118" s="85">
        <v>30152003</v>
      </c>
      <c r="VWJ118" s="85">
        <v>30152003</v>
      </c>
      <c r="VWK118" s="85">
        <v>30152003</v>
      </c>
      <c r="VWL118" s="85">
        <v>30152003</v>
      </c>
      <c r="VWM118" s="85">
        <v>30152003</v>
      </c>
      <c r="VWN118" s="85">
        <v>30152003</v>
      </c>
      <c r="VWO118" s="85">
        <v>30152003</v>
      </c>
      <c r="VWP118" s="85">
        <v>30152003</v>
      </c>
      <c r="VWQ118" s="85">
        <v>30152003</v>
      </c>
      <c r="VWR118" s="85">
        <v>30152003</v>
      </c>
      <c r="VWS118" s="85">
        <v>30152003</v>
      </c>
      <c r="VWT118" s="85">
        <v>30152003</v>
      </c>
      <c r="VWU118" s="85">
        <v>30152003</v>
      </c>
      <c r="VWV118" s="85">
        <v>30152003</v>
      </c>
      <c r="VWW118" s="85">
        <v>30152003</v>
      </c>
      <c r="VWX118" s="85">
        <v>30152003</v>
      </c>
      <c r="VWY118" s="85">
        <v>30152003</v>
      </c>
      <c r="VWZ118" s="85">
        <v>30152003</v>
      </c>
      <c r="VXA118" s="85">
        <v>30152003</v>
      </c>
      <c r="VXB118" s="85">
        <v>30152003</v>
      </c>
      <c r="VXC118" s="85">
        <v>30152003</v>
      </c>
      <c r="VXD118" s="85">
        <v>30152003</v>
      </c>
      <c r="VXE118" s="85">
        <v>30152003</v>
      </c>
      <c r="VXF118" s="85">
        <v>30152003</v>
      </c>
      <c r="VXG118" s="85">
        <v>30152003</v>
      </c>
      <c r="VXH118" s="85">
        <v>30152003</v>
      </c>
      <c r="VXI118" s="85">
        <v>30152003</v>
      </c>
      <c r="VXJ118" s="85">
        <v>30152003</v>
      </c>
      <c r="VXK118" s="85">
        <v>30152003</v>
      </c>
      <c r="VXL118" s="85">
        <v>30152003</v>
      </c>
      <c r="VXM118" s="85">
        <v>30152003</v>
      </c>
      <c r="VXN118" s="85">
        <v>30152003</v>
      </c>
      <c r="VXO118" s="85">
        <v>30152003</v>
      </c>
      <c r="VXP118" s="85">
        <v>30152003</v>
      </c>
      <c r="VXQ118" s="85">
        <v>30152003</v>
      </c>
      <c r="VXR118" s="85">
        <v>30152003</v>
      </c>
      <c r="VXS118" s="85">
        <v>30152003</v>
      </c>
      <c r="VXT118" s="85">
        <v>30152003</v>
      </c>
      <c r="VXU118" s="85">
        <v>30152003</v>
      </c>
      <c r="VXV118" s="85">
        <v>30152003</v>
      </c>
      <c r="VXW118" s="85">
        <v>30152003</v>
      </c>
      <c r="VXX118" s="85">
        <v>30152003</v>
      </c>
      <c r="VXY118" s="85">
        <v>30152003</v>
      </c>
      <c r="VXZ118" s="85">
        <v>30152003</v>
      </c>
      <c r="VYA118" s="85">
        <v>30152003</v>
      </c>
      <c r="VYB118" s="85">
        <v>30152003</v>
      </c>
      <c r="VYC118" s="85">
        <v>30152003</v>
      </c>
      <c r="VYD118" s="85">
        <v>30152003</v>
      </c>
      <c r="VYE118" s="85">
        <v>30152003</v>
      </c>
      <c r="VYF118" s="85">
        <v>30152003</v>
      </c>
      <c r="VYG118" s="85">
        <v>30152003</v>
      </c>
      <c r="VYH118" s="85">
        <v>30152003</v>
      </c>
      <c r="VYI118" s="85">
        <v>30152003</v>
      </c>
      <c r="VYJ118" s="85">
        <v>30152003</v>
      </c>
      <c r="VYK118" s="85">
        <v>30152003</v>
      </c>
      <c r="VYL118" s="85">
        <v>30152003</v>
      </c>
      <c r="VYM118" s="85">
        <v>30152003</v>
      </c>
      <c r="VYN118" s="85">
        <v>30152003</v>
      </c>
      <c r="VYO118" s="85">
        <v>30152003</v>
      </c>
      <c r="VYP118" s="85">
        <v>30152003</v>
      </c>
      <c r="VYQ118" s="85">
        <v>30152003</v>
      </c>
      <c r="VYR118" s="85">
        <v>30152003</v>
      </c>
      <c r="VYS118" s="85">
        <v>30152003</v>
      </c>
      <c r="VYT118" s="85">
        <v>30152003</v>
      </c>
      <c r="VYU118" s="85">
        <v>30152003</v>
      </c>
      <c r="VYV118" s="85">
        <v>30152003</v>
      </c>
      <c r="VYW118" s="85">
        <v>30152003</v>
      </c>
      <c r="VYX118" s="85">
        <v>30152003</v>
      </c>
      <c r="VYY118" s="85">
        <v>30152003</v>
      </c>
      <c r="VYZ118" s="85">
        <v>30152003</v>
      </c>
      <c r="VZA118" s="85">
        <v>30152003</v>
      </c>
      <c r="VZB118" s="85">
        <v>30152003</v>
      </c>
      <c r="VZC118" s="85">
        <v>30152003</v>
      </c>
      <c r="VZD118" s="85">
        <v>30152003</v>
      </c>
      <c r="VZE118" s="85">
        <v>30152003</v>
      </c>
      <c r="VZF118" s="85">
        <v>30152003</v>
      </c>
      <c r="VZG118" s="85">
        <v>30152003</v>
      </c>
      <c r="VZH118" s="85">
        <v>30152003</v>
      </c>
      <c r="VZI118" s="85">
        <v>30152003</v>
      </c>
      <c r="VZJ118" s="85">
        <v>30152003</v>
      </c>
      <c r="VZK118" s="85">
        <v>30152003</v>
      </c>
      <c r="VZL118" s="85">
        <v>30152003</v>
      </c>
      <c r="VZM118" s="85">
        <v>30152003</v>
      </c>
      <c r="VZN118" s="85">
        <v>30152003</v>
      </c>
      <c r="VZO118" s="85">
        <v>30152003</v>
      </c>
      <c r="VZP118" s="85">
        <v>30152003</v>
      </c>
      <c r="VZQ118" s="85">
        <v>30152003</v>
      </c>
      <c r="VZR118" s="85">
        <v>30152003</v>
      </c>
      <c r="VZS118" s="85">
        <v>30152003</v>
      </c>
      <c r="VZT118" s="85">
        <v>30152003</v>
      </c>
      <c r="VZU118" s="85">
        <v>30152003</v>
      </c>
      <c r="VZV118" s="85">
        <v>30152003</v>
      </c>
      <c r="VZW118" s="85">
        <v>30152003</v>
      </c>
      <c r="VZX118" s="85">
        <v>30152003</v>
      </c>
      <c r="VZY118" s="85">
        <v>30152003</v>
      </c>
      <c r="VZZ118" s="85">
        <v>30152003</v>
      </c>
      <c r="WAA118" s="85">
        <v>30152003</v>
      </c>
      <c r="WAB118" s="85">
        <v>30152003</v>
      </c>
      <c r="WAC118" s="85">
        <v>30152003</v>
      </c>
      <c r="WAD118" s="85">
        <v>30152003</v>
      </c>
      <c r="WAE118" s="85">
        <v>30152003</v>
      </c>
      <c r="WAF118" s="85">
        <v>30152003</v>
      </c>
      <c r="WAG118" s="85">
        <v>30152003</v>
      </c>
      <c r="WAH118" s="85">
        <v>30152003</v>
      </c>
      <c r="WAI118" s="85">
        <v>30152003</v>
      </c>
      <c r="WAJ118" s="85">
        <v>30152003</v>
      </c>
      <c r="WAK118" s="85">
        <v>30152003</v>
      </c>
      <c r="WAL118" s="85">
        <v>30152003</v>
      </c>
      <c r="WAM118" s="85">
        <v>30152003</v>
      </c>
      <c r="WAN118" s="85">
        <v>30152003</v>
      </c>
      <c r="WAO118" s="85">
        <v>30152003</v>
      </c>
      <c r="WAP118" s="85">
        <v>30152003</v>
      </c>
      <c r="WAQ118" s="85">
        <v>30152003</v>
      </c>
      <c r="WAR118" s="85">
        <v>30152003</v>
      </c>
      <c r="WAS118" s="85">
        <v>30152003</v>
      </c>
      <c r="WAT118" s="85">
        <v>30152003</v>
      </c>
      <c r="WAU118" s="85">
        <v>30152003</v>
      </c>
      <c r="WAV118" s="85">
        <v>30152003</v>
      </c>
      <c r="WAW118" s="85">
        <v>30152003</v>
      </c>
      <c r="WAX118" s="85">
        <v>30152003</v>
      </c>
      <c r="WAY118" s="85">
        <v>30152003</v>
      </c>
      <c r="WAZ118" s="85">
        <v>30152003</v>
      </c>
      <c r="WBA118" s="85">
        <v>30152003</v>
      </c>
      <c r="WBB118" s="85">
        <v>30152003</v>
      </c>
      <c r="WBC118" s="85">
        <v>30152003</v>
      </c>
      <c r="WBD118" s="85">
        <v>30152003</v>
      </c>
      <c r="WBE118" s="85">
        <v>30152003</v>
      </c>
      <c r="WBF118" s="85">
        <v>30152003</v>
      </c>
      <c r="WBG118" s="85">
        <v>30152003</v>
      </c>
      <c r="WBH118" s="85">
        <v>30152003</v>
      </c>
      <c r="WBI118" s="85">
        <v>30152003</v>
      </c>
      <c r="WBJ118" s="85">
        <v>30152003</v>
      </c>
      <c r="WBK118" s="85">
        <v>30152003</v>
      </c>
      <c r="WBL118" s="85">
        <v>30152003</v>
      </c>
      <c r="WBM118" s="85">
        <v>30152003</v>
      </c>
      <c r="WBN118" s="85">
        <v>30152003</v>
      </c>
      <c r="WBO118" s="85">
        <v>30152003</v>
      </c>
      <c r="WBP118" s="85">
        <v>30152003</v>
      </c>
      <c r="WBQ118" s="85">
        <v>30152003</v>
      </c>
      <c r="WBR118" s="85">
        <v>30152003</v>
      </c>
      <c r="WBS118" s="85">
        <v>30152003</v>
      </c>
      <c r="WBT118" s="85">
        <v>30152003</v>
      </c>
      <c r="WBU118" s="85">
        <v>30152003</v>
      </c>
      <c r="WBV118" s="85">
        <v>30152003</v>
      </c>
      <c r="WBW118" s="85">
        <v>30152003</v>
      </c>
      <c r="WBX118" s="85">
        <v>30152003</v>
      </c>
      <c r="WBY118" s="85">
        <v>30152003</v>
      </c>
      <c r="WBZ118" s="85">
        <v>30152003</v>
      </c>
      <c r="WCA118" s="85">
        <v>30152003</v>
      </c>
      <c r="WCB118" s="85">
        <v>30152003</v>
      </c>
      <c r="WCC118" s="85">
        <v>30152003</v>
      </c>
      <c r="WCD118" s="85">
        <v>30152003</v>
      </c>
      <c r="WCE118" s="85">
        <v>30152003</v>
      </c>
      <c r="WCF118" s="85">
        <v>30152003</v>
      </c>
      <c r="WCG118" s="85">
        <v>30152003</v>
      </c>
      <c r="WCH118" s="85">
        <v>30152003</v>
      </c>
      <c r="WCI118" s="85">
        <v>30152003</v>
      </c>
      <c r="WCJ118" s="85">
        <v>30152003</v>
      </c>
      <c r="WCK118" s="85">
        <v>30152003</v>
      </c>
      <c r="WCL118" s="85">
        <v>30152003</v>
      </c>
      <c r="WCM118" s="85">
        <v>30152003</v>
      </c>
      <c r="WCN118" s="85">
        <v>30152003</v>
      </c>
      <c r="WCO118" s="85">
        <v>30152003</v>
      </c>
      <c r="WCP118" s="85">
        <v>30152003</v>
      </c>
      <c r="WCQ118" s="85">
        <v>30152003</v>
      </c>
      <c r="WCR118" s="85">
        <v>30152003</v>
      </c>
      <c r="WCS118" s="85">
        <v>30152003</v>
      </c>
      <c r="WCT118" s="85">
        <v>30152003</v>
      </c>
      <c r="WCU118" s="85">
        <v>30152003</v>
      </c>
      <c r="WCV118" s="85">
        <v>30152003</v>
      </c>
      <c r="WCW118" s="85">
        <v>30152003</v>
      </c>
      <c r="WCX118" s="85">
        <v>30152003</v>
      </c>
      <c r="WCY118" s="85">
        <v>30152003</v>
      </c>
      <c r="WCZ118" s="85">
        <v>30152003</v>
      </c>
      <c r="WDA118" s="85">
        <v>30152003</v>
      </c>
      <c r="WDB118" s="85">
        <v>30152003</v>
      </c>
      <c r="WDC118" s="85">
        <v>30152003</v>
      </c>
      <c r="WDD118" s="85">
        <v>30152003</v>
      </c>
      <c r="WDE118" s="85">
        <v>30152003</v>
      </c>
      <c r="WDF118" s="85">
        <v>30152003</v>
      </c>
      <c r="WDG118" s="85">
        <v>30152003</v>
      </c>
      <c r="WDH118" s="85">
        <v>30152003</v>
      </c>
      <c r="WDI118" s="85">
        <v>30152003</v>
      </c>
      <c r="WDJ118" s="85">
        <v>30152003</v>
      </c>
      <c r="WDK118" s="85">
        <v>30152003</v>
      </c>
      <c r="WDL118" s="85">
        <v>30152003</v>
      </c>
      <c r="WDM118" s="85">
        <v>30152003</v>
      </c>
      <c r="WDN118" s="85">
        <v>30152003</v>
      </c>
      <c r="WDO118" s="85">
        <v>30152003</v>
      </c>
      <c r="WDP118" s="85">
        <v>30152003</v>
      </c>
      <c r="WDQ118" s="85">
        <v>30152003</v>
      </c>
      <c r="WDR118" s="85">
        <v>30152003</v>
      </c>
      <c r="WDS118" s="85">
        <v>30152003</v>
      </c>
      <c r="WDT118" s="85">
        <v>30152003</v>
      </c>
      <c r="WDU118" s="85">
        <v>30152003</v>
      </c>
      <c r="WDV118" s="85">
        <v>30152003</v>
      </c>
      <c r="WDW118" s="85">
        <v>30152003</v>
      </c>
      <c r="WDX118" s="85">
        <v>30152003</v>
      </c>
      <c r="WDY118" s="85">
        <v>30152003</v>
      </c>
      <c r="WDZ118" s="85">
        <v>30152003</v>
      </c>
      <c r="WEA118" s="85">
        <v>30152003</v>
      </c>
      <c r="WEB118" s="85">
        <v>30152003</v>
      </c>
      <c r="WEC118" s="85">
        <v>30152003</v>
      </c>
      <c r="WED118" s="85">
        <v>30152003</v>
      </c>
      <c r="WEE118" s="85">
        <v>30152003</v>
      </c>
      <c r="WEF118" s="85">
        <v>30152003</v>
      </c>
      <c r="WEG118" s="85">
        <v>30152003</v>
      </c>
      <c r="WEH118" s="85">
        <v>30152003</v>
      </c>
      <c r="WEI118" s="85">
        <v>30152003</v>
      </c>
      <c r="WEJ118" s="85">
        <v>30152003</v>
      </c>
      <c r="WEK118" s="85">
        <v>30152003</v>
      </c>
      <c r="WEL118" s="85">
        <v>30152003</v>
      </c>
      <c r="WEM118" s="85">
        <v>30152003</v>
      </c>
      <c r="WEN118" s="85">
        <v>30152003</v>
      </c>
      <c r="WEO118" s="85">
        <v>30152003</v>
      </c>
      <c r="WEP118" s="85">
        <v>30152003</v>
      </c>
      <c r="WEQ118" s="85">
        <v>30152003</v>
      </c>
      <c r="WER118" s="85">
        <v>30152003</v>
      </c>
      <c r="WES118" s="85">
        <v>30152003</v>
      </c>
      <c r="WET118" s="85">
        <v>30152003</v>
      </c>
      <c r="WEU118" s="85">
        <v>30152003</v>
      </c>
      <c r="WEV118" s="85">
        <v>30152003</v>
      </c>
      <c r="WEW118" s="85">
        <v>30152003</v>
      </c>
      <c r="WEX118" s="85">
        <v>30152003</v>
      </c>
      <c r="WEY118" s="85">
        <v>30152003</v>
      </c>
      <c r="WEZ118" s="85">
        <v>30152003</v>
      </c>
      <c r="WFA118" s="85">
        <v>30152003</v>
      </c>
      <c r="WFB118" s="85">
        <v>30152003</v>
      </c>
      <c r="WFC118" s="85">
        <v>30152003</v>
      </c>
      <c r="WFD118" s="85">
        <v>30152003</v>
      </c>
      <c r="WFE118" s="85">
        <v>30152003</v>
      </c>
      <c r="WFF118" s="85">
        <v>30152003</v>
      </c>
      <c r="WFG118" s="85">
        <v>30152003</v>
      </c>
      <c r="WFH118" s="85">
        <v>30152003</v>
      </c>
      <c r="WFI118" s="85">
        <v>30152003</v>
      </c>
      <c r="WFJ118" s="85">
        <v>30152003</v>
      </c>
      <c r="WFK118" s="85">
        <v>30152003</v>
      </c>
      <c r="WFL118" s="85">
        <v>30152003</v>
      </c>
      <c r="WFM118" s="85">
        <v>30152003</v>
      </c>
      <c r="WFN118" s="85">
        <v>30152003</v>
      </c>
      <c r="WFO118" s="85">
        <v>30152003</v>
      </c>
      <c r="WFP118" s="85">
        <v>30152003</v>
      </c>
      <c r="WFQ118" s="85">
        <v>30152003</v>
      </c>
      <c r="WFR118" s="85">
        <v>30152003</v>
      </c>
      <c r="WFS118" s="85">
        <v>30152003</v>
      </c>
      <c r="WFT118" s="85">
        <v>30152003</v>
      </c>
      <c r="WFU118" s="85">
        <v>30152003</v>
      </c>
      <c r="WFV118" s="85">
        <v>30152003</v>
      </c>
      <c r="WFW118" s="85">
        <v>30152003</v>
      </c>
      <c r="WFX118" s="85">
        <v>30152003</v>
      </c>
      <c r="WFY118" s="85">
        <v>30152003</v>
      </c>
      <c r="WFZ118" s="85">
        <v>30152003</v>
      </c>
      <c r="WGA118" s="85">
        <v>30152003</v>
      </c>
      <c r="WGB118" s="85">
        <v>30152003</v>
      </c>
      <c r="WGC118" s="85">
        <v>30152003</v>
      </c>
      <c r="WGD118" s="85">
        <v>30152003</v>
      </c>
      <c r="WGE118" s="85">
        <v>30152003</v>
      </c>
      <c r="WGF118" s="85">
        <v>30152003</v>
      </c>
      <c r="WGG118" s="85">
        <v>30152003</v>
      </c>
      <c r="WGH118" s="85">
        <v>30152003</v>
      </c>
      <c r="WGI118" s="85">
        <v>30152003</v>
      </c>
      <c r="WGJ118" s="85">
        <v>30152003</v>
      </c>
      <c r="WGK118" s="85">
        <v>30152003</v>
      </c>
      <c r="WGL118" s="85">
        <v>30152003</v>
      </c>
      <c r="WGM118" s="85">
        <v>30152003</v>
      </c>
      <c r="WGN118" s="85">
        <v>30152003</v>
      </c>
      <c r="WGO118" s="85">
        <v>30152003</v>
      </c>
      <c r="WGP118" s="85">
        <v>30152003</v>
      </c>
      <c r="WGQ118" s="85">
        <v>30152003</v>
      </c>
      <c r="WGR118" s="85">
        <v>30152003</v>
      </c>
      <c r="WGS118" s="85">
        <v>30152003</v>
      </c>
      <c r="WGT118" s="85">
        <v>30152003</v>
      </c>
      <c r="WGU118" s="85">
        <v>30152003</v>
      </c>
      <c r="WGV118" s="85">
        <v>30152003</v>
      </c>
      <c r="WGW118" s="85">
        <v>30152003</v>
      </c>
      <c r="WGX118" s="85">
        <v>30152003</v>
      </c>
      <c r="WGY118" s="85">
        <v>30152003</v>
      </c>
      <c r="WGZ118" s="85">
        <v>30152003</v>
      </c>
      <c r="WHA118" s="85">
        <v>30152003</v>
      </c>
      <c r="WHB118" s="85">
        <v>30152003</v>
      </c>
      <c r="WHC118" s="85">
        <v>30152003</v>
      </c>
      <c r="WHD118" s="85">
        <v>30152003</v>
      </c>
      <c r="WHE118" s="85">
        <v>30152003</v>
      </c>
      <c r="WHF118" s="85">
        <v>30152003</v>
      </c>
      <c r="WHG118" s="85">
        <v>30152003</v>
      </c>
      <c r="WHH118" s="85">
        <v>30152003</v>
      </c>
      <c r="WHI118" s="85">
        <v>30152003</v>
      </c>
      <c r="WHJ118" s="85">
        <v>30152003</v>
      </c>
      <c r="WHK118" s="85">
        <v>30152003</v>
      </c>
      <c r="WHL118" s="85">
        <v>30152003</v>
      </c>
      <c r="WHM118" s="85">
        <v>30152003</v>
      </c>
      <c r="WHN118" s="85">
        <v>30152003</v>
      </c>
      <c r="WHO118" s="85">
        <v>30152003</v>
      </c>
      <c r="WHP118" s="85">
        <v>30152003</v>
      </c>
      <c r="WHQ118" s="85">
        <v>30152003</v>
      </c>
      <c r="WHR118" s="85">
        <v>30152003</v>
      </c>
      <c r="WHS118" s="85">
        <v>30152003</v>
      </c>
      <c r="WHT118" s="85">
        <v>30152003</v>
      </c>
      <c r="WHU118" s="85">
        <v>30152003</v>
      </c>
      <c r="WHV118" s="85">
        <v>30152003</v>
      </c>
      <c r="WHW118" s="85">
        <v>30152003</v>
      </c>
      <c r="WHX118" s="85">
        <v>30152003</v>
      </c>
      <c r="WHY118" s="85">
        <v>30152003</v>
      </c>
      <c r="WHZ118" s="85">
        <v>30152003</v>
      </c>
      <c r="WIA118" s="85">
        <v>30152003</v>
      </c>
      <c r="WIB118" s="85">
        <v>30152003</v>
      </c>
      <c r="WIC118" s="85">
        <v>30152003</v>
      </c>
      <c r="WID118" s="85">
        <v>30152003</v>
      </c>
      <c r="WIE118" s="85">
        <v>30152003</v>
      </c>
      <c r="WIF118" s="85">
        <v>30152003</v>
      </c>
      <c r="WIG118" s="85">
        <v>30152003</v>
      </c>
      <c r="WIH118" s="85">
        <v>30152003</v>
      </c>
      <c r="WII118" s="85">
        <v>30152003</v>
      </c>
      <c r="WIJ118" s="85">
        <v>30152003</v>
      </c>
      <c r="WIK118" s="85">
        <v>30152003</v>
      </c>
      <c r="WIL118" s="85">
        <v>30152003</v>
      </c>
      <c r="WIM118" s="85">
        <v>30152003</v>
      </c>
      <c r="WIN118" s="85">
        <v>30152003</v>
      </c>
      <c r="WIO118" s="85">
        <v>30152003</v>
      </c>
      <c r="WIP118" s="85">
        <v>30152003</v>
      </c>
      <c r="WIQ118" s="85">
        <v>30152003</v>
      </c>
      <c r="WIR118" s="85">
        <v>30152003</v>
      </c>
      <c r="WIS118" s="85">
        <v>30152003</v>
      </c>
      <c r="WIT118" s="85">
        <v>30152003</v>
      </c>
      <c r="WIU118" s="85">
        <v>30152003</v>
      </c>
      <c r="WIV118" s="85">
        <v>30152003</v>
      </c>
      <c r="WIW118" s="85">
        <v>30152003</v>
      </c>
      <c r="WIX118" s="85">
        <v>30152003</v>
      </c>
      <c r="WIY118" s="85">
        <v>30152003</v>
      </c>
      <c r="WIZ118" s="85">
        <v>30152003</v>
      </c>
      <c r="WJA118" s="85">
        <v>30152003</v>
      </c>
      <c r="WJB118" s="85">
        <v>30152003</v>
      </c>
      <c r="WJC118" s="85">
        <v>30152003</v>
      </c>
      <c r="WJD118" s="85">
        <v>30152003</v>
      </c>
      <c r="WJE118" s="85">
        <v>30152003</v>
      </c>
      <c r="WJF118" s="85">
        <v>30152003</v>
      </c>
      <c r="WJG118" s="85">
        <v>30152003</v>
      </c>
      <c r="WJH118" s="85">
        <v>30152003</v>
      </c>
      <c r="WJI118" s="85">
        <v>30152003</v>
      </c>
      <c r="WJJ118" s="85">
        <v>30152003</v>
      </c>
      <c r="WJK118" s="85">
        <v>30152003</v>
      </c>
      <c r="WJL118" s="85">
        <v>30152003</v>
      </c>
      <c r="WJM118" s="85">
        <v>30152003</v>
      </c>
      <c r="WJN118" s="85">
        <v>30152003</v>
      </c>
      <c r="WJO118" s="85">
        <v>30152003</v>
      </c>
      <c r="WJP118" s="85">
        <v>30152003</v>
      </c>
      <c r="WJQ118" s="85">
        <v>30152003</v>
      </c>
      <c r="WJR118" s="85">
        <v>30152003</v>
      </c>
      <c r="WJS118" s="85">
        <v>30152003</v>
      </c>
      <c r="WJT118" s="85">
        <v>30152003</v>
      </c>
      <c r="WJU118" s="85">
        <v>30152003</v>
      </c>
      <c r="WJV118" s="85">
        <v>30152003</v>
      </c>
      <c r="WJW118" s="85">
        <v>30152003</v>
      </c>
      <c r="WJX118" s="85">
        <v>30152003</v>
      </c>
      <c r="WJY118" s="85">
        <v>30152003</v>
      </c>
      <c r="WJZ118" s="85">
        <v>30152003</v>
      </c>
      <c r="WKA118" s="85">
        <v>30152003</v>
      </c>
      <c r="WKB118" s="85">
        <v>30152003</v>
      </c>
      <c r="WKC118" s="85">
        <v>30152003</v>
      </c>
      <c r="WKD118" s="85">
        <v>30152003</v>
      </c>
      <c r="WKE118" s="85">
        <v>30152003</v>
      </c>
      <c r="WKF118" s="85">
        <v>30152003</v>
      </c>
      <c r="WKG118" s="85">
        <v>30152003</v>
      </c>
      <c r="WKH118" s="85">
        <v>30152003</v>
      </c>
      <c r="WKI118" s="85">
        <v>30152003</v>
      </c>
      <c r="WKJ118" s="85">
        <v>30152003</v>
      </c>
      <c r="WKK118" s="85">
        <v>30152003</v>
      </c>
      <c r="WKL118" s="85">
        <v>30152003</v>
      </c>
      <c r="WKM118" s="85">
        <v>30152003</v>
      </c>
      <c r="WKN118" s="85">
        <v>30152003</v>
      </c>
      <c r="WKO118" s="85">
        <v>30152003</v>
      </c>
      <c r="WKP118" s="85">
        <v>30152003</v>
      </c>
      <c r="WKQ118" s="85">
        <v>30152003</v>
      </c>
      <c r="WKR118" s="85">
        <v>30152003</v>
      </c>
      <c r="WKS118" s="85">
        <v>30152003</v>
      </c>
      <c r="WKT118" s="85">
        <v>30152003</v>
      </c>
      <c r="WKU118" s="85">
        <v>30152003</v>
      </c>
      <c r="WKV118" s="85">
        <v>30152003</v>
      </c>
      <c r="WKW118" s="85">
        <v>30152003</v>
      </c>
      <c r="WKX118" s="85">
        <v>30152003</v>
      </c>
      <c r="WKY118" s="85">
        <v>30152003</v>
      </c>
      <c r="WKZ118" s="85">
        <v>30152003</v>
      </c>
      <c r="WLA118" s="85">
        <v>30152003</v>
      </c>
      <c r="WLB118" s="85">
        <v>30152003</v>
      </c>
      <c r="WLC118" s="85">
        <v>30152003</v>
      </c>
      <c r="WLD118" s="85">
        <v>30152003</v>
      </c>
      <c r="WLE118" s="85">
        <v>30152003</v>
      </c>
      <c r="WLF118" s="85">
        <v>30152003</v>
      </c>
      <c r="WLG118" s="85">
        <v>30152003</v>
      </c>
      <c r="WLH118" s="85">
        <v>30152003</v>
      </c>
      <c r="WLI118" s="85">
        <v>30152003</v>
      </c>
      <c r="WLJ118" s="85">
        <v>30152003</v>
      </c>
      <c r="WLK118" s="85">
        <v>30152003</v>
      </c>
      <c r="WLL118" s="85">
        <v>30152003</v>
      </c>
      <c r="WLM118" s="85">
        <v>30152003</v>
      </c>
      <c r="WLN118" s="85">
        <v>30152003</v>
      </c>
      <c r="WLO118" s="85">
        <v>30152003</v>
      </c>
      <c r="WLP118" s="85">
        <v>30152003</v>
      </c>
      <c r="WLQ118" s="85">
        <v>30152003</v>
      </c>
      <c r="WLR118" s="85">
        <v>30152003</v>
      </c>
      <c r="WLS118" s="85">
        <v>30152003</v>
      </c>
      <c r="WLT118" s="85">
        <v>30152003</v>
      </c>
      <c r="WLU118" s="85">
        <v>30152003</v>
      </c>
      <c r="WLV118" s="85">
        <v>30152003</v>
      </c>
      <c r="WLW118" s="85">
        <v>30152003</v>
      </c>
      <c r="WLX118" s="85">
        <v>30152003</v>
      </c>
      <c r="WLY118" s="85">
        <v>30152003</v>
      </c>
      <c r="WLZ118" s="85">
        <v>30152003</v>
      </c>
      <c r="WMA118" s="85">
        <v>30152003</v>
      </c>
      <c r="WMB118" s="85">
        <v>30152003</v>
      </c>
      <c r="WMC118" s="85">
        <v>30152003</v>
      </c>
      <c r="WMD118" s="85">
        <v>30152003</v>
      </c>
      <c r="WME118" s="85">
        <v>30152003</v>
      </c>
      <c r="WMF118" s="85">
        <v>30152003</v>
      </c>
      <c r="WMG118" s="85">
        <v>30152003</v>
      </c>
      <c r="WMH118" s="85">
        <v>30152003</v>
      </c>
      <c r="WMI118" s="85">
        <v>30152003</v>
      </c>
      <c r="WMJ118" s="85">
        <v>30152003</v>
      </c>
      <c r="WMK118" s="85">
        <v>30152003</v>
      </c>
      <c r="WML118" s="85">
        <v>30152003</v>
      </c>
      <c r="WMM118" s="85">
        <v>30152003</v>
      </c>
      <c r="WMN118" s="85">
        <v>30152003</v>
      </c>
      <c r="WMO118" s="85">
        <v>30152003</v>
      </c>
      <c r="WMP118" s="85">
        <v>30152003</v>
      </c>
      <c r="WMQ118" s="85">
        <v>30152003</v>
      </c>
      <c r="WMR118" s="85">
        <v>30152003</v>
      </c>
      <c r="WMS118" s="85">
        <v>30152003</v>
      </c>
      <c r="WMT118" s="85">
        <v>30152003</v>
      </c>
      <c r="WMU118" s="85">
        <v>30152003</v>
      </c>
      <c r="WMV118" s="85">
        <v>30152003</v>
      </c>
      <c r="WMW118" s="85">
        <v>30152003</v>
      </c>
      <c r="WMX118" s="85">
        <v>30152003</v>
      </c>
      <c r="WMY118" s="85">
        <v>30152003</v>
      </c>
      <c r="WMZ118" s="85">
        <v>30152003</v>
      </c>
      <c r="WNA118" s="85">
        <v>30152003</v>
      </c>
      <c r="WNB118" s="85">
        <v>30152003</v>
      </c>
      <c r="WNC118" s="85">
        <v>30152003</v>
      </c>
      <c r="WND118" s="85">
        <v>30152003</v>
      </c>
      <c r="WNE118" s="85">
        <v>30152003</v>
      </c>
      <c r="WNF118" s="85">
        <v>30152003</v>
      </c>
      <c r="WNG118" s="85">
        <v>30152003</v>
      </c>
      <c r="WNH118" s="85">
        <v>30152003</v>
      </c>
      <c r="WNI118" s="85">
        <v>30152003</v>
      </c>
      <c r="WNJ118" s="85">
        <v>30152003</v>
      </c>
      <c r="WNK118" s="85">
        <v>30152003</v>
      </c>
      <c r="WNL118" s="85">
        <v>30152003</v>
      </c>
      <c r="WNM118" s="85">
        <v>30152003</v>
      </c>
      <c r="WNN118" s="85">
        <v>30152003</v>
      </c>
      <c r="WNO118" s="85">
        <v>30152003</v>
      </c>
      <c r="WNP118" s="85">
        <v>30152003</v>
      </c>
      <c r="WNQ118" s="85">
        <v>30152003</v>
      </c>
      <c r="WNR118" s="85">
        <v>30152003</v>
      </c>
      <c r="WNS118" s="85">
        <v>30152003</v>
      </c>
      <c r="WNT118" s="85">
        <v>30152003</v>
      </c>
      <c r="WNU118" s="85">
        <v>30152003</v>
      </c>
      <c r="WNV118" s="85">
        <v>30152003</v>
      </c>
      <c r="WNW118" s="85">
        <v>30152003</v>
      </c>
      <c r="WNX118" s="85">
        <v>30152003</v>
      </c>
      <c r="WNY118" s="85">
        <v>30152003</v>
      </c>
      <c r="WNZ118" s="85">
        <v>30152003</v>
      </c>
      <c r="WOA118" s="85">
        <v>30152003</v>
      </c>
      <c r="WOB118" s="85">
        <v>30152003</v>
      </c>
      <c r="WOC118" s="85">
        <v>30152003</v>
      </c>
      <c r="WOD118" s="85">
        <v>30152003</v>
      </c>
      <c r="WOE118" s="85">
        <v>30152003</v>
      </c>
      <c r="WOF118" s="85">
        <v>30152003</v>
      </c>
      <c r="WOG118" s="85">
        <v>30152003</v>
      </c>
      <c r="WOH118" s="85">
        <v>30152003</v>
      </c>
      <c r="WOI118" s="85">
        <v>30152003</v>
      </c>
      <c r="WOJ118" s="85">
        <v>30152003</v>
      </c>
      <c r="WOK118" s="85">
        <v>30152003</v>
      </c>
      <c r="WOL118" s="85">
        <v>30152003</v>
      </c>
      <c r="WOM118" s="85">
        <v>30152003</v>
      </c>
      <c r="WON118" s="85">
        <v>30152003</v>
      </c>
      <c r="WOO118" s="85">
        <v>30152003</v>
      </c>
      <c r="WOP118" s="85">
        <v>30152003</v>
      </c>
      <c r="WOQ118" s="85">
        <v>30152003</v>
      </c>
      <c r="WOR118" s="85">
        <v>30152003</v>
      </c>
      <c r="WOS118" s="85">
        <v>30152003</v>
      </c>
      <c r="WOT118" s="85">
        <v>30152003</v>
      </c>
      <c r="WOU118" s="85">
        <v>30152003</v>
      </c>
      <c r="WOV118" s="85">
        <v>30152003</v>
      </c>
      <c r="WOW118" s="85">
        <v>30152003</v>
      </c>
      <c r="WOX118" s="85">
        <v>30152003</v>
      </c>
      <c r="WOY118" s="85">
        <v>30152003</v>
      </c>
      <c r="WOZ118" s="85">
        <v>30152003</v>
      </c>
      <c r="WPA118" s="85">
        <v>30152003</v>
      </c>
      <c r="WPB118" s="85">
        <v>30152003</v>
      </c>
      <c r="WPC118" s="85">
        <v>30152003</v>
      </c>
      <c r="WPD118" s="85">
        <v>30152003</v>
      </c>
      <c r="WPE118" s="85">
        <v>30152003</v>
      </c>
      <c r="WPF118" s="85">
        <v>30152003</v>
      </c>
      <c r="WPG118" s="85">
        <v>30152003</v>
      </c>
      <c r="WPH118" s="85">
        <v>30152003</v>
      </c>
      <c r="WPI118" s="85">
        <v>30152003</v>
      </c>
      <c r="WPJ118" s="85">
        <v>30152003</v>
      </c>
      <c r="WPK118" s="85">
        <v>30152003</v>
      </c>
      <c r="WPL118" s="85">
        <v>30152003</v>
      </c>
      <c r="WPM118" s="85">
        <v>30152003</v>
      </c>
      <c r="WPN118" s="85">
        <v>30152003</v>
      </c>
      <c r="WPO118" s="85">
        <v>30152003</v>
      </c>
      <c r="WPP118" s="85">
        <v>30152003</v>
      </c>
      <c r="WPQ118" s="85">
        <v>30152003</v>
      </c>
      <c r="WPR118" s="85">
        <v>30152003</v>
      </c>
      <c r="WPS118" s="85">
        <v>30152003</v>
      </c>
      <c r="WPT118" s="85">
        <v>30152003</v>
      </c>
      <c r="WPU118" s="85">
        <v>30152003</v>
      </c>
      <c r="WPV118" s="85">
        <v>30152003</v>
      </c>
      <c r="WPW118" s="85">
        <v>30152003</v>
      </c>
      <c r="WPX118" s="85">
        <v>30152003</v>
      </c>
      <c r="WPY118" s="85">
        <v>30152003</v>
      </c>
      <c r="WPZ118" s="85">
        <v>30152003</v>
      </c>
      <c r="WQA118" s="85">
        <v>30152003</v>
      </c>
      <c r="WQB118" s="85">
        <v>30152003</v>
      </c>
      <c r="WQC118" s="85">
        <v>30152003</v>
      </c>
      <c r="WQD118" s="85">
        <v>30152003</v>
      </c>
      <c r="WQE118" s="85">
        <v>30152003</v>
      </c>
      <c r="WQF118" s="85">
        <v>30152003</v>
      </c>
      <c r="WQG118" s="85">
        <v>30152003</v>
      </c>
      <c r="WQH118" s="85">
        <v>30152003</v>
      </c>
      <c r="WQI118" s="85">
        <v>30152003</v>
      </c>
      <c r="WQJ118" s="85">
        <v>30152003</v>
      </c>
      <c r="WQK118" s="85">
        <v>30152003</v>
      </c>
      <c r="WQL118" s="85">
        <v>30152003</v>
      </c>
      <c r="WQM118" s="85">
        <v>30152003</v>
      </c>
      <c r="WQN118" s="85">
        <v>30152003</v>
      </c>
      <c r="WQO118" s="85">
        <v>30152003</v>
      </c>
      <c r="WQP118" s="85">
        <v>30152003</v>
      </c>
      <c r="WQQ118" s="85">
        <v>30152003</v>
      </c>
      <c r="WQR118" s="85">
        <v>30152003</v>
      </c>
      <c r="WQS118" s="85">
        <v>30152003</v>
      </c>
      <c r="WQT118" s="85">
        <v>30152003</v>
      </c>
      <c r="WQU118" s="85">
        <v>30152003</v>
      </c>
      <c r="WQV118" s="85">
        <v>30152003</v>
      </c>
      <c r="WQW118" s="85">
        <v>30152003</v>
      </c>
      <c r="WQX118" s="85">
        <v>30152003</v>
      </c>
      <c r="WQY118" s="85">
        <v>30152003</v>
      </c>
      <c r="WQZ118" s="85">
        <v>30152003</v>
      </c>
      <c r="WRA118" s="85">
        <v>30152003</v>
      </c>
      <c r="WRB118" s="85">
        <v>30152003</v>
      </c>
      <c r="WRC118" s="85">
        <v>30152003</v>
      </c>
      <c r="WRD118" s="85">
        <v>30152003</v>
      </c>
      <c r="WRE118" s="85">
        <v>30152003</v>
      </c>
      <c r="WRF118" s="85">
        <v>30152003</v>
      </c>
      <c r="WRG118" s="85">
        <v>30152003</v>
      </c>
      <c r="WRH118" s="85">
        <v>30152003</v>
      </c>
      <c r="WRI118" s="85">
        <v>30152003</v>
      </c>
      <c r="WRJ118" s="85">
        <v>30152003</v>
      </c>
      <c r="WRK118" s="85">
        <v>30152003</v>
      </c>
      <c r="WRL118" s="85">
        <v>30152003</v>
      </c>
      <c r="WRM118" s="85">
        <v>30152003</v>
      </c>
      <c r="WRN118" s="85">
        <v>30152003</v>
      </c>
      <c r="WRO118" s="85">
        <v>30152003</v>
      </c>
      <c r="WRP118" s="85">
        <v>30152003</v>
      </c>
      <c r="WRQ118" s="85">
        <v>30152003</v>
      </c>
      <c r="WRR118" s="85">
        <v>30152003</v>
      </c>
      <c r="WRS118" s="85">
        <v>30152003</v>
      </c>
      <c r="WRT118" s="85">
        <v>30152003</v>
      </c>
      <c r="WRU118" s="85">
        <v>30152003</v>
      </c>
      <c r="WRV118" s="85">
        <v>30152003</v>
      </c>
      <c r="WRW118" s="85">
        <v>30152003</v>
      </c>
      <c r="WRX118" s="85">
        <v>30152003</v>
      </c>
      <c r="WRY118" s="85">
        <v>30152003</v>
      </c>
      <c r="WRZ118" s="85">
        <v>30152003</v>
      </c>
      <c r="WSA118" s="85">
        <v>30152003</v>
      </c>
      <c r="WSB118" s="85">
        <v>30152003</v>
      </c>
      <c r="WSC118" s="85">
        <v>30152003</v>
      </c>
      <c r="WSD118" s="85">
        <v>30152003</v>
      </c>
      <c r="WSE118" s="85">
        <v>30152003</v>
      </c>
      <c r="WSF118" s="85">
        <v>30152003</v>
      </c>
      <c r="WSG118" s="85">
        <v>30152003</v>
      </c>
      <c r="WSH118" s="85">
        <v>30152003</v>
      </c>
      <c r="WSI118" s="85">
        <v>30152003</v>
      </c>
      <c r="WSJ118" s="85">
        <v>30152003</v>
      </c>
      <c r="WSK118" s="85">
        <v>30152003</v>
      </c>
      <c r="WSL118" s="85">
        <v>30152003</v>
      </c>
      <c r="WSM118" s="85">
        <v>30152003</v>
      </c>
      <c r="WSN118" s="85">
        <v>30152003</v>
      </c>
      <c r="WSO118" s="85">
        <v>30152003</v>
      </c>
      <c r="WSP118" s="85">
        <v>30152003</v>
      </c>
      <c r="WSQ118" s="85">
        <v>30152003</v>
      </c>
      <c r="WSR118" s="85">
        <v>30152003</v>
      </c>
      <c r="WSS118" s="85">
        <v>30152003</v>
      </c>
      <c r="WST118" s="85">
        <v>30152003</v>
      </c>
      <c r="WSU118" s="85">
        <v>30152003</v>
      </c>
      <c r="WSV118" s="85">
        <v>30152003</v>
      </c>
      <c r="WSW118" s="85">
        <v>30152003</v>
      </c>
      <c r="WSX118" s="85">
        <v>30152003</v>
      </c>
      <c r="WSY118" s="85">
        <v>30152003</v>
      </c>
      <c r="WSZ118" s="85">
        <v>30152003</v>
      </c>
      <c r="WTA118" s="85">
        <v>30152003</v>
      </c>
      <c r="WTB118" s="85">
        <v>30152003</v>
      </c>
      <c r="WTC118" s="85">
        <v>30152003</v>
      </c>
      <c r="WTD118" s="85">
        <v>30152003</v>
      </c>
      <c r="WTE118" s="85">
        <v>30152003</v>
      </c>
      <c r="WTF118" s="85">
        <v>30152003</v>
      </c>
      <c r="WTG118" s="85">
        <v>30152003</v>
      </c>
      <c r="WTH118" s="85">
        <v>30152003</v>
      </c>
      <c r="WTI118" s="85">
        <v>30152003</v>
      </c>
      <c r="WTJ118" s="85">
        <v>30152003</v>
      </c>
      <c r="WTK118" s="85">
        <v>30152003</v>
      </c>
      <c r="WTL118" s="85">
        <v>30152003</v>
      </c>
      <c r="WTM118" s="85">
        <v>30152003</v>
      </c>
      <c r="WTN118" s="85">
        <v>30152003</v>
      </c>
      <c r="WTO118" s="85">
        <v>30152003</v>
      </c>
      <c r="WTP118" s="85">
        <v>30152003</v>
      </c>
      <c r="WTQ118" s="85">
        <v>30152003</v>
      </c>
      <c r="WTR118" s="85">
        <v>30152003</v>
      </c>
      <c r="WTS118" s="85">
        <v>30152003</v>
      </c>
      <c r="WTT118" s="85">
        <v>30152003</v>
      </c>
      <c r="WTU118" s="85">
        <v>30152003</v>
      </c>
      <c r="WTV118" s="85">
        <v>30152003</v>
      </c>
      <c r="WTW118" s="85">
        <v>30152003</v>
      </c>
      <c r="WTX118" s="85">
        <v>30152003</v>
      </c>
      <c r="WTY118" s="85">
        <v>30152003</v>
      </c>
      <c r="WTZ118" s="85">
        <v>30152003</v>
      </c>
      <c r="WUA118" s="85">
        <v>30152003</v>
      </c>
      <c r="WUB118" s="85">
        <v>30152003</v>
      </c>
      <c r="WUC118" s="85">
        <v>30152003</v>
      </c>
      <c r="WUD118" s="85">
        <v>30152003</v>
      </c>
      <c r="WUE118" s="85">
        <v>30152003</v>
      </c>
      <c r="WUF118" s="85">
        <v>30152003</v>
      </c>
      <c r="WUG118" s="85">
        <v>30152003</v>
      </c>
      <c r="WUH118" s="85">
        <v>30152003</v>
      </c>
      <c r="WUI118" s="85">
        <v>30152003</v>
      </c>
      <c r="WUJ118" s="85">
        <v>30152003</v>
      </c>
      <c r="WUK118" s="85">
        <v>30152003</v>
      </c>
      <c r="WUL118" s="85">
        <v>30152003</v>
      </c>
      <c r="WUM118" s="85">
        <v>30152003</v>
      </c>
      <c r="WUN118" s="85">
        <v>30152003</v>
      </c>
      <c r="WUO118" s="85">
        <v>30152003</v>
      </c>
      <c r="WUP118" s="85">
        <v>30152003</v>
      </c>
      <c r="WUQ118" s="85">
        <v>30152003</v>
      </c>
      <c r="WUR118" s="85">
        <v>30152003</v>
      </c>
      <c r="WUS118" s="85">
        <v>30152003</v>
      </c>
      <c r="WUT118" s="85">
        <v>30152003</v>
      </c>
      <c r="WUU118" s="85">
        <v>30152003</v>
      </c>
      <c r="WUV118" s="85">
        <v>30152003</v>
      </c>
      <c r="WUW118" s="85">
        <v>30152003</v>
      </c>
      <c r="WUX118" s="85">
        <v>30152003</v>
      </c>
      <c r="WUY118" s="85">
        <v>30152003</v>
      </c>
      <c r="WUZ118" s="85">
        <v>30152003</v>
      </c>
      <c r="WVA118" s="85">
        <v>30152003</v>
      </c>
      <c r="WVB118" s="85">
        <v>30152003</v>
      </c>
      <c r="WVC118" s="85">
        <v>30152003</v>
      </c>
      <c r="WVD118" s="85">
        <v>30152003</v>
      </c>
      <c r="WVE118" s="85">
        <v>30152003</v>
      </c>
      <c r="WVF118" s="85">
        <v>30152003</v>
      </c>
      <c r="WVG118" s="85">
        <v>30152003</v>
      </c>
      <c r="WVH118" s="85">
        <v>30152003</v>
      </c>
      <c r="WVI118" s="85">
        <v>30152003</v>
      </c>
      <c r="WVJ118" s="85">
        <v>30152003</v>
      </c>
      <c r="WVK118" s="85">
        <v>30152003</v>
      </c>
      <c r="WVL118" s="85">
        <v>30152003</v>
      </c>
      <c r="WVM118" s="85">
        <v>30152003</v>
      </c>
      <c r="WVN118" s="85">
        <v>30152003</v>
      </c>
      <c r="WVO118" s="85">
        <v>30152003</v>
      </c>
      <c r="WVP118" s="85">
        <v>30152003</v>
      </c>
      <c r="WVQ118" s="85">
        <v>30152003</v>
      </c>
      <c r="WVR118" s="85">
        <v>30152003</v>
      </c>
      <c r="WVS118" s="85">
        <v>30152003</v>
      </c>
      <c r="WVT118" s="85">
        <v>30152003</v>
      </c>
      <c r="WVU118" s="85">
        <v>30152003</v>
      </c>
      <c r="WVV118" s="85">
        <v>30152003</v>
      </c>
      <c r="WVW118" s="85">
        <v>30152003</v>
      </c>
      <c r="WVX118" s="85">
        <v>30152003</v>
      </c>
      <c r="WVY118" s="85">
        <v>30152003</v>
      </c>
      <c r="WVZ118" s="85">
        <v>30152003</v>
      </c>
      <c r="WWA118" s="85">
        <v>30152003</v>
      </c>
      <c r="WWB118" s="85">
        <v>30152003</v>
      </c>
      <c r="WWC118" s="85">
        <v>30152003</v>
      </c>
      <c r="WWD118" s="85">
        <v>30152003</v>
      </c>
      <c r="WWE118" s="85">
        <v>30152003</v>
      </c>
      <c r="WWF118" s="85">
        <v>30152003</v>
      </c>
      <c r="WWG118" s="85">
        <v>30152003</v>
      </c>
      <c r="WWH118" s="85">
        <v>30152003</v>
      </c>
      <c r="WWI118" s="85">
        <v>30152003</v>
      </c>
      <c r="WWJ118" s="85">
        <v>30152003</v>
      </c>
      <c r="WWK118" s="85">
        <v>30152003</v>
      </c>
      <c r="WWL118" s="85">
        <v>30152003</v>
      </c>
      <c r="WWM118" s="85">
        <v>30152003</v>
      </c>
      <c r="WWN118" s="85">
        <v>30152003</v>
      </c>
      <c r="WWO118" s="85">
        <v>30152003</v>
      </c>
      <c r="WWP118" s="85">
        <v>30152003</v>
      </c>
      <c r="WWQ118" s="85">
        <v>30152003</v>
      </c>
      <c r="WWR118" s="85">
        <v>30152003</v>
      </c>
      <c r="WWS118" s="85">
        <v>30152003</v>
      </c>
      <c r="WWT118" s="85">
        <v>30152003</v>
      </c>
      <c r="WWU118" s="85">
        <v>30152003</v>
      </c>
      <c r="WWV118" s="85">
        <v>30152003</v>
      </c>
      <c r="WWW118" s="85">
        <v>30152003</v>
      </c>
      <c r="WWX118" s="85">
        <v>30152003</v>
      </c>
      <c r="WWY118" s="85">
        <v>30152003</v>
      </c>
      <c r="WWZ118" s="85">
        <v>30152003</v>
      </c>
      <c r="WXA118" s="85">
        <v>30152003</v>
      </c>
      <c r="WXB118" s="85">
        <v>30152003</v>
      </c>
      <c r="WXC118" s="85">
        <v>30152003</v>
      </c>
      <c r="WXD118" s="85">
        <v>30152003</v>
      </c>
      <c r="WXE118" s="85">
        <v>30152003</v>
      </c>
      <c r="WXF118" s="85">
        <v>30152003</v>
      </c>
      <c r="WXG118" s="85">
        <v>30152003</v>
      </c>
      <c r="WXH118" s="85">
        <v>30152003</v>
      </c>
      <c r="WXI118" s="85">
        <v>30152003</v>
      </c>
      <c r="WXJ118" s="85">
        <v>30152003</v>
      </c>
      <c r="WXK118" s="85">
        <v>30152003</v>
      </c>
      <c r="WXL118" s="85">
        <v>30152003</v>
      </c>
      <c r="WXM118" s="85">
        <v>30152003</v>
      </c>
      <c r="WXN118" s="85">
        <v>30152003</v>
      </c>
      <c r="WXO118" s="85">
        <v>30152003</v>
      </c>
      <c r="WXP118" s="85">
        <v>30152003</v>
      </c>
      <c r="WXQ118" s="85">
        <v>30152003</v>
      </c>
      <c r="WXR118" s="85">
        <v>30152003</v>
      </c>
      <c r="WXS118" s="85">
        <v>30152003</v>
      </c>
      <c r="WXT118" s="85">
        <v>30152003</v>
      </c>
      <c r="WXU118" s="85">
        <v>30152003</v>
      </c>
      <c r="WXV118" s="85">
        <v>30152003</v>
      </c>
      <c r="WXW118" s="85">
        <v>30152003</v>
      </c>
      <c r="WXX118" s="85">
        <v>30152003</v>
      </c>
      <c r="WXY118" s="85">
        <v>30152003</v>
      </c>
      <c r="WXZ118" s="85">
        <v>30152003</v>
      </c>
      <c r="WYA118" s="85">
        <v>30152003</v>
      </c>
      <c r="WYB118" s="85">
        <v>30152003</v>
      </c>
      <c r="WYC118" s="85">
        <v>30152003</v>
      </c>
      <c r="WYD118" s="85">
        <v>30152003</v>
      </c>
      <c r="WYE118" s="85">
        <v>30152003</v>
      </c>
      <c r="WYF118" s="85">
        <v>30152003</v>
      </c>
      <c r="WYG118" s="85">
        <v>30152003</v>
      </c>
      <c r="WYH118" s="85">
        <v>30152003</v>
      </c>
      <c r="WYI118" s="85">
        <v>30152003</v>
      </c>
      <c r="WYJ118" s="85">
        <v>30152003</v>
      </c>
      <c r="WYK118" s="85">
        <v>30152003</v>
      </c>
      <c r="WYL118" s="85">
        <v>30152003</v>
      </c>
      <c r="WYM118" s="85">
        <v>30152003</v>
      </c>
      <c r="WYN118" s="85">
        <v>30152003</v>
      </c>
      <c r="WYO118" s="85">
        <v>30152003</v>
      </c>
      <c r="WYP118" s="85">
        <v>30152003</v>
      </c>
      <c r="WYQ118" s="85">
        <v>30152003</v>
      </c>
      <c r="WYR118" s="85">
        <v>30152003</v>
      </c>
      <c r="WYS118" s="85">
        <v>30152003</v>
      </c>
      <c r="WYT118" s="85">
        <v>30152003</v>
      </c>
      <c r="WYU118" s="85">
        <v>30152003</v>
      </c>
      <c r="WYV118" s="85">
        <v>30152003</v>
      </c>
      <c r="WYW118" s="85">
        <v>30152003</v>
      </c>
      <c r="WYX118" s="85">
        <v>30152003</v>
      </c>
      <c r="WYY118" s="85">
        <v>30152003</v>
      </c>
      <c r="WYZ118" s="85">
        <v>30152003</v>
      </c>
      <c r="WZA118" s="85">
        <v>30152003</v>
      </c>
      <c r="WZB118" s="85">
        <v>30152003</v>
      </c>
      <c r="WZC118" s="85">
        <v>30152003</v>
      </c>
      <c r="WZD118" s="85">
        <v>30152003</v>
      </c>
      <c r="WZE118" s="85">
        <v>30152003</v>
      </c>
      <c r="WZF118" s="85">
        <v>30152003</v>
      </c>
      <c r="WZG118" s="85">
        <v>30152003</v>
      </c>
      <c r="WZH118" s="85">
        <v>30152003</v>
      </c>
      <c r="WZI118" s="85">
        <v>30152003</v>
      </c>
      <c r="WZJ118" s="85">
        <v>30152003</v>
      </c>
      <c r="WZK118" s="85">
        <v>30152003</v>
      </c>
      <c r="WZL118" s="85">
        <v>30152003</v>
      </c>
      <c r="WZM118" s="85">
        <v>30152003</v>
      </c>
      <c r="WZN118" s="85">
        <v>30152003</v>
      </c>
      <c r="WZO118" s="85">
        <v>30152003</v>
      </c>
      <c r="WZP118" s="85">
        <v>30152003</v>
      </c>
      <c r="WZQ118" s="85">
        <v>30152003</v>
      </c>
      <c r="WZR118" s="85">
        <v>30152003</v>
      </c>
      <c r="WZS118" s="85">
        <v>30152003</v>
      </c>
      <c r="WZT118" s="85">
        <v>30152003</v>
      </c>
      <c r="WZU118" s="85">
        <v>30152003</v>
      </c>
      <c r="WZV118" s="85">
        <v>30152003</v>
      </c>
      <c r="WZW118" s="85">
        <v>30152003</v>
      </c>
      <c r="WZX118" s="85">
        <v>30152003</v>
      </c>
      <c r="WZY118" s="85">
        <v>30152003</v>
      </c>
      <c r="WZZ118" s="85">
        <v>30152003</v>
      </c>
      <c r="XAA118" s="85">
        <v>30152003</v>
      </c>
      <c r="XAB118" s="85">
        <v>30152003</v>
      </c>
      <c r="XAC118" s="85">
        <v>30152003</v>
      </c>
      <c r="XAD118" s="85">
        <v>30152003</v>
      </c>
      <c r="XAE118" s="85">
        <v>30152003</v>
      </c>
      <c r="XAF118" s="85">
        <v>30152003</v>
      </c>
      <c r="XAG118" s="85">
        <v>30152003</v>
      </c>
      <c r="XAH118" s="85">
        <v>30152003</v>
      </c>
      <c r="XAI118" s="85">
        <v>30152003</v>
      </c>
      <c r="XAJ118" s="85">
        <v>30152003</v>
      </c>
      <c r="XAK118" s="85">
        <v>30152003</v>
      </c>
      <c r="XAL118" s="85">
        <v>30152003</v>
      </c>
      <c r="XAM118" s="85">
        <v>30152003</v>
      </c>
      <c r="XAN118" s="85">
        <v>30152003</v>
      </c>
      <c r="XAO118" s="85">
        <v>30152003</v>
      </c>
      <c r="XAP118" s="85">
        <v>30152003</v>
      </c>
      <c r="XAQ118" s="85">
        <v>30152003</v>
      </c>
      <c r="XAR118" s="85">
        <v>30152003</v>
      </c>
      <c r="XAS118" s="85">
        <v>30152003</v>
      </c>
      <c r="XAT118" s="85">
        <v>30152003</v>
      </c>
      <c r="XAU118" s="85">
        <v>30152003</v>
      </c>
      <c r="XAV118" s="85">
        <v>30152003</v>
      </c>
      <c r="XAW118" s="85">
        <v>30152003</v>
      </c>
      <c r="XAX118" s="85">
        <v>30152003</v>
      </c>
      <c r="XAY118" s="85">
        <v>30152003</v>
      </c>
      <c r="XAZ118" s="85">
        <v>30152003</v>
      </c>
      <c r="XBA118" s="85">
        <v>30152003</v>
      </c>
      <c r="XBB118" s="85">
        <v>30152003</v>
      </c>
      <c r="XBC118" s="85">
        <v>30152003</v>
      </c>
      <c r="XBD118" s="85">
        <v>30152003</v>
      </c>
      <c r="XBE118" s="85">
        <v>30152003</v>
      </c>
      <c r="XBF118" s="85">
        <v>30152003</v>
      </c>
      <c r="XBG118" s="85">
        <v>30152003</v>
      </c>
      <c r="XBH118" s="85">
        <v>30152003</v>
      </c>
      <c r="XBI118" s="85">
        <v>30152003</v>
      </c>
      <c r="XBJ118" s="85">
        <v>30152003</v>
      </c>
      <c r="XBK118" s="85">
        <v>30152003</v>
      </c>
      <c r="XBL118" s="85">
        <v>30152003</v>
      </c>
      <c r="XBM118" s="85">
        <v>30152003</v>
      </c>
      <c r="XBN118" s="85">
        <v>30152003</v>
      </c>
      <c r="XBO118" s="85">
        <v>30152003</v>
      </c>
      <c r="XBP118" s="85">
        <v>30152003</v>
      </c>
      <c r="XBQ118" s="85">
        <v>30152003</v>
      </c>
      <c r="XBR118" s="85">
        <v>30152003</v>
      </c>
      <c r="XBS118" s="85">
        <v>30152003</v>
      </c>
      <c r="XBT118" s="85">
        <v>30152003</v>
      </c>
      <c r="XBU118" s="85">
        <v>30152003</v>
      </c>
      <c r="XBV118" s="85">
        <v>30152003</v>
      </c>
      <c r="XBW118" s="85">
        <v>30152003</v>
      </c>
      <c r="XBX118" s="85">
        <v>30152003</v>
      </c>
      <c r="XBY118" s="85">
        <v>30152003</v>
      </c>
      <c r="XBZ118" s="85">
        <v>30152003</v>
      </c>
      <c r="XCA118" s="85">
        <v>30152003</v>
      </c>
      <c r="XCB118" s="85">
        <v>30152003</v>
      </c>
      <c r="XCC118" s="85">
        <v>30152003</v>
      </c>
      <c r="XCD118" s="85">
        <v>30152003</v>
      </c>
      <c r="XCE118" s="85">
        <v>30152003</v>
      </c>
      <c r="XCF118" s="85">
        <v>30152003</v>
      </c>
      <c r="XCG118" s="85">
        <v>30152003</v>
      </c>
      <c r="XCH118" s="85">
        <v>30152003</v>
      </c>
      <c r="XCI118" s="85">
        <v>30152003</v>
      </c>
      <c r="XCJ118" s="85">
        <v>30152003</v>
      </c>
      <c r="XCK118" s="85">
        <v>30152003</v>
      </c>
      <c r="XCL118" s="85">
        <v>30152003</v>
      </c>
      <c r="XCM118" s="85">
        <v>30152003</v>
      </c>
      <c r="XCN118" s="85">
        <v>30152003</v>
      </c>
      <c r="XCO118" s="85">
        <v>30152003</v>
      </c>
      <c r="XCP118" s="85">
        <v>30152003</v>
      </c>
      <c r="XCQ118" s="85">
        <v>30152003</v>
      </c>
      <c r="XCR118" s="85">
        <v>30152003</v>
      </c>
      <c r="XCS118" s="85">
        <v>30152003</v>
      </c>
      <c r="XCT118" s="85">
        <v>30152003</v>
      </c>
      <c r="XCU118" s="85">
        <v>30152003</v>
      </c>
      <c r="XCV118" s="85">
        <v>30152003</v>
      </c>
      <c r="XCW118" s="85">
        <v>30152003</v>
      </c>
      <c r="XCX118" s="85">
        <v>30152003</v>
      </c>
      <c r="XCY118" s="85">
        <v>30152003</v>
      </c>
      <c r="XCZ118" s="85">
        <v>30152003</v>
      </c>
      <c r="XDA118" s="85">
        <v>30152003</v>
      </c>
      <c r="XDB118" s="85">
        <v>30152003</v>
      </c>
      <c r="XDC118" s="85">
        <v>30152003</v>
      </c>
      <c r="XDD118" s="85">
        <v>30152003</v>
      </c>
      <c r="XDE118" s="85">
        <v>30152003</v>
      </c>
      <c r="XDF118" s="85">
        <v>30152003</v>
      </c>
      <c r="XDG118" s="85">
        <v>30152003</v>
      </c>
      <c r="XDH118" s="85">
        <v>30152003</v>
      </c>
      <c r="XDI118" s="85">
        <v>30152003</v>
      </c>
      <c r="XDJ118" s="85">
        <v>30152003</v>
      </c>
      <c r="XDK118" s="85">
        <v>30152003</v>
      </c>
      <c r="XDL118" s="85">
        <v>30152003</v>
      </c>
      <c r="XDM118" s="85">
        <v>30152003</v>
      </c>
      <c r="XDN118" s="85">
        <v>30152003</v>
      </c>
      <c r="XDO118" s="85">
        <v>30152003</v>
      </c>
      <c r="XDP118" s="85">
        <v>30152003</v>
      </c>
      <c r="XDQ118" s="85">
        <v>30152003</v>
      </c>
      <c r="XDR118" s="85">
        <v>30152003</v>
      </c>
      <c r="XDS118" s="85">
        <v>30152003</v>
      </c>
      <c r="XDT118" s="85">
        <v>30152003</v>
      </c>
      <c r="XDU118" s="85">
        <v>30152003</v>
      </c>
      <c r="XDV118" s="85">
        <v>30152003</v>
      </c>
      <c r="XDW118" s="85">
        <v>30152003</v>
      </c>
      <c r="XDX118" s="85">
        <v>30152003</v>
      </c>
      <c r="XDY118" s="85">
        <v>30152003</v>
      </c>
      <c r="XDZ118" s="85">
        <v>30152003</v>
      </c>
      <c r="XEA118" s="85">
        <v>30152003</v>
      </c>
      <c r="XEB118" s="85">
        <v>30152003</v>
      </c>
      <c r="XEC118" s="85">
        <v>30152003</v>
      </c>
      <c r="XED118" s="85">
        <v>30152003</v>
      </c>
      <c r="XEE118" s="85">
        <v>30152003</v>
      </c>
      <c r="XEF118" s="85">
        <v>30152003</v>
      </c>
      <c r="XEG118" s="85">
        <v>30152003</v>
      </c>
      <c r="XEH118" s="85">
        <v>30152003</v>
      </c>
      <c r="XEI118" s="85">
        <v>30152003</v>
      </c>
      <c r="XEJ118" s="85">
        <v>30152003</v>
      </c>
      <c r="XEK118" s="85">
        <v>30152003</v>
      </c>
      <c r="XEL118" s="85">
        <v>30152003</v>
      </c>
      <c r="XEM118" s="85">
        <v>30152003</v>
      </c>
      <c r="XEN118" s="85">
        <v>30152003</v>
      </c>
      <c r="XEO118" s="85">
        <v>30152003</v>
      </c>
      <c r="XEP118" s="85">
        <v>30152003</v>
      </c>
      <c r="XEQ118" s="85">
        <v>30152003</v>
      </c>
      <c r="XER118" s="85">
        <v>30152003</v>
      </c>
      <c r="XES118" s="85">
        <v>30152003</v>
      </c>
      <c r="XET118" s="85">
        <v>30152003</v>
      </c>
      <c r="XEU118" s="85">
        <v>30152003</v>
      </c>
      <c r="XEV118" s="85">
        <v>30152003</v>
      </c>
      <c r="XEW118" s="85">
        <v>30152003</v>
      </c>
      <c r="XEX118" s="85">
        <v>30152003</v>
      </c>
      <c r="XEY118" s="85">
        <v>30152003</v>
      </c>
      <c r="XEZ118" s="85">
        <v>30152003</v>
      </c>
      <c r="XFA118" s="85">
        <v>30152003</v>
      </c>
      <c r="XFB118" s="85">
        <v>30152003</v>
      </c>
      <c r="XFC118" s="85">
        <v>30152003</v>
      </c>
      <c r="XFD118" s="85">
        <v>30152003</v>
      </c>
    </row>
    <row r="119" spans="1:16384" ht="13.5" customHeight="1" x14ac:dyDescent="0.2">
      <c r="A119" s="85">
        <v>72102701</v>
      </c>
      <c r="B119" s="69" t="str">
        <f t="shared" ca="1" si="2"/>
        <v>Entarimado, instalación o acabado de suelos</v>
      </c>
      <c r="C119" s="81" t="s">
        <v>1449</v>
      </c>
      <c r="D119" s="81">
        <v>18</v>
      </c>
      <c r="E119" s="71">
        <v>25000</v>
      </c>
      <c r="F119" s="70">
        <f t="shared" ca="1" si="3"/>
        <v>450000</v>
      </c>
      <c r="G119" s="4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95"/>
      <c r="CN119" s="95"/>
      <c r="CO119" s="95"/>
      <c r="CP119" s="95"/>
      <c r="CQ119" s="95"/>
      <c r="CR119" s="95"/>
      <c r="CS119" s="95"/>
      <c r="CT119" s="95"/>
      <c r="CU119" s="95"/>
      <c r="CV119" s="95"/>
      <c r="CW119" s="95"/>
      <c r="CX119" s="95"/>
      <c r="CY119" s="95"/>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95"/>
      <c r="EA119" s="95"/>
      <c r="EB119" s="95"/>
      <c r="EC119" s="95"/>
      <c r="ED119" s="95"/>
      <c r="EE119" s="95"/>
      <c r="EF119" s="95"/>
      <c r="EG119" s="95"/>
      <c r="EH119" s="95"/>
      <c r="EI119" s="95"/>
      <c r="EJ119" s="95"/>
      <c r="EK119" s="95"/>
      <c r="EL119" s="95"/>
      <c r="EM119" s="95"/>
      <c r="EN119" s="95"/>
      <c r="EO119" s="95"/>
      <c r="EP119" s="95"/>
      <c r="EQ119" s="95"/>
      <c r="ER119" s="95"/>
      <c r="ES119" s="95"/>
      <c r="ET119" s="95"/>
      <c r="EU119" s="95"/>
      <c r="EV119" s="95"/>
      <c r="EW119" s="95"/>
      <c r="EX119" s="95"/>
      <c r="EY119" s="95"/>
      <c r="EZ119" s="95"/>
      <c r="FA119" s="95"/>
      <c r="FB119" s="95"/>
      <c r="FC119" s="95"/>
      <c r="FD119" s="95"/>
      <c r="FE119" s="95"/>
      <c r="FF119" s="95"/>
      <c r="FG119" s="95"/>
      <c r="FH119" s="95"/>
      <c r="FI119" s="95"/>
      <c r="FJ119" s="95"/>
      <c r="FK119" s="95"/>
      <c r="FL119" s="95"/>
      <c r="FM119" s="95"/>
      <c r="FN119" s="95"/>
      <c r="FO119" s="95"/>
      <c r="FP119" s="95"/>
      <c r="FQ119" s="95"/>
      <c r="FR119" s="95"/>
      <c r="FS119" s="95"/>
      <c r="FT119" s="95"/>
      <c r="FU119" s="95"/>
      <c r="FV119" s="95"/>
      <c r="FW119" s="95"/>
      <c r="FX119" s="95"/>
      <c r="FY119" s="95"/>
      <c r="FZ119" s="95"/>
      <c r="GA119" s="95"/>
      <c r="GB119" s="95"/>
      <c r="GC119" s="95"/>
      <c r="GD119" s="95"/>
      <c r="GE119" s="95"/>
      <c r="GF119" s="95"/>
      <c r="GG119" s="95"/>
      <c r="GH119" s="95"/>
      <c r="GI119" s="95"/>
      <c r="GJ119" s="95"/>
      <c r="GK119" s="95"/>
      <c r="GL119" s="95"/>
      <c r="GM119" s="95"/>
      <c r="GN119" s="95"/>
      <c r="GO119" s="95"/>
      <c r="GP119" s="95"/>
      <c r="GQ119" s="95"/>
      <c r="GR119" s="95"/>
      <c r="GS119" s="95"/>
      <c r="GT119" s="95"/>
      <c r="GU119" s="95"/>
      <c r="GV119" s="95"/>
      <c r="GW119" s="95"/>
      <c r="GX119" s="95"/>
      <c r="GY119" s="95"/>
      <c r="GZ119" s="95"/>
      <c r="HA119" s="95"/>
      <c r="HB119" s="95"/>
      <c r="HC119" s="95"/>
      <c r="HD119" s="95"/>
      <c r="HE119" s="95"/>
      <c r="HF119" s="95"/>
      <c r="HG119" s="95"/>
      <c r="HH119" s="95"/>
      <c r="HI119" s="95"/>
      <c r="HJ119" s="95"/>
      <c r="HK119" s="95"/>
      <c r="HL119" s="95"/>
      <c r="HM119" s="95"/>
      <c r="HN119" s="95"/>
      <c r="HO119" s="95"/>
      <c r="HP119" s="95"/>
      <c r="HQ119" s="95"/>
      <c r="HR119" s="95"/>
      <c r="HS119" s="95"/>
      <c r="HT119" s="95"/>
      <c r="HU119" s="95"/>
      <c r="HV119" s="95"/>
      <c r="HW119" s="95"/>
      <c r="HX119" s="95"/>
      <c r="HY119" s="95"/>
      <c r="HZ119" s="95"/>
      <c r="IA119" s="95"/>
      <c r="IB119" s="95"/>
      <c r="IC119" s="95"/>
      <c r="ID119" s="95"/>
      <c r="IE119" s="95"/>
      <c r="IF119" s="95"/>
      <c r="IG119" s="95"/>
      <c r="IH119" s="95"/>
      <c r="II119" s="95"/>
      <c r="IJ119" s="95"/>
      <c r="IK119" s="95"/>
      <c r="IL119" s="95"/>
      <c r="IM119" s="95"/>
      <c r="IN119" s="95"/>
      <c r="IO119" s="95"/>
      <c r="IP119" s="95"/>
      <c r="IQ119" s="95"/>
      <c r="IR119" s="95"/>
      <c r="IS119" s="95"/>
      <c r="IT119" s="95"/>
      <c r="IU119" s="95"/>
      <c r="IV119" s="95"/>
      <c r="IW119" s="95"/>
      <c r="IX119" s="95"/>
      <c r="IY119" s="95"/>
      <c r="IZ119" s="95"/>
      <c r="JA119" s="95"/>
      <c r="JB119" s="95"/>
      <c r="JC119" s="95"/>
      <c r="JD119" s="95"/>
      <c r="JE119" s="95"/>
      <c r="JF119" s="95"/>
      <c r="JG119" s="95"/>
      <c r="JH119" s="95"/>
      <c r="JI119" s="95"/>
      <c r="JJ119" s="95"/>
      <c r="JK119" s="95"/>
      <c r="JL119" s="95"/>
      <c r="JM119" s="95"/>
      <c r="JN119" s="95"/>
      <c r="JO119" s="95"/>
      <c r="JP119" s="95"/>
      <c r="JQ119" s="95"/>
      <c r="JR119" s="95"/>
      <c r="JS119" s="95"/>
      <c r="JT119" s="95"/>
      <c r="JU119" s="95"/>
      <c r="JV119" s="95"/>
      <c r="JW119" s="95"/>
      <c r="JX119" s="95"/>
      <c r="JY119" s="95"/>
      <c r="JZ119" s="95"/>
      <c r="KA119" s="95"/>
      <c r="KB119" s="95"/>
      <c r="KC119" s="95"/>
      <c r="KD119" s="95"/>
      <c r="KE119" s="95"/>
      <c r="KF119" s="95"/>
      <c r="KG119" s="95"/>
      <c r="KH119" s="95"/>
      <c r="KI119" s="95"/>
      <c r="KJ119" s="95"/>
      <c r="KK119" s="95"/>
      <c r="KL119" s="95"/>
      <c r="KM119" s="95"/>
      <c r="KN119" s="95"/>
      <c r="KO119" s="95"/>
      <c r="KP119" s="95"/>
      <c r="KQ119" s="95"/>
      <c r="KR119" s="95"/>
      <c r="KS119" s="95"/>
      <c r="KT119" s="95"/>
      <c r="KU119" s="95"/>
      <c r="KV119" s="95"/>
      <c r="KW119" s="95"/>
      <c r="KX119" s="95"/>
      <c r="KY119" s="95"/>
      <c r="KZ119" s="95"/>
      <c r="LA119" s="95"/>
      <c r="LB119" s="95"/>
      <c r="LC119" s="95"/>
      <c r="LD119" s="95"/>
      <c r="LE119" s="95"/>
      <c r="LF119" s="95"/>
      <c r="LG119" s="95"/>
      <c r="LH119" s="95"/>
      <c r="LI119" s="95"/>
      <c r="LJ119" s="95"/>
      <c r="LK119" s="95"/>
      <c r="LL119" s="95"/>
      <c r="LM119" s="95"/>
      <c r="LN119" s="95"/>
      <c r="LO119" s="95"/>
      <c r="LP119" s="95"/>
      <c r="LQ119" s="95"/>
      <c r="LR119" s="95"/>
      <c r="LS119" s="95"/>
      <c r="LT119" s="95"/>
      <c r="LU119" s="95"/>
      <c r="LV119" s="95"/>
      <c r="LW119" s="95"/>
      <c r="LX119" s="95"/>
      <c r="LY119" s="95"/>
      <c r="LZ119" s="95"/>
      <c r="MA119" s="95"/>
      <c r="MB119" s="95"/>
      <c r="MC119" s="95"/>
      <c r="MD119" s="95"/>
      <c r="ME119" s="95"/>
      <c r="MF119" s="95"/>
      <c r="MG119" s="95"/>
      <c r="MH119" s="95"/>
      <c r="MI119" s="95"/>
      <c r="MJ119" s="95"/>
      <c r="MK119" s="95"/>
      <c r="ML119" s="95"/>
      <c r="MM119" s="95"/>
      <c r="MN119" s="95"/>
      <c r="MO119" s="95"/>
      <c r="MP119" s="95"/>
      <c r="MQ119" s="95"/>
      <c r="MR119" s="95"/>
      <c r="MS119" s="95"/>
      <c r="MT119" s="95"/>
      <c r="MU119" s="95"/>
      <c r="MV119" s="95"/>
      <c r="MW119" s="95"/>
      <c r="MX119" s="95"/>
      <c r="MY119" s="95"/>
      <c r="MZ119" s="95"/>
      <c r="NA119" s="95"/>
      <c r="NB119" s="95"/>
      <c r="NC119" s="95"/>
      <c r="ND119" s="95"/>
      <c r="NE119" s="95"/>
      <c r="NF119" s="95"/>
      <c r="NG119" s="95"/>
      <c r="NH119" s="95"/>
      <c r="NI119" s="95"/>
      <c r="NJ119" s="95"/>
      <c r="NK119" s="95"/>
      <c r="NL119" s="95"/>
      <c r="NM119" s="95"/>
      <c r="NN119" s="95"/>
      <c r="NO119" s="95"/>
      <c r="NP119" s="95"/>
      <c r="NQ119" s="95"/>
      <c r="NR119" s="95"/>
      <c r="NS119" s="95"/>
      <c r="NT119" s="95"/>
      <c r="NU119" s="95"/>
      <c r="NV119" s="95"/>
      <c r="NW119" s="95"/>
      <c r="NX119" s="95"/>
      <c r="NY119" s="95"/>
      <c r="NZ119" s="95"/>
      <c r="OA119" s="95"/>
      <c r="OB119" s="95"/>
      <c r="OC119" s="95"/>
      <c r="OD119" s="95"/>
      <c r="OE119" s="95"/>
      <c r="OF119" s="95"/>
      <c r="OG119" s="95"/>
      <c r="OH119" s="95"/>
      <c r="OI119" s="95"/>
      <c r="OJ119" s="95"/>
      <c r="OK119" s="95"/>
      <c r="OL119" s="95"/>
      <c r="OM119" s="95"/>
      <c r="ON119" s="95"/>
      <c r="OO119" s="95"/>
      <c r="OP119" s="95"/>
      <c r="OQ119" s="95"/>
      <c r="OR119" s="95"/>
      <c r="OS119" s="95"/>
      <c r="OT119" s="95"/>
      <c r="OU119" s="95"/>
      <c r="OV119" s="95"/>
      <c r="OW119" s="95"/>
      <c r="OX119" s="95"/>
      <c r="OY119" s="95"/>
      <c r="OZ119" s="95"/>
      <c r="PA119" s="95"/>
      <c r="PB119" s="95"/>
      <c r="PC119" s="95"/>
      <c r="PD119" s="95"/>
      <c r="PE119" s="95"/>
      <c r="PF119" s="95"/>
      <c r="PG119" s="95"/>
      <c r="PH119" s="95"/>
      <c r="PI119" s="95"/>
      <c r="PJ119" s="95"/>
      <c r="PK119" s="95"/>
      <c r="PL119" s="95"/>
      <c r="PM119" s="95"/>
      <c r="PN119" s="95"/>
      <c r="PO119" s="95"/>
      <c r="PP119" s="95"/>
      <c r="PQ119" s="95"/>
      <c r="PR119" s="95"/>
      <c r="PS119" s="95"/>
      <c r="PT119" s="95"/>
      <c r="PU119" s="95"/>
      <c r="PV119" s="95"/>
      <c r="PW119" s="95"/>
      <c r="PX119" s="95"/>
      <c r="PY119" s="95"/>
      <c r="PZ119" s="95"/>
      <c r="QA119" s="95"/>
      <c r="QB119" s="95"/>
      <c r="QC119" s="95"/>
      <c r="QD119" s="95"/>
      <c r="QE119" s="95"/>
      <c r="QF119" s="95"/>
      <c r="QG119" s="95"/>
      <c r="QH119" s="95"/>
      <c r="QI119" s="95"/>
      <c r="QJ119" s="95"/>
      <c r="QK119" s="95"/>
      <c r="QL119" s="95"/>
      <c r="QM119" s="95"/>
      <c r="QN119" s="95"/>
      <c r="QO119" s="95"/>
      <c r="QP119" s="95"/>
      <c r="QQ119" s="95"/>
      <c r="QR119" s="95"/>
      <c r="QS119" s="95"/>
      <c r="QT119" s="95"/>
      <c r="QU119" s="95"/>
      <c r="QV119" s="95"/>
      <c r="QW119" s="95"/>
      <c r="QX119" s="95"/>
      <c r="QY119" s="95"/>
      <c r="QZ119" s="95"/>
      <c r="RA119" s="95"/>
      <c r="RB119" s="95"/>
      <c r="RC119" s="95"/>
      <c r="RD119" s="95"/>
      <c r="RE119" s="95"/>
      <c r="RF119" s="95"/>
      <c r="RG119" s="95"/>
      <c r="RH119" s="95"/>
      <c r="RI119" s="95"/>
      <c r="RJ119" s="95"/>
      <c r="RK119" s="95"/>
      <c r="RL119" s="95"/>
      <c r="RM119" s="95"/>
      <c r="RN119" s="95"/>
      <c r="RO119" s="95"/>
      <c r="RP119" s="95"/>
      <c r="RQ119" s="95"/>
      <c r="RR119" s="95"/>
      <c r="RS119" s="95"/>
      <c r="RT119" s="95"/>
      <c r="RU119" s="95"/>
      <c r="RV119" s="95"/>
      <c r="RW119" s="95"/>
      <c r="RX119" s="95"/>
      <c r="RY119" s="95"/>
      <c r="RZ119" s="95"/>
      <c r="SA119" s="95"/>
      <c r="SB119" s="95"/>
      <c r="SC119" s="95"/>
      <c r="SD119" s="95"/>
      <c r="SE119" s="95"/>
      <c r="SF119" s="95"/>
      <c r="SG119" s="95"/>
      <c r="SH119" s="95"/>
      <c r="SI119" s="95"/>
      <c r="SJ119" s="95"/>
      <c r="SK119" s="95"/>
      <c r="SL119" s="95"/>
      <c r="SM119" s="95"/>
      <c r="SN119" s="95"/>
      <c r="SO119" s="95"/>
      <c r="SP119" s="95"/>
      <c r="SQ119" s="95"/>
      <c r="SR119" s="95"/>
      <c r="SS119" s="95"/>
      <c r="ST119" s="95"/>
      <c r="SU119" s="95"/>
      <c r="SV119" s="95"/>
      <c r="SW119" s="95"/>
      <c r="SX119" s="95"/>
      <c r="SY119" s="95"/>
      <c r="SZ119" s="95"/>
      <c r="TA119" s="95"/>
      <c r="TB119" s="95"/>
      <c r="TC119" s="95"/>
      <c r="TD119" s="95"/>
      <c r="TE119" s="95"/>
      <c r="TF119" s="95"/>
      <c r="TG119" s="95"/>
      <c r="TH119" s="95"/>
      <c r="TI119" s="95"/>
      <c r="TJ119" s="95"/>
      <c r="TK119" s="95"/>
      <c r="TL119" s="95"/>
      <c r="TM119" s="95"/>
      <c r="TN119" s="95"/>
      <c r="TO119" s="95"/>
      <c r="TP119" s="95"/>
      <c r="TQ119" s="95"/>
      <c r="TR119" s="95"/>
      <c r="TS119" s="95"/>
      <c r="TT119" s="95"/>
      <c r="TU119" s="95"/>
      <c r="TV119" s="95"/>
      <c r="TW119" s="95"/>
      <c r="TX119" s="95"/>
      <c r="TY119" s="95"/>
      <c r="TZ119" s="95"/>
      <c r="UA119" s="95"/>
      <c r="UB119" s="95"/>
      <c r="UC119" s="95"/>
      <c r="UD119" s="95"/>
      <c r="UE119" s="95"/>
      <c r="UF119" s="95"/>
      <c r="UG119" s="95"/>
      <c r="UH119" s="95"/>
      <c r="UI119" s="95"/>
      <c r="UJ119" s="95"/>
      <c r="UK119" s="95"/>
      <c r="UL119" s="95"/>
      <c r="UM119" s="95"/>
      <c r="UN119" s="95"/>
      <c r="UO119" s="95"/>
      <c r="UP119" s="95"/>
      <c r="UQ119" s="95"/>
      <c r="UR119" s="95"/>
      <c r="US119" s="95"/>
      <c r="UT119" s="95"/>
      <c r="UU119" s="95"/>
      <c r="UV119" s="95"/>
      <c r="UW119" s="95"/>
      <c r="UX119" s="95"/>
      <c r="UY119" s="95"/>
      <c r="UZ119" s="95"/>
      <c r="VA119" s="95"/>
      <c r="VB119" s="95"/>
      <c r="VC119" s="95"/>
      <c r="VD119" s="95"/>
      <c r="VE119" s="95"/>
      <c r="VF119" s="95"/>
      <c r="VG119" s="95"/>
      <c r="VH119" s="95"/>
      <c r="VI119" s="95"/>
      <c r="VJ119" s="95"/>
      <c r="VK119" s="95"/>
      <c r="VL119" s="95"/>
      <c r="VM119" s="95"/>
      <c r="VN119" s="95"/>
      <c r="VO119" s="95"/>
      <c r="VP119" s="95"/>
      <c r="VQ119" s="95"/>
      <c r="VR119" s="95"/>
      <c r="VS119" s="95"/>
      <c r="VT119" s="95"/>
      <c r="VU119" s="95"/>
      <c r="VV119" s="95"/>
      <c r="VW119" s="95"/>
      <c r="VX119" s="95"/>
      <c r="VY119" s="95"/>
      <c r="VZ119" s="95"/>
      <c r="WA119" s="95"/>
      <c r="WB119" s="95"/>
      <c r="WC119" s="95"/>
      <c r="WD119" s="95"/>
      <c r="WE119" s="95"/>
      <c r="WF119" s="95"/>
      <c r="WG119" s="95"/>
      <c r="WH119" s="95"/>
      <c r="WI119" s="95"/>
      <c r="WJ119" s="95"/>
      <c r="WK119" s="95"/>
      <c r="WL119" s="95"/>
      <c r="WM119" s="95"/>
      <c r="WN119" s="95"/>
      <c r="WO119" s="95"/>
      <c r="WP119" s="95"/>
      <c r="WQ119" s="95"/>
      <c r="WR119" s="95"/>
      <c r="WS119" s="95"/>
      <c r="WT119" s="95"/>
      <c r="WU119" s="95"/>
      <c r="WV119" s="95"/>
      <c r="WW119" s="95"/>
      <c r="WX119" s="95"/>
      <c r="WY119" s="95"/>
      <c r="WZ119" s="95"/>
      <c r="XA119" s="95"/>
      <c r="XB119" s="95"/>
      <c r="XC119" s="95"/>
      <c r="XD119" s="95"/>
      <c r="XE119" s="95"/>
      <c r="XF119" s="95"/>
      <c r="XG119" s="95"/>
      <c r="XH119" s="95"/>
      <c r="XI119" s="95"/>
      <c r="XJ119" s="95"/>
      <c r="XK119" s="95"/>
      <c r="XL119" s="95"/>
      <c r="XM119" s="95"/>
      <c r="XN119" s="95"/>
      <c r="XO119" s="95"/>
      <c r="XP119" s="95"/>
      <c r="XQ119" s="95"/>
      <c r="XR119" s="95"/>
      <c r="XS119" s="95"/>
      <c r="XT119" s="95"/>
      <c r="XU119" s="95"/>
      <c r="XV119" s="95"/>
      <c r="XW119" s="95"/>
      <c r="XX119" s="95"/>
      <c r="XY119" s="95"/>
      <c r="XZ119" s="95"/>
      <c r="YA119" s="95"/>
      <c r="YB119" s="95"/>
      <c r="YC119" s="95"/>
      <c r="YD119" s="95"/>
      <c r="YE119" s="95"/>
      <c r="YF119" s="95"/>
      <c r="YG119" s="95"/>
      <c r="YH119" s="95"/>
      <c r="YI119" s="95"/>
      <c r="YJ119" s="95"/>
      <c r="YK119" s="95"/>
      <c r="YL119" s="95"/>
      <c r="YM119" s="95"/>
      <c r="YN119" s="95"/>
      <c r="YO119" s="95"/>
      <c r="YP119" s="95"/>
      <c r="YQ119" s="95"/>
      <c r="YR119" s="95"/>
      <c r="YS119" s="95"/>
      <c r="YT119" s="95"/>
      <c r="YU119" s="95"/>
      <c r="YV119" s="95"/>
      <c r="YW119" s="95"/>
      <c r="YX119" s="95"/>
      <c r="YY119" s="95"/>
      <c r="YZ119" s="95"/>
      <c r="ZA119" s="95"/>
      <c r="ZB119" s="95"/>
      <c r="ZC119" s="95"/>
      <c r="ZD119" s="95"/>
      <c r="ZE119" s="95"/>
      <c r="ZF119" s="95"/>
      <c r="ZG119" s="95"/>
      <c r="ZH119" s="95"/>
      <c r="ZI119" s="95"/>
      <c r="ZJ119" s="95"/>
      <c r="ZK119" s="95"/>
      <c r="ZL119" s="95"/>
      <c r="ZM119" s="95"/>
      <c r="ZN119" s="95"/>
      <c r="ZO119" s="95"/>
      <c r="ZP119" s="95"/>
      <c r="ZQ119" s="95"/>
      <c r="ZR119" s="95"/>
      <c r="ZS119" s="95"/>
      <c r="ZT119" s="95"/>
      <c r="ZU119" s="95"/>
      <c r="ZV119" s="95"/>
      <c r="ZW119" s="95"/>
      <c r="ZX119" s="95"/>
      <c r="ZY119" s="95"/>
      <c r="ZZ119" s="95"/>
      <c r="AAA119" s="95"/>
      <c r="AAB119" s="95"/>
      <c r="AAC119" s="95"/>
      <c r="AAD119" s="95"/>
      <c r="AAE119" s="95"/>
      <c r="AAF119" s="95"/>
      <c r="AAG119" s="95"/>
      <c r="AAH119" s="95"/>
      <c r="AAI119" s="95"/>
      <c r="AAJ119" s="95"/>
      <c r="AAK119" s="95"/>
      <c r="AAL119" s="95"/>
      <c r="AAM119" s="95"/>
      <c r="AAN119" s="95"/>
      <c r="AAO119" s="95"/>
      <c r="AAP119" s="95"/>
      <c r="AAQ119" s="95"/>
      <c r="AAR119" s="95"/>
      <c r="AAS119" s="95"/>
      <c r="AAT119" s="95"/>
      <c r="AAU119" s="95"/>
      <c r="AAV119" s="95"/>
      <c r="AAW119" s="95"/>
      <c r="AAX119" s="95"/>
      <c r="AAY119" s="95"/>
      <c r="AAZ119" s="95"/>
      <c r="ABA119" s="95"/>
      <c r="ABB119" s="95"/>
      <c r="ABC119" s="95"/>
      <c r="ABD119" s="95"/>
      <c r="ABE119" s="95"/>
      <c r="ABF119" s="95"/>
      <c r="ABG119" s="95"/>
      <c r="ABH119" s="95"/>
      <c r="ABI119" s="95"/>
      <c r="ABJ119" s="95"/>
      <c r="ABK119" s="95"/>
      <c r="ABL119" s="95"/>
      <c r="ABM119" s="95"/>
      <c r="ABN119" s="95"/>
      <c r="ABO119" s="95"/>
      <c r="ABP119" s="95"/>
      <c r="ABQ119" s="95"/>
      <c r="ABR119" s="95"/>
      <c r="ABS119" s="95"/>
      <c r="ABT119" s="95"/>
      <c r="ABU119" s="95"/>
      <c r="ABV119" s="95"/>
      <c r="ABW119" s="95"/>
      <c r="ABX119" s="95"/>
      <c r="ABY119" s="95"/>
      <c r="ABZ119" s="95"/>
      <c r="ACA119" s="95"/>
      <c r="ACB119" s="95"/>
      <c r="ACC119" s="95"/>
      <c r="ACD119" s="95"/>
      <c r="ACE119" s="95"/>
      <c r="ACF119" s="95"/>
      <c r="ACG119" s="95"/>
      <c r="ACH119" s="95"/>
      <c r="ACI119" s="95"/>
      <c r="ACJ119" s="95"/>
      <c r="ACK119" s="95"/>
      <c r="ACL119" s="95"/>
      <c r="ACM119" s="95"/>
      <c r="ACN119" s="95"/>
      <c r="ACO119" s="95"/>
      <c r="ACP119" s="95"/>
      <c r="ACQ119" s="95"/>
      <c r="ACR119" s="95"/>
      <c r="ACS119" s="95"/>
      <c r="ACT119" s="95"/>
      <c r="ACU119" s="95"/>
      <c r="ACV119" s="95"/>
      <c r="ACW119" s="95"/>
      <c r="ACX119" s="95"/>
      <c r="ACY119" s="95"/>
      <c r="ACZ119" s="95"/>
      <c r="ADA119" s="95"/>
      <c r="ADB119" s="95"/>
      <c r="ADC119" s="95"/>
      <c r="ADD119" s="95"/>
      <c r="ADE119" s="95"/>
      <c r="ADF119" s="95"/>
      <c r="ADG119" s="95"/>
      <c r="ADH119" s="95"/>
      <c r="ADI119" s="95"/>
      <c r="ADJ119" s="95"/>
      <c r="ADK119" s="95"/>
      <c r="ADL119" s="95"/>
      <c r="ADM119" s="95"/>
      <c r="ADN119" s="95"/>
      <c r="ADO119" s="95"/>
      <c r="ADP119" s="95"/>
      <c r="ADQ119" s="95"/>
      <c r="ADR119" s="95"/>
      <c r="ADS119" s="95"/>
      <c r="ADT119" s="95"/>
      <c r="ADU119" s="95"/>
      <c r="ADV119" s="95"/>
      <c r="ADW119" s="95"/>
      <c r="ADX119" s="95"/>
      <c r="ADY119" s="95"/>
      <c r="ADZ119" s="95"/>
      <c r="AEA119" s="95"/>
      <c r="AEB119" s="95"/>
      <c r="AEC119" s="95"/>
      <c r="AED119" s="95"/>
      <c r="AEE119" s="95"/>
      <c r="AEF119" s="95"/>
      <c r="AEG119" s="95"/>
      <c r="AEH119" s="95"/>
      <c r="AEI119" s="95"/>
      <c r="AEJ119" s="95"/>
      <c r="AEK119" s="95"/>
      <c r="AEL119" s="95"/>
      <c r="AEM119" s="95"/>
      <c r="AEN119" s="95"/>
      <c r="AEO119" s="95"/>
      <c r="AEP119" s="95"/>
      <c r="AEQ119" s="95"/>
      <c r="AER119" s="95"/>
      <c r="AES119" s="95"/>
      <c r="AET119" s="95"/>
      <c r="AEU119" s="95"/>
      <c r="AEV119" s="95"/>
      <c r="AEW119" s="95"/>
      <c r="AEX119" s="95"/>
      <c r="AEY119" s="95"/>
      <c r="AEZ119" s="95"/>
      <c r="AFA119" s="95"/>
      <c r="AFB119" s="95"/>
      <c r="AFC119" s="95"/>
      <c r="AFD119" s="95"/>
      <c r="AFE119" s="95"/>
      <c r="AFF119" s="95"/>
      <c r="AFG119" s="95"/>
      <c r="AFH119" s="95"/>
      <c r="AFI119" s="95"/>
      <c r="AFJ119" s="95"/>
      <c r="AFK119" s="95"/>
      <c r="AFL119" s="95"/>
      <c r="AFM119" s="95"/>
      <c r="AFN119" s="95"/>
      <c r="AFO119" s="95"/>
      <c r="AFP119" s="95"/>
      <c r="AFQ119" s="95"/>
      <c r="AFR119" s="95"/>
      <c r="AFS119" s="95"/>
      <c r="AFT119" s="95"/>
      <c r="AFU119" s="95"/>
      <c r="AFV119" s="95"/>
      <c r="AFW119" s="95"/>
      <c r="AFX119" s="95"/>
      <c r="AFY119" s="95"/>
      <c r="AFZ119" s="95"/>
      <c r="AGA119" s="95"/>
      <c r="AGB119" s="95"/>
      <c r="AGC119" s="95"/>
      <c r="AGD119" s="95"/>
      <c r="AGE119" s="95"/>
      <c r="AGF119" s="95"/>
      <c r="AGG119" s="95"/>
      <c r="AGH119" s="95"/>
      <c r="AGI119" s="95"/>
      <c r="AGJ119" s="95"/>
      <c r="AGK119" s="95"/>
      <c r="AGL119" s="95"/>
      <c r="AGM119" s="95"/>
      <c r="AGN119" s="95"/>
      <c r="AGO119" s="95"/>
      <c r="AGP119" s="95"/>
      <c r="AGQ119" s="95"/>
      <c r="AGR119" s="95"/>
      <c r="AGS119" s="95"/>
      <c r="AGT119" s="95"/>
      <c r="AGU119" s="95"/>
      <c r="AGV119" s="95"/>
      <c r="AGW119" s="95"/>
      <c r="AGX119" s="95"/>
      <c r="AGY119" s="95"/>
      <c r="AGZ119" s="95"/>
      <c r="AHA119" s="95"/>
      <c r="AHB119" s="95"/>
      <c r="AHC119" s="95"/>
      <c r="AHD119" s="95"/>
      <c r="AHE119" s="95"/>
      <c r="AHF119" s="95"/>
      <c r="AHG119" s="95"/>
      <c r="AHH119" s="95"/>
      <c r="AHI119" s="95"/>
      <c r="AHJ119" s="95"/>
      <c r="AHK119" s="95"/>
      <c r="AHL119" s="95"/>
      <c r="AHM119" s="95"/>
      <c r="AHN119" s="95"/>
      <c r="AHO119" s="95"/>
      <c r="AHP119" s="95"/>
      <c r="AHQ119" s="95"/>
      <c r="AHR119" s="95"/>
      <c r="AHS119" s="95"/>
      <c r="AHT119" s="95"/>
      <c r="AHU119" s="95"/>
      <c r="AHV119" s="95"/>
      <c r="AHW119" s="95"/>
      <c r="AHX119" s="95"/>
      <c r="AHY119" s="95"/>
      <c r="AHZ119" s="95"/>
      <c r="AIA119" s="95"/>
      <c r="AIB119" s="95"/>
      <c r="AIC119" s="95"/>
      <c r="AID119" s="95"/>
      <c r="AIE119" s="95"/>
      <c r="AIF119" s="95"/>
      <c r="AIG119" s="95"/>
      <c r="AIH119" s="95"/>
      <c r="AII119" s="95"/>
      <c r="AIJ119" s="95"/>
      <c r="AIK119" s="95"/>
      <c r="AIL119" s="95"/>
      <c r="AIM119" s="95"/>
      <c r="AIN119" s="95"/>
      <c r="AIO119" s="95"/>
      <c r="AIP119" s="95"/>
      <c r="AIQ119" s="95"/>
      <c r="AIR119" s="95"/>
      <c r="AIS119" s="95"/>
      <c r="AIT119" s="95"/>
      <c r="AIU119" s="95"/>
      <c r="AIV119" s="95"/>
      <c r="AIW119" s="95"/>
      <c r="AIX119" s="95"/>
      <c r="AIY119" s="95"/>
      <c r="AIZ119" s="95"/>
      <c r="AJA119" s="95"/>
      <c r="AJB119" s="95"/>
      <c r="AJC119" s="95"/>
      <c r="AJD119" s="95"/>
      <c r="AJE119" s="95"/>
      <c r="AJF119" s="95"/>
      <c r="AJG119" s="95"/>
      <c r="AJH119" s="95"/>
      <c r="AJI119" s="95"/>
      <c r="AJJ119" s="95"/>
      <c r="AJK119" s="95"/>
      <c r="AJL119" s="95"/>
      <c r="AJM119" s="95"/>
      <c r="AJN119" s="95"/>
      <c r="AJO119" s="95"/>
      <c r="AJP119" s="95"/>
      <c r="AJQ119" s="95"/>
      <c r="AJR119" s="95"/>
      <c r="AJS119" s="95"/>
      <c r="AJT119" s="95"/>
      <c r="AJU119" s="95"/>
      <c r="AJV119" s="95"/>
      <c r="AJW119" s="95"/>
      <c r="AJX119" s="95"/>
      <c r="AJY119" s="95"/>
      <c r="AJZ119" s="95"/>
      <c r="AKA119" s="95"/>
      <c r="AKB119" s="95"/>
      <c r="AKC119" s="95"/>
      <c r="AKD119" s="95"/>
      <c r="AKE119" s="95"/>
      <c r="AKF119" s="95"/>
      <c r="AKG119" s="95"/>
      <c r="AKH119" s="95"/>
      <c r="AKI119" s="95"/>
      <c r="AKJ119" s="95"/>
      <c r="AKK119" s="95"/>
      <c r="AKL119" s="95"/>
      <c r="AKM119" s="95"/>
      <c r="AKN119" s="95"/>
      <c r="AKO119" s="95"/>
      <c r="AKP119" s="95"/>
      <c r="AKQ119" s="95"/>
      <c r="AKR119" s="95"/>
      <c r="AKS119" s="95"/>
      <c r="AKT119" s="95"/>
      <c r="AKU119" s="95"/>
      <c r="AKV119" s="95"/>
      <c r="AKW119" s="95"/>
      <c r="AKX119" s="95"/>
      <c r="AKY119" s="95"/>
      <c r="AKZ119" s="95"/>
      <c r="ALA119" s="95"/>
      <c r="ALB119" s="95"/>
      <c r="ALC119" s="95"/>
      <c r="ALD119" s="95"/>
      <c r="ALE119" s="95"/>
      <c r="ALF119" s="95"/>
      <c r="ALG119" s="95"/>
      <c r="ALH119" s="95"/>
      <c r="ALI119" s="95"/>
      <c r="ALJ119" s="95"/>
      <c r="ALK119" s="95"/>
      <c r="ALL119" s="95"/>
      <c r="ALM119" s="95"/>
      <c r="ALN119" s="95"/>
      <c r="ALO119" s="95"/>
      <c r="ALP119" s="95"/>
      <c r="ALQ119" s="95"/>
      <c r="ALR119" s="95"/>
      <c r="ALS119" s="95"/>
      <c r="ALT119" s="95"/>
      <c r="ALU119" s="95"/>
      <c r="ALV119" s="95"/>
      <c r="ALW119" s="95"/>
      <c r="ALX119" s="95"/>
      <c r="ALY119" s="95"/>
      <c r="ALZ119" s="95"/>
      <c r="AMA119" s="95"/>
      <c r="AMB119" s="95"/>
      <c r="AMC119" s="95"/>
      <c r="AMD119" s="95"/>
      <c r="AME119" s="95"/>
      <c r="AMF119" s="95"/>
      <c r="AMG119" s="95"/>
      <c r="AMH119" s="95"/>
      <c r="AMI119" s="95"/>
      <c r="AMJ119" s="95"/>
      <c r="AMK119" s="95"/>
      <c r="AML119" s="95"/>
      <c r="AMM119" s="95"/>
      <c r="AMN119" s="95"/>
      <c r="AMO119" s="95"/>
      <c r="AMP119" s="95"/>
      <c r="AMQ119" s="95"/>
      <c r="AMR119" s="95"/>
      <c r="AMS119" s="95"/>
      <c r="AMT119" s="95"/>
      <c r="AMU119" s="95"/>
      <c r="AMV119" s="95"/>
      <c r="AMW119" s="95"/>
      <c r="AMX119" s="95"/>
      <c r="AMY119" s="95"/>
      <c r="AMZ119" s="95"/>
      <c r="ANA119" s="95"/>
      <c r="ANB119" s="95"/>
      <c r="ANC119" s="95"/>
      <c r="AND119" s="95"/>
      <c r="ANE119" s="95"/>
      <c r="ANF119" s="95"/>
      <c r="ANG119" s="95"/>
      <c r="ANH119" s="95"/>
      <c r="ANI119" s="95"/>
      <c r="ANJ119" s="95"/>
      <c r="ANK119" s="95"/>
      <c r="ANL119" s="95"/>
      <c r="ANM119" s="95"/>
      <c r="ANN119" s="95"/>
      <c r="ANO119" s="95"/>
      <c r="ANP119" s="95"/>
      <c r="ANQ119" s="95"/>
      <c r="ANR119" s="95"/>
      <c r="ANS119" s="95"/>
      <c r="ANT119" s="95"/>
      <c r="ANU119" s="95"/>
      <c r="ANV119" s="95"/>
      <c r="ANW119" s="95"/>
      <c r="ANX119" s="95"/>
      <c r="ANY119" s="95"/>
      <c r="ANZ119" s="95"/>
      <c r="AOA119" s="95"/>
      <c r="AOB119" s="95"/>
      <c r="AOC119" s="95"/>
      <c r="AOD119" s="95"/>
      <c r="AOE119" s="95"/>
      <c r="AOF119" s="95"/>
      <c r="AOG119" s="95"/>
      <c r="AOH119" s="95"/>
      <c r="AOI119" s="95"/>
      <c r="AOJ119" s="95"/>
      <c r="AOK119" s="95"/>
      <c r="AOL119" s="95"/>
      <c r="AOM119" s="95"/>
      <c r="AON119" s="95"/>
      <c r="AOO119" s="95"/>
      <c r="AOP119" s="95"/>
      <c r="AOQ119" s="95"/>
      <c r="AOR119" s="95"/>
      <c r="AOS119" s="95"/>
      <c r="AOT119" s="95"/>
      <c r="AOU119" s="95"/>
      <c r="AOV119" s="95"/>
      <c r="AOW119" s="95"/>
      <c r="AOX119" s="95"/>
      <c r="AOY119" s="95"/>
      <c r="AOZ119" s="95"/>
      <c r="APA119" s="95"/>
      <c r="APB119" s="95"/>
      <c r="APC119" s="95"/>
      <c r="APD119" s="95"/>
      <c r="APE119" s="95"/>
      <c r="APF119" s="95"/>
      <c r="APG119" s="95"/>
      <c r="APH119" s="95"/>
      <c r="API119" s="95"/>
      <c r="APJ119" s="95"/>
      <c r="APK119" s="95"/>
      <c r="APL119" s="95"/>
      <c r="APM119" s="95"/>
      <c r="APN119" s="95"/>
      <c r="APO119" s="95"/>
      <c r="APP119" s="95"/>
      <c r="APQ119" s="95"/>
      <c r="APR119" s="95"/>
      <c r="APS119" s="95"/>
      <c r="APT119" s="95"/>
      <c r="APU119" s="95"/>
      <c r="APV119" s="95"/>
      <c r="APW119" s="95"/>
      <c r="APX119" s="95"/>
      <c r="APY119" s="95"/>
      <c r="APZ119" s="95"/>
      <c r="AQA119" s="95"/>
      <c r="AQB119" s="95"/>
      <c r="AQC119" s="95"/>
      <c r="AQD119" s="95"/>
      <c r="AQE119" s="95"/>
      <c r="AQF119" s="95"/>
      <c r="AQG119" s="95"/>
      <c r="AQH119" s="95"/>
      <c r="AQI119" s="95"/>
      <c r="AQJ119" s="95"/>
      <c r="AQK119" s="95"/>
      <c r="AQL119" s="95"/>
      <c r="AQM119" s="95"/>
      <c r="AQN119" s="95"/>
      <c r="AQO119" s="95"/>
      <c r="AQP119" s="95"/>
      <c r="AQQ119" s="95"/>
      <c r="AQR119" s="95"/>
      <c r="AQS119" s="95"/>
      <c r="AQT119" s="95"/>
      <c r="AQU119" s="95"/>
      <c r="AQV119" s="95"/>
      <c r="AQW119" s="95"/>
      <c r="AQX119" s="95"/>
      <c r="AQY119" s="95"/>
      <c r="AQZ119" s="95"/>
      <c r="ARA119" s="95"/>
      <c r="ARB119" s="95"/>
      <c r="ARC119" s="95"/>
      <c r="ARD119" s="95"/>
      <c r="ARE119" s="95"/>
      <c r="ARF119" s="95"/>
      <c r="ARG119" s="95"/>
      <c r="ARH119" s="95"/>
      <c r="ARI119" s="95"/>
      <c r="ARJ119" s="95"/>
      <c r="ARK119" s="95"/>
      <c r="ARL119" s="95"/>
      <c r="ARM119" s="95"/>
      <c r="ARN119" s="95"/>
      <c r="ARO119" s="95"/>
      <c r="ARP119" s="95"/>
      <c r="ARQ119" s="95"/>
      <c r="ARR119" s="95"/>
      <c r="ARS119" s="95"/>
      <c r="ART119" s="95"/>
      <c r="ARU119" s="95"/>
      <c r="ARV119" s="95"/>
      <c r="ARW119" s="95"/>
      <c r="ARX119" s="95"/>
      <c r="ARY119" s="95"/>
      <c r="ARZ119" s="95"/>
      <c r="ASA119" s="95"/>
      <c r="ASB119" s="95"/>
      <c r="ASC119" s="95"/>
      <c r="ASD119" s="95"/>
      <c r="ASE119" s="95"/>
      <c r="ASF119" s="95"/>
      <c r="ASG119" s="95"/>
      <c r="ASH119" s="95"/>
      <c r="ASI119" s="95"/>
      <c r="ASJ119" s="95"/>
      <c r="ASK119" s="95"/>
      <c r="ASL119" s="95"/>
      <c r="ASM119" s="95"/>
      <c r="ASN119" s="95"/>
      <c r="ASO119" s="95"/>
      <c r="ASP119" s="95"/>
      <c r="ASQ119" s="95"/>
      <c r="ASR119" s="95"/>
      <c r="ASS119" s="95"/>
      <c r="AST119" s="95"/>
      <c r="ASU119" s="95"/>
      <c r="ASV119" s="95"/>
      <c r="ASW119" s="95"/>
      <c r="ASX119" s="95"/>
      <c r="ASY119" s="95"/>
      <c r="ASZ119" s="95"/>
      <c r="ATA119" s="95"/>
      <c r="ATB119" s="95"/>
      <c r="ATC119" s="95"/>
      <c r="ATD119" s="95"/>
      <c r="ATE119" s="95"/>
      <c r="ATF119" s="95"/>
      <c r="ATG119" s="95"/>
      <c r="ATH119" s="95"/>
      <c r="ATI119" s="95"/>
      <c r="ATJ119" s="95"/>
      <c r="ATK119" s="95"/>
      <c r="ATL119" s="95"/>
      <c r="ATM119" s="95"/>
      <c r="ATN119" s="95"/>
      <c r="ATO119" s="95"/>
      <c r="ATP119" s="95"/>
      <c r="ATQ119" s="95"/>
      <c r="ATR119" s="95"/>
      <c r="ATS119" s="95"/>
      <c r="ATT119" s="95"/>
      <c r="ATU119" s="95"/>
      <c r="ATV119" s="95"/>
      <c r="ATW119" s="95"/>
      <c r="ATX119" s="95"/>
      <c r="ATY119" s="95"/>
      <c r="ATZ119" s="95"/>
      <c r="AUA119" s="95"/>
      <c r="AUB119" s="95"/>
      <c r="AUC119" s="95"/>
      <c r="AUD119" s="95"/>
      <c r="AUE119" s="95"/>
      <c r="AUF119" s="95"/>
      <c r="AUG119" s="95"/>
      <c r="AUH119" s="95"/>
      <c r="AUI119" s="95"/>
      <c r="AUJ119" s="95"/>
      <c r="AUK119" s="95"/>
      <c r="AUL119" s="95"/>
      <c r="AUM119" s="95"/>
      <c r="AUN119" s="95"/>
      <c r="AUO119" s="95"/>
      <c r="AUP119" s="95"/>
      <c r="AUQ119" s="95"/>
      <c r="AUR119" s="95"/>
      <c r="AUS119" s="95"/>
      <c r="AUT119" s="95"/>
      <c r="AUU119" s="95"/>
      <c r="AUV119" s="95"/>
      <c r="AUW119" s="95"/>
      <c r="AUX119" s="95"/>
      <c r="AUY119" s="95"/>
      <c r="AUZ119" s="95"/>
      <c r="AVA119" s="95"/>
      <c r="AVB119" s="95"/>
      <c r="AVC119" s="95"/>
      <c r="AVD119" s="95"/>
      <c r="AVE119" s="95"/>
      <c r="AVF119" s="95"/>
      <c r="AVG119" s="95"/>
      <c r="AVH119" s="95"/>
      <c r="AVI119" s="95"/>
      <c r="AVJ119" s="95"/>
      <c r="AVK119" s="95"/>
      <c r="AVL119" s="95"/>
      <c r="AVM119" s="95"/>
      <c r="AVN119" s="95"/>
      <c r="AVO119" s="95"/>
      <c r="AVP119" s="95"/>
      <c r="AVQ119" s="95"/>
      <c r="AVR119" s="95"/>
      <c r="AVS119" s="95"/>
      <c r="AVT119" s="95"/>
      <c r="AVU119" s="95"/>
      <c r="AVV119" s="95"/>
      <c r="AVW119" s="95"/>
      <c r="AVX119" s="95"/>
      <c r="AVY119" s="95"/>
      <c r="AVZ119" s="95"/>
      <c r="AWA119" s="95"/>
      <c r="AWB119" s="95"/>
      <c r="AWC119" s="95"/>
      <c r="AWD119" s="95"/>
      <c r="AWE119" s="95"/>
      <c r="AWF119" s="95"/>
      <c r="AWG119" s="95"/>
      <c r="AWH119" s="95"/>
      <c r="AWI119" s="95"/>
      <c r="AWJ119" s="95"/>
      <c r="AWK119" s="95"/>
      <c r="AWL119" s="95"/>
      <c r="AWM119" s="95"/>
      <c r="AWN119" s="95"/>
      <c r="AWO119" s="95"/>
      <c r="AWP119" s="95"/>
      <c r="AWQ119" s="95"/>
      <c r="AWR119" s="95"/>
      <c r="AWS119" s="95"/>
      <c r="AWT119" s="95"/>
      <c r="AWU119" s="95"/>
      <c r="AWV119" s="95"/>
      <c r="AWW119" s="95"/>
      <c r="AWX119" s="95"/>
      <c r="AWY119" s="95"/>
      <c r="AWZ119" s="95"/>
      <c r="AXA119" s="95"/>
      <c r="AXB119" s="95"/>
      <c r="AXC119" s="95"/>
      <c r="AXD119" s="95"/>
      <c r="AXE119" s="95"/>
      <c r="AXF119" s="95"/>
      <c r="AXG119" s="95"/>
      <c r="AXH119" s="95"/>
      <c r="AXI119" s="95"/>
      <c r="AXJ119" s="95"/>
      <c r="AXK119" s="95"/>
      <c r="AXL119" s="95"/>
      <c r="AXM119" s="95"/>
      <c r="AXN119" s="95"/>
      <c r="AXO119" s="95"/>
      <c r="AXP119" s="95"/>
      <c r="AXQ119" s="95"/>
      <c r="AXR119" s="95"/>
      <c r="AXS119" s="95"/>
      <c r="AXT119" s="95"/>
      <c r="AXU119" s="95"/>
      <c r="AXV119" s="95"/>
      <c r="AXW119" s="95"/>
      <c r="AXX119" s="95"/>
      <c r="AXY119" s="95"/>
      <c r="AXZ119" s="95"/>
      <c r="AYA119" s="95"/>
      <c r="AYB119" s="95"/>
      <c r="AYC119" s="95"/>
      <c r="AYD119" s="95"/>
      <c r="AYE119" s="95"/>
      <c r="AYF119" s="95"/>
      <c r="AYG119" s="95"/>
      <c r="AYH119" s="95"/>
      <c r="AYI119" s="95"/>
      <c r="AYJ119" s="95"/>
      <c r="AYK119" s="95"/>
      <c r="AYL119" s="95"/>
      <c r="AYM119" s="95"/>
      <c r="AYN119" s="95"/>
      <c r="AYO119" s="95"/>
      <c r="AYP119" s="95"/>
      <c r="AYQ119" s="95"/>
      <c r="AYR119" s="95"/>
      <c r="AYS119" s="95"/>
      <c r="AYT119" s="95"/>
      <c r="AYU119" s="95"/>
      <c r="AYV119" s="95"/>
      <c r="AYW119" s="95"/>
      <c r="AYX119" s="95"/>
      <c r="AYY119" s="95"/>
      <c r="AYZ119" s="95"/>
      <c r="AZA119" s="95"/>
      <c r="AZB119" s="95"/>
      <c r="AZC119" s="95"/>
      <c r="AZD119" s="95"/>
      <c r="AZE119" s="95"/>
      <c r="AZF119" s="95"/>
      <c r="AZG119" s="95"/>
      <c r="AZH119" s="95"/>
      <c r="AZI119" s="95"/>
      <c r="AZJ119" s="95"/>
      <c r="AZK119" s="95"/>
      <c r="AZL119" s="95"/>
      <c r="AZM119" s="95"/>
      <c r="AZN119" s="95"/>
      <c r="AZO119" s="95"/>
      <c r="AZP119" s="95"/>
      <c r="AZQ119" s="95"/>
      <c r="AZR119" s="95"/>
      <c r="AZS119" s="95"/>
      <c r="AZT119" s="95"/>
      <c r="AZU119" s="95"/>
      <c r="AZV119" s="95"/>
      <c r="AZW119" s="95"/>
      <c r="AZX119" s="95"/>
      <c r="AZY119" s="95"/>
      <c r="AZZ119" s="95"/>
      <c r="BAA119" s="95"/>
      <c r="BAB119" s="95"/>
      <c r="BAC119" s="95"/>
      <c r="BAD119" s="95"/>
      <c r="BAE119" s="95"/>
      <c r="BAF119" s="95"/>
      <c r="BAG119" s="95"/>
      <c r="BAH119" s="95"/>
      <c r="BAI119" s="95"/>
      <c r="BAJ119" s="95"/>
      <c r="BAK119" s="95"/>
      <c r="BAL119" s="95"/>
      <c r="BAM119" s="95"/>
      <c r="BAN119" s="95"/>
      <c r="BAO119" s="95"/>
      <c r="BAP119" s="95"/>
      <c r="BAQ119" s="95"/>
      <c r="BAR119" s="95"/>
      <c r="BAS119" s="95"/>
      <c r="BAT119" s="95"/>
      <c r="BAU119" s="95"/>
      <c r="BAV119" s="95"/>
      <c r="BAW119" s="95"/>
      <c r="BAX119" s="95"/>
      <c r="BAY119" s="95"/>
      <c r="BAZ119" s="95"/>
      <c r="BBA119" s="95"/>
      <c r="BBB119" s="95"/>
      <c r="BBC119" s="95"/>
      <c r="BBD119" s="95"/>
      <c r="BBE119" s="95"/>
      <c r="BBF119" s="95"/>
      <c r="BBG119" s="95"/>
      <c r="BBH119" s="95"/>
      <c r="BBI119" s="95"/>
      <c r="BBJ119" s="95"/>
      <c r="BBK119" s="95"/>
      <c r="BBL119" s="95"/>
      <c r="BBM119" s="95"/>
      <c r="BBN119" s="95"/>
      <c r="BBO119" s="95"/>
      <c r="BBP119" s="95"/>
      <c r="BBQ119" s="95"/>
      <c r="BBR119" s="95"/>
      <c r="BBS119" s="95"/>
      <c r="BBT119" s="95"/>
      <c r="BBU119" s="95"/>
      <c r="BBV119" s="95"/>
      <c r="BBW119" s="95"/>
      <c r="BBX119" s="95"/>
      <c r="BBY119" s="95"/>
      <c r="BBZ119" s="95"/>
      <c r="BCA119" s="95"/>
      <c r="BCB119" s="95"/>
      <c r="BCC119" s="95"/>
      <c r="BCD119" s="95"/>
      <c r="BCE119" s="95"/>
      <c r="BCF119" s="95"/>
      <c r="BCG119" s="95"/>
      <c r="BCH119" s="95"/>
      <c r="BCI119" s="95"/>
      <c r="BCJ119" s="95"/>
      <c r="BCK119" s="95"/>
      <c r="BCL119" s="95"/>
      <c r="BCM119" s="95"/>
      <c r="BCN119" s="95"/>
      <c r="BCO119" s="95"/>
      <c r="BCP119" s="95"/>
      <c r="BCQ119" s="95"/>
      <c r="BCR119" s="95"/>
      <c r="BCS119" s="95"/>
      <c r="BCT119" s="95"/>
      <c r="BCU119" s="95"/>
      <c r="BCV119" s="95"/>
      <c r="BCW119" s="95"/>
      <c r="BCX119" s="95"/>
      <c r="BCY119" s="95"/>
      <c r="BCZ119" s="95"/>
      <c r="BDA119" s="95"/>
      <c r="BDB119" s="95"/>
      <c r="BDC119" s="95"/>
      <c r="BDD119" s="95"/>
      <c r="BDE119" s="95"/>
      <c r="BDF119" s="95"/>
      <c r="BDG119" s="95"/>
      <c r="BDH119" s="95"/>
      <c r="BDI119" s="95"/>
      <c r="BDJ119" s="95"/>
      <c r="BDK119" s="95"/>
      <c r="BDL119" s="95"/>
      <c r="BDM119" s="95"/>
      <c r="BDN119" s="95"/>
      <c r="BDO119" s="95"/>
      <c r="BDP119" s="95"/>
      <c r="BDQ119" s="95"/>
      <c r="BDR119" s="95"/>
      <c r="BDS119" s="95"/>
      <c r="BDT119" s="95"/>
      <c r="BDU119" s="95"/>
      <c r="BDV119" s="95"/>
      <c r="BDW119" s="95"/>
      <c r="BDX119" s="95"/>
      <c r="BDY119" s="95"/>
      <c r="BDZ119" s="95"/>
      <c r="BEA119" s="95"/>
      <c r="BEB119" s="95"/>
      <c r="BEC119" s="95"/>
      <c r="BED119" s="95"/>
      <c r="BEE119" s="95"/>
      <c r="BEF119" s="95"/>
      <c r="BEG119" s="95"/>
      <c r="BEH119" s="95"/>
      <c r="BEI119" s="95"/>
      <c r="BEJ119" s="95"/>
      <c r="BEK119" s="95"/>
      <c r="BEL119" s="95"/>
      <c r="BEM119" s="95"/>
      <c r="BEN119" s="95"/>
      <c r="BEO119" s="95"/>
      <c r="BEP119" s="95"/>
      <c r="BEQ119" s="95"/>
      <c r="BER119" s="95"/>
      <c r="BES119" s="95"/>
      <c r="BET119" s="95"/>
      <c r="BEU119" s="95"/>
      <c r="BEV119" s="95"/>
      <c r="BEW119" s="95"/>
      <c r="BEX119" s="95"/>
      <c r="BEY119" s="95"/>
      <c r="BEZ119" s="95"/>
      <c r="BFA119" s="95"/>
      <c r="BFB119" s="95"/>
      <c r="BFC119" s="95"/>
      <c r="BFD119" s="95"/>
      <c r="BFE119" s="95"/>
      <c r="BFF119" s="95"/>
      <c r="BFG119" s="95"/>
      <c r="BFH119" s="95"/>
      <c r="BFI119" s="95"/>
      <c r="BFJ119" s="95"/>
      <c r="BFK119" s="95"/>
      <c r="BFL119" s="95"/>
      <c r="BFM119" s="95"/>
      <c r="BFN119" s="95"/>
      <c r="BFO119" s="95"/>
      <c r="BFP119" s="95"/>
      <c r="BFQ119" s="95"/>
      <c r="BFR119" s="95"/>
      <c r="BFS119" s="95"/>
      <c r="BFT119" s="95"/>
      <c r="BFU119" s="95"/>
      <c r="BFV119" s="95"/>
      <c r="BFW119" s="95"/>
      <c r="BFX119" s="95"/>
      <c r="BFY119" s="95"/>
      <c r="BFZ119" s="95"/>
      <c r="BGA119" s="95"/>
      <c r="BGB119" s="95"/>
      <c r="BGC119" s="95"/>
      <c r="BGD119" s="95"/>
      <c r="BGE119" s="95"/>
      <c r="BGF119" s="95"/>
      <c r="BGG119" s="95"/>
      <c r="BGH119" s="95"/>
      <c r="BGI119" s="95"/>
      <c r="BGJ119" s="95"/>
      <c r="BGK119" s="95"/>
      <c r="BGL119" s="95"/>
      <c r="BGM119" s="95"/>
      <c r="BGN119" s="95"/>
      <c r="BGO119" s="95"/>
      <c r="BGP119" s="95"/>
      <c r="BGQ119" s="95"/>
      <c r="BGR119" s="95"/>
      <c r="BGS119" s="95"/>
      <c r="BGT119" s="95"/>
      <c r="BGU119" s="95"/>
      <c r="BGV119" s="95"/>
      <c r="BGW119" s="95"/>
      <c r="BGX119" s="95"/>
      <c r="BGY119" s="95"/>
      <c r="BGZ119" s="95"/>
      <c r="BHA119" s="95"/>
      <c r="BHB119" s="95"/>
      <c r="BHC119" s="95"/>
      <c r="BHD119" s="95"/>
      <c r="BHE119" s="95"/>
      <c r="BHF119" s="95"/>
      <c r="BHG119" s="95"/>
      <c r="BHH119" s="95"/>
      <c r="BHI119" s="95"/>
      <c r="BHJ119" s="95"/>
      <c r="BHK119" s="95"/>
      <c r="BHL119" s="95"/>
      <c r="BHM119" s="95"/>
      <c r="BHN119" s="95"/>
      <c r="BHO119" s="95"/>
      <c r="BHP119" s="95"/>
      <c r="BHQ119" s="95"/>
      <c r="BHR119" s="95"/>
      <c r="BHS119" s="95"/>
      <c r="BHT119" s="95"/>
      <c r="BHU119" s="95"/>
      <c r="BHV119" s="95"/>
      <c r="BHW119" s="95"/>
      <c r="BHX119" s="95"/>
      <c r="BHY119" s="95"/>
      <c r="BHZ119" s="95"/>
      <c r="BIA119" s="95"/>
      <c r="BIB119" s="95"/>
      <c r="BIC119" s="95"/>
      <c r="BID119" s="95"/>
      <c r="BIE119" s="95"/>
      <c r="BIF119" s="95"/>
      <c r="BIG119" s="95"/>
      <c r="BIH119" s="95"/>
      <c r="BII119" s="95"/>
      <c r="BIJ119" s="95"/>
      <c r="BIK119" s="95"/>
      <c r="BIL119" s="95"/>
      <c r="BIM119" s="95"/>
      <c r="BIN119" s="95"/>
      <c r="BIO119" s="95"/>
      <c r="BIP119" s="95"/>
      <c r="BIQ119" s="95"/>
      <c r="BIR119" s="95"/>
      <c r="BIS119" s="95"/>
      <c r="BIT119" s="95"/>
      <c r="BIU119" s="95"/>
      <c r="BIV119" s="95"/>
      <c r="BIW119" s="95"/>
      <c r="BIX119" s="95"/>
      <c r="BIY119" s="95"/>
      <c r="BIZ119" s="95"/>
      <c r="BJA119" s="95"/>
      <c r="BJB119" s="95"/>
      <c r="BJC119" s="95"/>
      <c r="BJD119" s="95"/>
      <c r="BJE119" s="95"/>
      <c r="BJF119" s="95"/>
      <c r="BJG119" s="95"/>
      <c r="BJH119" s="95"/>
      <c r="BJI119" s="95"/>
      <c r="BJJ119" s="95"/>
      <c r="BJK119" s="95"/>
      <c r="BJL119" s="95"/>
      <c r="BJM119" s="95"/>
      <c r="BJN119" s="95"/>
      <c r="BJO119" s="95"/>
      <c r="BJP119" s="95"/>
      <c r="BJQ119" s="95"/>
      <c r="BJR119" s="95"/>
      <c r="BJS119" s="95"/>
      <c r="BJT119" s="95"/>
      <c r="BJU119" s="95"/>
      <c r="BJV119" s="95"/>
      <c r="BJW119" s="95"/>
      <c r="BJX119" s="95"/>
      <c r="BJY119" s="95"/>
      <c r="BJZ119" s="95"/>
      <c r="BKA119" s="95"/>
      <c r="BKB119" s="95"/>
      <c r="BKC119" s="95"/>
      <c r="BKD119" s="95"/>
      <c r="BKE119" s="95"/>
      <c r="BKF119" s="95"/>
      <c r="BKG119" s="95"/>
      <c r="BKH119" s="95"/>
      <c r="BKI119" s="95"/>
      <c r="BKJ119" s="95"/>
      <c r="BKK119" s="95"/>
      <c r="BKL119" s="95"/>
      <c r="BKM119" s="95"/>
      <c r="BKN119" s="95"/>
      <c r="BKO119" s="95"/>
      <c r="BKP119" s="95"/>
      <c r="BKQ119" s="95"/>
      <c r="BKR119" s="95"/>
      <c r="BKS119" s="95"/>
      <c r="BKT119" s="95"/>
      <c r="BKU119" s="95"/>
      <c r="BKV119" s="95"/>
      <c r="BKW119" s="95"/>
      <c r="BKX119" s="95"/>
      <c r="BKY119" s="95"/>
      <c r="BKZ119" s="95"/>
      <c r="BLA119" s="95"/>
      <c r="BLB119" s="95"/>
      <c r="BLC119" s="95"/>
      <c r="BLD119" s="95"/>
      <c r="BLE119" s="95"/>
      <c r="BLF119" s="95"/>
      <c r="BLG119" s="95"/>
      <c r="BLH119" s="95"/>
      <c r="BLI119" s="95"/>
      <c r="BLJ119" s="95"/>
      <c r="BLK119" s="95"/>
      <c r="BLL119" s="95"/>
      <c r="BLM119" s="95"/>
      <c r="BLN119" s="95"/>
      <c r="BLO119" s="95"/>
      <c r="BLP119" s="95"/>
      <c r="BLQ119" s="95"/>
      <c r="BLR119" s="95"/>
      <c r="BLS119" s="95"/>
      <c r="BLT119" s="95"/>
      <c r="BLU119" s="95"/>
      <c r="BLV119" s="95"/>
      <c r="BLW119" s="95"/>
      <c r="BLX119" s="95"/>
      <c r="BLY119" s="95"/>
      <c r="BLZ119" s="95"/>
      <c r="BMA119" s="95"/>
      <c r="BMB119" s="95"/>
      <c r="BMC119" s="95"/>
      <c r="BMD119" s="95"/>
      <c r="BME119" s="95"/>
      <c r="BMF119" s="95"/>
      <c r="BMG119" s="95"/>
      <c r="BMH119" s="95"/>
      <c r="BMI119" s="95"/>
      <c r="BMJ119" s="95"/>
      <c r="BMK119" s="95"/>
      <c r="BML119" s="95"/>
      <c r="BMM119" s="95"/>
      <c r="BMN119" s="95"/>
      <c r="BMO119" s="95"/>
      <c r="BMP119" s="95"/>
      <c r="BMQ119" s="95"/>
      <c r="BMR119" s="95"/>
      <c r="BMS119" s="95"/>
      <c r="BMT119" s="95"/>
      <c r="BMU119" s="95"/>
      <c r="BMV119" s="95"/>
      <c r="BMW119" s="95"/>
      <c r="BMX119" s="95"/>
      <c r="BMY119" s="95"/>
      <c r="BMZ119" s="95"/>
      <c r="BNA119" s="95"/>
      <c r="BNB119" s="95"/>
      <c r="BNC119" s="95"/>
      <c r="BND119" s="95"/>
      <c r="BNE119" s="95"/>
      <c r="BNF119" s="95"/>
      <c r="BNG119" s="95"/>
      <c r="BNH119" s="95"/>
      <c r="BNI119" s="95"/>
      <c r="BNJ119" s="95"/>
      <c r="BNK119" s="95"/>
      <c r="BNL119" s="95"/>
      <c r="BNM119" s="95"/>
      <c r="BNN119" s="95"/>
      <c r="BNO119" s="95"/>
      <c r="BNP119" s="95"/>
      <c r="BNQ119" s="95"/>
      <c r="BNR119" s="95"/>
      <c r="BNS119" s="95"/>
      <c r="BNT119" s="95"/>
      <c r="BNU119" s="95"/>
      <c r="BNV119" s="95"/>
      <c r="BNW119" s="95"/>
      <c r="BNX119" s="95"/>
      <c r="BNY119" s="95"/>
      <c r="BNZ119" s="95"/>
      <c r="BOA119" s="95"/>
      <c r="BOB119" s="95"/>
      <c r="BOC119" s="95"/>
      <c r="BOD119" s="95"/>
      <c r="BOE119" s="95"/>
      <c r="BOF119" s="95"/>
      <c r="BOG119" s="95"/>
      <c r="BOH119" s="95"/>
      <c r="BOI119" s="95"/>
      <c r="BOJ119" s="95"/>
      <c r="BOK119" s="95"/>
      <c r="BOL119" s="95"/>
      <c r="BOM119" s="95"/>
      <c r="BON119" s="95"/>
      <c r="BOO119" s="95"/>
      <c r="BOP119" s="95"/>
      <c r="BOQ119" s="95"/>
      <c r="BOR119" s="95"/>
      <c r="BOS119" s="95"/>
      <c r="BOT119" s="95"/>
      <c r="BOU119" s="95"/>
      <c r="BOV119" s="95"/>
      <c r="BOW119" s="95"/>
      <c r="BOX119" s="95"/>
      <c r="BOY119" s="95"/>
      <c r="BOZ119" s="95"/>
      <c r="BPA119" s="95"/>
      <c r="BPB119" s="95"/>
      <c r="BPC119" s="95"/>
      <c r="BPD119" s="95"/>
      <c r="BPE119" s="95"/>
      <c r="BPF119" s="95"/>
      <c r="BPG119" s="95"/>
      <c r="BPH119" s="95"/>
      <c r="BPI119" s="95"/>
      <c r="BPJ119" s="95"/>
      <c r="BPK119" s="95"/>
      <c r="BPL119" s="95"/>
      <c r="BPM119" s="95"/>
      <c r="BPN119" s="95"/>
      <c r="BPO119" s="95"/>
      <c r="BPP119" s="95"/>
      <c r="BPQ119" s="95"/>
      <c r="BPR119" s="95"/>
      <c r="BPS119" s="95"/>
      <c r="BPT119" s="95"/>
      <c r="BPU119" s="95"/>
      <c r="BPV119" s="95"/>
      <c r="BPW119" s="95"/>
      <c r="BPX119" s="95"/>
      <c r="BPY119" s="95"/>
      <c r="BPZ119" s="95"/>
      <c r="BQA119" s="95"/>
      <c r="BQB119" s="95"/>
      <c r="BQC119" s="95"/>
      <c r="BQD119" s="95"/>
      <c r="BQE119" s="95"/>
      <c r="BQF119" s="95"/>
      <c r="BQG119" s="95"/>
      <c r="BQH119" s="95"/>
      <c r="BQI119" s="95"/>
      <c r="BQJ119" s="95"/>
      <c r="BQK119" s="95"/>
      <c r="BQL119" s="95"/>
      <c r="BQM119" s="95"/>
      <c r="BQN119" s="95"/>
      <c r="BQO119" s="95"/>
      <c r="BQP119" s="95"/>
      <c r="BQQ119" s="95"/>
      <c r="BQR119" s="95"/>
      <c r="BQS119" s="95"/>
      <c r="BQT119" s="95"/>
      <c r="BQU119" s="95"/>
      <c r="BQV119" s="95"/>
      <c r="BQW119" s="95"/>
      <c r="BQX119" s="95"/>
      <c r="BQY119" s="95"/>
      <c r="BQZ119" s="95"/>
      <c r="BRA119" s="95"/>
      <c r="BRB119" s="95"/>
      <c r="BRC119" s="95"/>
      <c r="BRD119" s="95"/>
      <c r="BRE119" s="95"/>
      <c r="BRF119" s="95"/>
      <c r="BRG119" s="95"/>
      <c r="BRH119" s="95"/>
      <c r="BRI119" s="95"/>
      <c r="BRJ119" s="95"/>
      <c r="BRK119" s="95"/>
      <c r="BRL119" s="95"/>
      <c r="BRM119" s="95"/>
      <c r="BRN119" s="95"/>
      <c r="BRO119" s="95"/>
      <c r="BRP119" s="95"/>
      <c r="BRQ119" s="95"/>
      <c r="BRR119" s="95"/>
      <c r="BRS119" s="95"/>
      <c r="BRT119" s="95"/>
      <c r="BRU119" s="95"/>
      <c r="BRV119" s="95"/>
      <c r="BRW119" s="95"/>
      <c r="BRX119" s="95"/>
      <c r="BRY119" s="95"/>
      <c r="BRZ119" s="95"/>
      <c r="BSA119" s="95"/>
      <c r="BSB119" s="95"/>
      <c r="BSC119" s="95"/>
      <c r="BSD119" s="95"/>
      <c r="BSE119" s="95"/>
      <c r="BSF119" s="95"/>
      <c r="BSG119" s="95"/>
      <c r="BSH119" s="95"/>
      <c r="BSI119" s="95"/>
      <c r="BSJ119" s="95"/>
      <c r="BSK119" s="95"/>
      <c r="BSL119" s="95"/>
      <c r="BSM119" s="95"/>
      <c r="BSN119" s="95"/>
      <c r="BSO119" s="95"/>
      <c r="BSP119" s="95"/>
      <c r="BSQ119" s="95"/>
      <c r="BSR119" s="95"/>
      <c r="BSS119" s="95"/>
      <c r="BST119" s="95"/>
      <c r="BSU119" s="95"/>
      <c r="BSV119" s="95"/>
      <c r="BSW119" s="95"/>
      <c r="BSX119" s="95"/>
      <c r="BSY119" s="95"/>
      <c r="BSZ119" s="95"/>
      <c r="BTA119" s="95"/>
      <c r="BTB119" s="95"/>
      <c r="BTC119" s="95"/>
      <c r="BTD119" s="95"/>
      <c r="BTE119" s="95"/>
      <c r="BTF119" s="95"/>
      <c r="BTG119" s="95"/>
      <c r="BTH119" s="95"/>
      <c r="BTI119" s="95"/>
      <c r="BTJ119" s="95"/>
      <c r="BTK119" s="95"/>
      <c r="BTL119" s="95"/>
      <c r="BTM119" s="95"/>
      <c r="BTN119" s="95"/>
      <c r="BTO119" s="95"/>
      <c r="BTP119" s="95"/>
      <c r="BTQ119" s="95"/>
      <c r="BTR119" s="95"/>
      <c r="BTS119" s="95"/>
      <c r="BTT119" s="95"/>
      <c r="BTU119" s="95"/>
      <c r="BTV119" s="95"/>
      <c r="BTW119" s="95"/>
      <c r="BTX119" s="95"/>
      <c r="BTY119" s="95"/>
      <c r="BTZ119" s="95"/>
      <c r="BUA119" s="95"/>
      <c r="BUB119" s="95"/>
      <c r="BUC119" s="95"/>
      <c r="BUD119" s="95"/>
      <c r="BUE119" s="95"/>
      <c r="BUF119" s="95"/>
      <c r="BUG119" s="95"/>
      <c r="BUH119" s="95"/>
      <c r="BUI119" s="95"/>
      <c r="BUJ119" s="95"/>
      <c r="BUK119" s="95"/>
      <c r="BUL119" s="95"/>
      <c r="BUM119" s="95"/>
      <c r="BUN119" s="95"/>
      <c r="BUO119" s="95"/>
      <c r="BUP119" s="95"/>
      <c r="BUQ119" s="95"/>
      <c r="BUR119" s="95"/>
      <c r="BUS119" s="95"/>
      <c r="BUT119" s="95"/>
      <c r="BUU119" s="95"/>
      <c r="BUV119" s="95"/>
      <c r="BUW119" s="95"/>
      <c r="BUX119" s="95"/>
      <c r="BUY119" s="95"/>
      <c r="BUZ119" s="95"/>
      <c r="BVA119" s="95"/>
      <c r="BVB119" s="95"/>
      <c r="BVC119" s="95"/>
      <c r="BVD119" s="95"/>
      <c r="BVE119" s="95"/>
      <c r="BVF119" s="95"/>
      <c r="BVG119" s="95"/>
      <c r="BVH119" s="95"/>
      <c r="BVI119" s="95"/>
      <c r="BVJ119" s="95"/>
      <c r="BVK119" s="95"/>
      <c r="BVL119" s="95"/>
      <c r="BVM119" s="95"/>
      <c r="BVN119" s="95"/>
      <c r="BVO119" s="95"/>
      <c r="BVP119" s="95"/>
      <c r="BVQ119" s="95"/>
      <c r="BVR119" s="95"/>
      <c r="BVS119" s="95"/>
      <c r="BVT119" s="95"/>
      <c r="BVU119" s="95"/>
      <c r="BVV119" s="95"/>
      <c r="BVW119" s="95"/>
      <c r="BVX119" s="95"/>
      <c r="BVY119" s="95"/>
      <c r="BVZ119" s="95"/>
      <c r="BWA119" s="95"/>
      <c r="BWB119" s="95"/>
      <c r="BWC119" s="95"/>
      <c r="BWD119" s="95"/>
      <c r="BWE119" s="95"/>
      <c r="BWF119" s="95"/>
      <c r="BWG119" s="95"/>
      <c r="BWH119" s="95"/>
      <c r="BWI119" s="95"/>
      <c r="BWJ119" s="95"/>
      <c r="BWK119" s="95"/>
      <c r="BWL119" s="95"/>
      <c r="BWM119" s="95"/>
      <c r="BWN119" s="95"/>
      <c r="BWO119" s="95"/>
      <c r="BWP119" s="95"/>
      <c r="BWQ119" s="95"/>
      <c r="BWR119" s="95"/>
      <c r="BWS119" s="95"/>
      <c r="BWT119" s="95"/>
      <c r="BWU119" s="95"/>
      <c r="BWV119" s="95"/>
      <c r="BWW119" s="95"/>
      <c r="BWX119" s="95"/>
      <c r="BWY119" s="95"/>
      <c r="BWZ119" s="95"/>
      <c r="BXA119" s="95"/>
      <c r="BXB119" s="95"/>
      <c r="BXC119" s="95"/>
      <c r="BXD119" s="95"/>
      <c r="BXE119" s="95"/>
      <c r="BXF119" s="95"/>
      <c r="BXG119" s="95"/>
      <c r="BXH119" s="95"/>
      <c r="BXI119" s="95"/>
      <c r="BXJ119" s="95"/>
      <c r="BXK119" s="95"/>
      <c r="BXL119" s="95"/>
      <c r="BXM119" s="95"/>
      <c r="BXN119" s="95"/>
      <c r="BXO119" s="95"/>
      <c r="BXP119" s="95"/>
      <c r="BXQ119" s="95"/>
      <c r="BXR119" s="95"/>
      <c r="BXS119" s="95"/>
      <c r="BXT119" s="95"/>
      <c r="BXU119" s="95"/>
      <c r="BXV119" s="95"/>
      <c r="BXW119" s="95"/>
      <c r="BXX119" s="95"/>
      <c r="BXY119" s="95"/>
      <c r="BXZ119" s="95"/>
      <c r="BYA119" s="95"/>
      <c r="BYB119" s="95"/>
      <c r="BYC119" s="95"/>
      <c r="BYD119" s="95"/>
      <c r="BYE119" s="95"/>
      <c r="BYF119" s="95"/>
      <c r="BYG119" s="95"/>
      <c r="BYH119" s="95"/>
      <c r="BYI119" s="95"/>
      <c r="BYJ119" s="95"/>
      <c r="BYK119" s="95"/>
      <c r="BYL119" s="95"/>
      <c r="BYM119" s="95"/>
      <c r="BYN119" s="95"/>
      <c r="BYO119" s="95"/>
      <c r="BYP119" s="95"/>
      <c r="BYQ119" s="95"/>
      <c r="BYR119" s="95"/>
      <c r="BYS119" s="95"/>
      <c r="BYT119" s="95"/>
      <c r="BYU119" s="95"/>
      <c r="BYV119" s="95"/>
      <c r="BYW119" s="95"/>
      <c r="BYX119" s="95"/>
      <c r="BYY119" s="95"/>
      <c r="BYZ119" s="95"/>
      <c r="BZA119" s="95"/>
      <c r="BZB119" s="95"/>
      <c r="BZC119" s="95"/>
      <c r="BZD119" s="95"/>
      <c r="BZE119" s="95"/>
      <c r="BZF119" s="95"/>
      <c r="BZG119" s="95"/>
      <c r="BZH119" s="95"/>
      <c r="BZI119" s="95"/>
      <c r="BZJ119" s="95"/>
      <c r="BZK119" s="95"/>
      <c r="BZL119" s="95"/>
      <c r="BZM119" s="95"/>
      <c r="BZN119" s="95"/>
      <c r="BZO119" s="95"/>
      <c r="BZP119" s="95"/>
      <c r="BZQ119" s="95"/>
      <c r="BZR119" s="95"/>
      <c r="BZS119" s="95"/>
      <c r="BZT119" s="95"/>
      <c r="BZU119" s="95"/>
      <c r="BZV119" s="95"/>
      <c r="BZW119" s="95"/>
      <c r="BZX119" s="95"/>
      <c r="BZY119" s="95"/>
      <c r="BZZ119" s="95"/>
      <c r="CAA119" s="95"/>
      <c r="CAB119" s="95"/>
      <c r="CAC119" s="95"/>
      <c r="CAD119" s="95"/>
      <c r="CAE119" s="95"/>
      <c r="CAF119" s="95"/>
      <c r="CAG119" s="95"/>
      <c r="CAH119" s="95"/>
      <c r="CAI119" s="95"/>
      <c r="CAJ119" s="95"/>
      <c r="CAK119" s="95"/>
      <c r="CAL119" s="95"/>
      <c r="CAM119" s="95"/>
      <c r="CAN119" s="95"/>
      <c r="CAO119" s="95"/>
      <c r="CAP119" s="95"/>
      <c r="CAQ119" s="95"/>
      <c r="CAR119" s="95"/>
      <c r="CAS119" s="95"/>
      <c r="CAT119" s="95"/>
      <c r="CAU119" s="95"/>
      <c r="CAV119" s="95"/>
      <c r="CAW119" s="95"/>
      <c r="CAX119" s="95"/>
      <c r="CAY119" s="95"/>
      <c r="CAZ119" s="95"/>
      <c r="CBA119" s="95"/>
      <c r="CBB119" s="95"/>
      <c r="CBC119" s="95"/>
      <c r="CBD119" s="95"/>
      <c r="CBE119" s="95"/>
      <c r="CBF119" s="95"/>
      <c r="CBG119" s="95"/>
      <c r="CBH119" s="95"/>
      <c r="CBI119" s="95"/>
      <c r="CBJ119" s="95"/>
      <c r="CBK119" s="95"/>
      <c r="CBL119" s="95"/>
      <c r="CBM119" s="95"/>
      <c r="CBN119" s="95"/>
      <c r="CBO119" s="95"/>
      <c r="CBP119" s="95"/>
      <c r="CBQ119" s="95"/>
      <c r="CBR119" s="95"/>
      <c r="CBS119" s="95"/>
      <c r="CBT119" s="95"/>
      <c r="CBU119" s="95"/>
      <c r="CBV119" s="95"/>
      <c r="CBW119" s="95"/>
      <c r="CBX119" s="95"/>
      <c r="CBY119" s="95"/>
      <c r="CBZ119" s="95"/>
      <c r="CCA119" s="95"/>
      <c r="CCB119" s="95"/>
      <c r="CCC119" s="95"/>
      <c r="CCD119" s="95"/>
      <c r="CCE119" s="95"/>
      <c r="CCF119" s="95"/>
      <c r="CCG119" s="95"/>
      <c r="CCH119" s="95"/>
      <c r="CCI119" s="95"/>
      <c r="CCJ119" s="95"/>
      <c r="CCK119" s="95"/>
      <c r="CCL119" s="95"/>
      <c r="CCM119" s="95"/>
      <c r="CCN119" s="95"/>
      <c r="CCO119" s="95"/>
      <c r="CCP119" s="95"/>
      <c r="CCQ119" s="95"/>
      <c r="CCR119" s="95"/>
      <c r="CCS119" s="95"/>
      <c r="CCT119" s="95"/>
      <c r="CCU119" s="95"/>
      <c r="CCV119" s="95"/>
      <c r="CCW119" s="95"/>
      <c r="CCX119" s="95"/>
      <c r="CCY119" s="95"/>
      <c r="CCZ119" s="95"/>
      <c r="CDA119" s="95"/>
      <c r="CDB119" s="95"/>
      <c r="CDC119" s="95"/>
      <c r="CDD119" s="95"/>
      <c r="CDE119" s="95"/>
      <c r="CDF119" s="95"/>
      <c r="CDG119" s="95"/>
      <c r="CDH119" s="95"/>
      <c r="CDI119" s="95"/>
      <c r="CDJ119" s="95"/>
      <c r="CDK119" s="95"/>
      <c r="CDL119" s="95"/>
      <c r="CDM119" s="95"/>
      <c r="CDN119" s="95"/>
      <c r="CDO119" s="95"/>
      <c r="CDP119" s="95"/>
      <c r="CDQ119" s="95"/>
      <c r="CDR119" s="95"/>
      <c r="CDS119" s="95"/>
      <c r="CDT119" s="95"/>
      <c r="CDU119" s="95"/>
      <c r="CDV119" s="95"/>
      <c r="CDW119" s="95"/>
      <c r="CDX119" s="95"/>
      <c r="CDY119" s="95"/>
      <c r="CDZ119" s="95"/>
      <c r="CEA119" s="95"/>
      <c r="CEB119" s="95"/>
      <c r="CEC119" s="95"/>
      <c r="CED119" s="95"/>
      <c r="CEE119" s="95"/>
      <c r="CEF119" s="95"/>
      <c r="CEG119" s="95"/>
      <c r="CEH119" s="95"/>
      <c r="CEI119" s="95"/>
      <c r="CEJ119" s="95"/>
      <c r="CEK119" s="95"/>
      <c r="CEL119" s="95"/>
      <c r="CEM119" s="95"/>
      <c r="CEN119" s="95"/>
      <c r="CEO119" s="95"/>
      <c r="CEP119" s="95"/>
      <c r="CEQ119" s="95"/>
      <c r="CER119" s="95"/>
      <c r="CES119" s="95"/>
      <c r="CET119" s="95"/>
      <c r="CEU119" s="95"/>
      <c r="CEV119" s="95"/>
      <c r="CEW119" s="95"/>
      <c r="CEX119" s="95"/>
      <c r="CEY119" s="95"/>
      <c r="CEZ119" s="95"/>
      <c r="CFA119" s="95"/>
      <c r="CFB119" s="95"/>
      <c r="CFC119" s="95"/>
      <c r="CFD119" s="95"/>
      <c r="CFE119" s="95"/>
      <c r="CFF119" s="95"/>
      <c r="CFG119" s="95"/>
      <c r="CFH119" s="95"/>
      <c r="CFI119" s="95"/>
      <c r="CFJ119" s="95"/>
      <c r="CFK119" s="95"/>
      <c r="CFL119" s="95"/>
      <c r="CFM119" s="95"/>
      <c r="CFN119" s="95"/>
      <c r="CFO119" s="95"/>
      <c r="CFP119" s="95"/>
      <c r="CFQ119" s="95"/>
      <c r="CFR119" s="95"/>
      <c r="CFS119" s="95"/>
      <c r="CFT119" s="95"/>
      <c r="CFU119" s="95"/>
      <c r="CFV119" s="95"/>
      <c r="CFW119" s="95"/>
      <c r="CFX119" s="95"/>
      <c r="CFY119" s="95"/>
      <c r="CFZ119" s="95"/>
      <c r="CGA119" s="95"/>
      <c r="CGB119" s="95"/>
      <c r="CGC119" s="95"/>
      <c r="CGD119" s="95"/>
      <c r="CGE119" s="95"/>
      <c r="CGF119" s="95"/>
      <c r="CGG119" s="95"/>
      <c r="CGH119" s="95"/>
      <c r="CGI119" s="95"/>
      <c r="CGJ119" s="95"/>
      <c r="CGK119" s="95"/>
      <c r="CGL119" s="95"/>
      <c r="CGM119" s="95"/>
      <c r="CGN119" s="95"/>
      <c r="CGO119" s="95"/>
      <c r="CGP119" s="95"/>
      <c r="CGQ119" s="95"/>
      <c r="CGR119" s="95"/>
      <c r="CGS119" s="95"/>
      <c r="CGT119" s="95"/>
      <c r="CGU119" s="95"/>
      <c r="CGV119" s="95"/>
      <c r="CGW119" s="95"/>
      <c r="CGX119" s="95"/>
      <c r="CGY119" s="95"/>
      <c r="CGZ119" s="95"/>
      <c r="CHA119" s="95"/>
      <c r="CHB119" s="95"/>
      <c r="CHC119" s="95"/>
      <c r="CHD119" s="95"/>
      <c r="CHE119" s="95"/>
      <c r="CHF119" s="95"/>
      <c r="CHG119" s="95"/>
      <c r="CHH119" s="95"/>
      <c r="CHI119" s="95"/>
      <c r="CHJ119" s="95"/>
      <c r="CHK119" s="95"/>
      <c r="CHL119" s="95"/>
      <c r="CHM119" s="95"/>
      <c r="CHN119" s="95"/>
      <c r="CHO119" s="95"/>
      <c r="CHP119" s="95"/>
      <c r="CHQ119" s="95"/>
      <c r="CHR119" s="95"/>
      <c r="CHS119" s="95"/>
      <c r="CHT119" s="95"/>
      <c r="CHU119" s="95"/>
      <c r="CHV119" s="95"/>
      <c r="CHW119" s="95"/>
      <c r="CHX119" s="95"/>
      <c r="CHY119" s="95"/>
      <c r="CHZ119" s="95"/>
      <c r="CIA119" s="95"/>
      <c r="CIB119" s="95"/>
      <c r="CIC119" s="95"/>
      <c r="CID119" s="95"/>
      <c r="CIE119" s="95"/>
      <c r="CIF119" s="95"/>
      <c r="CIG119" s="95"/>
      <c r="CIH119" s="95"/>
      <c r="CII119" s="95"/>
      <c r="CIJ119" s="95"/>
      <c r="CIK119" s="95"/>
      <c r="CIL119" s="95"/>
      <c r="CIM119" s="95"/>
      <c r="CIN119" s="95"/>
      <c r="CIO119" s="95"/>
      <c r="CIP119" s="95"/>
      <c r="CIQ119" s="95"/>
      <c r="CIR119" s="95"/>
      <c r="CIS119" s="95"/>
      <c r="CIT119" s="95"/>
      <c r="CIU119" s="95"/>
      <c r="CIV119" s="95"/>
      <c r="CIW119" s="95"/>
      <c r="CIX119" s="95"/>
      <c r="CIY119" s="95"/>
      <c r="CIZ119" s="95"/>
      <c r="CJA119" s="95"/>
      <c r="CJB119" s="95"/>
      <c r="CJC119" s="95"/>
      <c r="CJD119" s="95"/>
      <c r="CJE119" s="95"/>
      <c r="CJF119" s="95"/>
      <c r="CJG119" s="95"/>
      <c r="CJH119" s="95"/>
      <c r="CJI119" s="95"/>
      <c r="CJJ119" s="95"/>
      <c r="CJK119" s="95"/>
      <c r="CJL119" s="95"/>
      <c r="CJM119" s="95"/>
      <c r="CJN119" s="95"/>
      <c r="CJO119" s="95"/>
      <c r="CJP119" s="95"/>
      <c r="CJQ119" s="95"/>
      <c r="CJR119" s="95"/>
      <c r="CJS119" s="95"/>
      <c r="CJT119" s="95"/>
      <c r="CJU119" s="95"/>
      <c r="CJV119" s="95"/>
      <c r="CJW119" s="95"/>
      <c r="CJX119" s="95"/>
      <c r="CJY119" s="95"/>
      <c r="CJZ119" s="95"/>
      <c r="CKA119" s="95"/>
      <c r="CKB119" s="95"/>
      <c r="CKC119" s="95"/>
      <c r="CKD119" s="95"/>
      <c r="CKE119" s="95"/>
      <c r="CKF119" s="95"/>
      <c r="CKG119" s="95"/>
      <c r="CKH119" s="95"/>
      <c r="CKI119" s="95"/>
      <c r="CKJ119" s="95"/>
      <c r="CKK119" s="95"/>
      <c r="CKL119" s="95"/>
      <c r="CKM119" s="95"/>
      <c r="CKN119" s="95"/>
      <c r="CKO119" s="95"/>
      <c r="CKP119" s="95"/>
      <c r="CKQ119" s="95"/>
      <c r="CKR119" s="95"/>
      <c r="CKS119" s="95"/>
      <c r="CKT119" s="95"/>
      <c r="CKU119" s="95"/>
      <c r="CKV119" s="95"/>
      <c r="CKW119" s="95"/>
      <c r="CKX119" s="95"/>
      <c r="CKY119" s="95"/>
      <c r="CKZ119" s="95"/>
      <c r="CLA119" s="95"/>
      <c r="CLB119" s="95"/>
      <c r="CLC119" s="95"/>
      <c r="CLD119" s="95"/>
      <c r="CLE119" s="95"/>
      <c r="CLF119" s="95"/>
      <c r="CLG119" s="95"/>
      <c r="CLH119" s="95"/>
      <c r="CLI119" s="95"/>
      <c r="CLJ119" s="95"/>
      <c r="CLK119" s="95"/>
      <c r="CLL119" s="95"/>
      <c r="CLM119" s="95"/>
      <c r="CLN119" s="95"/>
      <c r="CLO119" s="95"/>
      <c r="CLP119" s="95"/>
      <c r="CLQ119" s="95"/>
      <c r="CLR119" s="95"/>
      <c r="CLS119" s="95"/>
      <c r="CLT119" s="95"/>
      <c r="CLU119" s="95"/>
      <c r="CLV119" s="95"/>
      <c r="CLW119" s="95"/>
      <c r="CLX119" s="95"/>
      <c r="CLY119" s="95"/>
      <c r="CLZ119" s="95"/>
      <c r="CMA119" s="95"/>
      <c r="CMB119" s="95"/>
      <c r="CMC119" s="95"/>
      <c r="CMD119" s="95"/>
      <c r="CME119" s="95"/>
      <c r="CMF119" s="95"/>
      <c r="CMG119" s="95"/>
      <c r="CMH119" s="95"/>
      <c r="CMI119" s="95"/>
      <c r="CMJ119" s="95"/>
      <c r="CMK119" s="95"/>
      <c r="CML119" s="95"/>
      <c r="CMM119" s="95"/>
      <c r="CMN119" s="95"/>
      <c r="CMO119" s="95"/>
      <c r="CMP119" s="95"/>
      <c r="CMQ119" s="95"/>
      <c r="CMR119" s="95"/>
      <c r="CMS119" s="95"/>
      <c r="CMT119" s="95"/>
      <c r="CMU119" s="95"/>
      <c r="CMV119" s="95"/>
      <c r="CMW119" s="95"/>
      <c r="CMX119" s="95"/>
      <c r="CMY119" s="95"/>
      <c r="CMZ119" s="95"/>
      <c r="CNA119" s="95"/>
      <c r="CNB119" s="95"/>
      <c r="CNC119" s="95"/>
      <c r="CND119" s="95"/>
      <c r="CNE119" s="95"/>
      <c r="CNF119" s="95"/>
      <c r="CNG119" s="95"/>
      <c r="CNH119" s="95"/>
      <c r="CNI119" s="95"/>
      <c r="CNJ119" s="95"/>
      <c r="CNK119" s="95"/>
      <c r="CNL119" s="95"/>
      <c r="CNM119" s="95"/>
      <c r="CNN119" s="95"/>
      <c r="CNO119" s="95"/>
      <c r="CNP119" s="95"/>
      <c r="CNQ119" s="95"/>
      <c r="CNR119" s="95"/>
      <c r="CNS119" s="95"/>
      <c r="CNT119" s="95"/>
      <c r="CNU119" s="95"/>
      <c r="CNV119" s="95"/>
      <c r="CNW119" s="95"/>
      <c r="CNX119" s="95"/>
      <c r="CNY119" s="95"/>
      <c r="CNZ119" s="95"/>
      <c r="COA119" s="95"/>
      <c r="COB119" s="95"/>
      <c r="COC119" s="95"/>
      <c r="COD119" s="95"/>
      <c r="COE119" s="95"/>
      <c r="COF119" s="95"/>
      <c r="COG119" s="95"/>
      <c r="COH119" s="95"/>
      <c r="COI119" s="95"/>
      <c r="COJ119" s="95"/>
      <c r="COK119" s="95"/>
      <c r="COL119" s="95"/>
      <c r="COM119" s="95"/>
      <c r="CON119" s="95"/>
      <c r="COO119" s="95"/>
      <c r="COP119" s="95"/>
      <c r="COQ119" s="95"/>
      <c r="COR119" s="95"/>
      <c r="COS119" s="95"/>
      <c r="COT119" s="95"/>
      <c r="COU119" s="95"/>
      <c r="COV119" s="95"/>
      <c r="COW119" s="95"/>
      <c r="COX119" s="95"/>
      <c r="COY119" s="95"/>
      <c r="COZ119" s="95"/>
      <c r="CPA119" s="95"/>
      <c r="CPB119" s="95"/>
      <c r="CPC119" s="95"/>
      <c r="CPD119" s="95"/>
      <c r="CPE119" s="95"/>
      <c r="CPF119" s="95"/>
      <c r="CPG119" s="95"/>
      <c r="CPH119" s="95"/>
      <c r="CPI119" s="95"/>
      <c r="CPJ119" s="95"/>
      <c r="CPK119" s="95"/>
      <c r="CPL119" s="95"/>
      <c r="CPM119" s="95"/>
      <c r="CPN119" s="95"/>
      <c r="CPO119" s="95"/>
      <c r="CPP119" s="95"/>
      <c r="CPQ119" s="95"/>
      <c r="CPR119" s="95"/>
      <c r="CPS119" s="95"/>
      <c r="CPT119" s="95"/>
      <c r="CPU119" s="95"/>
      <c r="CPV119" s="95"/>
      <c r="CPW119" s="95"/>
      <c r="CPX119" s="95"/>
      <c r="CPY119" s="95"/>
      <c r="CPZ119" s="95"/>
      <c r="CQA119" s="95"/>
      <c r="CQB119" s="95"/>
      <c r="CQC119" s="95"/>
      <c r="CQD119" s="95"/>
      <c r="CQE119" s="95"/>
      <c r="CQF119" s="95"/>
      <c r="CQG119" s="95"/>
      <c r="CQH119" s="95"/>
      <c r="CQI119" s="95"/>
      <c r="CQJ119" s="95"/>
      <c r="CQK119" s="95"/>
      <c r="CQL119" s="95"/>
      <c r="CQM119" s="95"/>
      <c r="CQN119" s="95"/>
      <c r="CQO119" s="95"/>
      <c r="CQP119" s="95"/>
      <c r="CQQ119" s="95"/>
      <c r="CQR119" s="95"/>
      <c r="CQS119" s="95"/>
      <c r="CQT119" s="95"/>
      <c r="CQU119" s="95"/>
      <c r="CQV119" s="95"/>
      <c r="CQW119" s="95"/>
      <c r="CQX119" s="95"/>
      <c r="CQY119" s="95"/>
      <c r="CQZ119" s="95"/>
      <c r="CRA119" s="95"/>
      <c r="CRB119" s="95"/>
      <c r="CRC119" s="95"/>
      <c r="CRD119" s="95"/>
      <c r="CRE119" s="95"/>
      <c r="CRF119" s="95"/>
      <c r="CRG119" s="95"/>
      <c r="CRH119" s="95"/>
      <c r="CRI119" s="95"/>
      <c r="CRJ119" s="95"/>
      <c r="CRK119" s="95"/>
      <c r="CRL119" s="95"/>
      <c r="CRM119" s="95"/>
      <c r="CRN119" s="95"/>
      <c r="CRO119" s="95"/>
      <c r="CRP119" s="95"/>
      <c r="CRQ119" s="95"/>
      <c r="CRR119" s="95"/>
      <c r="CRS119" s="95"/>
      <c r="CRT119" s="95"/>
      <c r="CRU119" s="95"/>
      <c r="CRV119" s="95"/>
      <c r="CRW119" s="95"/>
      <c r="CRX119" s="95"/>
      <c r="CRY119" s="95"/>
      <c r="CRZ119" s="95"/>
      <c r="CSA119" s="95"/>
      <c r="CSB119" s="95"/>
      <c r="CSC119" s="95"/>
      <c r="CSD119" s="95"/>
      <c r="CSE119" s="95"/>
      <c r="CSF119" s="95"/>
      <c r="CSG119" s="95"/>
      <c r="CSH119" s="95"/>
      <c r="CSI119" s="95"/>
      <c r="CSJ119" s="95"/>
      <c r="CSK119" s="95"/>
      <c r="CSL119" s="95"/>
      <c r="CSM119" s="95"/>
      <c r="CSN119" s="95"/>
      <c r="CSO119" s="95"/>
      <c r="CSP119" s="95"/>
      <c r="CSQ119" s="95"/>
      <c r="CSR119" s="95"/>
      <c r="CSS119" s="95"/>
      <c r="CST119" s="95"/>
      <c r="CSU119" s="95"/>
      <c r="CSV119" s="95"/>
      <c r="CSW119" s="95"/>
      <c r="CSX119" s="95"/>
      <c r="CSY119" s="95"/>
      <c r="CSZ119" s="95"/>
      <c r="CTA119" s="95"/>
      <c r="CTB119" s="95"/>
      <c r="CTC119" s="95"/>
      <c r="CTD119" s="95"/>
      <c r="CTE119" s="95"/>
      <c r="CTF119" s="95"/>
      <c r="CTG119" s="95"/>
      <c r="CTH119" s="95"/>
      <c r="CTI119" s="95"/>
      <c r="CTJ119" s="95"/>
      <c r="CTK119" s="95"/>
      <c r="CTL119" s="95"/>
      <c r="CTM119" s="95"/>
      <c r="CTN119" s="95"/>
      <c r="CTO119" s="95"/>
      <c r="CTP119" s="95"/>
      <c r="CTQ119" s="95"/>
      <c r="CTR119" s="95"/>
      <c r="CTS119" s="95"/>
      <c r="CTT119" s="95"/>
      <c r="CTU119" s="95"/>
      <c r="CTV119" s="95"/>
      <c r="CTW119" s="95"/>
      <c r="CTX119" s="95"/>
      <c r="CTY119" s="95"/>
      <c r="CTZ119" s="95"/>
      <c r="CUA119" s="95"/>
      <c r="CUB119" s="95"/>
      <c r="CUC119" s="95"/>
      <c r="CUD119" s="95"/>
      <c r="CUE119" s="95"/>
      <c r="CUF119" s="95"/>
      <c r="CUG119" s="95"/>
      <c r="CUH119" s="95"/>
      <c r="CUI119" s="95"/>
      <c r="CUJ119" s="95"/>
      <c r="CUK119" s="95"/>
      <c r="CUL119" s="95"/>
      <c r="CUM119" s="95"/>
      <c r="CUN119" s="95"/>
      <c r="CUO119" s="95"/>
      <c r="CUP119" s="95"/>
      <c r="CUQ119" s="95"/>
      <c r="CUR119" s="95"/>
      <c r="CUS119" s="95"/>
      <c r="CUT119" s="95"/>
      <c r="CUU119" s="95"/>
      <c r="CUV119" s="95"/>
      <c r="CUW119" s="95"/>
      <c r="CUX119" s="95"/>
      <c r="CUY119" s="95"/>
      <c r="CUZ119" s="95"/>
      <c r="CVA119" s="95"/>
      <c r="CVB119" s="95"/>
      <c r="CVC119" s="95"/>
      <c r="CVD119" s="95"/>
      <c r="CVE119" s="95"/>
      <c r="CVF119" s="95"/>
      <c r="CVG119" s="95"/>
      <c r="CVH119" s="95"/>
      <c r="CVI119" s="95"/>
      <c r="CVJ119" s="95"/>
      <c r="CVK119" s="95"/>
      <c r="CVL119" s="95"/>
      <c r="CVM119" s="95"/>
      <c r="CVN119" s="95"/>
      <c r="CVO119" s="95"/>
      <c r="CVP119" s="95"/>
      <c r="CVQ119" s="95"/>
      <c r="CVR119" s="95"/>
      <c r="CVS119" s="95"/>
      <c r="CVT119" s="95"/>
      <c r="CVU119" s="95"/>
      <c r="CVV119" s="95"/>
      <c r="CVW119" s="95"/>
      <c r="CVX119" s="95"/>
      <c r="CVY119" s="95"/>
      <c r="CVZ119" s="95"/>
      <c r="CWA119" s="95"/>
      <c r="CWB119" s="95"/>
      <c r="CWC119" s="95"/>
      <c r="CWD119" s="95"/>
      <c r="CWE119" s="95"/>
      <c r="CWF119" s="95"/>
      <c r="CWG119" s="95"/>
      <c r="CWH119" s="95"/>
      <c r="CWI119" s="95"/>
      <c r="CWJ119" s="95"/>
      <c r="CWK119" s="95"/>
      <c r="CWL119" s="95"/>
      <c r="CWM119" s="95"/>
      <c r="CWN119" s="95"/>
      <c r="CWO119" s="95"/>
      <c r="CWP119" s="95"/>
      <c r="CWQ119" s="95"/>
      <c r="CWR119" s="95"/>
      <c r="CWS119" s="95"/>
      <c r="CWT119" s="95"/>
      <c r="CWU119" s="95"/>
      <c r="CWV119" s="95"/>
      <c r="CWW119" s="95"/>
      <c r="CWX119" s="95"/>
      <c r="CWY119" s="95"/>
      <c r="CWZ119" s="95"/>
      <c r="CXA119" s="95"/>
      <c r="CXB119" s="95"/>
      <c r="CXC119" s="95"/>
      <c r="CXD119" s="95"/>
      <c r="CXE119" s="95"/>
      <c r="CXF119" s="95"/>
      <c r="CXG119" s="95"/>
      <c r="CXH119" s="95"/>
      <c r="CXI119" s="95"/>
      <c r="CXJ119" s="95"/>
      <c r="CXK119" s="95"/>
      <c r="CXL119" s="95"/>
      <c r="CXM119" s="95"/>
      <c r="CXN119" s="95"/>
      <c r="CXO119" s="95"/>
      <c r="CXP119" s="95"/>
      <c r="CXQ119" s="95"/>
      <c r="CXR119" s="95"/>
      <c r="CXS119" s="95"/>
      <c r="CXT119" s="95"/>
      <c r="CXU119" s="95"/>
      <c r="CXV119" s="95"/>
      <c r="CXW119" s="95"/>
      <c r="CXX119" s="95"/>
      <c r="CXY119" s="95"/>
      <c r="CXZ119" s="95"/>
      <c r="CYA119" s="95"/>
      <c r="CYB119" s="95"/>
      <c r="CYC119" s="95"/>
      <c r="CYD119" s="95"/>
      <c r="CYE119" s="95"/>
      <c r="CYF119" s="95"/>
      <c r="CYG119" s="95"/>
      <c r="CYH119" s="95"/>
      <c r="CYI119" s="95"/>
      <c r="CYJ119" s="95"/>
      <c r="CYK119" s="95"/>
      <c r="CYL119" s="95"/>
      <c r="CYM119" s="95"/>
      <c r="CYN119" s="95"/>
      <c r="CYO119" s="95"/>
      <c r="CYP119" s="95"/>
      <c r="CYQ119" s="95"/>
      <c r="CYR119" s="95"/>
      <c r="CYS119" s="95"/>
      <c r="CYT119" s="95"/>
      <c r="CYU119" s="95"/>
      <c r="CYV119" s="95"/>
      <c r="CYW119" s="95"/>
      <c r="CYX119" s="95"/>
      <c r="CYY119" s="95"/>
      <c r="CYZ119" s="95"/>
      <c r="CZA119" s="95"/>
      <c r="CZB119" s="95"/>
      <c r="CZC119" s="95"/>
      <c r="CZD119" s="95"/>
      <c r="CZE119" s="95"/>
      <c r="CZF119" s="95"/>
      <c r="CZG119" s="95"/>
      <c r="CZH119" s="95"/>
      <c r="CZI119" s="95"/>
      <c r="CZJ119" s="95"/>
      <c r="CZK119" s="95"/>
      <c r="CZL119" s="95"/>
      <c r="CZM119" s="95"/>
      <c r="CZN119" s="95"/>
      <c r="CZO119" s="95"/>
      <c r="CZP119" s="95"/>
      <c r="CZQ119" s="95"/>
      <c r="CZR119" s="95"/>
      <c r="CZS119" s="95"/>
      <c r="CZT119" s="95"/>
      <c r="CZU119" s="95"/>
      <c r="CZV119" s="95"/>
      <c r="CZW119" s="95"/>
      <c r="CZX119" s="95"/>
      <c r="CZY119" s="95"/>
      <c r="CZZ119" s="95"/>
      <c r="DAA119" s="95"/>
      <c r="DAB119" s="95"/>
      <c r="DAC119" s="95"/>
      <c r="DAD119" s="95"/>
      <c r="DAE119" s="95"/>
      <c r="DAF119" s="95"/>
      <c r="DAG119" s="95"/>
      <c r="DAH119" s="95"/>
      <c r="DAI119" s="95"/>
      <c r="DAJ119" s="95"/>
      <c r="DAK119" s="95"/>
      <c r="DAL119" s="95"/>
      <c r="DAM119" s="95"/>
      <c r="DAN119" s="95"/>
      <c r="DAO119" s="95"/>
      <c r="DAP119" s="95"/>
      <c r="DAQ119" s="95"/>
      <c r="DAR119" s="95"/>
      <c r="DAS119" s="95"/>
      <c r="DAT119" s="95"/>
      <c r="DAU119" s="95"/>
      <c r="DAV119" s="95"/>
      <c r="DAW119" s="95"/>
      <c r="DAX119" s="95"/>
      <c r="DAY119" s="95"/>
      <c r="DAZ119" s="95"/>
      <c r="DBA119" s="95"/>
      <c r="DBB119" s="95"/>
      <c r="DBC119" s="95"/>
      <c r="DBD119" s="95"/>
      <c r="DBE119" s="95"/>
      <c r="DBF119" s="95"/>
      <c r="DBG119" s="95"/>
      <c r="DBH119" s="95"/>
      <c r="DBI119" s="95"/>
      <c r="DBJ119" s="95"/>
      <c r="DBK119" s="95"/>
      <c r="DBL119" s="95"/>
      <c r="DBM119" s="95"/>
      <c r="DBN119" s="95"/>
      <c r="DBO119" s="95"/>
      <c r="DBP119" s="95"/>
      <c r="DBQ119" s="95"/>
      <c r="DBR119" s="95"/>
      <c r="DBS119" s="95"/>
      <c r="DBT119" s="95"/>
      <c r="DBU119" s="95"/>
      <c r="DBV119" s="95"/>
      <c r="DBW119" s="95"/>
      <c r="DBX119" s="95"/>
      <c r="DBY119" s="95"/>
      <c r="DBZ119" s="95"/>
      <c r="DCA119" s="95"/>
      <c r="DCB119" s="95"/>
      <c r="DCC119" s="95"/>
      <c r="DCD119" s="95"/>
      <c r="DCE119" s="95"/>
      <c r="DCF119" s="95"/>
      <c r="DCG119" s="95"/>
      <c r="DCH119" s="95"/>
      <c r="DCI119" s="95"/>
      <c r="DCJ119" s="95"/>
      <c r="DCK119" s="95"/>
      <c r="DCL119" s="95"/>
      <c r="DCM119" s="95"/>
      <c r="DCN119" s="95"/>
      <c r="DCO119" s="95"/>
      <c r="DCP119" s="95"/>
      <c r="DCQ119" s="95"/>
      <c r="DCR119" s="95"/>
      <c r="DCS119" s="95"/>
      <c r="DCT119" s="95"/>
      <c r="DCU119" s="95"/>
      <c r="DCV119" s="95"/>
      <c r="DCW119" s="95"/>
      <c r="DCX119" s="95"/>
      <c r="DCY119" s="95"/>
      <c r="DCZ119" s="95"/>
      <c r="DDA119" s="95"/>
      <c r="DDB119" s="95"/>
      <c r="DDC119" s="95"/>
      <c r="DDD119" s="95"/>
      <c r="DDE119" s="95"/>
      <c r="DDF119" s="95"/>
      <c r="DDG119" s="95"/>
      <c r="DDH119" s="95"/>
      <c r="DDI119" s="95"/>
      <c r="DDJ119" s="95"/>
      <c r="DDK119" s="95"/>
      <c r="DDL119" s="95"/>
      <c r="DDM119" s="95"/>
      <c r="DDN119" s="95"/>
      <c r="DDO119" s="95"/>
      <c r="DDP119" s="95"/>
      <c r="DDQ119" s="95"/>
      <c r="DDR119" s="95"/>
      <c r="DDS119" s="95"/>
      <c r="DDT119" s="95"/>
      <c r="DDU119" s="95"/>
      <c r="DDV119" s="95"/>
      <c r="DDW119" s="95"/>
      <c r="DDX119" s="95"/>
      <c r="DDY119" s="95"/>
      <c r="DDZ119" s="95"/>
      <c r="DEA119" s="95"/>
      <c r="DEB119" s="95"/>
      <c r="DEC119" s="95"/>
      <c r="DED119" s="95"/>
      <c r="DEE119" s="95"/>
      <c r="DEF119" s="95"/>
      <c r="DEG119" s="95"/>
      <c r="DEH119" s="95"/>
      <c r="DEI119" s="95"/>
      <c r="DEJ119" s="95"/>
      <c r="DEK119" s="95"/>
      <c r="DEL119" s="95"/>
      <c r="DEM119" s="95"/>
      <c r="DEN119" s="95"/>
      <c r="DEO119" s="95"/>
      <c r="DEP119" s="95"/>
      <c r="DEQ119" s="95"/>
      <c r="DER119" s="95"/>
      <c r="DES119" s="95"/>
      <c r="DET119" s="95"/>
      <c r="DEU119" s="95"/>
      <c r="DEV119" s="95"/>
      <c r="DEW119" s="95"/>
      <c r="DEX119" s="95"/>
      <c r="DEY119" s="95"/>
      <c r="DEZ119" s="95"/>
      <c r="DFA119" s="95"/>
      <c r="DFB119" s="95"/>
      <c r="DFC119" s="95"/>
      <c r="DFD119" s="95"/>
      <c r="DFE119" s="95"/>
      <c r="DFF119" s="95"/>
      <c r="DFG119" s="95"/>
      <c r="DFH119" s="95"/>
      <c r="DFI119" s="95"/>
      <c r="DFJ119" s="95"/>
      <c r="DFK119" s="95"/>
      <c r="DFL119" s="95"/>
      <c r="DFM119" s="95"/>
      <c r="DFN119" s="95"/>
      <c r="DFO119" s="95"/>
      <c r="DFP119" s="95"/>
      <c r="DFQ119" s="95"/>
      <c r="DFR119" s="95"/>
      <c r="DFS119" s="95"/>
      <c r="DFT119" s="95"/>
      <c r="DFU119" s="95"/>
      <c r="DFV119" s="95"/>
      <c r="DFW119" s="95"/>
      <c r="DFX119" s="95"/>
      <c r="DFY119" s="95"/>
      <c r="DFZ119" s="95"/>
      <c r="DGA119" s="95"/>
      <c r="DGB119" s="95"/>
      <c r="DGC119" s="95"/>
      <c r="DGD119" s="95"/>
      <c r="DGE119" s="95"/>
      <c r="DGF119" s="95"/>
      <c r="DGG119" s="95"/>
      <c r="DGH119" s="95"/>
      <c r="DGI119" s="95"/>
      <c r="DGJ119" s="95"/>
      <c r="DGK119" s="95"/>
      <c r="DGL119" s="95"/>
      <c r="DGM119" s="95"/>
      <c r="DGN119" s="95"/>
      <c r="DGO119" s="95"/>
      <c r="DGP119" s="95"/>
      <c r="DGQ119" s="95"/>
      <c r="DGR119" s="95"/>
      <c r="DGS119" s="95"/>
      <c r="DGT119" s="95"/>
      <c r="DGU119" s="95"/>
      <c r="DGV119" s="95"/>
      <c r="DGW119" s="95"/>
      <c r="DGX119" s="95"/>
      <c r="DGY119" s="95"/>
      <c r="DGZ119" s="95"/>
      <c r="DHA119" s="95"/>
      <c r="DHB119" s="95"/>
      <c r="DHC119" s="95"/>
      <c r="DHD119" s="95"/>
      <c r="DHE119" s="95"/>
      <c r="DHF119" s="95"/>
      <c r="DHG119" s="95"/>
      <c r="DHH119" s="95"/>
      <c r="DHI119" s="95"/>
      <c r="DHJ119" s="95"/>
      <c r="DHK119" s="95"/>
      <c r="DHL119" s="95"/>
      <c r="DHM119" s="95"/>
      <c r="DHN119" s="95"/>
      <c r="DHO119" s="95"/>
      <c r="DHP119" s="95"/>
      <c r="DHQ119" s="95"/>
      <c r="DHR119" s="95"/>
      <c r="DHS119" s="95"/>
      <c r="DHT119" s="95"/>
      <c r="DHU119" s="95"/>
      <c r="DHV119" s="95"/>
      <c r="DHW119" s="95"/>
      <c r="DHX119" s="95"/>
      <c r="DHY119" s="95"/>
      <c r="DHZ119" s="95"/>
      <c r="DIA119" s="95"/>
      <c r="DIB119" s="95"/>
      <c r="DIC119" s="95"/>
      <c r="DID119" s="95"/>
      <c r="DIE119" s="95"/>
      <c r="DIF119" s="95"/>
      <c r="DIG119" s="95"/>
      <c r="DIH119" s="95"/>
      <c r="DII119" s="95"/>
      <c r="DIJ119" s="95"/>
      <c r="DIK119" s="95"/>
      <c r="DIL119" s="95"/>
      <c r="DIM119" s="95"/>
      <c r="DIN119" s="95"/>
      <c r="DIO119" s="95"/>
      <c r="DIP119" s="95"/>
      <c r="DIQ119" s="95"/>
      <c r="DIR119" s="95"/>
      <c r="DIS119" s="95"/>
      <c r="DIT119" s="95"/>
      <c r="DIU119" s="95"/>
      <c r="DIV119" s="95"/>
      <c r="DIW119" s="95"/>
      <c r="DIX119" s="95"/>
      <c r="DIY119" s="95"/>
      <c r="DIZ119" s="95"/>
      <c r="DJA119" s="95"/>
      <c r="DJB119" s="95"/>
      <c r="DJC119" s="95"/>
      <c r="DJD119" s="95"/>
      <c r="DJE119" s="95"/>
      <c r="DJF119" s="95"/>
      <c r="DJG119" s="95"/>
      <c r="DJH119" s="95"/>
      <c r="DJI119" s="95"/>
      <c r="DJJ119" s="95"/>
      <c r="DJK119" s="95"/>
      <c r="DJL119" s="95"/>
      <c r="DJM119" s="95"/>
      <c r="DJN119" s="95"/>
      <c r="DJO119" s="95"/>
      <c r="DJP119" s="95"/>
      <c r="DJQ119" s="95"/>
      <c r="DJR119" s="95"/>
      <c r="DJS119" s="95"/>
      <c r="DJT119" s="95"/>
      <c r="DJU119" s="95"/>
      <c r="DJV119" s="95"/>
      <c r="DJW119" s="95"/>
      <c r="DJX119" s="95"/>
      <c r="DJY119" s="95"/>
      <c r="DJZ119" s="95"/>
      <c r="DKA119" s="95"/>
      <c r="DKB119" s="95"/>
      <c r="DKC119" s="95"/>
      <c r="DKD119" s="95"/>
      <c r="DKE119" s="95"/>
      <c r="DKF119" s="95"/>
      <c r="DKG119" s="95"/>
      <c r="DKH119" s="95"/>
      <c r="DKI119" s="95"/>
      <c r="DKJ119" s="95"/>
      <c r="DKK119" s="95"/>
      <c r="DKL119" s="95"/>
      <c r="DKM119" s="95"/>
      <c r="DKN119" s="95"/>
      <c r="DKO119" s="95"/>
      <c r="DKP119" s="95"/>
      <c r="DKQ119" s="95"/>
      <c r="DKR119" s="95"/>
      <c r="DKS119" s="95"/>
      <c r="DKT119" s="95"/>
      <c r="DKU119" s="95"/>
      <c r="DKV119" s="95"/>
      <c r="DKW119" s="95"/>
      <c r="DKX119" s="95"/>
      <c r="DKY119" s="95"/>
      <c r="DKZ119" s="95"/>
      <c r="DLA119" s="95"/>
      <c r="DLB119" s="95"/>
      <c r="DLC119" s="95"/>
      <c r="DLD119" s="95"/>
      <c r="DLE119" s="95"/>
      <c r="DLF119" s="95"/>
      <c r="DLG119" s="95"/>
      <c r="DLH119" s="95"/>
      <c r="DLI119" s="95"/>
      <c r="DLJ119" s="95"/>
      <c r="DLK119" s="95"/>
      <c r="DLL119" s="95"/>
      <c r="DLM119" s="95"/>
      <c r="DLN119" s="95"/>
      <c r="DLO119" s="95"/>
      <c r="DLP119" s="95"/>
      <c r="DLQ119" s="95"/>
      <c r="DLR119" s="95"/>
      <c r="DLS119" s="95"/>
      <c r="DLT119" s="95"/>
      <c r="DLU119" s="95"/>
      <c r="DLV119" s="95"/>
      <c r="DLW119" s="95"/>
      <c r="DLX119" s="95"/>
      <c r="DLY119" s="95"/>
      <c r="DLZ119" s="95"/>
      <c r="DMA119" s="95"/>
      <c r="DMB119" s="95"/>
      <c r="DMC119" s="95"/>
      <c r="DMD119" s="95"/>
      <c r="DME119" s="95"/>
      <c r="DMF119" s="95"/>
      <c r="DMG119" s="95"/>
      <c r="DMH119" s="95"/>
      <c r="DMI119" s="95"/>
      <c r="DMJ119" s="95"/>
      <c r="DMK119" s="95"/>
      <c r="DML119" s="95"/>
      <c r="DMM119" s="95"/>
      <c r="DMN119" s="95"/>
      <c r="DMO119" s="95"/>
      <c r="DMP119" s="95"/>
      <c r="DMQ119" s="95"/>
      <c r="DMR119" s="95"/>
      <c r="DMS119" s="95"/>
      <c r="DMT119" s="95"/>
      <c r="DMU119" s="95"/>
      <c r="DMV119" s="95"/>
      <c r="DMW119" s="95"/>
      <c r="DMX119" s="95"/>
      <c r="DMY119" s="95"/>
      <c r="DMZ119" s="95"/>
      <c r="DNA119" s="95"/>
      <c r="DNB119" s="95"/>
      <c r="DNC119" s="95"/>
      <c r="DND119" s="95"/>
      <c r="DNE119" s="95"/>
      <c r="DNF119" s="95"/>
      <c r="DNG119" s="95"/>
      <c r="DNH119" s="95"/>
      <c r="DNI119" s="95"/>
      <c r="DNJ119" s="95"/>
      <c r="DNK119" s="95"/>
      <c r="DNL119" s="95"/>
      <c r="DNM119" s="95"/>
      <c r="DNN119" s="95"/>
      <c r="DNO119" s="95"/>
      <c r="DNP119" s="95"/>
      <c r="DNQ119" s="95"/>
      <c r="DNR119" s="95"/>
      <c r="DNS119" s="95"/>
      <c r="DNT119" s="95"/>
      <c r="DNU119" s="95"/>
      <c r="DNV119" s="95"/>
      <c r="DNW119" s="95"/>
      <c r="DNX119" s="95"/>
      <c r="DNY119" s="95"/>
      <c r="DNZ119" s="95"/>
      <c r="DOA119" s="95"/>
      <c r="DOB119" s="95"/>
      <c r="DOC119" s="95"/>
      <c r="DOD119" s="95"/>
      <c r="DOE119" s="95"/>
      <c r="DOF119" s="95"/>
      <c r="DOG119" s="95"/>
      <c r="DOH119" s="95"/>
      <c r="DOI119" s="95"/>
      <c r="DOJ119" s="95"/>
      <c r="DOK119" s="95"/>
      <c r="DOL119" s="95"/>
      <c r="DOM119" s="95"/>
      <c r="DON119" s="95"/>
      <c r="DOO119" s="95"/>
      <c r="DOP119" s="95"/>
      <c r="DOQ119" s="95"/>
      <c r="DOR119" s="95"/>
      <c r="DOS119" s="95"/>
      <c r="DOT119" s="95"/>
      <c r="DOU119" s="95"/>
      <c r="DOV119" s="95"/>
      <c r="DOW119" s="95"/>
      <c r="DOX119" s="95"/>
      <c r="DOY119" s="95"/>
      <c r="DOZ119" s="95"/>
      <c r="DPA119" s="95"/>
      <c r="DPB119" s="95"/>
      <c r="DPC119" s="95"/>
      <c r="DPD119" s="95"/>
      <c r="DPE119" s="95"/>
      <c r="DPF119" s="95"/>
      <c r="DPG119" s="95"/>
      <c r="DPH119" s="95"/>
      <c r="DPI119" s="95"/>
      <c r="DPJ119" s="95"/>
      <c r="DPK119" s="95"/>
      <c r="DPL119" s="95"/>
      <c r="DPM119" s="95"/>
      <c r="DPN119" s="95"/>
      <c r="DPO119" s="95"/>
      <c r="DPP119" s="95"/>
      <c r="DPQ119" s="95"/>
      <c r="DPR119" s="95"/>
      <c r="DPS119" s="95"/>
      <c r="DPT119" s="95"/>
      <c r="DPU119" s="95"/>
      <c r="DPV119" s="95"/>
      <c r="DPW119" s="95"/>
      <c r="DPX119" s="95"/>
      <c r="DPY119" s="95"/>
      <c r="DPZ119" s="95"/>
      <c r="DQA119" s="95"/>
      <c r="DQB119" s="95"/>
      <c r="DQC119" s="95"/>
      <c r="DQD119" s="95"/>
      <c r="DQE119" s="95"/>
      <c r="DQF119" s="95"/>
      <c r="DQG119" s="95"/>
      <c r="DQH119" s="95"/>
      <c r="DQI119" s="95"/>
      <c r="DQJ119" s="95"/>
      <c r="DQK119" s="95"/>
      <c r="DQL119" s="95"/>
      <c r="DQM119" s="95"/>
      <c r="DQN119" s="95"/>
      <c r="DQO119" s="95"/>
      <c r="DQP119" s="95"/>
      <c r="DQQ119" s="95"/>
      <c r="DQR119" s="95"/>
      <c r="DQS119" s="95"/>
      <c r="DQT119" s="95"/>
      <c r="DQU119" s="95"/>
      <c r="DQV119" s="95"/>
      <c r="DQW119" s="95"/>
      <c r="DQX119" s="95"/>
      <c r="DQY119" s="95"/>
      <c r="DQZ119" s="95"/>
      <c r="DRA119" s="95"/>
      <c r="DRB119" s="95"/>
      <c r="DRC119" s="95"/>
      <c r="DRD119" s="95"/>
      <c r="DRE119" s="95"/>
      <c r="DRF119" s="95"/>
      <c r="DRG119" s="95"/>
      <c r="DRH119" s="95"/>
      <c r="DRI119" s="95"/>
      <c r="DRJ119" s="95"/>
      <c r="DRK119" s="95"/>
      <c r="DRL119" s="95"/>
      <c r="DRM119" s="95"/>
      <c r="DRN119" s="95"/>
      <c r="DRO119" s="95"/>
      <c r="DRP119" s="95"/>
      <c r="DRQ119" s="95"/>
      <c r="DRR119" s="95"/>
      <c r="DRS119" s="95"/>
      <c r="DRT119" s="95"/>
      <c r="DRU119" s="95"/>
      <c r="DRV119" s="95"/>
      <c r="DRW119" s="95"/>
      <c r="DRX119" s="95"/>
      <c r="DRY119" s="95"/>
      <c r="DRZ119" s="95"/>
      <c r="DSA119" s="95"/>
      <c r="DSB119" s="95"/>
      <c r="DSC119" s="95"/>
      <c r="DSD119" s="95"/>
      <c r="DSE119" s="95"/>
      <c r="DSF119" s="95"/>
      <c r="DSG119" s="95"/>
      <c r="DSH119" s="95"/>
      <c r="DSI119" s="95"/>
      <c r="DSJ119" s="95"/>
      <c r="DSK119" s="95"/>
      <c r="DSL119" s="95"/>
      <c r="DSM119" s="95"/>
      <c r="DSN119" s="95"/>
      <c r="DSO119" s="95"/>
      <c r="DSP119" s="95"/>
      <c r="DSQ119" s="95"/>
      <c r="DSR119" s="95"/>
      <c r="DSS119" s="95"/>
      <c r="DST119" s="95"/>
      <c r="DSU119" s="95"/>
      <c r="DSV119" s="95"/>
      <c r="DSW119" s="95"/>
      <c r="DSX119" s="95"/>
      <c r="DSY119" s="95"/>
      <c r="DSZ119" s="95"/>
      <c r="DTA119" s="95"/>
      <c r="DTB119" s="95"/>
      <c r="DTC119" s="95"/>
      <c r="DTD119" s="95"/>
      <c r="DTE119" s="95"/>
      <c r="DTF119" s="95"/>
      <c r="DTG119" s="95"/>
      <c r="DTH119" s="95"/>
      <c r="DTI119" s="95"/>
      <c r="DTJ119" s="95"/>
      <c r="DTK119" s="95"/>
      <c r="DTL119" s="95"/>
      <c r="DTM119" s="95"/>
      <c r="DTN119" s="95"/>
      <c r="DTO119" s="95"/>
      <c r="DTP119" s="95"/>
      <c r="DTQ119" s="95"/>
      <c r="DTR119" s="95"/>
      <c r="DTS119" s="95"/>
      <c r="DTT119" s="95"/>
      <c r="DTU119" s="95"/>
      <c r="DTV119" s="95"/>
      <c r="DTW119" s="95"/>
      <c r="DTX119" s="95"/>
      <c r="DTY119" s="95"/>
      <c r="DTZ119" s="95"/>
      <c r="DUA119" s="95"/>
      <c r="DUB119" s="95"/>
      <c r="DUC119" s="95"/>
      <c r="DUD119" s="95"/>
      <c r="DUE119" s="95"/>
      <c r="DUF119" s="95"/>
      <c r="DUG119" s="95"/>
      <c r="DUH119" s="95"/>
      <c r="DUI119" s="95"/>
      <c r="DUJ119" s="95"/>
      <c r="DUK119" s="95"/>
      <c r="DUL119" s="95"/>
      <c r="DUM119" s="95"/>
      <c r="DUN119" s="95"/>
      <c r="DUO119" s="95"/>
      <c r="DUP119" s="95"/>
      <c r="DUQ119" s="95"/>
      <c r="DUR119" s="95"/>
      <c r="DUS119" s="95"/>
      <c r="DUT119" s="95"/>
      <c r="DUU119" s="95"/>
      <c r="DUV119" s="95"/>
      <c r="DUW119" s="95"/>
      <c r="DUX119" s="95"/>
      <c r="DUY119" s="95"/>
      <c r="DUZ119" s="95"/>
      <c r="DVA119" s="95"/>
      <c r="DVB119" s="95"/>
      <c r="DVC119" s="95"/>
      <c r="DVD119" s="95"/>
      <c r="DVE119" s="95"/>
      <c r="DVF119" s="95"/>
      <c r="DVG119" s="95"/>
      <c r="DVH119" s="95"/>
      <c r="DVI119" s="95"/>
      <c r="DVJ119" s="95"/>
      <c r="DVK119" s="95"/>
      <c r="DVL119" s="95"/>
      <c r="DVM119" s="95"/>
      <c r="DVN119" s="95"/>
      <c r="DVO119" s="95"/>
      <c r="DVP119" s="95"/>
      <c r="DVQ119" s="95"/>
      <c r="DVR119" s="95"/>
      <c r="DVS119" s="95"/>
      <c r="DVT119" s="95"/>
      <c r="DVU119" s="95"/>
      <c r="DVV119" s="95"/>
      <c r="DVW119" s="95"/>
      <c r="DVX119" s="95"/>
      <c r="DVY119" s="95"/>
      <c r="DVZ119" s="95"/>
      <c r="DWA119" s="95"/>
      <c r="DWB119" s="95"/>
      <c r="DWC119" s="95"/>
      <c r="DWD119" s="95"/>
      <c r="DWE119" s="95"/>
      <c r="DWF119" s="95"/>
      <c r="DWG119" s="95"/>
      <c r="DWH119" s="95"/>
      <c r="DWI119" s="95"/>
      <c r="DWJ119" s="95"/>
      <c r="DWK119" s="95"/>
      <c r="DWL119" s="95"/>
      <c r="DWM119" s="95"/>
      <c r="DWN119" s="95"/>
      <c r="DWO119" s="95"/>
      <c r="DWP119" s="95"/>
      <c r="DWQ119" s="95"/>
      <c r="DWR119" s="95"/>
      <c r="DWS119" s="95"/>
      <c r="DWT119" s="95"/>
      <c r="DWU119" s="95"/>
      <c r="DWV119" s="95"/>
      <c r="DWW119" s="95"/>
      <c r="DWX119" s="95"/>
      <c r="DWY119" s="95"/>
      <c r="DWZ119" s="95"/>
      <c r="DXA119" s="95"/>
      <c r="DXB119" s="95"/>
      <c r="DXC119" s="95"/>
      <c r="DXD119" s="95"/>
      <c r="DXE119" s="95"/>
      <c r="DXF119" s="95"/>
      <c r="DXG119" s="95"/>
      <c r="DXH119" s="95"/>
      <c r="DXI119" s="95"/>
      <c r="DXJ119" s="95"/>
      <c r="DXK119" s="95"/>
      <c r="DXL119" s="95"/>
      <c r="DXM119" s="95"/>
      <c r="DXN119" s="95"/>
      <c r="DXO119" s="95"/>
      <c r="DXP119" s="95"/>
      <c r="DXQ119" s="95"/>
      <c r="DXR119" s="95"/>
      <c r="DXS119" s="95"/>
      <c r="DXT119" s="95"/>
      <c r="DXU119" s="95"/>
      <c r="DXV119" s="95"/>
      <c r="DXW119" s="95"/>
      <c r="DXX119" s="95"/>
      <c r="DXY119" s="95"/>
      <c r="DXZ119" s="95"/>
      <c r="DYA119" s="95"/>
      <c r="DYB119" s="95"/>
      <c r="DYC119" s="95"/>
      <c r="DYD119" s="95"/>
      <c r="DYE119" s="95"/>
      <c r="DYF119" s="95"/>
      <c r="DYG119" s="95"/>
      <c r="DYH119" s="95"/>
      <c r="DYI119" s="95"/>
      <c r="DYJ119" s="95"/>
      <c r="DYK119" s="95"/>
      <c r="DYL119" s="95"/>
      <c r="DYM119" s="95"/>
      <c r="DYN119" s="95"/>
      <c r="DYO119" s="95"/>
      <c r="DYP119" s="95"/>
      <c r="DYQ119" s="95"/>
      <c r="DYR119" s="95"/>
      <c r="DYS119" s="95"/>
      <c r="DYT119" s="95"/>
      <c r="DYU119" s="95"/>
      <c r="DYV119" s="95"/>
      <c r="DYW119" s="95"/>
      <c r="DYX119" s="95"/>
      <c r="DYY119" s="95"/>
      <c r="DYZ119" s="95"/>
      <c r="DZA119" s="95"/>
      <c r="DZB119" s="95"/>
      <c r="DZC119" s="95"/>
      <c r="DZD119" s="95"/>
      <c r="DZE119" s="95"/>
      <c r="DZF119" s="95"/>
      <c r="DZG119" s="95"/>
      <c r="DZH119" s="95"/>
      <c r="DZI119" s="95"/>
      <c r="DZJ119" s="95"/>
      <c r="DZK119" s="95"/>
      <c r="DZL119" s="95"/>
      <c r="DZM119" s="95"/>
      <c r="DZN119" s="95"/>
      <c r="DZO119" s="95"/>
      <c r="DZP119" s="95"/>
      <c r="DZQ119" s="95"/>
      <c r="DZR119" s="95"/>
      <c r="DZS119" s="95"/>
      <c r="DZT119" s="95"/>
      <c r="DZU119" s="95"/>
      <c r="DZV119" s="95"/>
      <c r="DZW119" s="95"/>
      <c r="DZX119" s="95"/>
      <c r="DZY119" s="95"/>
      <c r="DZZ119" s="95"/>
      <c r="EAA119" s="95"/>
      <c r="EAB119" s="95"/>
      <c r="EAC119" s="95"/>
      <c r="EAD119" s="95"/>
      <c r="EAE119" s="95"/>
      <c r="EAF119" s="95"/>
      <c r="EAG119" s="95"/>
      <c r="EAH119" s="95"/>
      <c r="EAI119" s="95"/>
      <c r="EAJ119" s="95"/>
      <c r="EAK119" s="95"/>
      <c r="EAL119" s="95"/>
      <c r="EAM119" s="95"/>
      <c r="EAN119" s="95"/>
      <c r="EAO119" s="95"/>
      <c r="EAP119" s="95"/>
      <c r="EAQ119" s="95"/>
      <c r="EAR119" s="95"/>
      <c r="EAS119" s="95"/>
      <c r="EAT119" s="95"/>
      <c r="EAU119" s="95"/>
      <c r="EAV119" s="95"/>
      <c r="EAW119" s="95"/>
      <c r="EAX119" s="95"/>
      <c r="EAY119" s="95"/>
      <c r="EAZ119" s="95"/>
      <c r="EBA119" s="95"/>
      <c r="EBB119" s="95"/>
      <c r="EBC119" s="95"/>
      <c r="EBD119" s="95"/>
      <c r="EBE119" s="95"/>
      <c r="EBF119" s="95"/>
      <c r="EBG119" s="95"/>
      <c r="EBH119" s="95"/>
      <c r="EBI119" s="95"/>
      <c r="EBJ119" s="95"/>
      <c r="EBK119" s="95"/>
      <c r="EBL119" s="95"/>
      <c r="EBM119" s="95"/>
      <c r="EBN119" s="95"/>
      <c r="EBO119" s="95"/>
      <c r="EBP119" s="95"/>
      <c r="EBQ119" s="95"/>
      <c r="EBR119" s="95"/>
      <c r="EBS119" s="95"/>
      <c r="EBT119" s="95"/>
      <c r="EBU119" s="95"/>
      <c r="EBV119" s="95"/>
      <c r="EBW119" s="95"/>
      <c r="EBX119" s="95"/>
      <c r="EBY119" s="95"/>
      <c r="EBZ119" s="95"/>
      <c r="ECA119" s="95"/>
      <c r="ECB119" s="95"/>
      <c r="ECC119" s="95"/>
      <c r="ECD119" s="95"/>
      <c r="ECE119" s="95"/>
      <c r="ECF119" s="95"/>
      <c r="ECG119" s="95"/>
      <c r="ECH119" s="95"/>
      <c r="ECI119" s="95"/>
      <c r="ECJ119" s="95"/>
      <c r="ECK119" s="95"/>
      <c r="ECL119" s="95"/>
      <c r="ECM119" s="95"/>
      <c r="ECN119" s="95"/>
      <c r="ECO119" s="95"/>
      <c r="ECP119" s="95"/>
      <c r="ECQ119" s="95"/>
      <c r="ECR119" s="95"/>
      <c r="ECS119" s="95"/>
      <c r="ECT119" s="95"/>
      <c r="ECU119" s="95"/>
      <c r="ECV119" s="95"/>
      <c r="ECW119" s="95"/>
      <c r="ECX119" s="95"/>
      <c r="ECY119" s="95"/>
      <c r="ECZ119" s="95"/>
      <c r="EDA119" s="95"/>
      <c r="EDB119" s="95"/>
      <c r="EDC119" s="95"/>
      <c r="EDD119" s="95"/>
      <c r="EDE119" s="95"/>
      <c r="EDF119" s="95"/>
      <c r="EDG119" s="95"/>
      <c r="EDH119" s="95"/>
      <c r="EDI119" s="95"/>
      <c r="EDJ119" s="95"/>
      <c r="EDK119" s="95"/>
      <c r="EDL119" s="95"/>
      <c r="EDM119" s="95"/>
      <c r="EDN119" s="95"/>
      <c r="EDO119" s="95"/>
      <c r="EDP119" s="95"/>
      <c r="EDQ119" s="95"/>
      <c r="EDR119" s="95"/>
      <c r="EDS119" s="95"/>
      <c r="EDT119" s="95"/>
      <c r="EDU119" s="95"/>
      <c r="EDV119" s="95"/>
      <c r="EDW119" s="95"/>
      <c r="EDX119" s="95"/>
      <c r="EDY119" s="95"/>
      <c r="EDZ119" s="95"/>
      <c r="EEA119" s="95"/>
      <c r="EEB119" s="95"/>
      <c r="EEC119" s="95"/>
      <c r="EED119" s="95"/>
      <c r="EEE119" s="95"/>
      <c r="EEF119" s="95"/>
      <c r="EEG119" s="95"/>
      <c r="EEH119" s="95"/>
      <c r="EEI119" s="95"/>
      <c r="EEJ119" s="95"/>
      <c r="EEK119" s="95"/>
      <c r="EEL119" s="95"/>
      <c r="EEM119" s="95"/>
      <c r="EEN119" s="95"/>
      <c r="EEO119" s="95"/>
      <c r="EEP119" s="95"/>
      <c r="EEQ119" s="95"/>
      <c r="EER119" s="95"/>
      <c r="EES119" s="95"/>
      <c r="EET119" s="95"/>
      <c r="EEU119" s="95"/>
      <c r="EEV119" s="95"/>
      <c r="EEW119" s="95"/>
      <c r="EEX119" s="95"/>
      <c r="EEY119" s="95"/>
      <c r="EEZ119" s="95"/>
      <c r="EFA119" s="95"/>
      <c r="EFB119" s="95"/>
      <c r="EFC119" s="95"/>
      <c r="EFD119" s="95"/>
      <c r="EFE119" s="95"/>
      <c r="EFF119" s="95"/>
      <c r="EFG119" s="95"/>
      <c r="EFH119" s="95"/>
      <c r="EFI119" s="95"/>
      <c r="EFJ119" s="95"/>
      <c r="EFK119" s="95"/>
      <c r="EFL119" s="95"/>
      <c r="EFM119" s="95"/>
      <c r="EFN119" s="95"/>
      <c r="EFO119" s="95"/>
      <c r="EFP119" s="95"/>
      <c r="EFQ119" s="95"/>
      <c r="EFR119" s="95"/>
      <c r="EFS119" s="95"/>
      <c r="EFT119" s="95"/>
      <c r="EFU119" s="95"/>
      <c r="EFV119" s="95"/>
      <c r="EFW119" s="95"/>
      <c r="EFX119" s="95"/>
      <c r="EFY119" s="95"/>
      <c r="EFZ119" s="95"/>
      <c r="EGA119" s="95"/>
      <c r="EGB119" s="95"/>
      <c r="EGC119" s="95"/>
      <c r="EGD119" s="95"/>
      <c r="EGE119" s="95"/>
      <c r="EGF119" s="95"/>
      <c r="EGG119" s="95"/>
      <c r="EGH119" s="95"/>
      <c r="EGI119" s="95"/>
      <c r="EGJ119" s="95"/>
      <c r="EGK119" s="95"/>
      <c r="EGL119" s="95"/>
      <c r="EGM119" s="95"/>
      <c r="EGN119" s="95"/>
      <c r="EGO119" s="95"/>
      <c r="EGP119" s="95"/>
      <c r="EGQ119" s="95"/>
      <c r="EGR119" s="95"/>
      <c r="EGS119" s="95"/>
      <c r="EGT119" s="95"/>
      <c r="EGU119" s="95"/>
      <c r="EGV119" s="95"/>
      <c r="EGW119" s="95"/>
      <c r="EGX119" s="95"/>
      <c r="EGY119" s="95"/>
      <c r="EGZ119" s="95"/>
      <c r="EHA119" s="95"/>
      <c r="EHB119" s="95"/>
      <c r="EHC119" s="95"/>
      <c r="EHD119" s="95"/>
      <c r="EHE119" s="95"/>
      <c r="EHF119" s="95"/>
      <c r="EHG119" s="95"/>
      <c r="EHH119" s="95"/>
      <c r="EHI119" s="95"/>
      <c r="EHJ119" s="95"/>
      <c r="EHK119" s="95"/>
      <c r="EHL119" s="95"/>
      <c r="EHM119" s="95"/>
      <c r="EHN119" s="95"/>
      <c r="EHO119" s="95"/>
      <c r="EHP119" s="95"/>
      <c r="EHQ119" s="95"/>
      <c r="EHR119" s="95"/>
      <c r="EHS119" s="95"/>
      <c r="EHT119" s="95"/>
      <c r="EHU119" s="95"/>
      <c r="EHV119" s="95"/>
      <c r="EHW119" s="95"/>
      <c r="EHX119" s="95"/>
      <c r="EHY119" s="95"/>
      <c r="EHZ119" s="95"/>
      <c r="EIA119" s="95"/>
      <c r="EIB119" s="95"/>
      <c r="EIC119" s="95"/>
      <c r="EID119" s="95"/>
      <c r="EIE119" s="95"/>
      <c r="EIF119" s="95"/>
      <c r="EIG119" s="95"/>
      <c r="EIH119" s="95"/>
      <c r="EII119" s="95"/>
      <c r="EIJ119" s="95"/>
      <c r="EIK119" s="95"/>
      <c r="EIL119" s="95"/>
      <c r="EIM119" s="95"/>
      <c r="EIN119" s="95"/>
      <c r="EIO119" s="95"/>
      <c r="EIP119" s="95"/>
      <c r="EIQ119" s="95"/>
      <c r="EIR119" s="95"/>
      <c r="EIS119" s="95"/>
      <c r="EIT119" s="95"/>
      <c r="EIU119" s="95"/>
      <c r="EIV119" s="95"/>
      <c r="EIW119" s="95"/>
      <c r="EIX119" s="95"/>
      <c r="EIY119" s="95"/>
      <c r="EIZ119" s="95"/>
      <c r="EJA119" s="95"/>
      <c r="EJB119" s="95"/>
      <c r="EJC119" s="95"/>
      <c r="EJD119" s="95"/>
      <c r="EJE119" s="95"/>
      <c r="EJF119" s="95"/>
      <c r="EJG119" s="95"/>
      <c r="EJH119" s="95"/>
      <c r="EJI119" s="95"/>
      <c r="EJJ119" s="95"/>
      <c r="EJK119" s="95"/>
      <c r="EJL119" s="95"/>
      <c r="EJM119" s="95"/>
      <c r="EJN119" s="95"/>
      <c r="EJO119" s="95"/>
      <c r="EJP119" s="95"/>
      <c r="EJQ119" s="95"/>
      <c r="EJR119" s="95"/>
      <c r="EJS119" s="95"/>
      <c r="EJT119" s="95"/>
      <c r="EJU119" s="95"/>
      <c r="EJV119" s="95"/>
      <c r="EJW119" s="95"/>
      <c r="EJX119" s="95"/>
      <c r="EJY119" s="95"/>
      <c r="EJZ119" s="95"/>
      <c r="EKA119" s="95"/>
      <c r="EKB119" s="95"/>
      <c r="EKC119" s="95"/>
      <c r="EKD119" s="95"/>
      <c r="EKE119" s="95"/>
      <c r="EKF119" s="95"/>
      <c r="EKG119" s="95"/>
      <c r="EKH119" s="95"/>
      <c r="EKI119" s="95"/>
      <c r="EKJ119" s="95"/>
      <c r="EKK119" s="95"/>
      <c r="EKL119" s="95"/>
      <c r="EKM119" s="95"/>
      <c r="EKN119" s="95"/>
      <c r="EKO119" s="95"/>
      <c r="EKP119" s="95"/>
      <c r="EKQ119" s="95"/>
      <c r="EKR119" s="95"/>
      <c r="EKS119" s="95"/>
      <c r="EKT119" s="95"/>
      <c r="EKU119" s="95"/>
      <c r="EKV119" s="95"/>
      <c r="EKW119" s="95"/>
      <c r="EKX119" s="95"/>
      <c r="EKY119" s="95"/>
      <c r="EKZ119" s="95"/>
      <c r="ELA119" s="95"/>
      <c r="ELB119" s="95"/>
      <c r="ELC119" s="95"/>
      <c r="ELD119" s="95"/>
      <c r="ELE119" s="95"/>
      <c r="ELF119" s="95"/>
      <c r="ELG119" s="95"/>
      <c r="ELH119" s="95"/>
      <c r="ELI119" s="95"/>
      <c r="ELJ119" s="95"/>
      <c r="ELK119" s="95"/>
      <c r="ELL119" s="95"/>
      <c r="ELM119" s="95"/>
      <c r="ELN119" s="95"/>
      <c r="ELO119" s="95"/>
      <c r="ELP119" s="95"/>
      <c r="ELQ119" s="95"/>
      <c r="ELR119" s="95"/>
      <c r="ELS119" s="95"/>
      <c r="ELT119" s="95"/>
      <c r="ELU119" s="95"/>
      <c r="ELV119" s="95"/>
      <c r="ELW119" s="95"/>
      <c r="ELX119" s="95"/>
      <c r="ELY119" s="95"/>
      <c r="ELZ119" s="95"/>
      <c r="EMA119" s="95"/>
      <c r="EMB119" s="95"/>
      <c r="EMC119" s="95"/>
      <c r="EMD119" s="95"/>
      <c r="EME119" s="95"/>
      <c r="EMF119" s="95"/>
      <c r="EMG119" s="95"/>
      <c r="EMH119" s="95"/>
      <c r="EMI119" s="95"/>
      <c r="EMJ119" s="95"/>
      <c r="EMK119" s="95"/>
      <c r="EML119" s="95"/>
      <c r="EMM119" s="95"/>
      <c r="EMN119" s="95"/>
      <c r="EMO119" s="95"/>
      <c r="EMP119" s="95"/>
      <c r="EMQ119" s="95"/>
      <c r="EMR119" s="95"/>
      <c r="EMS119" s="95"/>
      <c r="EMT119" s="95"/>
      <c r="EMU119" s="95"/>
      <c r="EMV119" s="95"/>
      <c r="EMW119" s="95"/>
      <c r="EMX119" s="95"/>
      <c r="EMY119" s="95"/>
      <c r="EMZ119" s="95"/>
      <c r="ENA119" s="95"/>
      <c r="ENB119" s="95"/>
      <c r="ENC119" s="95"/>
      <c r="END119" s="95"/>
      <c r="ENE119" s="95"/>
      <c r="ENF119" s="95"/>
      <c r="ENG119" s="95"/>
      <c r="ENH119" s="95"/>
      <c r="ENI119" s="95"/>
      <c r="ENJ119" s="95"/>
      <c r="ENK119" s="95"/>
      <c r="ENL119" s="95"/>
      <c r="ENM119" s="95"/>
      <c r="ENN119" s="95"/>
      <c r="ENO119" s="95"/>
      <c r="ENP119" s="95"/>
      <c r="ENQ119" s="95"/>
      <c r="ENR119" s="95"/>
      <c r="ENS119" s="95"/>
      <c r="ENT119" s="95"/>
      <c r="ENU119" s="95"/>
      <c r="ENV119" s="95"/>
      <c r="ENW119" s="95"/>
      <c r="ENX119" s="95"/>
      <c r="ENY119" s="95"/>
      <c r="ENZ119" s="95"/>
      <c r="EOA119" s="95"/>
      <c r="EOB119" s="95"/>
      <c r="EOC119" s="95"/>
      <c r="EOD119" s="95"/>
      <c r="EOE119" s="95"/>
      <c r="EOF119" s="95"/>
      <c r="EOG119" s="95"/>
      <c r="EOH119" s="95"/>
      <c r="EOI119" s="95"/>
      <c r="EOJ119" s="95"/>
      <c r="EOK119" s="95"/>
      <c r="EOL119" s="95"/>
      <c r="EOM119" s="95"/>
      <c r="EON119" s="95"/>
      <c r="EOO119" s="95"/>
      <c r="EOP119" s="95"/>
      <c r="EOQ119" s="95"/>
      <c r="EOR119" s="95"/>
      <c r="EOS119" s="95"/>
      <c r="EOT119" s="95"/>
      <c r="EOU119" s="95"/>
      <c r="EOV119" s="95"/>
      <c r="EOW119" s="95"/>
      <c r="EOX119" s="95"/>
      <c r="EOY119" s="95"/>
      <c r="EOZ119" s="95"/>
      <c r="EPA119" s="95"/>
      <c r="EPB119" s="95"/>
      <c r="EPC119" s="95"/>
      <c r="EPD119" s="95"/>
      <c r="EPE119" s="95"/>
      <c r="EPF119" s="95"/>
      <c r="EPG119" s="95"/>
      <c r="EPH119" s="95"/>
      <c r="EPI119" s="95"/>
      <c r="EPJ119" s="95"/>
      <c r="EPK119" s="95"/>
      <c r="EPL119" s="95"/>
      <c r="EPM119" s="95"/>
      <c r="EPN119" s="95"/>
      <c r="EPO119" s="95"/>
      <c r="EPP119" s="95"/>
      <c r="EPQ119" s="95"/>
      <c r="EPR119" s="95"/>
      <c r="EPS119" s="95"/>
      <c r="EPT119" s="95"/>
      <c r="EPU119" s="95"/>
      <c r="EPV119" s="95"/>
      <c r="EPW119" s="95"/>
      <c r="EPX119" s="95"/>
      <c r="EPY119" s="95"/>
      <c r="EPZ119" s="95"/>
      <c r="EQA119" s="95"/>
      <c r="EQB119" s="95"/>
      <c r="EQC119" s="95"/>
      <c r="EQD119" s="95"/>
      <c r="EQE119" s="95"/>
      <c r="EQF119" s="95"/>
      <c r="EQG119" s="95"/>
      <c r="EQH119" s="95"/>
      <c r="EQI119" s="95"/>
      <c r="EQJ119" s="95"/>
      <c r="EQK119" s="95"/>
      <c r="EQL119" s="95"/>
      <c r="EQM119" s="95"/>
      <c r="EQN119" s="95"/>
      <c r="EQO119" s="95"/>
      <c r="EQP119" s="95"/>
      <c r="EQQ119" s="95"/>
      <c r="EQR119" s="95"/>
      <c r="EQS119" s="95"/>
      <c r="EQT119" s="95"/>
      <c r="EQU119" s="95"/>
      <c r="EQV119" s="95"/>
      <c r="EQW119" s="95"/>
      <c r="EQX119" s="95"/>
      <c r="EQY119" s="95"/>
      <c r="EQZ119" s="95"/>
      <c r="ERA119" s="95"/>
      <c r="ERB119" s="95"/>
      <c r="ERC119" s="95"/>
      <c r="ERD119" s="95"/>
      <c r="ERE119" s="95"/>
      <c r="ERF119" s="95"/>
      <c r="ERG119" s="95"/>
      <c r="ERH119" s="95"/>
      <c r="ERI119" s="95"/>
      <c r="ERJ119" s="95"/>
      <c r="ERK119" s="95"/>
      <c r="ERL119" s="95"/>
      <c r="ERM119" s="95"/>
      <c r="ERN119" s="95"/>
      <c r="ERO119" s="95"/>
      <c r="ERP119" s="95"/>
      <c r="ERQ119" s="95"/>
      <c r="ERR119" s="95"/>
      <c r="ERS119" s="95"/>
      <c r="ERT119" s="95"/>
      <c r="ERU119" s="95"/>
      <c r="ERV119" s="95"/>
      <c r="ERW119" s="95"/>
      <c r="ERX119" s="95"/>
      <c r="ERY119" s="95"/>
      <c r="ERZ119" s="95"/>
      <c r="ESA119" s="95"/>
      <c r="ESB119" s="95"/>
      <c r="ESC119" s="95"/>
      <c r="ESD119" s="95"/>
      <c r="ESE119" s="95"/>
      <c r="ESF119" s="95"/>
      <c r="ESG119" s="95"/>
      <c r="ESH119" s="95"/>
      <c r="ESI119" s="95"/>
      <c r="ESJ119" s="95"/>
      <c r="ESK119" s="95"/>
      <c r="ESL119" s="95"/>
      <c r="ESM119" s="95"/>
      <c r="ESN119" s="95"/>
      <c r="ESO119" s="95"/>
      <c r="ESP119" s="95"/>
      <c r="ESQ119" s="95"/>
      <c r="ESR119" s="95"/>
      <c r="ESS119" s="95"/>
      <c r="EST119" s="95"/>
      <c r="ESU119" s="95"/>
      <c r="ESV119" s="95"/>
      <c r="ESW119" s="95"/>
      <c r="ESX119" s="95"/>
      <c r="ESY119" s="95"/>
      <c r="ESZ119" s="95"/>
      <c r="ETA119" s="95"/>
      <c r="ETB119" s="95"/>
      <c r="ETC119" s="95"/>
      <c r="ETD119" s="95"/>
      <c r="ETE119" s="95"/>
      <c r="ETF119" s="95"/>
      <c r="ETG119" s="95"/>
      <c r="ETH119" s="95"/>
      <c r="ETI119" s="95"/>
      <c r="ETJ119" s="95"/>
      <c r="ETK119" s="95"/>
      <c r="ETL119" s="95"/>
      <c r="ETM119" s="95"/>
      <c r="ETN119" s="95"/>
      <c r="ETO119" s="95"/>
      <c r="ETP119" s="95"/>
      <c r="ETQ119" s="95"/>
      <c r="ETR119" s="95"/>
      <c r="ETS119" s="95"/>
      <c r="ETT119" s="95"/>
      <c r="ETU119" s="95"/>
      <c r="ETV119" s="95"/>
      <c r="ETW119" s="95"/>
      <c r="ETX119" s="95"/>
      <c r="ETY119" s="95"/>
      <c r="ETZ119" s="95"/>
      <c r="EUA119" s="95"/>
      <c r="EUB119" s="95"/>
      <c r="EUC119" s="95"/>
      <c r="EUD119" s="95"/>
      <c r="EUE119" s="95"/>
      <c r="EUF119" s="95"/>
      <c r="EUG119" s="95"/>
      <c r="EUH119" s="95"/>
      <c r="EUI119" s="95"/>
      <c r="EUJ119" s="95"/>
      <c r="EUK119" s="95"/>
      <c r="EUL119" s="95"/>
      <c r="EUM119" s="95"/>
      <c r="EUN119" s="95"/>
      <c r="EUO119" s="95"/>
      <c r="EUP119" s="95"/>
      <c r="EUQ119" s="95"/>
      <c r="EUR119" s="95"/>
      <c r="EUS119" s="95"/>
      <c r="EUT119" s="95"/>
      <c r="EUU119" s="95"/>
      <c r="EUV119" s="95"/>
      <c r="EUW119" s="95"/>
      <c r="EUX119" s="95"/>
      <c r="EUY119" s="95"/>
      <c r="EUZ119" s="95"/>
      <c r="EVA119" s="95"/>
      <c r="EVB119" s="95"/>
      <c r="EVC119" s="95"/>
      <c r="EVD119" s="95"/>
      <c r="EVE119" s="95"/>
      <c r="EVF119" s="95"/>
      <c r="EVG119" s="95"/>
      <c r="EVH119" s="95"/>
      <c r="EVI119" s="95"/>
      <c r="EVJ119" s="95"/>
      <c r="EVK119" s="95"/>
      <c r="EVL119" s="95"/>
      <c r="EVM119" s="95"/>
      <c r="EVN119" s="95"/>
      <c r="EVO119" s="95"/>
      <c r="EVP119" s="95"/>
      <c r="EVQ119" s="95"/>
      <c r="EVR119" s="95"/>
      <c r="EVS119" s="95"/>
      <c r="EVT119" s="95"/>
      <c r="EVU119" s="95"/>
      <c r="EVV119" s="95"/>
      <c r="EVW119" s="95"/>
      <c r="EVX119" s="95"/>
      <c r="EVY119" s="95"/>
      <c r="EVZ119" s="95"/>
      <c r="EWA119" s="95"/>
      <c r="EWB119" s="95"/>
      <c r="EWC119" s="95"/>
      <c r="EWD119" s="95"/>
      <c r="EWE119" s="95"/>
      <c r="EWF119" s="95"/>
      <c r="EWG119" s="95"/>
      <c r="EWH119" s="95"/>
      <c r="EWI119" s="95"/>
      <c r="EWJ119" s="95"/>
      <c r="EWK119" s="95"/>
      <c r="EWL119" s="95"/>
      <c r="EWM119" s="95"/>
      <c r="EWN119" s="95"/>
      <c r="EWO119" s="95"/>
      <c r="EWP119" s="95"/>
      <c r="EWQ119" s="95"/>
      <c r="EWR119" s="95"/>
      <c r="EWS119" s="95"/>
      <c r="EWT119" s="95"/>
      <c r="EWU119" s="95"/>
      <c r="EWV119" s="95"/>
      <c r="EWW119" s="95"/>
      <c r="EWX119" s="95"/>
      <c r="EWY119" s="95"/>
      <c r="EWZ119" s="95"/>
      <c r="EXA119" s="95"/>
      <c r="EXB119" s="95"/>
      <c r="EXC119" s="95"/>
      <c r="EXD119" s="95"/>
      <c r="EXE119" s="95"/>
      <c r="EXF119" s="95"/>
      <c r="EXG119" s="95"/>
      <c r="EXH119" s="95"/>
      <c r="EXI119" s="95"/>
      <c r="EXJ119" s="95"/>
      <c r="EXK119" s="95"/>
      <c r="EXL119" s="95"/>
      <c r="EXM119" s="95"/>
      <c r="EXN119" s="95"/>
      <c r="EXO119" s="95"/>
      <c r="EXP119" s="95"/>
      <c r="EXQ119" s="95"/>
      <c r="EXR119" s="95"/>
      <c r="EXS119" s="95"/>
      <c r="EXT119" s="95"/>
      <c r="EXU119" s="95"/>
      <c r="EXV119" s="95"/>
      <c r="EXW119" s="95"/>
      <c r="EXX119" s="95"/>
      <c r="EXY119" s="95"/>
      <c r="EXZ119" s="95"/>
      <c r="EYA119" s="95"/>
      <c r="EYB119" s="95"/>
      <c r="EYC119" s="95"/>
      <c r="EYD119" s="95"/>
      <c r="EYE119" s="95"/>
      <c r="EYF119" s="95"/>
      <c r="EYG119" s="95"/>
      <c r="EYH119" s="95"/>
      <c r="EYI119" s="95"/>
      <c r="EYJ119" s="95"/>
      <c r="EYK119" s="95"/>
      <c r="EYL119" s="95"/>
      <c r="EYM119" s="95"/>
      <c r="EYN119" s="95"/>
      <c r="EYO119" s="95"/>
      <c r="EYP119" s="95"/>
      <c r="EYQ119" s="95"/>
      <c r="EYR119" s="95"/>
      <c r="EYS119" s="95"/>
      <c r="EYT119" s="95"/>
      <c r="EYU119" s="95"/>
      <c r="EYV119" s="95"/>
      <c r="EYW119" s="95"/>
      <c r="EYX119" s="95"/>
      <c r="EYY119" s="95"/>
      <c r="EYZ119" s="95"/>
      <c r="EZA119" s="95"/>
      <c r="EZB119" s="95"/>
      <c r="EZC119" s="95"/>
      <c r="EZD119" s="95"/>
      <c r="EZE119" s="95"/>
      <c r="EZF119" s="95"/>
      <c r="EZG119" s="95"/>
      <c r="EZH119" s="95"/>
      <c r="EZI119" s="95"/>
      <c r="EZJ119" s="95"/>
      <c r="EZK119" s="95"/>
      <c r="EZL119" s="95"/>
      <c r="EZM119" s="95"/>
      <c r="EZN119" s="95"/>
      <c r="EZO119" s="95"/>
      <c r="EZP119" s="95"/>
      <c r="EZQ119" s="95"/>
      <c r="EZR119" s="95"/>
      <c r="EZS119" s="95"/>
      <c r="EZT119" s="95"/>
      <c r="EZU119" s="95"/>
      <c r="EZV119" s="95"/>
      <c r="EZW119" s="95"/>
      <c r="EZX119" s="95"/>
      <c r="EZY119" s="95"/>
      <c r="EZZ119" s="95"/>
      <c r="FAA119" s="95"/>
      <c r="FAB119" s="95"/>
      <c r="FAC119" s="95"/>
      <c r="FAD119" s="95"/>
      <c r="FAE119" s="95"/>
      <c r="FAF119" s="95"/>
      <c r="FAG119" s="95"/>
      <c r="FAH119" s="95"/>
      <c r="FAI119" s="95"/>
      <c r="FAJ119" s="95"/>
      <c r="FAK119" s="95"/>
      <c r="FAL119" s="95"/>
      <c r="FAM119" s="95"/>
      <c r="FAN119" s="95"/>
      <c r="FAO119" s="95"/>
      <c r="FAP119" s="95"/>
      <c r="FAQ119" s="95"/>
      <c r="FAR119" s="95"/>
      <c r="FAS119" s="95"/>
      <c r="FAT119" s="95"/>
      <c r="FAU119" s="95"/>
      <c r="FAV119" s="95"/>
      <c r="FAW119" s="95"/>
      <c r="FAX119" s="95"/>
      <c r="FAY119" s="95"/>
      <c r="FAZ119" s="95"/>
      <c r="FBA119" s="95"/>
      <c r="FBB119" s="95"/>
      <c r="FBC119" s="95"/>
      <c r="FBD119" s="95"/>
      <c r="FBE119" s="95"/>
      <c r="FBF119" s="95"/>
      <c r="FBG119" s="95"/>
      <c r="FBH119" s="95"/>
      <c r="FBI119" s="95"/>
      <c r="FBJ119" s="95"/>
      <c r="FBK119" s="95"/>
      <c r="FBL119" s="95"/>
      <c r="FBM119" s="95"/>
      <c r="FBN119" s="95"/>
      <c r="FBO119" s="95"/>
      <c r="FBP119" s="95"/>
      <c r="FBQ119" s="95"/>
      <c r="FBR119" s="95"/>
      <c r="FBS119" s="95"/>
      <c r="FBT119" s="95"/>
      <c r="FBU119" s="95"/>
      <c r="FBV119" s="95"/>
      <c r="FBW119" s="95"/>
      <c r="FBX119" s="95"/>
      <c r="FBY119" s="95"/>
      <c r="FBZ119" s="95"/>
      <c r="FCA119" s="95"/>
      <c r="FCB119" s="95"/>
      <c r="FCC119" s="95"/>
      <c r="FCD119" s="95"/>
      <c r="FCE119" s="95"/>
      <c r="FCF119" s="95"/>
      <c r="FCG119" s="95"/>
      <c r="FCH119" s="95"/>
      <c r="FCI119" s="95"/>
      <c r="FCJ119" s="95"/>
      <c r="FCK119" s="95"/>
      <c r="FCL119" s="95"/>
      <c r="FCM119" s="95"/>
      <c r="FCN119" s="95"/>
      <c r="FCO119" s="95"/>
      <c r="FCP119" s="95"/>
      <c r="FCQ119" s="95"/>
      <c r="FCR119" s="95"/>
      <c r="FCS119" s="95"/>
      <c r="FCT119" s="95"/>
      <c r="FCU119" s="95"/>
      <c r="FCV119" s="95"/>
      <c r="FCW119" s="95"/>
      <c r="FCX119" s="95"/>
      <c r="FCY119" s="95"/>
      <c r="FCZ119" s="95"/>
      <c r="FDA119" s="95"/>
      <c r="FDB119" s="95"/>
      <c r="FDC119" s="95"/>
      <c r="FDD119" s="95"/>
      <c r="FDE119" s="95"/>
      <c r="FDF119" s="95"/>
      <c r="FDG119" s="95"/>
      <c r="FDH119" s="95"/>
      <c r="FDI119" s="95"/>
      <c r="FDJ119" s="95"/>
      <c r="FDK119" s="95"/>
      <c r="FDL119" s="95"/>
      <c r="FDM119" s="95"/>
      <c r="FDN119" s="95"/>
      <c r="FDO119" s="95"/>
      <c r="FDP119" s="95"/>
      <c r="FDQ119" s="95"/>
      <c r="FDR119" s="95"/>
      <c r="FDS119" s="95"/>
      <c r="FDT119" s="95"/>
      <c r="FDU119" s="95"/>
      <c r="FDV119" s="95"/>
      <c r="FDW119" s="95"/>
      <c r="FDX119" s="95"/>
      <c r="FDY119" s="95"/>
      <c r="FDZ119" s="95"/>
      <c r="FEA119" s="95"/>
      <c r="FEB119" s="95"/>
      <c r="FEC119" s="95"/>
      <c r="FED119" s="95"/>
      <c r="FEE119" s="95"/>
      <c r="FEF119" s="95"/>
      <c r="FEG119" s="95"/>
      <c r="FEH119" s="95"/>
      <c r="FEI119" s="95"/>
      <c r="FEJ119" s="95"/>
      <c r="FEK119" s="95"/>
      <c r="FEL119" s="95"/>
      <c r="FEM119" s="95"/>
      <c r="FEN119" s="95"/>
      <c r="FEO119" s="95"/>
      <c r="FEP119" s="95"/>
      <c r="FEQ119" s="95"/>
      <c r="FER119" s="95"/>
      <c r="FES119" s="95"/>
      <c r="FET119" s="95"/>
      <c r="FEU119" s="95"/>
      <c r="FEV119" s="95"/>
      <c r="FEW119" s="95"/>
      <c r="FEX119" s="95"/>
      <c r="FEY119" s="95"/>
      <c r="FEZ119" s="95"/>
      <c r="FFA119" s="95"/>
      <c r="FFB119" s="95"/>
      <c r="FFC119" s="95"/>
      <c r="FFD119" s="95"/>
      <c r="FFE119" s="95"/>
      <c r="FFF119" s="95"/>
      <c r="FFG119" s="95"/>
      <c r="FFH119" s="95"/>
      <c r="FFI119" s="95"/>
      <c r="FFJ119" s="95"/>
      <c r="FFK119" s="95"/>
      <c r="FFL119" s="95"/>
      <c r="FFM119" s="95"/>
      <c r="FFN119" s="95"/>
      <c r="FFO119" s="95"/>
      <c r="FFP119" s="95"/>
      <c r="FFQ119" s="95"/>
      <c r="FFR119" s="95"/>
      <c r="FFS119" s="95"/>
      <c r="FFT119" s="95"/>
      <c r="FFU119" s="95"/>
      <c r="FFV119" s="95"/>
      <c r="FFW119" s="95"/>
      <c r="FFX119" s="95"/>
      <c r="FFY119" s="95"/>
      <c r="FFZ119" s="95"/>
      <c r="FGA119" s="95"/>
      <c r="FGB119" s="95"/>
      <c r="FGC119" s="95"/>
      <c r="FGD119" s="95"/>
      <c r="FGE119" s="95"/>
      <c r="FGF119" s="95"/>
      <c r="FGG119" s="95"/>
      <c r="FGH119" s="95"/>
      <c r="FGI119" s="95"/>
      <c r="FGJ119" s="95"/>
      <c r="FGK119" s="95"/>
      <c r="FGL119" s="95"/>
      <c r="FGM119" s="95"/>
      <c r="FGN119" s="95"/>
      <c r="FGO119" s="95"/>
      <c r="FGP119" s="95"/>
      <c r="FGQ119" s="95"/>
      <c r="FGR119" s="95"/>
      <c r="FGS119" s="95"/>
      <c r="FGT119" s="95"/>
      <c r="FGU119" s="95"/>
      <c r="FGV119" s="95"/>
      <c r="FGW119" s="95"/>
      <c r="FGX119" s="95"/>
      <c r="FGY119" s="95"/>
      <c r="FGZ119" s="95"/>
      <c r="FHA119" s="95"/>
      <c r="FHB119" s="95"/>
      <c r="FHC119" s="95"/>
      <c r="FHD119" s="95"/>
      <c r="FHE119" s="95"/>
      <c r="FHF119" s="95"/>
      <c r="FHG119" s="95"/>
      <c r="FHH119" s="95"/>
      <c r="FHI119" s="95"/>
      <c r="FHJ119" s="95"/>
      <c r="FHK119" s="95"/>
      <c r="FHL119" s="95"/>
      <c r="FHM119" s="95"/>
      <c r="FHN119" s="95"/>
      <c r="FHO119" s="95"/>
      <c r="FHP119" s="95"/>
      <c r="FHQ119" s="95"/>
      <c r="FHR119" s="95"/>
      <c r="FHS119" s="95"/>
      <c r="FHT119" s="95"/>
      <c r="FHU119" s="95"/>
      <c r="FHV119" s="95"/>
      <c r="FHW119" s="95"/>
      <c r="FHX119" s="95"/>
      <c r="FHY119" s="95"/>
      <c r="FHZ119" s="95"/>
      <c r="FIA119" s="95"/>
      <c r="FIB119" s="95"/>
      <c r="FIC119" s="95"/>
      <c r="FID119" s="95"/>
      <c r="FIE119" s="95"/>
      <c r="FIF119" s="95"/>
      <c r="FIG119" s="95"/>
      <c r="FIH119" s="95"/>
      <c r="FII119" s="95"/>
      <c r="FIJ119" s="95"/>
      <c r="FIK119" s="95"/>
      <c r="FIL119" s="95"/>
      <c r="FIM119" s="95"/>
      <c r="FIN119" s="95"/>
      <c r="FIO119" s="95"/>
      <c r="FIP119" s="95"/>
      <c r="FIQ119" s="95"/>
      <c r="FIR119" s="95"/>
      <c r="FIS119" s="95"/>
      <c r="FIT119" s="95"/>
      <c r="FIU119" s="95"/>
      <c r="FIV119" s="95"/>
      <c r="FIW119" s="95"/>
      <c r="FIX119" s="95"/>
      <c r="FIY119" s="95"/>
      <c r="FIZ119" s="95"/>
      <c r="FJA119" s="95"/>
      <c r="FJB119" s="95"/>
      <c r="FJC119" s="95"/>
      <c r="FJD119" s="95"/>
      <c r="FJE119" s="95"/>
      <c r="FJF119" s="95"/>
      <c r="FJG119" s="95"/>
      <c r="FJH119" s="95"/>
      <c r="FJI119" s="95"/>
      <c r="FJJ119" s="95"/>
      <c r="FJK119" s="95"/>
      <c r="FJL119" s="95"/>
      <c r="FJM119" s="95"/>
      <c r="FJN119" s="95"/>
      <c r="FJO119" s="95"/>
      <c r="FJP119" s="95"/>
      <c r="FJQ119" s="95"/>
      <c r="FJR119" s="95"/>
      <c r="FJS119" s="95"/>
      <c r="FJT119" s="95"/>
      <c r="FJU119" s="95"/>
      <c r="FJV119" s="95"/>
      <c r="FJW119" s="95"/>
      <c r="FJX119" s="95"/>
      <c r="FJY119" s="95"/>
      <c r="FJZ119" s="95"/>
      <c r="FKA119" s="95"/>
      <c r="FKB119" s="95"/>
      <c r="FKC119" s="95"/>
      <c r="FKD119" s="95"/>
      <c r="FKE119" s="95"/>
      <c r="FKF119" s="95"/>
      <c r="FKG119" s="95"/>
      <c r="FKH119" s="95"/>
      <c r="FKI119" s="95"/>
      <c r="FKJ119" s="95"/>
      <c r="FKK119" s="95"/>
      <c r="FKL119" s="95"/>
      <c r="FKM119" s="95"/>
      <c r="FKN119" s="95"/>
      <c r="FKO119" s="95"/>
      <c r="FKP119" s="95"/>
      <c r="FKQ119" s="95"/>
      <c r="FKR119" s="95"/>
      <c r="FKS119" s="95"/>
      <c r="FKT119" s="95"/>
      <c r="FKU119" s="95"/>
      <c r="FKV119" s="95"/>
      <c r="FKW119" s="95"/>
      <c r="FKX119" s="95"/>
      <c r="FKY119" s="95"/>
      <c r="FKZ119" s="95"/>
      <c r="FLA119" s="95"/>
      <c r="FLB119" s="95"/>
      <c r="FLC119" s="95"/>
      <c r="FLD119" s="95"/>
      <c r="FLE119" s="95"/>
      <c r="FLF119" s="95"/>
      <c r="FLG119" s="95"/>
      <c r="FLH119" s="95"/>
      <c r="FLI119" s="95"/>
      <c r="FLJ119" s="95"/>
      <c r="FLK119" s="95"/>
      <c r="FLL119" s="95"/>
      <c r="FLM119" s="95"/>
      <c r="FLN119" s="95"/>
      <c r="FLO119" s="95"/>
      <c r="FLP119" s="95"/>
      <c r="FLQ119" s="95"/>
      <c r="FLR119" s="95"/>
      <c r="FLS119" s="95"/>
      <c r="FLT119" s="95"/>
      <c r="FLU119" s="95"/>
      <c r="FLV119" s="95"/>
      <c r="FLW119" s="95"/>
      <c r="FLX119" s="95"/>
      <c r="FLY119" s="95"/>
      <c r="FLZ119" s="95"/>
      <c r="FMA119" s="95"/>
      <c r="FMB119" s="95"/>
      <c r="FMC119" s="95"/>
      <c r="FMD119" s="95"/>
      <c r="FME119" s="95"/>
      <c r="FMF119" s="95"/>
      <c r="FMG119" s="95"/>
      <c r="FMH119" s="95"/>
      <c r="FMI119" s="95"/>
      <c r="FMJ119" s="95"/>
      <c r="FMK119" s="95"/>
      <c r="FML119" s="95"/>
      <c r="FMM119" s="95"/>
      <c r="FMN119" s="95"/>
      <c r="FMO119" s="95"/>
      <c r="FMP119" s="95"/>
      <c r="FMQ119" s="95"/>
      <c r="FMR119" s="95"/>
      <c r="FMS119" s="95"/>
      <c r="FMT119" s="95"/>
      <c r="FMU119" s="95"/>
      <c r="FMV119" s="95"/>
      <c r="FMW119" s="95"/>
      <c r="FMX119" s="95"/>
      <c r="FMY119" s="95"/>
      <c r="FMZ119" s="95"/>
      <c r="FNA119" s="95"/>
      <c r="FNB119" s="95"/>
      <c r="FNC119" s="95"/>
      <c r="FND119" s="95"/>
      <c r="FNE119" s="95"/>
      <c r="FNF119" s="95"/>
      <c r="FNG119" s="95"/>
      <c r="FNH119" s="95"/>
      <c r="FNI119" s="95"/>
      <c r="FNJ119" s="95"/>
      <c r="FNK119" s="95"/>
      <c r="FNL119" s="95"/>
      <c r="FNM119" s="95"/>
      <c r="FNN119" s="95"/>
      <c r="FNO119" s="95"/>
      <c r="FNP119" s="95"/>
      <c r="FNQ119" s="95"/>
      <c r="FNR119" s="95"/>
      <c r="FNS119" s="95"/>
      <c r="FNT119" s="95"/>
      <c r="FNU119" s="95"/>
      <c r="FNV119" s="95"/>
      <c r="FNW119" s="95"/>
      <c r="FNX119" s="95"/>
      <c r="FNY119" s="95"/>
      <c r="FNZ119" s="95"/>
      <c r="FOA119" s="95"/>
      <c r="FOB119" s="95"/>
      <c r="FOC119" s="95"/>
      <c r="FOD119" s="95"/>
      <c r="FOE119" s="95"/>
      <c r="FOF119" s="95"/>
      <c r="FOG119" s="95"/>
      <c r="FOH119" s="95"/>
      <c r="FOI119" s="95"/>
      <c r="FOJ119" s="95"/>
      <c r="FOK119" s="95"/>
      <c r="FOL119" s="95"/>
      <c r="FOM119" s="95"/>
      <c r="FON119" s="95"/>
      <c r="FOO119" s="95"/>
      <c r="FOP119" s="95"/>
      <c r="FOQ119" s="95"/>
      <c r="FOR119" s="95"/>
      <c r="FOS119" s="95"/>
      <c r="FOT119" s="95"/>
      <c r="FOU119" s="95"/>
      <c r="FOV119" s="95"/>
      <c r="FOW119" s="95"/>
      <c r="FOX119" s="95"/>
      <c r="FOY119" s="95"/>
      <c r="FOZ119" s="95"/>
      <c r="FPA119" s="95"/>
      <c r="FPB119" s="95"/>
      <c r="FPC119" s="95"/>
      <c r="FPD119" s="95"/>
      <c r="FPE119" s="95"/>
      <c r="FPF119" s="95"/>
      <c r="FPG119" s="95"/>
      <c r="FPH119" s="95"/>
      <c r="FPI119" s="95"/>
      <c r="FPJ119" s="95"/>
      <c r="FPK119" s="95"/>
      <c r="FPL119" s="95"/>
      <c r="FPM119" s="95"/>
      <c r="FPN119" s="95"/>
      <c r="FPO119" s="95"/>
      <c r="FPP119" s="95"/>
      <c r="FPQ119" s="95"/>
      <c r="FPR119" s="95"/>
      <c r="FPS119" s="95"/>
      <c r="FPT119" s="95"/>
      <c r="FPU119" s="95"/>
      <c r="FPV119" s="95"/>
      <c r="FPW119" s="95"/>
      <c r="FPX119" s="95"/>
      <c r="FPY119" s="95"/>
      <c r="FPZ119" s="95"/>
      <c r="FQA119" s="95"/>
      <c r="FQB119" s="95"/>
      <c r="FQC119" s="95"/>
      <c r="FQD119" s="95"/>
      <c r="FQE119" s="95"/>
      <c r="FQF119" s="95"/>
      <c r="FQG119" s="95"/>
      <c r="FQH119" s="95"/>
      <c r="FQI119" s="95"/>
      <c r="FQJ119" s="95"/>
      <c r="FQK119" s="95"/>
      <c r="FQL119" s="95"/>
      <c r="FQM119" s="95"/>
      <c r="FQN119" s="95"/>
      <c r="FQO119" s="95"/>
      <c r="FQP119" s="95"/>
      <c r="FQQ119" s="95"/>
      <c r="FQR119" s="95"/>
      <c r="FQS119" s="95"/>
      <c r="FQT119" s="95"/>
      <c r="FQU119" s="95"/>
      <c r="FQV119" s="95"/>
      <c r="FQW119" s="95"/>
      <c r="FQX119" s="95"/>
      <c r="FQY119" s="95"/>
      <c r="FQZ119" s="95"/>
      <c r="FRA119" s="95"/>
      <c r="FRB119" s="95"/>
      <c r="FRC119" s="95"/>
      <c r="FRD119" s="95"/>
      <c r="FRE119" s="95"/>
      <c r="FRF119" s="95"/>
      <c r="FRG119" s="95"/>
      <c r="FRH119" s="95"/>
      <c r="FRI119" s="95"/>
      <c r="FRJ119" s="95"/>
      <c r="FRK119" s="95"/>
      <c r="FRL119" s="95"/>
      <c r="FRM119" s="95"/>
      <c r="FRN119" s="95"/>
      <c r="FRO119" s="95"/>
      <c r="FRP119" s="95"/>
      <c r="FRQ119" s="95"/>
      <c r="FRR119" s="95"/>
      <c r="FRS119" s="95"/>
      <c r="FRT119" s="95"/>
      <c r="FRU119" s="95"/>
      <c r="FRV119" s="95"/>
      <c r="FRW119" s="95"/>
      <c r="FRX119" s="95"/>
      <c r="FRY119" s="95"/>
      <c r="FRZ119" s="95"/>
      <c r="FSA119" s="95"/>
      <c r="FSB119" s="95"/>
      <c r="FSC119" s="95"/>
      <c r="FSD119" s="95"/>
      <c r="FSE119" s="95"/>
      <c r="FSF119" s="95"/>
      <c r="FSG119" s="95"/>
      <c r="FSH119" s="95"/>
      <c r="FSI119" s="95"/>
      <c r="FSJ119" s="95"/>
      <c r="FSK119" s="95"/>
      <c r="FSL119" s="95"/>
      <c r="FSM119" s="95"/>
      <c r="FSN119" s="95"/>
      <c r="FSO119" s="95"/>
      <c r="FSP119" s="95"/>
      <c r="FSQ119" s="95"/>
      <c r="FSR119" s="95"/>
      <c r="FSS119" s="95"/>
      <c r="FST119" s="95"/>
      <c r="FSU119" s="95"/>
      <c r="FSV119" s="95"/>
      <c r="FSW119" s="95"/>
      <c r="FSX119" s="95"/>
      <c r="FSY119" s="95"/>
      <c r="FSZ119" s="95"/>
      <c r="FTA119" s="95"/>
      <c r="FTB119" s="95"/>
      <c r="FTC119" s="95"/>
      <c r="FTD119" s="95"/>
      <c r="FTE119" s="95"/>
      <c r="FTF119" s="95"/>
      <c r="FTG119" s="95"/>
      <c r="FTH119" s="95"/>
      <c r="FTI119" s="95"/>
      <c r="FTJ119" s="95"/>
      <c r="FTK119" s="95"/>
      <c r="FTL119" s="95"/>
      <c r="FTM119" s="95"/>
      <c r="FTN119" s="95"/>
      <c r="FTO119" s="95"/>
      <c r="FTP119" s="95"/>
      <c r="FTQ119" s="95"/>
      <c r="FTR119" s="95"/>
      <c r="FTS119" s="95"/>
      <c r="FTT119" s="95"/>
      <c r="FTU119" s="95"/>
      <c r="FTV119" s="95"/>
      <c r="FTW119" s="95"/>
      <c r="FTX119" s="95"/>
      <c r="FTY119" s="95"/>
      <c r="FTZ119" s="95"/>
      <c r="FUA119" s="95"/>
      <c r="FUB119" s="95"/>
      <c r="FUC119" s="95"/>
      <c r="FUD119" s="95"/>
      <c r="FUE119" s="95"/>
      <c r="FUF119" s="95"/>
      <c r="FUG119" s="95"/>
      <c r="FUH119" s="95"/>
      <c r="FUI119" s="95"/>
      <c r="FUJ119" s="95"/>
      <c r="FUK119" s="95"/>
      <c r="FUL119" s="95"/>
      <c r="FUM119" s="95"/>
      <c r="FUN119" s="95"/>
      <c r="FUO119" s="95"/>
      <c r="FUP119" s="95"/>
      <c r="FUQ119" s="95"/>
      <c r="FUR119" s="95"/>
      <c r="FUS119" s="95"/>
      <c r="FUT119" s="95"/>
      <c r="FUU119" s="95"/>
      <c r="FUV119" s="95"/>
      <c r="FUW119" s="95"/>
      <c r="FUX119" s="95"/>
      <c r="FUY119" s="95"/>
      <c r="FUZ119" s="95"/>
      <c r="FVA119" s="95"/>
      <c r="FVB119" s="95"/>
      <c r="FVC119" s="95"/>
      <c r="FVD119" s="95"/>
      <c r="FVE119" s="95"/>
      <c r="FVF119" s="95"/>
      <c r="FVG119" s="95"/>
      <c r="FVH119" s="95"/>
      <c r="FVI119" s="95"/>
      <c r="FVJ119" s="95"/>
      <c r="FVK119" s="95"/>
      <c r="FVL119" s="95"/>
      <c r="FVM119" s="95"/>
      <c r="FVN119" s="95"/>
      <c r="FVO119" s="95"/>
      <c r="FVP119" s="95"/>
      <c r="FVQ119" s="95"/>
      <c r="FVR119" s="95"/>
      <c r="FVS119" s="95"/>
      <c r="FVT119" s="95"/>
      <c r="FVU119" s="95"/>
      <c r="FVV119" s="95"/>
      <c r="FVW119" s="95"/>
      <c r="FVX119" s="95"/>
      <c r="FVY119" s="95"/>
      <c r="FVZ119" s="95"/>
      <c r="FWA119" s="95"/>
      <c r="FWB119" s="95"/>
      <c r="FWC119" s="95"/>
      <c r="FWD119" s="95"/>
      <c r="FWE119" s="95"/>
      <c r="FWF119" s="95"/>
      <c r="FWG119" s="95"/>
      <c r="FWH119" s="95"/>
      <c r="FWI119" s="95"/>
      <c r="FWJ119" s="95"/>
      <c r="FWK119" s="95"/>
      <c r="FWL119" s="95"/>
      <c r="FWM119" s="95"/>
      <c r="FWN119" s="95"/>
      <c r="FWO119" s="95"/>
      <c r="FWP119" s="95"/>
      <c r="FWQ119" s="95"/>
      <c r="FWR119" s="95"/>
      <c r="FWS119" s="95"/>
      <c r="FWT119" s="95"/>
      <c r="FWU119" s="95"/>
      <c r="FWV119" s="95"/>
      <c r="FWW119" s="95"/>
      <c r="FWX119" s="95"/>
      <c r="FWY119" s="95"/>
      <c r="FWZ119" s="95"/>
      <c r="FXA119" s="95"/>
      <c r="FXB119" s="95"/>
      <c r="FXC119" s="95"/>
      <c r="FXD119" s="95"/>
      <c r="FXE119" s="95"/>
      <c r="FXF119" s="95"/>
      <c r="FXG119" s="95"/>
      <c r="FXH119" s="95"/>
      <c r="FXI119" s="95"/>
      <c r="FXJ119" s="95"/>
      <c r="FXK119" s="95"/>
      <c r="FXL119" s="95"/>
      <c r="FXM119" s="95"/>
      <c r="FXN119" s="95"/>
      <c r="FXO119" s="95"/>
      <c r="FXP119" s="95"/>
      <c r="FXQ119" s="95"/>
      <c r="FXR119" s="95"/>
      <c r="FXS119" s="95"/>
      <c r="FXT119" s="95"/>
      <c r="FXU119" s="95"/>
      <c r="FXV119" s="95"/>
      <c r="FXW119" s="95"/>
      <c r="FXX119" s="95"/>
      <c r="FXY119" s="95"/>
      <c r="FXZ119" s="95"/>
      <c r="FYA119" s="95"/>
      <c r="FYB119" s="95"/>
      <c r="FYC119" s="95"/>
      <c r="FYD119" s="95"/>
      <c r="FYE119" s="95"/>
      <c r="FYF119" s="95"/>
      <c r="FYG119" s="95"/>
      <c r="FYH119" s="95"/>
      <c r="FYI119" s="95"/>
      <c r="FYJ119" s="95"/>
      <c r="FYK119" s="95"/>
      <c r="FYL119" s="95"/>
      <c r="FYM119" s="95"/>
      <c r="FYN119" s="95"/>
      <c r="FYO119" s="95"/>
      <c r="FYP119" s="95"/>
      <c r="FYQ119" s="95"/>
      <c r="FYR119" s="95"/>
      <c r="FYS119" s="95"/>
      <c r="FYT119" s="95"/>
      <c r="FYU119" s="95"/>
      <c r="FYV119" s="95"/>
      <c r="FYW119" s="95"/>
      <c r="FYX119" s="95"/>
      <c r="FYY119" s="95"/>
      <c r="FYZ119" s="95"/>
      <c r="FZA119" s="95"/>
      <c r="FZB119" s="95"/>
      <c r="FZC119" s="95"/>
      <c r="FZD119" s="95"/>
      <c r="FZE119" s="95"/>
      <c r="FZF119" s="95"/>
      <c r="FZG119" s="95"/>
      <c r="FZH119" s="95"/>
      <c r="FZI119" s="95"/>
      <c r="FZJ119" s="95"/>
      <c r="FZK119" s="95"/>
      <c r="FZL119" s="95"/>
      <c r="FZM119" s="95"/>
      <c r="FZN119" s="95"/>
      <c r="FZO119" s="95"/>
      <c r="FZP119" s="95"/>
      <c r="FZQ119" s="95"/>
      <c r="FZR119" s="95"/>
      <c r="FZS119" s="95"/>
      <c r="FZT119" s="95"/>
      <c r="FZU119" s="95"/>
      <c r="FZV119" s="95"/>
      <c r="FZW119" s="95"/>
      <c r="FZX119" s="95"/>
      <c r="FZY119" s="95"/>
      <c r="FZZ119" s="95"/>
      <c r="GAA119" s="95"/>
      <c r="GAB119" s="95"/>
      <c r="GAC119" s="95"/>
      <c r="GAD119" s="95"/>
      <c r="GAE119" s="95"/>
      <c r="GAF119" s="95"/>
      <c r="GAG119" s="95"/>
      <c r="GAH119" s="95"/>
      <c r="GAI119" s="95"/>
      <c r="GAJ119" s="95"/>
      <c r="GAK119" s="95"/>
      <c r="GAL119" s="95"/>
      <c r="GAM119" s="95"/>
      <c r="GAN119" s="95"/>
      <c r="GAO119" s="95"/>
      <c r="GAP119" s="95"/>
      <c r="GAQ119" s="95"/>
      <c r="GAR119" s="95"/>
      <c r="GAS119" s="95"/>
      <c r="GAT119" s="95"/>
      <c r="GAU119" s="95"/>
      <c r="GAV119" s="95"/>
      <c r="GAW119" s="95"/>
      <c r="GAX119" s="95"/>
      <c r="GAY119" s="95"/>
      <c r="GAZ119" s="95"/>
      <c r="GBA119" s="95"/>
      <c r="GBB119" s="95"/>
      <c r="GBC119" s="95"/>
      <c r="GBD119" s="95"/>
      <c r="GBE119" s="95"/>
      <c r="GBF119" s="95"/>
      <c r="GBG119" s="95"/>
      <c r="GBH119" s="95"/>
      <c r="GBI119" s="95"/>
      <c r="GBJ119" s="95"/>
      <c r="GBK119" s="95"/>
      <c r="GBL119" s="95"/>
      <c r="GBM119" s="95"/>
      <c r="GBN119" s="95"/>
      <c r="GBO119" s="95"/>
      <c r="GBP119" s="95"/>
      <c r="GBQ119" s="95"/>
      <c r="GBR119" s="95"/>
      <c r="GBS119" s="95"/>
      <c r="GBT119" s="95"/>
      <c r="GBU119" s="95"/>
      <c r="GBV119" s="95"/>
      <c r="GBW119" s="95"/>
      <c r="GBX119" s="95"/>
      <c r="GBY119" s="95"/>
      <c r="GBZ119" s="95"/>
      <c r="GCA119" s="95"/>
      <c r="GCB119" s="95"/>
      <c r="GCC119" s="95"/>
      <c r="GCD119" s="95"/>
      <c r="GCE119" s="95"/>
      <c r="GCF119" s="95"/>
      <c r="GCG119" s="95"/>
      <c r="GCH119" s="95"/>
      <c r="GCI119" s="95"/>
      <c r="GCJ119" s="95"/>
      <c r="GCK119" s="95"/>
      <c r="GCL119" s="95"/>
      <c r="GCM119" s="95"/>
      <c r="GCN119" s="95"/>
      <c r="GCO119" s="95"/>
      <c r="GCP119" s="95"/>
      <c r="GCQ119" s="95"/>
      <c r="GCR119" s="95"/>
      <c r="GCS119" s="95"/>
      <c r="GCT119" s="95"/>
      <c r="GCU119" s="95"/>
      <c r="GCV119" s="95"/>
      <c r="GCW119" s="95"/>
      <c r="GCX119" s="95"/>
      <c r="GCY119" s="95"/>
      <c r="GCZ119" s="95"/>
      <c r="GDA119" s="95"/>
      <c r="GDB119" s="95"/>
      <c r="GDC119" s="95"/>
      <c r="GDD119" s="95"/>
      <c r="GDE119" s="95"/>
      <c r="GDF119" s="95"/>
      <c r="GDG119" s="95"/>
      <c r="GDH119" s="95"/>
      <c r="GDI119" s="95"/>
      <c r="GDJ119" s="95"/>
      <c r="GDK119" s="95"/>
      <c r="GDL119" s="95"/>
      <c r="GDM119" s="95"/>
      <c r="GDN119" s="95"/>
      <c r="GDO119" s="95"/>
      <c r="GDP119" s="95"/>
      <c r="GDQ119" s="95"/>
      <c r="GDR119" s="95"/>
      <c r="GDS119" s="95"/>
      <c r="GDT119" s="95"/>
      <c r="GDU119" s="95"/>
      <c r="GDV119" s="95"/>
      <c r="GDW119" s="95"/>
      <c r="GDX119" s="95"/>
      <c r="GDY119" s="95"/>
      <c r="GDZ119" s="95"/>
      <c r="GEA119" s="95"/>
      <c r="GEB119" s="95"/>
      <c r="GEC119" s="95"/>
      <c r="GED119" s="95"/>
      <c r="GEE119" s="95"/>
      <c r="GEF119" s="95"/>
      <c r="GEG119" s="95"/>
      <c r="GEH119" s="95"/>
      <c r="GEI119" s="95"/>
      <c r="GEJ119" s="95"/>
      <c r="GEK119" s="95"/>
      <c r="GEL119" s="95"/>
      <c r="GEM119" s="95"/>
      <c r="GEN119" s="95"/>
      <c r="GEO119" s="95"/>
      <c r="GEP119" s="95"/>
      <c r="GEQ119" s="95"/>
      <c r="GER119" s="95"/>
      <c r="GES119" s="95"/>
      <c r="GET119" s="95"/>
      <c r="GEU119" s="95"/>
      <c r="GEV119" s="95"/>
      <c r="GEW119" s="95"/>
      <c r="GEX119" s="95"/>
      <c r="GEY119" s="95"/>
      <c r="GEZ119" s="95"/>
      <c r="GFA119" s="95"/>
      <c r="GFB119" s="95"/>
      <c r="GFC119" s="95"/>
      <c r="GFD119" s="95"/>
      <c r="GFE119" s="95"/>
      <c r="GFF119" s="95"/>
      <c r="GFG119" s="95"/>
      <c r="GFH119" s="95"/>
      <c r="GFI119" s="95"/>
      <c r="GFJ119" s="95"/>
      <c r="GFK119" s="95"/>
      <c r="GFL119" s="95"/>
      <c r="GFM119" s="95"/>
      <c r="GFN119" s="95"/>
      <c r="GFO119" s="95"/>
      <c r="GFP119" s="95"/>
      <c r="GFQ119" s="95"/>
      <c r="GFR119" s="95"/>
      <c r="GFS119" s="95"/>
      <c r="GFT119" s="95"/>
      <c r="GFU119" s="95"/>
      <c r="GFV119" s="95"/>
      <c r="GFW119" s="95"/>
      <c r="GFX119" s="95"/>
      <c r="GFY119" s="95"/>
      <c r="GFZ119" s="95"/>
      <c r="GGA119" s="95"/>
      <c r="GGB119" s="95"/>
      <c r="GGC119" s="95"/>
      <c r="GGD119" s="95"/>
      <c r="GGE119" s="95"/>
      <c r="GGF119" s="95"/>
      <c r="GGG119" s="95"/>
      <c r="GGH119" s="95"/>
      <c r="GGI119" s="95"/>
      <c r="GGJ119" s="95"/>
      <c r="GGK119" s="95"/>
      <c r="GGL119" s="95"/>
      <c r="GGM119" s="95"/>
      <c r="GGN119" s="95"/>
      <c r="GGO119" s="95"/>
      <c r="GGP119" s="95"/>
      <c r="GGQ119" s="95"/>
      <c r="GGR119" s="95"/>
      <c r="GGS119" s="95"/>
      <c r="GGT119" s="95"/>
      <c r="GGU119" s="95"/>
      <c r="GGV119" s="95"/>
      <c r="GGW119" s="95"/>
      <c r="GGX119" s="95"/>
      <c r="GGY119" s="95"/>
      <c r="GGZ119" s="95"/>
      <c r="GHA119" s="95"/>
      <c r="GHB119" s="95"/>
      <c r="GHC119" s="95"/>
      <c r="GHD119" s="95"/>
      <c r="GHE119" s="95"/>
      <c r="GHF119" s="95"/>
      <c r="GHG119" s="95"/>
      <c r="GHH119" s="95"/>
      <c r="GHI119" s="95"/>
      <c r="GHJ119" s="95"/>
      <c r="GHK119" s="95"/>
      <c r="GHL119" s="95"/>
      <c r="GHM119" s="95"/>
      <c r="GHN119" s="95"/>
      <c r="GHO119" s="95"/>
      <c r="GHP119" s="95"/>
      <c r="GHQ119" s="95"/>
      <c r="GHR119" s="95"/>
      <c r="GHS119" s="95"/>
      <c r="GHT119" s="95"/>
      <c r="GHU119" s="95"/>
      <c r="GHV119" s="95"/>
      <c r="GHW119" s="95"/>
      <c r="GHX119" s="95"/>
      <c r="GHY119" s="95"/>
      <c r="GHZ119" s="95"/>
      <c r="GIA119" s="95"/>
      <c r="GIB119" s="95"/>
      <c r="GIC119" s="95"/>
      <c r="GID119" s="95"/>
      <c r="GIE119" s="95"/>
      <c r="GIF119" s="95"/>
      <c r="GIG119" s="95"/>
      <c r="GIH119" s="95"/>
      <c r="GII119" s="95"/>
      <c r="GIJ119" s="95"/>
      <c r="GIK119" s="95"/>
      <c r="GIL119" s="95"/>
      <c r="GIM119" s="95"/>
      <c r="GIN119" s="95"/>
      <c r="GIO119" s="95"/>
      <c r="GIP119" s="95"/>
      <c r="GIQ119" s="95"/>
      <c r="GIR119" s="95"/>
      <c r="GIS119" s="95"/>
      <c r="GIT119" s="95"/>
      <c r="GIU119" s="95"/>
      <c r="GIV119" s="95"/>
      <c r="GIW119" s="95"/>
      <c r="GIX119" s="95"/>
      <c r="GIY119" s="95"/>
      <c r="GIZ119" s="95"/>
      <c r="GJA119" s="95"/>
      <c r="GJB119" s="95"/>
      <c r="GJC119" s="95"/>
      <c r="GJD119" s="95"/>
      <c r="GJE119" s="95"/>
      <c r="GJF119" s="95"/>
      <c r="GJG119" s="95"/>
      <c r="GJH119" s="95"/>
      <c r="GJI119" s="95"/>
      <c r="GJJ119" s="95"/>
      <c r="GJK119" s="95"/>
      <c r="GJL119" s="95"/>
      <c r="GJM119" s="95"/>
      <c r="GJN119" s="95"/>
      <c r="GJO119" s="95"/>
      <c r="GJP119" s="95"/>
      <c r="GJQ119" s="95"/>
      <c r="GJR119" s="95"/>
      <c r="GJS119" s="95"/>
      <c r="GJT119" s="95"/>
      <c r="GJU119" s="95"/>
      <c r="GJV119" s="95"/>
      <c r="GJW119" s="95"/>
      <c r="GJX119" s="95"/>
      <c r="GJY119" s="95"/>
      <c r="GJZ119" s="95"/>
      <c r="GKA119" s="95"/>
      <c r="GKB119" s="95"/>
      <c r="GKC119" s="95"/>
      <c r="GKD119" s="95"/>
      <c r="GKE119" s="95"/>
      <c r="GKF119" s="95"/>
      <c r="GKG119" s="95"/>
      <c r="GKH119" s="95"/>
      <c r="GKI119" s="95"/>
      <c r="GKJ119" s="95"/>
      <c r="GKK119" s="95"/>
      <c r="GKL119" s="95"/>
      <c r="GKM119" s="95"/>
      <c r="GKN119" s="95"/>
      <c r="GKO119" s="95"/>
      <c r="GKP119" s="95"/>
      <c r="GKQ119" s="95"/>
      <c r="GKR119" s="95"/>
      <c r="GKS119" s="95"/>
      <c r="GKT119" s="95"/>
      <c r="GKU119" s="95"/>
      <c r="GKV119" s="95"/>
      <c r="GKW119" s="95"/>
      <c r="GKX119" s="95"/>
      <c r="GKY119" s="95"/>
      <c r="GKZ119" s="95"/>
      <c r="GLA119" s="95"/>
      <c r="GLB119" s="95"/>
      <c r="GLC119" s="95"/>
      <c r="GLD119" s="95"/>
      <c r="GLE119" s="95"/>
      <c r="GLF119" s="95"/>
      <c r="GLG119" s="95"/>
      <c r="GLH119" s="95"/>
      <c r="GLI119" s="95"/>
      <c r="GLJ119" s="95"/>
      <c r="GLK119" s="95"/>
      <c r="GLL119" s="95"/>
      <c r="GLM119" s="95"/>
      <c r="GLN119" s="95"/>
      <c r="GLO119" s="95"/>
      <c r="GLP119" s="95"/>
      <c r="GLQ119" s="95"/>
      <c r="GLR119" s="95"/>
      <c r="GLS119" s="95"/>
      <c r="GLT119" s="95"/>
      <c r="GLU119" s="95"/>
      <c r="GLV119" s="95"/>
      <c r="GLW119" s="95"/>
      <c r="GLX119" s="95"/>
      <c r="GLY119" s="95"/>
      <c r="GLZ119" s="95"/>
      <c r="GMA119" s="95"/>
      <c r="GMB119" s="95"/>
      <c r="GMC119" s="95"/>
      <c r="GMD119" s="95"/>
      <c r="GME119" s="95"/>
      <c r="GMF119" s="95"/>
      <c r="GMG119" s="95"/>
      <c r="GMH119" s="95"/>
      <c r="GMI119" s="95"/>
      <c r="GMJ119" s="95"/>
      <c r="GMK119" s="95"/>
      <c r="GML119" s="95"/>
      <c r="GMM119" s="95"/>
      <c r="GMN119" s="95"/>
      <c r="GMO119" s="95"/>
      <c r="GMP119" s="95"/>
      <c r="GMQ119" s="95"/>
      <c r="GMR119" s="95"/>
      <c r="GMS119" s="95"/>
      <c r="GMT119" s="95"/>
      <c r="GMU119" s="95"/>
      <c r="GMV119" s="95"/>
      <c r="GMW119" s="95"/>
      <c r="GMX119" s="95"/>
      <c r="GMY119" s="95"/>
      <c r="GMZ119" s="95"/>
      <c r="GNA119" s="95"/>
      <c r="GNB119" s="95"/>
      <c r="GNC119" s="95"/>
      <c r="GND119" s="95"/>
      <c r="GNE119" s="95"/>
      <c r="GNF119" s="95"/>
      <c r="GNG119" s="95"/>
      <c r="GNH119" s="95"/>
      <c r="GNI119" s="95"/>
      <c r="GNJ119" s="95"/>
      <c r="GNK119" s="95"/>
      <c r="GNL119" s="95"/>
      <c r="GNM119" s="95"/>
      <c r="GNN119" s="95"/>
      <c r="GNO119" s="95"/>
      <c r="GNP119" s="95"/>
      <c r="GNQ119" s="95"/>
      <c r="GNR119" s="95"/>
      <c r="GNS119" s="95"/>
      <c r="GNT119" s="95"/>
      <c r="GNU119" s="95"/>
      <c r="GNV119" s="95"/>
      <c r="GNW119" s="95"/>
      <c r="GNX119" s="95"/>
      <c r="GNY119" s="95"/>
      <c r="GNZ119" s="95"/>
      <c r="GOA119" s="95"/>
      <c r="GOB119" s="95"/>
      <c r="GOC119" s="95"/>
      <c r="GOD119" s="95"/>
      <c r="GOE119" s="95"/>
      <c r="GOF119" s="95"/>
      <c r="GOG119" s="95"/>
      <c r="GOH119" s="95"/>
      <c r="GOI119" s="95"/>
      <c r="GOJ119" s="95"/>
      <c r="GOK119" s="95"/>
      <c r="GOL119" s="95"/>
      <c r="GOM119" s="95"/>
      <c r="GON119" s="95"/>
      <c r="GOO119" s="95"/>
      <c r="GOP119" s="95"/>
      <c r="GOQ119" s="95"/>
      <c r="GOR119" s="95"/>
      <c r="GOS119" s="95"/>
      <c r="GOT119" s="95"/>
      <c r="GOU119" s="95"/>
      <c r="GOV119" s="95"/>
      <c r="GOW119" s="95"/>
      <c r="GOX119" s="95"/>
      <c r="GOY119" s="95"/>
      <c r="GOZ119" s="95"/>
      <c r="GPA119" s="95"/>
      <c r="GPB119" s="95"/>
      <c r="GPC119" s="95"/>
      <c r="GPD119" s="95"/>
      <c r="GPE119" s="95"/>
      <c r="GPF119" s="95"/>
      <c r="GPG119" s="95"/>
      <c r="GPH119" s="95"/>
      <c r="GPI119" s="95"/>
      <c r="GPJ119" s="95"/>
      <c r="GPK119" s="95"/>
      <c r="GPL119" s="95"/>
      <c r="GPM119" s="95"/>
      <c r="GPN119" s="95"/>
      <c r="GPO119" s="95"/>
      <c r="GPP119" s="95"/>
      <c r="GPQ119" s="95"/>
      <c r="GPR119" s="95"/>
      <c r="GPS119" s="95"/>
      <c r="GPT119" s="95"/>
      <c r="GPU119" s="95"/>
      <c r="GPV119" s="95"/>
      <c r="GPW119" s="95"/>
      <c r="GPX119" s="95"/>
      <c r="GPY119" s="95"/>
      <c r="GPZ119" s="95"/>
      <c r="GQA119" s="95"/>
      <c r="GQB119" s="95"/>
      <c r="GQC119" s="95"/>
      <c r="GQD119" s="95"/>
      <c r="GQE119" s="95"/>
      <c r="GQF119" s="95"/>
      <c r="GQG119" s="95"/>
      <c r="GQH119" s="95"/>
      <c r="GQI119" s="95"/>
      <c r="GQJ119" s="95"/>
      <c r="GQK119" s="95"/>
      <c r="GQL119" s="95"/>
      <c r="GQM119" s="95"/>
      <c r="GQN119" s="95"/>
      <c r="GQO119" s="95"/>
      <c r="GQP119" s="95"/>
      <c r="GQQ119" s="95"/>
      <c r="GQR119" s="95"/>
      <c r="GQS119" s="95"/>
      <c r="GQT119" s="95"/>
      <c r="GQU119" s="95"/>
      <c r="GQV119" s="95"/>
      <c r="GQW119" s="95"/>
      <c r="GQX119" s="95"/>
      <c r="GQY119" s="95"/>
      <c r="GQZ119" s="95"/>
      <c r="GRA119" s="95"/>
      <c r="GRB119" s="95"/>
      <c r="GRC119" s="95"/>
      <c r="GRD119" s="95"/>
      <c r="GRE119" s="95"/>
      <c r="GRF119" s="95"/>
      <c r="GRG119" s="95"/>
      <c r="GRH119" s="95"/>
      <c r="GRI119" s="95"/>
      <c r="GRJ119" s="95"/>
      <c r="GRK119" s="95"/>
      <c r="GRL119" s="95"/>
      <c r="GRM119" s="95"/>
      <c r="GRN119" s="95"/>
      <c r="GRO119" s="95"/>
      <c r="GRP119" s="95"/>
      <c r="GRQ119" s="95"/>
      <c r="GRR119" s="95"/>
      <c r="GRS119" s="95"/>
      <c r="GRT119" s="95"/>
      <c r="GRU119" s="95"/>
      <c r="GRV119" s="95"/>
      <c r="GRW119" s="95"/>
      <c r="GRX119" s="95"/>
      <c r="GRY119" s="95"/>
      <c r="GRZ119" s="95"/>
      <c r="GSA119" s="95"/>
      <c r="GSB119" s="95"/>
      <c r="GSC119" s="95"/>
      <c r="GSD119" s="95"/>
      <c r="GSE119" s="95"/>
      <c r="GSF119" s="95"/>
      <c r="GSG119" s="95"/>
      <c r="GSH119" s="95"/>
      <c r="GSI119" s="95"/>
      <c r="GSJ119" s="95"/>
      <c r="GSK119" s="95"/>
      <c r="GSL119" s="95"/>
      <c r="GSM119" s="95"/>
      <c r="GSN119" s="95"/>
      <c r="GSO119" s="95"/>
      <c r="GSP119" s="95"/>
      <c r="GSQ119" s="95"/>
      <c r="GSR119" s="95"/>
      <c r="GSS119" s="95"/>
      <c r="GST119" s="95"/>
      <c r="GSU119" s="95"/>
      <c r="GSV119" s="95"/>
      <c r="GSW119" s="95"/>
      <c r="GSX119" s="95"/>
      <c r="GSY119" s="95"/>
      <c r="GSZ119" s="95"/>
      <c r="GTA119" s="95"/>
      <c r="GTB119" s="95"/>
      <c r="GTC119" s="95"/>
      <c r="GTD119" s="95"/>
      <c r="GTE119" s="95"/>
      <c r="GTF119" s="95"/>
      <c r="GTG119" s="95"/>
      <c r="GTH119" s="95"/>
      <c r="GTI119" s="95"/>
      <c r="GTJ119" s="95"/>
      <c r="GTK119" s="95"/>
      <c r="GTL119" s="95"/>
      <c r="GTM119" s="95"/>
      <c r="GTN119" s="95"/>
      <c r="GTO119" s="95"/>
      <c r="GTP119" s="95"/>
      <c r="GTQ119" s="95"/>
      <c r="GTR119" s="95"/>
      <c r="GTS119" s="95"/>
      <c r="GTT119" s="95"/>
      <c r="GTU119" s="95"/>
      <c r="GTV119" s="95"/>
      <c r="GTW119" s="95"/>
      <c r="GTX119" s="95"/>
      <c r="GTY119" s="95"/>
      <c r="GTZ119" s="95"/>
      <c r="GUA119" s="95"/>
      <c r="GUB119" s="95"/>
      <c r="GUC119" s="95"/>
      <c r="GUD119" s="95"/>
      <c r="GUE119" s="95"/>
      <c r="GUF119" s="95"/>
      <c r="GUG119" s="95"/>
      <c r="GUH119" s="95"/>
      <c r="GUI119" s="95"/>
      <c r="GUJ119" s="95"/>
      <c r="GUK119" s="95"/>
      <c r="GUL119" s="95"/>
      <c r="GUM119" s="95"/>
      <c r="GUN119" s="95"/>
      <c r="GUO119" s="95"/>
      <c r="GUP119" s="95"/>
      <c r="GUQ119" s="95"/>
      <c r="GUR119" s="95"/>
      <c r="GUS119" s="95"/>
      <c r="GUT119" s="95"/>
      <c r="GUU119" s="95"/>
      <c r="GUV119" s="95"/>
      <c r="GUW119" s="95"/>
      <c r="GUX119" s="95"/>
      <c r="GUY119" s="95"/>
      <c r="GUZ119" s="95"/>
      <c r="GVA119" s="95"/>
      <c r="GVB119" s="95"/>
      <c r="GVC119" s="95"/>
      <c r="GVD119" s="95"/>
      <c r="GVE119" s="95"/>
      <c r="GVF119" s="95"/>
      <c r="GVG119" s="95"/>
      <c r="GVH119" s="95"/>
      <c r="GVI119" s="95"/>
      <c r="GVJ119" s="95"/>
      <c r="GVK119" s="95"/>
      <c r="GVL119" s="95"/>
      <c r="GVM119" s="95"/>
      <c r="GVN119" s="95"/>
      <c r="GVO119" s="95"/>
      <c r="GVP119" s="95"/>
      <c r="GVQ119" s="95"/>
      <c r="GVR119" s="95"/>
      <c r="GVS119" s="95"/>
      <c r="GVT119" s="95"/>
      <c r="GVU119" s="95"/>
      <c r="GVV119" s="95"/>
      <c r="GVW119" s="95"/>
      <c r="GVX119" s="95"/>
      <c r="GVY119" s="95"/>
      <c r="GVZ119" s="95"/>
      <c r="GWA119" s="95"/>
      <c r="GWB119" s="95"/>
      <c r="GWC119" s="95"/>
      <c r="GWD119" s="95"/>
      <c r="GWE119" s="95"/>
      <c r="GWF119" s="95"/>
      <c r="GWG119" s="95"/>
      <c r="GWH119" s="95"/>
      <c r="GWI119" s="95"/>
      <c r="GWJ119" s="95"/>
      <c r="GWK119" s="95"/>
      <c r="GWL119" s="95"/>
      <c r="GWM119" s="95"/>
      <c r="GWN119" s="95"/>
      <c r="GWO119" s="95"/>
      <c r="GWP119" s="95"/>
      <c r="GWQ119" s="95"/>
      <c r="GWR119" s="95"/>
      <c r="GWS119" s="95"/>
      <c r="GWT119" s="95"/>
      <c r="GWU119" s="95"/>
      <c r="GWV119" s="95"/>
      <c r="GWW119" s="95"/>
      <c r="GWX119" s="95"/>
      <c r="GWY119" s="95"/>
      <c r="GWZ119" s="95"/>
      <c r="GXA119" s="95"/>
      <c r="GXB119" s="95"/>
      <c r="GXC119" s="95"/>
      <c r="GXD119" s="95"/>
      <c r="GXE119" s="95"/>
      <c r="GXF119" s="95"/>
      <c r="GXG119" s="95"/>
      <c r="GXH119" s="95"/>
      <c r="GXI119" s="95"/>
      <c r="GXJ119" s="95"/>
      <c r="GXK119" s="95"/>
      <c r="GXL119" s="95"/>
      <c r="GXM119" s="95"/>
      <c r="GXN119" s="95"/>
      <c r="GXO119" s="95"/>
      <c r="GXP119" s="95"/>
      <c r="GXQ119" s="95"/>
      <c r="GXR119" s="95"/>
      <c r="GXS119" s="95"/>
      <c r="GXT119" s="95"/>
      <c r="GXU119" s="95"/>
      <c r="GXV119" s="95"/>
      <c r="GXW119" s="95"/>
      <c r="GXX119" s="95"/>
      <c r="GXY119" s="95"/>
      <c r="GXZ119" s="95"/>
      <c r="GYA119" s="95"/>
      <c r="GYB119" s="95"/>
      <c r="GYC119" s="95"/>
      <c r="GYD119" s="95"/>
      <c r="GYE119" s="95"/>
      <c r="GYF119" s="95"/>
      <c r="GYG119" s="95"/>
      <c r="GYH119" s="95"/>
      <c r="GYI119" s="95"/>
      <c r="GYJ119" s="95"/>
      <c r="GYK119" s="95"/>
      <c r="GYL119" s="95"/>
      <c r="GYM119" s="95"/>
      <c r="GYN119" s="95"/>
      <c r="GYO119" s="95"/>
      <c r="GYP119" s="95"/>
      <c r="GYQ119" s="95"/>
      <c r="GYR119" s="95"/>
      <c r="GYS119" s="95"/>
      <c r="GYT119" s="95"/>
      <c r="GYU119" s="95"/>
      <c r="GYV119" s="95"/>
      <c r="GYW119" s="95"/>
      <c r="GYX119" s="95"/>
      <c r="GYY119" s="95"/>
      <c r="GYZ119" s="95"/>
      <c r="GZA119" s="95"/>
      <c r="GZB119" s="95"/>
      <c r="GZC119" s="95"/>
      <c r="GZD119" s="95"/>
      <c r="GZE119" s="95"/>
      <c r="GZF119" s="95"/>
      <c r="GZG119" s="95"/>
      <c r="GZH119" s="95"/>
      <c r="GZI119" s="95"/>
      <c r="GZJ119" s="95"/>
      <c r="GZK119" s="95"/>
      <c r="GZL119" s="95"/>
      <c r="GZM119" s="95"/>
      <c r="GZN119" s="95"/>
      <c r="GZO119" s="95"/>
      <c r="GZP119" s="95"/>
      <c r="GZQ119" s="95"/>
      <c r="GZR119" s="95"/>
      <c r="GZS119" s="95"/>
      <c r="GZT119" s="95"/>
      <c r="GZU119" s="95"/>
      <c r="GZV119" s="95"/>
      <c r="GZW119" s="95"/>
      <c r="GZX119" s="95"/>
      <c r="GZY119" s="95"/>
      <c r="GZZ119" s="95"/>
      <c r="HAA119" s="95"/>
      <c r="HAB119" s="95"/>
      <c r="HAC119" s="95"/>
      <c r="HAD119" s="95"/>
      <c r="HAE119" s="95"/>
      <c r="HAF119" s="95"/>
      <c r="HAG119" s="95"/>
      <c r="HAH119" s="95"/>
      <c r="HAI119" s="95"/>
      <c r="HAJ119" s="95"/>
      <c r="HAK119" s="95"/>
      <c r="HAL119" s="95"/>
      <c r="HAM119" s="95"/>
      <c r="HAN119" s="95"/>
      <c r="HAO119" s="95"/>
      <c r="HAP119" s="95"/>
      <c r="HAQ119" s="95"/>
      <c r="HAR119" s="95"/>
      <c r="HAS119" s="95"/>
      <c r="HAT119" s="95"/>
      <c r="HAU119" s="95"/>
      <c r="HAV119" s="95"/>
      <c r="HAW119" s="95"/>
      <c r="HAX119" s="95"/>
      <c r="HAY119" s="95"/>
      <c r="HAZ119" s="95"/>
      <c r="HBA119" s="95"/>
      <c r="HBB119" s="95"/>
      <c r="HBC119" s="95"/>
      <c r="HBD119" s="95"/>
      <c r="HBE119" s="95"/>
      <c r="HBF119" s="95"/>
      <c r="HBG119" s="95"/>
      <c r="HBH119" s="95"/>
      <c r="HBI119" s="95"/>
      <c r="HBJ119" s="95"/>
      <c r="HBK119" s="95"/>
      <c r="HBL119" s="95"/>
      <c r="HBM119" s="95"/>
      <c r="HBN119" s="95"/>
      <c r="HBO119" s="95"/>
      <c r="HBP119" s="95"/>
      <c r="HBQ119" s="95"/>
      <c r="HBR119" s="95"/>
      <c r="HBS119" s="95"/>
      <c r="HBT119" s="95"/>
      <c r="HBU119" s="95"/>
      <c r="HBV119" s="95"/>
      <c r="HBW119" s="95"/>
      <c r="HBX119" s="95"/>
      <c r="HBY119" s="95"/>
      <c r="HBZ119" s="95"/>
      <c r="HCA119" s="95"/>
      <c r="HCB119" s="95"/>
      <c r="HCC119" s="95"/>
      <c r="HCD119" s="95"/>
      <c r="HCE119" s="95"/>
      <c r="HCF119" s="95"/>
      <c r="HCG119" s="95"/>
      <c r="HCH119" s="95"/>
      <c r="HCI119" s="95"/>
      <c r="HCJ119" s="95"/>
      <c r="HCK119" s="95"/>
      <c r="HCL119" s="95"/>
      <c r="HCM119" s="95"/>
      <c r="HCN119" s="95"/>
      <c r="HCO119" s="95"/>
      <c r="HCP119" s="95"/>
      <c r="HCQ119" s="95"/>
      <c r="HCR119" s="95"/>
      <c r="HCS119" s="95"/>
      <c r="HCT119" s="95"/>
      <c r="HCU119" s="95"/>
      <c r="HCV119" s="95"/>
      <c r="HCW119" s="95"/>
      <c r="HCX119" s="95"/>
      <c r="HCY119" s="95"/>
      <c r="HCZ119" s="95"/>
      <c r="HDA119" s="95"/>
      <c r="HDB119" s="95"/>
      <c r="HDC119" s="95"/>
      <c r="HDD119" s="95"/>
      <c r="HDE119" s="95"/>
      <c r="HDF119" s="95"/>
      <c r="HDG119" s="95"/>
      <c r="HDH119" s="95"/>
      <c r="HDI119" s="95"/>
      <c r="HDJ119" s="95"/>
      <c r="HDK119" s="95"/>
      <c r="HDL119" s="95"/>
      <c r="HDM119" s="95"/>
      <c r="HDN119" s="95"/>
      <c r="HDO119" s="95"/>
      <c r="HDP119" s="95"/>
      <c r="HDQ119" s="95"/>
      <c r="HDR119" s="95"/>
      <c r="HDS119" s="95"/>
      <c r="HDT119" s="95"/>
      <c r="HDU119" s="95"/>
      <c r="HDV119" s="95"/>
      <c r="HDW119" s="95"/>
      <c r="HDX119" s="95"/>
      <c r="HDY119" s="95"/>
      <c r="HDZ119" s="95"/>
      <c r="HEA119" s="95"/>
      <c r="HEB119" s="95"/>
      <c r="HEC119" s="95"/>
      <c r="HED119" s="95"/>
      <c r="HEE119" s="95"/>
      <c r="HEF119" s="95"/>
      <c r="HEG119" s="95"/>
      <c r="HEH119" s="95"/>
      <c r="HEI119" s="95"/>
      <c r="HEJ119" s="95"/>
      <c r="HEK119" s="95"/>
      <c r="HEL119" s="95"/>
      <c r="HEM119" s="95"/>
      <c r="HEN119" s="95"/>
      <c r="HEO119" s="95"/>
      <c r="HEP119" s="95"/>
      <c r="HEQ119" s="95"/>
      <c r="HER119" s="95"/>
      <c r="HES119" s="95"/>
      <c r="HET119" s="95"/>
      <c r="HEU119" s="95"/>
      <c r="HEV119" s="95"/>
      <c r="HEW119" s="95"/>
      <c r="HEX119" s="95"/>
      <c r="HEY119" s="95"/>
      <c r="HEZ119" s="95"/>
      <c r="HFA119" s="95"/>
      <c r="HFB119" s="95"/>
      <c r="HFC119" s="95"/>
      <c r="HFD119" s="95"/>
      <c r="HFE119" s="95"/>
      <c r="HFF119" s="95"/>
      <c r="HFG119" s="95"/>
      <c r="HFH119" s="95"/>
      <c r="HFI119" s="95"/>
      <c r="HFJ119" s="95"/>
      <c r="HFK119" s="95"/>
      <c r="HFL119" s="95"/>
      <c r="HFM119" s="95"/>
      <c r="HFN119" s="95"/>
      <c r="HFO119" s="95"/>
      <c r="HFP119" s="95"/>
      <c r="HFQ119" s="95"/>
      <c r="HFR119" s="95"/>
      <c r="HFS119" s="95"/>
      <c r="HFT119" s="95"/>
      <c r="HFU119" s="95"/>
      <c r="HFV119" s="95"/>
      <c r="HFW119" s="95"/>
      <c r="HFX119" s="95"/>
      <c r="HFY119" s="95"/>
      <c r="HFZ119" s="95"/>
      <c r="HGA119" s="95"/>
      <c r="HGB119" s="95"/>
      <c r="HGC119" s="95"/>
      <c r="HGD119" s="95"/>
      <c r="HGE119" s="95"/>
      <c r="HGF119" s="95"/>
      <c r="HGG119" s="95"/>
      <c r="HGH119" s="95"/>
      <c r="HGI119" s="95"/>
      <c r="HGJ119" s="95"/>
      <c r="HGK119" s="95"/>
      <c r="HGL119" s="95"/>
      <c r="HGM119" s="95"/>
      <c r="HGN119" s="95"/>
      <c r="HGO119" s="95"/>
      <c r="HGP119" s="95"/>
      <c r="HGQ119" s="95"/>
      <c r="HGR119" s="95"/>
      <c r="HGS119" s="95"/>
      <c r="HGT119" s="95"/>
      <c r="HGU119" s="95"/>
      <c r="HGV119" s="95"/>
      <c r="HGW119" s="95"/>
      <c r="HGX119" s="95"/>
      <c r="HGY119" s="95"/>
      <c r="HGZ119" s="95"/>
      <c r="HHA119" s="95"/>
      <c r="HHB119" s="95"/>
      <c r="HHC119" s="95"/>
      <c r="HHD119" s="95"/>
      <c r="HHE119" s="95"/>
      <c r="HHF119" s="95"/>
      <c r="HHG119" s="95"/>
      <c r="HHH119" s="95"/>
      <c r="HHI119" s="95"/>
      <c r="HHJ119" s="95"/>
      <c r="HHK119" s="95"/>
      <c r="HHL119" s="95"/>
      <c r="HHM119" s="95"/>
      <c r="HHN119" s="95"/>
      <c r="HHO119" s="95"/>
      <c r="HHP119" s="95"/>
      <c r="HHQ119" s="95"/>
      <c r="HHR119" s="95"/>
      <c r="HHS119" s="95"/>
      <c r="HHT119" s="95"/>
      <c r="HHU119" s="95"/>
      <c r="HHV119" s="95"/>
      <c r="HHW119" s="95"/>
      <c r="HHX119" s="95"/>
      <c r="HHY119" s="95"/>
      <c r="HHZ119" s="95"/>
      <c r="HIA119" s="95"/>
      <c r="HIB119" s="95"/>
      <c r="HIC119" s="95"/>
      <c r="HID119" s="95"/>
      <c r="HIE119" s="95"/>
      <c r="HIF119" s="95"/>
      <c r="HIG119" s="95"/>
      <c r="HIH119" s="95"/>
      <c r="HII119" s="95"/>
      <c r="HIJ119" s="95"/>
      <c r="HIK119" s="95"/>
      <c r="HIL119" s="95"/>
      <c r="HIM119" s="95"/>
      <c r="HIN119" s="95"/>
      <c r="HIO119" s="95"/>
      <c r="HIP119" s="95"/>
      <c r="HIQ119" s="95"/>
      <c r="HIR119" s="95"/>
      <c r="HIS119" s="95"/>
      <c r="HIT119" s="95"/>
      <c r="HIU119" s="95"/>
      <c r="HIV119" s="95"/>
      <c r="HIW119" s="95"/>
      <c r="HIX119" s="95"/>
      <c r="HIY119" s="95"/>
      <c r="HIZ119" s="95"/>
      <c r="HJA119" s="95"/>
      <c r="HJB119" s="95"/>
      <c r="HJC119" s="95"/>
      <c r="HJD119" s="95"/>
      <c r="HJE119" s="95"/>
      <c r="HJF119" s="95"/>
      <c r="HJG119" s="95"/>
      <c r="HJH119" s="95"/>
      <c r="HJI119" s="95"/>
      <c r="HJJ119" s="95"/>
      <c r="HJK119" s="95"/>
      <c r="HJL119" s="95"/>
      <c r="HJM119" s="95"/>
      <c r="HJN119" s="95"/>
      <c r="HJO119" s="95"/>
      <c r="HJP119" s="95"/>
      <c r="HJQ119" s="95"/>
      <c r="HJR119" s="95"/>
      <c r="HJS119" s="95"/>
      <c r="HJT119" s="95"/>
      <c r="HJU119" s="95"/>
      <c r="HJV119" s="95"/>
      <c r="HJW119" s="95"/>
      <c r="HJX119" s="95"/>
      <c r="HJY119" s="95"/>
      <c r="HJZ119" s="95"/>
      <c r="HKA119" s="95"/>
      <c r="HKB119" s="95"/>
      <c r="HKC119" s="95"/>
      <c r="HKD119" s="95"/>
      <c r="HKE119" s="95"/>
      <c r="HKF119" s="95"/>
      <c r="HKG119" s="95"/>
      <c r="HKH119" s="95"/>
      <c r="HKI119" s="95"/>
      <c r="HKJ119" s="95"/>
      <c r="HKK119" s="95"/>
      <c r="HKL119" s="95"/>
      <c r="HKM119" s="95"/>
      <c r="HKN119" s="95"/>
      <c r="HKO119" s="95"/>
      <c r="HKP119" s="95"/>
      <c r="HKQ119" s="95"/>
      <c r="HKR119" s="95"/>
      <c r="HKS119" s="95"/>
      <c r="HKT119" s="95"/>
      <c r="HKU119" s="95"/>
      <c r="HKV119" s="95"/>
      <c r="HKW119" s="95"/>
      <c r="HKX119" s="95"/>
      <c r="HKY119" s="95"/>
      <c r="HKZ119" s="95"/>
      <c r="HLA119" s="95"/>
      <c r="HLB119" s="95"/>
      <c r="HLC119" s="95"/>
      <c r="HLD119" s="95"/>
      <c r="HLE119" s="95"/>
      <c r="HLF119" s="95"/>
      <c r="HLG119" s="95"/>
      <c r="HLH119" s="95"/>
      <c r="HLI119" s="95"/>
      <c r="HLJ119" s="95"/>
      <c r="HLK119" s="95"/>
      <c r="HLL119" s="95"/>
      <c r="HLM119" s="95"/>
      <c r="HLN119" s="95"/>
      <c r="HLO119" s="95"/>
      <c r="HLP119" s="95"/>
      <c r="HLQ119" s="95"/>
      <c r="HLR119" s="95"/>
      <c r="HLS119" s="95"/>
      <c r="HLT119" s="95"/>
      <c r="HLU119" s="95"/>
      <c r="HLV119" s="95"/>
      <c r="HLW119" s="95"/>
      <c r="HLX119" s="95"/>
      <c r="HLY119" s="95"/>
      <c r="HLZ119" s="95"/>
      <c r="HMA119" s="95"/>
      <c r="HMB119" s="95"/>
      <c r="HMC119" s="95"/>
      <c r="HMD119" s="95"/>
      <c r="HME119" s="95"/>
      <c r="HMF119" s="95"/>
      <c r="HMG119" s="95"/>
      <c r="HMH119" s="95"/>
      <c r="HMI119" s="95"/>
      <c r="HMJ119" s="95"/>
      <c r="HMK119" s="95"/>
      <c r="HML119" s="95"/>
      <c r="HMM119" s="95"/>
      <c r="HMN119" s="95"/>
      <c r="HMO119" s="95"/>
      <c r="HMP119" s="95"/>
      <c r="HMQ119" s="95"/>
      <c r="HMR119" s="95"/>
      <c r="HMS119" s="95"/>
      <c r="HMT119" s="95"/>
      <c r="HMU119" s="95"/>
      <c r="HMV119" s="95"/>
      <c r="HMW119" s="95"/>
      <c r="HMX119" s="95"/>
      <c r="HMY119" s="95"/>
      <c r="HMZ119" s="95"/>
      <c r="HNA119" s="95"/>
      <c r="HNB119" s="95"/>
      <c r="HNC119" s="95"/>
      <c r="HND119" s="95"/>
      <c r="HNE119" s="95"/>
      <c r="HNF119" s="95"/>
      <c r="HNG119" s="95"/>
      <c r="HNH119" s="95"/>
      <c r="HNI119" s="95"/>
      <c r="HNJ119" s="95"/>
      <c r="HNK119" s="95"/>
      <c r="HNL119" s="95"/>
      <c r="HNM119" s="95"/>
      <c r="HNN119" s="95"/>
      <c r="HNO119" s="95"/>
      <c r="HNP119" s="95"/>
      <c r="HNQ119" s="95"/>
      <c r="HNR119" s="95"/>
      <c r="HNS119" s="95"/>
      <c r="HNT119" s="95"/>
      <c r="HNU119" s="95"/>
      <c r="HNV119" s="95"/>
      <c r="HNW119" s="95"/>
      <c r="HNX119" s="95"/>
      <c r="HNY119" s="95"/>
      <c r="HNZ119" s="95"/>
      <c r="HOA119" s="95"/>
      <c r="HOB119" s="95"/>
      <c r="HOC119" s="95"/>
      <c r="HOD119" s="95"/>
      <c r="HOE119" s="95"/>
      <c r="HOF119" s="95"/>
      <c r="HOG119" s="95"/>
      <c r="HOH119" s="95"/>
      <c r="HOI119" s="95"/>
      <c r="HOJ119" s="95"/>
      <c r="HOK119" s="95"/>
      <c r="HOL119" s="95"/>
      <c r="HOM119" s="95"/>
      <c r="HON119" s="95"/>
      <c r="HOO119" s="95"/>
      <c r="HOP119" s="95"/>
      <c r="HOQ119" s="95"/>
      <c r="HOR119" s="95"/>
      <c r="HOS119" s="95"/>
      <c r="HOT119" s="95"/>
      <c r="HOU119" s="95"/>
      <c r="HOV119" s="95"/>
      <c r="HOW119" s="95"/>
      <c r="HOX119" s="95"/>
      <c r="HOY119" s="95"/>
      <c r="HOZ119" s="95"/>
      <c r="HPA119" s="95"/>
      <c r="HPB119" s="95"/>
      <c r="HPC119" s="95"/>
      <c r="HPD119" s="95"/>
      <c r="HPE119" s="95"/>
      <c r="HPF119" s="95"/>
      <c r="HPG119" s="95"/>
      <c r="HPH119" s="95"/>
      <c r="HPI119" s="95"/>
      <c r="HPJ119" s="95"/>
      <c r="HPK119" s="95"/>
      <c r="HPL119" s="95"/>
      <c r="HPM119" s="95"/>
      <c r="HPN119" s="95"/>
      <c r="HPO119" s="95"/>
      <c r="HPP119" s="95"/>
      <c r="HPQ119" s="95"/>
      <c r="HPR119" s="95"/>
      <c r="HPS119" s="95"/>
      <c r="HPT119" s="95"/>
      <c r="HPU119" s="95"/>
      <c r="HPV119" s="95"/>
      <c r="HPW119" s="95"/>
      <c r="HPX119" s="95"/>
      <c r="HPY119" s="95"/>
      <c r="HPZ119" s="95"/>
      <c r="HQA119" s="95"/>
      <c r="HQB119" s="95"/>
      <c r="HQC119" s="95"/>
      <c r="HQD119" s="95"/>
      <c r="HQE119" s="95"/>
      <c r="HQF119" s="95"/>
      <c r="HQG119" s="95"/>
      <c r="HQH119" s="95"/>
      <c r="HQI119" s="95"/>
      <c r="HQJ119" s="95"/>
      <c r="HQK119" s="95"/>
      <c r="HQL119" s="95"/>
      <c r="HQM119" s="95"/>
      <c r="HQN119" s="95"/>
      <c r="HQO119" s="95"/>
      <c r="HQP119" s="95"/>
      <c r="HQQ119" s="95"/>
      <c r="HQR119" s="95"/>
      <c r="HQS119" s="95"/>
      <c r="HQT119" s="95"/>
      <c r="HQU119" s="95"/>
      <c r="HQV119" s="95"/>
      <c r="HQW119" s="95"/>
      <c r="HQX119" s="95"/>
      <c r="HQY119" s="95"/>
      <c r="HQZ119" s="95"/>
      <c r="HRA119" s="95"/>
      <c r="HRB119" s="95"/>
      <c r="HRC119" s="95"/>
      <c r="HRD119" s="95"/>
      <c r="HRE119" s="95"/>
      <c r="HRF119" s="95"/>
      <c r="HRG119" s="95"/>
      <c r="HRH119" s="95"/>
      <c r="HRI119" s="95"/>
      <c r="HRJ119" s="95"/>
      <c r="HRK119" s="95"/>
      <c r="HRL119" s="95"/>
      <c r="HRM119" s="95"/>
      <c r="HRN119" s="95"/>
      <c r="HRO119" s="95"/>
      <c r="HRP119" s="95"/>
      <c r="HRQ119" s="95"/>
      <c r="HRR119" s="95"/>
      <c r="HRS119" s="95"/>
      <c r="HRT119" s="95"/>
      <c r="HRU119" s="95"/>
      <c r="HRV119" s="95"/>
      <c r="HRW119" s="95"/>
      <c r="HRX119" s="95"/>
      <c r="HRY119" s="95"/>
      <c r="HRZ119" s="95"/>
      <c r="HSA119" s="95"/>
      <c r="HSB119" s="95"/>
      <c r="HSC119" s="95"/>
      <c r="HSD119" s="95"/>
      <c r="HSE119" s="95"/>
      <c r="HSF119" s="95"/>
      <c r="HSG119" s="95"/>
      <c r="HSH119" s="95"/>
      <c r="HSI119" s="95"/>
      <c r="HSJ119" s="95"/>
      <c r="HSK119" s="95"/>
      <c r="HSL119" s="95"/>
      <c r="HSM119" s="95"/>
      <c r="HSN119" s="95"/>
      <c r="HSO119" s="95"/>
      <c r="HSP119" s="95"/>
      <c r="HSQ119" s="95"/>
      <c r="HSR119" s="95"/>
      <c r="HSS119" s="95"/>
      <c r="HST119" s="95"/>
      <c r="HSU119" s="95"/>
      <c r="HSV119" s="95"/>
      <c r="HSW119" s="95"/>
      <c r="HSX119" s="95"/>
      <c r="HSY119" s="95"/>
      <c r="HSZ119" s="95"/>
      <c r="HTA119" s="95"/>
      <c r="HTB119" s="95"/>
      <c r="HTC119" s="95"/>
      <c r="HTD119" s="95"/>
      <c r="HTE119" s="95"/>
      <c r="HTF119" s="95"/>
      <c r="HTG119" s="95"/>
      <c r="HTH119" s="95"/>
      <c r="HTI119" s="95"/>
      <c r="HTJ119" s="95"/>
      <c r="HTK119" s="95"/>
      <c r="HTL119" s="95"/>
      <c r="HTM119" s="95"/>
      <c r="HTN119" s="95"/>
      <c r="HTO119" s="95"/>
      <c r="HTP119" s="95"/>
      <c r="HTQ119" s="95"/>
      <c r="HTR119" s="95"/>
      <c r="HTS119" s="95"/>
      <c r="HTT119" s="95"/>
      <c r="HTU119" s="95"/>
      <c r="HTV119" s="95"/>
      <c r="HTW119" s="95"/>
      <c r="HTX119" s="95"/>
      <c r="HTY119" s="95"/>
      <c r="HTZ119" s="95"/>
      <c r="HUA119" s="95"/>
      <c r="HUB119" s="95"/>
      <c r="HUC119" s="95"/>
      <c r="HUD119" s="95"/>
      <c r="HUE119" s="95"/>
      <c r="HUF119" s="95"/>
      <c r="HUG119" s="95"/>
      <c r="HUH119" s="95"/>
      <c r="HUI119" s="95"/>
      <c r="HUJ119" s="95"/>
      <c r="HUK119" s="95"/>
      <c r="HUL119" s="95"/>
      <c r="HUM119" s="95"/>
      <c r="HUN119" s="95"/>
      <c r="HUO119" s="95"/>
      <c r="HUP119" s="95"/>
      <c r="HUQ119" s="95"/>
      <c r="HUR119" s="95"/>
      <c r="HUS119" s="95"/>
      <c r="HUT119" s="95"/>
      <c r="HUU119" s="95"/>
      <c r="HUV119" s="95"/>
      <c r="HUW119" s="95"/>
      <c r="HUX119" s="95"/>
      <c r="HUY119" s="95"/>
      <c r="HUZ119" s="95"/>
      <c r="HVA119" s="95"/>
      <c r="HVB119" s="95"/>
      <c r="HVC119" s="95"/>
      <c r="HVD119" s="95"/>
      <c r="HVE119" s="95"/>
      <c r="HVF119" s="95"/>
      <c r="HVG119" s="95"/>
      <c r="HVH119" s="95"/>
      <c r="HVI119" s="95"/>
      <c r="HVJ119" s="95"/>
      <c r="HVK119" s="95"/>
      <c r="HVL119" s="95"/>
      <c r="HVM119" s="95"/>
      <c r="HVN119" s="95"/>
      <c r="HVO119" s="95"/>
      <c r="HVP119" s="95"/>
      <c r="HVQ119" s="95"/>
      <c r="HVR119" s="95"/>
      <c r="HVS119" s="95"/>
      <c r="HVT119" s="95"/>
      <c r="HVU119" s="95"/>
      <c r="HVV119" s="95"/>
      <c r="HVW119" s="95"/>
      <c r="HVX119" s="95"/>
      <c r="HVY119" s="95"/>
      <c r="HVZ119" s="95"/>
      <c r="HWA119" s="95"/>
      <c r="HWB119" s="95"/>
      <c r="HWC119" s="95"/>
      <c r="HWD119" s="95"/>
      <c r="HWE119" s="95"/>
      <c r="HWF119" s="95"/>
      <c r="HWG119" s="95"/>
      <c r="HWH119" s="95"/>
      <c r="HWI119" s="95"/>
      <c r="HWJ119" s="95"/>
      <c r="HWK119" s="95"/>
      <c r="HWL119" s="95"/>
      <c r="HWM119" s="95"/>
      <c r="HWN119" s="95"/>
      <c r="HWO119" s="95"/>
      <c r="HWP119" s="95"/>
      <c r="HWQ119" s="95"/>
      <c r="HWR119" s="95"/>
      <c r="HWS119" s="95"/>
      <c r="HWT119" s="95"/>
      <c r="HWU119" s="95"/>
      <c r="HWV119" s="95"/>
      <c r="HWW119" s="95"/>
      <c r="HWX119" s="95"/>
      <c r="HWY119" s="95"/>
      <c r="HWZ119" s="95"/>
      <c r="HXA119" s="95"/>
      <c r="HXB119" s="95"/>
      <c r="HXC119" s="95"/>
      <c r="HXD119" s="95"/>
      <c r="HXE119" s="95"/>
      <c r="HXF119" s="95"/>
      <c r="HXG119" s="95"/>
      <c r="HXH119" s="95"/>
      <c r="HXI119" s="95"/>
      <c r="HXJ119" s="95"/>
      <c r="HXK119" s="95"/>
      <c r="HXL119" s="95"/>
      <c r="HXM119" s="95"/>
      <c r="HXN119" s="95"/>
      <c r="HXO119" s="95"/>
      <c r="HXP119" s="95"/>
      <c r="HXQ119" s="95"/>
      <c r="HXR119" s="95"/>
      <c r="HXS119" s="95"/>
      <c r="HXT119" s="95"/>
      <c r="HXU119" s="95"/>
      <c r="HXV119" s="95"/>
      <c r="HXW119" s="95"/>
      <c r="HXX119" s="95"/>
      <c r="HXY119" s="95"/>
      <c r="HXZ119" s="95"/>
      <c r="HYA119" s="95"/>
      <c r="HYB119" s="95"/>
      <c r="HYC119" s="95"/>
      <c r="HYD119" s="95"/>
      <c r="HYE119" s="95"/>
      <c r="HYF119" s="95"/>
      <c r="HYG119" s="95"/>
      <c r="HYH119" s="95"/>
      <c r="HYI119" s="95"/>
      <c r="HYJ119" s="95"/>
      <c r="HYK119" s="95"/>
      <c r="HYL119" s="95"/>
      <c r="HYM119" s="95"/>
      <c r="HYN119" s="95"/>
      <c r="HYO119" s="95"/>
      <c r="HYP119" s="95"/>
      <c r="HYQ119" s="95"/>
      <c r="HYR119" s="95"/>
      <c r="HYS119" s="95"/>
      <c r="HYT119" s="95"/>
      <c r="HYU119" s="95"/>
      <c r="HYV119" s="95"/>
      <c r="HYW119" s="95"/>
      <c r="HYX119" s="95"/>
      <c r="HYY119" s="95"/>
      <c r="HYZ119" s="95"/>
      <c r="HZA119" s="95"/>
      <c r="HZB119" s="95"/>
      <c r="HZC119" s="95"/>
      <c r="HZD119" s="95"/>
      <c r="HZE119" s="95"/>
      <c r="HZF119" s="95"/>
      <c r="HZG119" s="95"/>
      <c r="HZH119" s="95"/>
      <c r="HZI119" s="95"/>
      <c r="HZJ119" s="95"/>
      <c r="HZK119" s="95"/>
      <c r="HZL119" s="95"/>
      <c r="HZM119" s="95"/>
      <c r="HZN119" s="95"/>
      <c r="HZO119" s="95"/>
      <c r="HZP119" s="95"/>
      <c r="HZQ119" s="95"/>
      <c r="HZR119" s="95"/>
      <c r="HZS119" s="95"/>
      <c r="HZT119" s="95"/>
      <c r="HZU119" s="95"/>
      <c r="HZV119" s="95"/>
      <c r="HZW119" s="95"/>
      <c r="HZX119" s="95"/>
      <c r="HZY119" s="95"/>
      <c r="HZZ119" s="95"/>
      <c r="IAA119" s="95"/>
      <c r="IAB119" s="95"/>
      <c r="IAC119" s="95"/>
      <c r="IAD119" s="95"/>
      <c r="IAE119" s="95"/>
      <c r="IAF119" s="95"/>
      <c r="IAG119" s="95"/>
      <c r="IAH119" s="95"/>
      <c r="IAI119" s="95"/>
      <c r="IAJ119" s="95"/>
      <c r="IAK119" s="95"/>
      <c r="IAL119" s="95"/>
      <c r="IAM119" s="95"/>
      <c r="IAN119" s="95"/>
      <c r="IAO119" s="95"/>
      <c r="IAP119" s="95"/>
      <c r="IAQ119" s="95"/>
      <c r="IAR119" s="95"/>
      <c r="IAS119" s="95"/>
      <c r="IAT119" s="95"/>
      <c r="IAU119" s="95"/>
      <c r="IAV119" s="95"/>
      <c r="IAW119" s="95"/>
      <c r="IAX119" s="95"/>
      <c r="IAY119" s="95"/>
      <c r="IAZ119" s="95"/>
      <c r="IBA119" s="95"/>
      <c r="IBB119" s="95"/>
      <c r="IBC119" s="95"/>
      <c r="IBD119" s="95"/>
      <c r="IBE119" s="95"/>
      <c r="IBF119" s="95"/>
      <c r="IBG119" s="95"/>
      <c r="IBH119" s="95"/>
      <c r="IBI119" s="95"/>
      <c r="IBJ119" s="95"/>
      <c r="IBK119" s="95"/>
      <c r="IBL119" s="95"/>
      <c r="IBM119" s="95"/>
      <c r="IBN119" s="95"/>
      <c r="IBO119" s="95"/>
      <c r="IBP119" s="95"/>
      <c r="IBQ119" s="95"/>
      <c r="IBR119" s="95"/>
      <c r="IBS119" s="95"/>
      <c r="IBT119" s="95"/>
      <c r="IBU119" s="95"/>
      <c r="IBV119" s="95"/>
      <c r="IBW119" s="95"/>
      <c r="IBX119" s="95"/>
      <c r="IBY119" s="95"/>
      <c r="IBZ119" s="95"/>
      <c r="ICA119" s="95"/>
      <c r="ICB119" s="95"/>
      <c r="ICC119" s="95"/>
      <c r="ICD119" s="95"/>
      <c r="ICE119" s="95"/>
      <c r="ICF119" s="95"/>
      <c r="ICG119" s="95"/>
      <c r="ICH119" s="95"/>
      <c r="ICI119" s="95"/>
      <c r="ICJ119" s="95"/>
      <c r="ICK119" s="95"/>
      <c r="ICL119" s="95"/>
      <c r="ICM119" s="95"/>
      <c r="ICN119" s="95"/>
      <c r="ICO119" s="95"/>
      <c r="ICP119" s="95"/>
      <c r="ICQ119" s="95"/>
      <c r="ICR119" s="95"/>
      <c r="ICS119" s="95"/>
      <c r="ICT119" s="95"/>
      <c r="ICU119" s="95"/>
      <c r="ICV119" s="95"/>
      <c r="ICW119" s="95"/>
      <c r="ICX119" s="95"/>
      <c r="ICY119" s="95"/>
      <c r="ICZ119" s="95"/>
      <c r="IDA119" s="95"/>
      <c r="IDB119" s="95"/>
      <c r="IDC119" s="95"/>
      <c r="IDD119" s="95"/>
      <c r="IDE119" s="95"/>
      <c r="IDF119" s="95"/>
      <c r="IDG119" s="95"/>
      <c r="IDH119" s="95"/>
      <c r="IDI119" s="95"/>
      <c r="IDJ119" s="95"/>
      <c r="IDK119" s="95"/>
      <c r="IDL119" s="95"/>
      <c r="IDM119" s="95"/>
      <c r="IDN119" s="95"/>
      <c r="IDO119" s="95"/>
      <c r="IDP119" s="95"/>
      <c r="IDQ119" s="95"/>
      <c r="IDR119" s="95"/>
      <c r="IDS119" s="95"/>
      <c r="IDT119" s="95"/>
      <c r="IDU119" s="95"/>
      <c r="IDV119" s="95"/>
      <c r="IDW119" s="95"/>
      <c r="IDX119" s="95"/>
      <c r="IDY119" s="95"/>
      <c r="IDZ119" s="95"/>
      <c r="IEA119" s="95"/>
      <c r="IEB119" s="95"/>
      <c r="IEC119" s="95"/>
      <c r="IED119" s="95"/>
      <c r="IEE119" s="95"/>
      <c r="IEF119" s="95"/>
      <c r="IEG119" s="95"/>
      <c r="IEH119" s="95"/>
      <c r="IEI119" s="95"/>
      <c r="IEJ119" s="95"/>
      <c r="IEK119" s="95"/>
      <c r="IEL119" s="95"/>
      <c r="IEM119" s="95"/>
      <c r="IEN119" s="95"/>
      <c r="IEO119" s="95"/>
      <c r="IEP119" s="95"/>
      <c r="IEQ119" s="95"/>
      <c r="IER119" s="95"/>
      <c r="IES119" s="95"/>
      <c r="IET119" s="95"/>
      <c r="IEU119" s="95"/>
      <c r="IEV119" s="95"/>
      <c r="IEW119" s="95"/>
      <c r="IEX119" s="95"/>
      <c r="IEY119" s="95"/>
      <c r="IEZ119" s="95"/>
      <c r="IFA119" s="95"/>
      <c r="IFB119" s="95"/>
      <c r="IFC119" s="95"/>
      <c r="IFD119" s="95"/>
      <c r="IFE119" s="95"/>
      <c r="IFF119" s="95"/>
      <c r="IFG119" s="95"/>
      <c r="IFH119" s="95"/>
      <c r="IFI119" s="95"/>
      <c r="IFJ119" s="95"/>
      <c r="IFK119" s="95"/>
      <c r="IFL119" s="95"/>
      <c r="IFM119" s="95"/>
      <c r="IFN119" s="95"/>
      <c r="IFO119" s="95"/>
      <c r="IFP119" s="95"/>
      <c r="IFQ119" s="95"/>
      <c r="IFR119" s="95"/>
      <c r="IFS119" s="95"/>
      <c r="IFT119" s="95"/>
      <c r="IFU119" s="95"/>
      <c r="IFV119" s="95"/>
      <c r="IFW119" s="95"/>
      <c r="IFX119" s="95"/>
      <c r="IFY119" s="95"/>
      <c r="IFZ119" s="95"/>
      <c r="IGA119" s="95"/>
      <c r="IGB119" s="95"/>
      <c r="IGC119" s="95"/>
      <c r="IGD119" s="95"/>
      <c r="IGE119" s="95"/>
      <c r="IGF119" s="95"/>
      <c r="IGG119" s="95"/>
      <c r="IGH119" s="95"/>
      <c r="IGI119" s="95"/>
      <c r="IGJ119" s="95"/>
      <c r="IGK119" s="95"/>
      <c r="IGL119" s="95"/>
      <c r="IGM119" s="95"/>
      <c r="IGN119" s="95"/>
      <c r="IGO119" s="95"/>
      <c r="IGP119" s="95"/>
      <c r="IGQ119" s="95"/>
      <c r="IGR119" s="95"/>
      <c r="IGS119" s="95"/>
      <c r="IGT119" s="95"/>
      <c r="IGU119" s="95"/>
      <c r="IGV119" s="95"/>
      <c r="IGW119" s="95"/>
      <c r="IGX119" s="95"/>
      <c r="IGY119" s="95"/>
      <c r="IGZ119" s="95"/>
      <c r="IHA119" s="95"/>
      <c r="IHB119" s="95"/>
      <c r="IHC119" s="95"/>
      <c r="IHD119" s="95"/>
      <c r="IHE119" s="95"/>
      <c r="IHF119" s="95"/>
      <c r="IHG119" s="95"/>
      <c r="IHH119" s="95"/>
      <c r="IHI119" s="95"/>
      <c r="IHJ119" s="95"/>
      <c r="IHK119" s="95"/>
      <c r="IHL119" s="95"/>
      <c r="IHM119" s="95"/>
      <c r="IHN119" s="95"/>
      <c r="IHO119" s="95"/>
      <c r="IHP119" s="95"/>
      <c r="IHQ119" s="95"/>
      <c r="IHR119" s="95"/>
      <c r="IHS119" s="95"/>
      <c r="IHT119" s="95"/>
      <c r="IHU119" s="95"/>
      <c r="IHV119" s="95"/>
      <c r="IHW119" s="95"/>
      <c r="IHX119" s="95"/>
      <c r="IHY119" s="95"/>
      <c r="IHZ119" s="95"/>
      <c r="IIA119" s="95"/>
      <c r="IIB119" s="95"/>
      <c r="IIC119" s="95"/>
      <c r="IID119" s="95"/>
      <c r="IIE119" s="95"/>
      <c r="IIF119" s="95"/>
      <c r="IIG119" s="95"/>
      <c r="IIH119" s="95"/>
      <c r="III119" s="95"/>
      <c r="IIJ119" s="95"/>
      <c r="IIK119" s="95"/>
      <c r="IIL119" s="95"/>
      <c r="IIM119" s="95"/>
      <c r="IIN119" s="95"/>
      <c r="IIO119" s="95"/>
      <c r="IIP119" s="95"/>
      <c r="IIQ119" s="95"/>
      <c r="IIR119" s="95"/>
      <c r="IIS119" s="95"/>
      <c r="IIT119" s="95"/>
      <c r="IIU119" s="95"/>
      <c r="IIV119" s="95"/>
      <c r="IIW119" s="95"/>
      <c r="IIX119" s="95"/>
      <c r="IIY119" s="95"/>
      <c r="IIZ119" s="95"/>
      <c r="IJA119" s="95"/>
      <c r="IJB119" s="95"/>
      <c r="IJC119" s="95"/>
      <c r="IJD119" s="95"/>
      <c r="IJE119" s="95"/>
      <c r="IJF119" s="95"/>
      <c r="IJG119" s="95"/>
      <c r="IJH119" s="95"/>
      <c r="IJI119" s="95"/>
      <c r="IJJ119" s="95"/>
      <c r="IJK119" s="95"/>
      <c r="IJL119" s="95"/>
      <c r="IJM119" s="95"/>
      <c r="IJN119" s="95"/>
      <c r="IJO119" s="95"/>
      <c r="IJP119" s="95"/>
      <c r="IJQ119" s="95"/>
      <c r="IJR119" s="95"/>
      <c r="IJS119" s="95"/>
      <c r="IJT119" s="95"/>
      <c r="IJU119" s="95"/>
      <c r="IJV119" s="95"/>
      <c r="IJW119" s="95"/>
      <c r="IJX119" s="95"/>
      <c r="IJY119" s="95"/>
      <c r="IJZ119" s="95"/>
      <c r="IKA119" s="95"/>
      <c r="IKB119" s="95"/>
      <c r="IKC119" s="95"/>
      <c r="IKD119" s="95"/>
      <c r="IKE119" s="95"/>
      <c r="IKF119" s="95"/>
      <c r="IKG119" s="95"/>
      <c r="IKH119" s="95"/>
      <c r="IKI119" s="95"/>
      <c r="IKJ119" s="95"/>
      <c r="IKK119" s="95"/>
      <c r="IKL119" s="95"/>
      <c r="IKM119" s="95"/>
      <c r="IKN119" s="95"/>
      <c r="IKO119" s="95"/>
      <c r="IKP119" s="95"/>
      <c r="IKQ119" s="95"/>
      <c r="IKR119" s="95"/>
      <c r="IKS119" s="95"/>
      <c r="IKT119" s="95"/>
      <c r="IKU119" s="95"/>
      <c r="IKV119" s="95"/>
      <c r="IKW119" s="95"/>
      <c r="IKX119" s="95"/>
      <c r="IKY119" s="95"/>
      <c r="IKZ119" s="95"/>
      <c r="ILA119" s="95"/>
      <c r="ILB119" s="95"/>
      <c r="ILC119" s="95"/>
      <c r="ILD119" s="95"/>
      <c r="ILE119" s="95"/>
      <c r="ILF119" s="95"/>
      <c r="ILG119" s="95"/>
      <c r="ILH119" s="95"/>
      <c r="ILI119" s="95"/>
      <c r="ILJ119" s="95"/>
      <c r="ILK119" s="95"/>
      <c r="ILL119" s="95"/>
      <c r="ILM119" s="95"/>
      <c r="ILN119" s="95"/>
      <c r="ILO119" s="95"/>
      <c r="ILP119" s="95"/>
      <c r="ILQ119" s="95"/>
      <c r="ILR119" s="95"/>
      <c r="ILS119" s="95"/>
      <c r="ILT119" s="95"/>
      <c r="ILU119" s="95"/>
      <c r="ILV119" s="95"/>
      <c r="ILW119" s="95"/>
      <c r="ILX119" s="95"/>
      <c r="ILY119" s="95"/>
      <c r="ILZ119" s="95"/>
      <c r="IMA119" s="95"/>
      <c r="IMB119" s="95"/>
      <c r="IMC119" s="95"/>
      <c r="IMD119" s="95"/>
      <c r="IME119" s="95"/>
      <c r="IMF119" s="95"/>
      <c r="IMG119" s="95"/>
      <c r="IMH119" s="95"/>
      <c r="IMI119" s="95"/>
      <c r="IMJ119" s="95"/>
      <c r="IMK119" s="95"/>
      <c r="IML119" s="95"/>
      <c r="IMM119" s="95"/>
      <c r="IMN119" s="95"/>
      <c r="IMO119" s="95"/>
      <c r="IMP119" s="95"/>
      <c r="IMQ119" s="95"/>
      <c r="IMR119" s="95"/>
      <c r="IMS119" s="95"/>
      <c r="IMT119" s="95"/>
      <c r="IMU119" s="95"/>
      <c r="IMV119" s="95"/>
      <c r="IMW119" s="95"/>
      <c r="IMX119" s="95"/>
      <c r="IMY119" s="95"/>
      <c r="IMZ119" s="95"/>
      <c r="INA119" s="95"/>
      <c r="INB119" s="95"/>
      <c r="INC119" s="95"/>
      <c r="IND119" s="95"/>
      <c r="INE119" s="95"/>
      <c r="INF119" s="95"/>
      <c r="ING119" s="95"/>
      <c r="INH119" s="95"/>
      <c r="INI119" s="95"/>
      <c r="INJ119" s="95"/>
      <c r="INK119" s="95"/>
      <c r="INL119" s="95"/>
      <c r="INM119" s="95"/>
      <c r="INN119" s="95"/>
      <c r="INO119" s="95"/>
      <c r="INP119" s="95"/>
      <c r="INQ119" s="95"/>
      <c r="INR119" s="95"/>
      <c r="INS119" s="95"/>
      <c r="INT119" s="95"/>
      <c r="INU119" s="95"/>
      <c r="INV119" s="95"/>
      <c r="INW119" s="95"/>
      <c r="INX119" s="95"/>
      <c r="INY119" s="95"/>
      <c r="INZ119" s="95"/>
      <c r="IOA119" s="95"/>
      <c r="IOB119" s="95"/>
      <c r="IOC119" s="95"/>
      <c r="IOD119" s="95"/>
      <c r="IOE119" s="95"/>
      <c r="IOF119" s="95"/>
      <c r="IOG119" s="95"/>
      <c r="IOH119" s="95"/>
      <c r="IOI119" s="95"/>
      <c r="IOJ119" s="95"/>
      <c r="IOK119" s="95"/>
      <c r="IOL119" s="95"/>
      <c r="IOM119" s="95"/>
      <c r="ION119" s="95"/>
      <c r="IOO119" s="95"/>
      <c r="IOP119" s="95"/>
      <c r="IOQ119" s="95"/>
      <c r="IOR119" s="95"/>
      <c r="IOS119" s="95"/>
      <c r="IOT119" s="95"/>
      <c r="IOU119" s="95"/>
      <c r="IOV119" s="95"/>
      <c r="IOW119" s="95"/>
      <c r="IOX119" s="95"/>
      <c r="IOY119" s="95"/>
      <c r="IOZ119" s="95"/>
      <c r="IPA119" s="95"/>
      <c r="IPB119" s="95"/>
      <c r="IPC119" s="95"/>
      <c r="IPD119" s="95"/>
      <c r="IPE119" s="95"/>
      <c r="IPF119" s="95"/>
      <c r="IPG119" s="95"/>
      <c r="IPH119" s="95"/>
      <c r="IPI119" s="95"/>
      <c r="IPJ119" s="95"/>
      <c r="IPK119" s="95"/>
      <c r="IPL119" s="95"/>
      <c r="IPM119" s="95"/>
      <c r="IPN119" s="95"/>
      <c r="IPO119" s="95"/>
      <c r="IPP119" s="95"/>
      <c r="IPQ119" s="95"/>
      <c r="IPR119" s="95"/>
      <c r="IPS119" s="95"/>
      <c r="IPT119" s="95"/>
      <c r="IPU119" s="95"/>
      <c r="IPV119" s="95"/>
      <c r="IPW119" s="95"/>
      <c r="IPX119" s="95"/>
      <c r="IPY119" s="95"/>
      <c r="IPZ119" s="95"/>
      <c r="IQA119" s="95"/>
      <c r="IQB119" s="95"/>
      <c r="IQC119" s="95"/>
      <c r="IQD119" s="95"/>
      <c r="IQE119" s="95"/>
      <c r="IQF119" s="95"/>
      <c r="IQG119" s="95"/>
      <c r="IQH119" s="95"/>
      <c r="IQI119" s="95"/>
      <c r="IQJ119" s="95"/>
      <c r="IQK119" s="95"/>
      <c r="IQL119" s="95"/>
      <c r="IQM119" s="95"/>
      <c r="IQN119" s="95"/>
      <c r="IQO119" s="95"/>
      <c r="IQP119" s="95"/>
      <c r="IQQ119" s="95"/>
      <c r="IQR119" s="95"/>
      <c r="IQS119" s="95"/>
      <c r="IQT119" s="95"/>
      <c r="IQU119" s="95"/>
      <c r="IQV119" s="95"/>
      <c r="IQW119" s="95"/>
      <c r="IQX119" s="95"/>
      <c r="IQY119" s="95"/>
      <c r="IQZ119" s="95"/>
      <c r="IRA119" s="95"/>
      <c r="IRB119" s="95"/>
      <c r="IRC119" s="95"/>
      <c r="IRD119" s="95"/>
      <c r="IRE119" s="95"/>
      <c r="IRF119" s="95"/>
      <c r="IRG119" s="95"/>
      <c r="IRH119" s="95"/>
      <c r="IRI119" s="95"/>
      <c r="IRJ119" s="95"/>
      <c r="IRK119" s="95"/>
      <c r="IRL119" s="95"/>
      <c r="IRM119" s="95"/>
      <c r="IRN119" s="95"/>
      <c r="IRO119" s="95"/>
      <c r="IRP119" s="95"/>
      <c r="IRQ119" s="95"/>
      <c r="IRR119" s="95"/>
      <c r="IRS119" s="95"/>
      <c r="IRT119" s="95"/>
      <c r="IRU119" s="95"/>
      <c r="IRV119" s="95"/>
      <c r="IRW119" s="95"/>
      <c r="IRX119" s="95"/>
      <c r="IRY119" s="95"/>
      <c r="IRZ119" s="95"/>
      <c r="ISA119" s="95"/>
      <c r="ISB119" s="95"/>
      <c r="ISC119" s="95"/>
      <c r="ISD119" s="95"/>
      <c r="ISE119" s="95"/>
      <c r="ISF119" s="95"/>
      <c r="ISG119" s="95"/>
      <c r="ISH119" s="95"/>
      <c r="ISI119" s="95"/>
      <c r="ISJ119" s="95"/>
      <c r="ISK119" s="95"/>
      <c r="ISL119" s="95"/>
      <c r="ISM119" s="95"/>
      <c r="ISN119" s="95"/>
      <c r="ISO119" s="95"/>
      <c r="ISP119" s="95"/>
      <c r="ISQ119" s="95"/>
      <c r="ISR119" s="95"/>
      <c r="ISS119" s="95"/>
      <c r="IST119" s="95"/>
      <c r="ISU119" s="95"/>
      <c r="ISV119" s="95"/>
      <c r="ISW119" s="95"/>
      <c r="ISX119" s="95"/>
      <c r="ISY119" s="95"/>
      <c r="ISZ119" s="95"/>
      <c r="ITA119" s="95"/>
      <c r="ITB119" s="95"/>
      <c r="ITC119" s="95"/>
      <c r="ITD119" s="95"/>
      <c r="ITE119" s="95"/>
      <c r="ITF119" s="95"/>
      <c r="ITG119" s="95"/>
      <c r="ITH119" s="95"/>
      <c r="ITI119" s="95"/>
      <c r="ITJ119" s="95"/>
      <c r="ITK119" s="95"/>
      <c r="ITL119" s="95"/>
      <c r="ITM119" s="95"/>
      <c r="ITN119" s="95"/>
      <c r="ITO119" s="95"/>
      <c r="ITP119" s="95"/>
      <c r="ITQ119" s="95"/>
      <c r="ITR119" s="95"/>
      <c r="ITS119" s="95"/>
      <c r="ITT119" s="95"/>
      <c r="ITU119" s="95"/>
      <c r="ITV119" s="95"/>
      <c r="ITW119" s="95"/>
      <c r="ITX119" s="95"/>
      <c r="ITY119" s="95"/>
      <c r="ITZ119" s="95"/>
      <c r="IUA119" s="95"/>
      <c r="IUB119" s="95"/>
      <c r="IUC119" s="95"/>
      <c r="IUD119" s="95"/>
      <c r="IUE119" s="95"/>
      <c r="IUF119" s="95"/>
      <c r="IUG119" s="95"/>
      <c r="IUH119" s="95"/>
      <c r="IUI119" s="95"/>
      <c r="IUJ119" s="95"/>
      <c r="IUK119" s="95"/>
      <c r="IUL119" s="95"/>
      <c r="IUM119" s="95"/>
      <c r="IUN119" s="95"/>
      <c r="IUO119" s="95"/>
      <c r="IUP119" s="95"/>
      <c r="IUQ119" s="95"/>
      <c r="IUR119" s="95"/>
      <c r="IUS119" s="95"/>
      <c r="IUT119" s="95"/>
      <c r="IUU119" s="95"/>
      <c r="IUV119" s="95"/>
      <c r="IUW119" s="95"/>
      <c r="IUX119" s="95"/>
      <c r="IUY119" s="95"/>
      <c r="IUZ119" s="95"/>
      <c r="IVA119" s="95"/>
      <c r="IVB119" s="95"/>
      <c r="IVC119" s="95"/>
      <c r="IVD119" s="95"/>
      <c r="IVE119" s="95"/>
      <c r="IVF119" s="95"/>
      <c r="IVG119" s="95"/>
      <c r="IVH119" s="95"/>
      <c r="IVI119" s="95"/>
      <c r="IVJ119" s="95"/>
      <c r="IVK119" s="95"/>
      <c r="IVL119" s="95"/>
      <c r="IVM119" s="95"/>
      <c r="IVN119" s="95"/>
      <c r="IVO119" s="95"/>
      <c r="IVP119" s="95"/>
      <c r="IVQ119" s="95"/>
      <c r="IVR119" s="95"/>
      <c r="IVS119" s="95"/>
      <c r="IVT119" s="95"/>
      <c r="IVU119" s="95"/>
      <c r="IVV119" s="95"/>
      <c r="IVW119" s="95"/>
      <c r="IVX119" s="95"/>
      <c r="IVY119" s="95"/>
      <c r="IVZ119" s="95"/>
      <c r="IWA119" s="95"/>
      <c r="IWB119" s="95"/>
      <c r="IWC119" s="95"/>
      <c r="IWD119" s="95"/>
      <c r="IWE119" s="95"/>
      <c r="IWF119" s="95"/>
      <c r="IWG119" s="95"/>
      <c r="IWH119" s="95"/>
      <c r="IWI119" s="95"/>
      <c r="IWJ119" s="95"/>
      <c r="IWK119" s="95"/>
      <c r="IWL119" s="95"/>
      <c r="IWM119" s="95"/>
      <c r="IWN119" s="95"/>
      <c r="IWO119" s="95"/>
      <c r="IWP119" s="95"/>
      <c r="IWQ119" s="95"/>
      <c r="IWR119" s="95"/>
      <c r="IWS119" s="95"/>
      <c r="IWT119" s="95"/>
      <c r="IWU119" s="95"/>
      <c r="IWV119" s="95"/>
      <c r="IWW119" s="95"/>
      <c r="IWX119" s="95"/>
      <c r="IWY119" s="95"/>
      <c r="IWZ119" s="95"/>
      <c r="IXA119" s="95"/>
      <c r="IXB119" s="95"/>
      <c r="IXC119" s="95"/>
      <c r="IXD119" s="95"/>
      <c r="IXE119" s="95"/>
      <c r="IXF119" s="95"/>
      <c r="IXG119" s="95"/>
      <c r="IXH119" s="95"/>
      <c r="IXI119" s="95"/>
      <c r="IXJ119" s="95"/>
      <c r="IXK119" s="95"/>
      <c r="IXL119" s="95"/>
      <c r="IXM119" s="95"/>
      <c r="IXN119" s="95"/>
      <c r="IXO119" s="95"/>
      <c r="IXP119" s="95"/>
      <c r="IXQ119" s="95"/>
      <c r="IXR119" s="95"/>
      <c r="IXS119" s="95"/>
      <c r="IXT119" s="95"/>
      <c r="IXU119" s="95"/>
      <c r="IXV119" s="95"/>
      <c r="IXW119" s="95"/>
      <c r="IXX119" s="95"/>
      <c r="IXY119" s="95"/>
      <c r="IXZ119" s="95"/>
      <c r="IYA119" s="95"/>
      <c r="IYB119" s="95"/>
      <c r="IYC119" s="95"/>
      <c r="IYD119" s="95"/>
      <c r="IYE119" s="95"/>
      <c r="IYF119" s="95"/>
      <c r="IYG119" s="95"/>
      <c r="IYH119" s="95"/>
      <c r="IYI119" s="95"/>
      <c r="IYJ119" s="95"/>
      <c r="IYK119" s="95"/>
      <c r="IYL119" s="95"/>
      <c r="IYM119" s="95"/>
      <c r="IYN119" s="95"/>
      <c r="IYO119" s="95"/>
      <c r="IYP119" s="95"/>
      <c r="IYQ119" s="95"/>
      <c r="IYR119" s="95"/>
      <c r="IYS119" s="95"/>
      <c r="IYT119" s="95"/>
      <c r="IYU119" s="95"/>
      <c r="IYV119" s="95"/>
      <c r="IYW119" s="95"/>
      <c r="IYX119" s="95"/>
      <c r="IYY119" s="95"/>
      <c r="IYZ119" s="95"/>
      <c r="IZA119" s="95"/>
      <c r="IZB119" s="95"/>
      <c r="IZC119" s="95"/>
      <c r="IZD119" s="95"/>
      <c r="IZE119" s="95"/>
      <c r="IZF119" s="95"/>
      <c r="IZG119" s="95"/>
      <c r="IZH119" s="95"/>
      <c r="IZI119" s="95"/>
      <c r="IZJ119" s="95"/>
      <c r="IZK119" s="95"/>
      <c r="IZL119" s="95"/>
      <c r="IZM119" s="95"/>
      <c r="IZN119" s="95"/>
      <c r="IZO119" s="95"/>
      <c r="IZP119" s="95"/>
      <c r="IZQ119" s="95"/>
      <c r="IZR119" s="95"/>
      <c r="IZS119" s="95"/>
      <c r="IZT119" s="95"/>
      <c r="IZU119" s="95"/>
      <c r="IZV119" s="95"/>
      <c r="IZW119" s="95"/>
      <c r="IZX119" s="95"/>
      <c r="IZY119" s="95"/>
      <c r="IZZ119" s="95"/>
      <c r="JAA119" s="95"/>
      <c r="JAB119" s="95"/>
      <c r="JAC119" s="95"/>
      <c r="JAD119" s="95"/>
      <c r="JAE119" s="95"/>
      <c r="JAF119" s="95"/>
      <c r="JAG119" s="95"/>
      <c r="JAH119" s="95"/>
      <c r="JAI119" s="95"/>
      <c r="JAJ119" s="95"/>
      <c r="JAK119" s="95"/>
      <c r="JAL119" s="95"/>
      <c r="JAM119" s="95"/>
      <c r="JAN119" s="95"/>
      <c r="JAO119" s="95"/>
      <c r="JAP119" s="95"/>
      <c r="JAQ119" s="95"/>
      <c r="JAR119" s="95"/>
      <c r="JAS119" s="95"/>
      <c r="JAT119" s="95"/>
      <c r="JAU119" s="95"/>
      <c r="JAV119" s="95"/>
      <c r="JAW119" s="95"/>
      <c r="JAX119" s="95"/>
      <c r="JAY119" s="95"/>
      <c r="JAZ119" s="95"/>
      <c r="JBA119" s="95"/>
      <c r="JBB119" s="95"/>
      <c r="JBC119" s="95"/>
      <c r="JBD119" s="95"/>
      <c r="JBE119" s="95"/>
      <c r="JBF119" s="95"/>
      <c r="JBG119" s="95"/>
      <c r="JBH119" s="95"/>
      <c r="JBI119" s="95"/>
      <c r="JBJ119" s="95"/>
      <c r="JBK119" s="95"/>
      <c r="JBL119" s="95"/>
      <c r="JBM119" s="95"/>
      <c r="JBN119" s="95"/>
      <c r="JBO119" s="95"/>
      <c r="JBP119" s="95"/>
      <c r="JBQ119" s="95"/>
      <c r="JBR119" s="95"/>
      <c r="JBS119" s="95"/>
      <c r="JBT119" s="95"/>
      <c r="JBU119" s="95"/>
      <c r="JBV119" s="95"/>
      <c r="JBW119" s="95"/>
      <c r="JBX119" s="95"/>
      <c r="JBY119" s="95"/>
      <c r="JBZ119" s="95"/>
      <c r="JCA119" s="95"/>
      <c r="JCB119" s="95"/>
      <c r="JCC119" s="95"/>
      <c r="JCD119" s="95"/>
      <c r="JCE119" s="95"/>
      <c r="JCF119" s="95"/>
      <c r="JCG119" s="95"/>
      <c r="JCH119" s="95"/>
      <c r="JCI119" s="95"/>
      <c r="JCJ119" s="95"/>
      <c r="JCK119" s="95"/>
      <c r="JCL119" s="95"/>
      <c r="JCM119" s="95"/>
      <c r="JCN119" s="95"/>
      <c r="JCO119" s="95"/>
      <c r="JCP119" s="95"/>
      <c r="JCQ119" s="95"/>
      <c r="JCR119" s="95"/>
      <c r="JCS119" s="95"/>
      <c r="JCT119" s="95"/>
      <c r="JCU119" s="95"/>
      <c r="JCV119" s="95"/>
      <c r="JCW119" s="95"/>
      <c r="JCX119" s="95"/>
      <c r="JCY119" s="95"/>
      <c r="JCZ119" s="95"/>
      <c r="JDA119" s="95"/>
      <c r="JDB119" s="95"/>
      <c r="JDC119" s="95"/>
      <c r="JDD119" s="95"/>
      <c r="JDE119" s="95"/>
      <c r="JDF119" s="95"/>
      <c r="JDG119" s="95"/>
      <c r="JDH119" s="95"/>
      <c r="JDI119" s="95"/>
      <c r="JDJ119" s="95"/>
      <c r="JDK119" s="95"/>
      <c r="JDL119" s="95"/>
      <c r="JDM119" s="95"/>
      <c r="JDN119" s="95"/>
      <c r="JDO119" s="95"/>
      <c r="JDP119" s="95"/>
      <c r="JDQ119" s="95"/>
      <c r="JDR119" s="95"/>
      <c r="JDS119" s="95"/>
      <c r="JDT119" s="95"/>
      <c r="JDU119" s="95"/>
      <c r="JDV119" s="95"/>
      <c r="JDW119" s="95"/>
      <c r="JDX119" s="95"/>
      <c r="JDY119" s="95"/>
      <c r="JDZ119" s="95"/>
      <c r="JEA119" s="95"/>
      <c r="JEB119" s="95"/>
      <c r="JEC119" s="95"/>
      <c r="JED119" s="95"/>
      <c r="JEE119" s="95"/>
      <c r="JEF119" s="95"/>
      <c r="JEG119" s="95"/>
      <c r="JEH119" s="95"/>
      <c r="JEI119" s="95"/>
      <c r="JEJ119" s="95"/>
      <c r="JEK119" s="95"/>
      <c r="JEL119" s="95"/>
      <c r="JEM119" s="95"/>
      <c r="JEN119" s="95"/>
      <c r="JEO119" s="95"/>
      <c r="JEP119" s="95"/>
      <c r="JEQ119" s="95"/>
      <c r="JER119" s="95"/>
      <c r="JES119" s="95"/>
      <c r="JET119" s="95"/>
      <c r="JEU119" s="95"/>
      <c r="JEV119" s="95"/>
      <c r="JEW119" s="95"/>
      <c r="JEX119" s="95"/>
      <c r="JEY119" s="95"/>
      <c r="JEZ119" s="95"/>
      <c r="JFA119" s="95"/>
      <c r="JFB119" s="95"/>
      <c r="JFC119" s="95"/>
      <c r="JFD119" s="95"/>
      <c r="JFE119" s="95"/>
      <c r="JFF119" s="95"/>
      <c r="JFG119" s="95"/>
      <c r="JFH119" s="95"/>
      <c r="JFI119" s="95"/>
      <c r="JFJ119" s="95"/>
      <c r="JFK119" s="95"/>
      <c r="JFL119" s="95"/>
      <c r="JFM119" s="95"/>
      <c r="JFN119" s="95"/>
      <c r="JFO119" s="95"/>
      <c r="JFP119" s="95"/>
      <c r="JFQ119" s="95"/>
      <c r="JFR119" s="95"/>
      <c r="JFS119" s="95"/>
      <c r="JFT119" s="95"/>
      <c r="JFU119" s="95"/>
      <c r="JFV119" s="95"/>
      <c r="JFW119" s="95"/>
      <c r="JFX119" s="95"/>
      <c r="JFY119" s="95"/>
      <c r="JFZ119" s="95"/>
      <c r="JGA119" s="95"/>
      <c r="JGB119" s="95"/>
      <c r="JGC119" s="95"/>
      <c r="JGD119" s="95"/>
      <c r="JGE119" s="95"/>
      <c r="JGF119" s="95"/>
      <c r="JGG119" s="95"/>
      <c r="JGH119" s="95"/>
      <c r="JGI119" s="95"/>
      <c r="JGJ119" s="95"/>
      <c r="JGK119" s="95"/>
      <c r="JGL119" s="95"/>
      <c r="JGM119" s="95"/>
      <c r="JGN119" s="95"/>
      <c r="JGO119" s="95"/>
      <c r="JGP119" s="95"/>
      <c r="JGQ119" s="95"/>
      <c r="JGR119" s="95"/>
      <c r="JGS119" s="95"/>
      <c r="JGT119" s="95"/>
      <c r="JGU119" s="95"/>
      <c r="JGV119" s="95"/>
      <c r="JGW119" s="95"/>
      <c r="JGX119" s="95"/>
      <c r="JGY119" s="95"/>
      <c r="JGZ119" s="95"/>
      <c r="JHA119" s="95"/>
      <c r="JHB119" s="95"/>
      <c r="JHC119" s="95"/>
      <c r="JHD119" s="95"/>
      <c r="JHE119" s="95"/>
      <c r="JHF119" s="95"/>
      <c r="JHG119" s="95"/>
      <c r="JHH119" s="95"/>
      <c r="JHI119" s="95"/>
      <c r="JHJ119" s="95"/>
      <c r="JHK119" s="95"/>
      <c r="JHL119" s="95"/>
      <c r="JHM119" s="95"/>
      <c r="JHN119" s="95"/>
      <c r="JHO119" s="95"/>
      <c r="JHP119" s="95"/>
      <c r="JHQ119" s="95"/>
      <c r="JHR119" s="95"/>
      <c r="JHS119" s="95"/>
      <c r="JHT119" s="95"/>
      <c r="JHU119" s="95"/>
      <c r="JHV119" s="95"/>
      <c r="JHW119" s="95"/>
      <c r="JHX119" s="95"/>
      <c r="JHY119" s="95"/>
      <c r="JHZ119" s="95"/>
      <c r="JIA119" s="95"/>
      <c r="JIB119" s="95"/>
      <c r="JIC119" s="95"/>
      <c r="JID119" s="95"/>
      <c r="JIE119" s="95"/>
      <c r="JIF119" s="95"/>
      <c r="JIG119" s="95"/>
      <c r="JIH119" s="95"/>
      <c r="JII119" s="95"/>
      <c r="JIJ119" s="95"/>
      <c r="JIK119" s="95"/>
      <c r="JIL119" s="95"/>
      <c r="JIM119" s="95"/>
      <c r="JIN119" s="95"/>
      <c r="JIO119" s="95"/>
      <c r="JIP119" s="95"/>
      <c r="JIQ119" s="95"/>
      <c r="JIR119" s="95"/>
      <c r="JIS119" s="95"/>
      <c r="JIT119" s="95"/>
      <c r="JIU119" s="95"/>
      <c r="JIV119" s="95"/>
      <c r="JIW119" s="95"/>
      <c r="JIX119" s="95"/>
      <c r="JIY119" s="95"/>
      <c r="JIZ119" s="95"/>
      <c r="JJA119" s="95"/>
      <c r="JJB119" s="95"/>
      <c r="JJC119" s="95"/>
      <c r="JJD119" s="95"/>
      <c r="JJE119" s="95"/>
      <c r="JJF119" s="95"/>
      <c r="JJG119" s="95"/>
      <c r="JJH119" s="95"/>
      <c r="JJI119" s="95"/>
      <c r="JJJ119" s="95"/>
      <c r="JJK119" s="95"/>
      <c r="JJL119" s="95"/>
      <c r="JJM119" s="95"/>
      <c r="JJN119" s="95"/>
      <c r="JJO119" s="95"/>
      <c r="JJP119" s="95"/>
      <c r="JJQ119" s="95"/>
      <c r="JJR119" s="95"/>
      <c r="JJS119" s="95"/>
      <c r="JJT119" s="95"/>
      <c r="JJU119" s="95"/>
      <c r="JJV119" s="95"/>
      <c r="JJW119" s="95"/>
      <c r="JJX119" s="95"/>
      <c r="JJY119" s="95"/>
      <c r="JJZ119" s="95"/>
      <c r="JKA119" s="95"/>
      <c r="JKB119" s="95"/>
      <c r="JKC119" s="95"/>
      <c r="JKD119" s="95"/>
      <c r="JKE119" s="95"/>
      <c r="JKF119" s="95"/>
      <c r="JKG119" s="95"/>
      <c r="JKH119" s="95"/>
      <c r="JKI119" s="95"/>
      <c r="JKJ119" s="95"/>
      <c r="JKK119" s="95"/>
      <c r="JKL119" s="95"/>
      <c r="JKM119" s="95"/>
      <c r="JKN119" s="95"/>
      <c r="JKO119" s="95"/>
      <c r="JKP119" s="95"/>
      <c r="JKQ119" s="95"/>
      <c r="JKR119" s="95"/>
      <c r="JKS119" s="95"/>
      <c r="JKT119" s="95"/>
      <c r="JKU119" s="95"/>
      <c r="JKV119" s="95"/>
      <c r="JKW119" s="95"/>
      <c r="JKX119" s="95"/>
      <c r="JKY119" s="95"/>
      <c r="JKZ119" s="95"/>
      <c r="JLA119" s="95"/>
      <c r="JLB119" s="95"/>
      <c r="JLC119" s="95"/>
      <c r="JLD119" s="95"/>
      <c r="JLE119" s="95"/>
      <c r="JLF119" s="95"/>
      <c r="JLG119" s="95"/>
      <c r="JLH119" s="95"/>
      <c r="JLI119" s="95"/>
      <c r="JLJ119" s="95"/>
      <c r="JLK119" s="95"/>
      <c r="JLL119" s="95"/>
      <c r="JLM119" s="95"/>
      <c r="JLN119" s="95"/>
      <c r="JLO119" s="95"/>
      <c r="JLP119" s="95"/>
      <c r="JLQ119" s="95"/>
      <c r="JLR119" s="95"/>
      <c r="JLS119" s="95"/>
      <c r="JLT119" s="95"/>
      <c r="JLU119" s="95"/>
      <c r="JLV119" s="95"/>
      <c r="JLW119" s="95"/>
      <c r="JLX119" s="95"/>
      <c r="JLY119" s="95"/>
      <c r="JLZ119" s="95"/>
      <c r="JMA119" s="95"/>
      <c r="JMB119" s="95"/>
      <c r="JMC119" s="95"/>
      <c r="JMD119" s="95"/>
      <c r="JME119" s="95"/>
      <c r="JMF119" s="95"/>
      <c r="JMG119" s="95"/>
      <c r="JMH119" s="95"/>
      <c r="JMI119" s="95"/>
      <c r="JMJ119" s="95"/>
      <c r="JMK119" s="95"/>
      <c r="JML119" s="95"/>
      <c r="JMM119" s="95"/>
      <c r="JMN119" s="95"/>
      <c r="JMO119" s="95"/>
      <c r="JMP119" s="95"/>
      <c r="JMQ119" s="95"/>
      <c r="JMR119" s="95"/>
      <c r="JMS119" s="95"/>
      <c r="JMT119" s="95"/>
      <c r="JMU119" s="95"/>
      <c r="JMV119" s="95"/>
      <c r="JMW119" s="95"/>
      <c r="JMX119" s="95"/>
      <c r="JMY119" s="95"/>
      <c r="JMZ119" s="95"/>
      <c r="JNA119" s="95"/>
      <c r="JNB119" s="95"/>
      <c r="JNC119" s="95"/>
      <c r="JND119" s="95"/>
      <c r="JNE119" s="95"/>
      <c r="JNF119" s="95"/>
      <c r="JNG119" s="95"/>
      <c r="JNH119" s="95"/>
      <c r="JNI119" s="95"/>
      <c r="JNJ119" s="95"/>
      <c r="JNK119" s="95"/>
      <c r="JNL119" s="95"/>
      <c r="JNM119" s="95"/>
      <c r="JNN119" s="95"/>
      <c r="JNO119" s="95"/>
      <c r="JNP119" s="95"/>
      <c r="JNQ119" s="95"/>
      <c r="JNR119" s="95"/>
      <c r="JNS119" s="95"/>
      <c r="JNT119" s="95"/>
      <c r="JNU119" s="95"/>
      <c r="JNV119" s="95"/>
      <c r="JNW119" s="95"/>
      <c r="JNX119" s="95"/>
      <c r="JNY119" s="95"/>
      <c r="JNZ119" s="95"/>
      <c r="JOA119" s="95"/>
      <c r="JOB119" s="95"/>
      <c r="JOC119" s="95"/>
      <c r="JOD119" s="95"/>
      <c r="JOE119" s="95"/>
      <c r="JOF119" s="95"/>
      <c r="JOG119" s="95"/>
      <c r="JOH119" s="95"/>
      <c r="JOI119" s="95"/>
      <c r="JOJ119" s="95"/>
      <c r="JOK119" s="95"/>
      <c r="JOL119" s="95"/>
      <c r="JOM119" s="95"/>
      <c r="JON119" s="95"/>
      <c r="JOO119" s="95"/>
      <c r="JOP119" s="95"/>
      <c r="JOQ119" s="95"/>
      <c r="JOR119" s="95"/>
      <c r="JOS119" s="95"/>
      <c r="JOT119" s="95"/>
      <c r="JOU119" s="95"/>
      <c r="JOV119" s="95"/>
      <c r="JOW119" s="95"/>
      <c r="JOX119" s="95"/>
      <c r="JOY119" s="95"/>
      <c r="JOZ119" s="95"/>
      <c r="JPA119" s="95"/>
      <c r="JPB119" s="95"/>
      <c r="JPC119" s="95"/>
      <c r="JPD119" s="95"/>
      <c r="JPE119" s="95"/>
      <c r="JPF119" s="95"/>
      <c r="JPG119" s="95"/>
      <c r="JPH119" s="95"/>
      <c r="JPI119" s="95"/>
      <c r="JPJ119" s="95"/>
      <c r="JPK119" s="95"/>
      <c r="JPL119" s="95"/>
      <c r="JPM119" s="95"/>
      <c r="JPN119" s="95"/>
      <c r="JPO119" s="95"/>
      <c r="JPP119" s="95"/>
      <c r="JPQ119" s="95"/>
      <c r="JPR119" s="95"/>
      <c r="JPS119" s="95"/>
      <c r="JPT119" s="95"/>
      <c r="JPU119" s="95"/>
      <c r="JPV119" s="95"/>
      <c r="JPW119" s="95"/>
      <c r="JPX119" s="95"/>
      <c r="JPY119" s="95"/>
      <c r="JPZ119" s="95"/>
      <c r="JQA119" s="95"/>
      <c r="JQB119" s="95"/>
      <c r="JQC119" s="95"/>
      <c r="JQD119" s="95"/>
      <c r="JQE119" s="95"/>
      <c r="JQF119" s="95"/>
      <c r="JQG119" s="95"/>
      <c r="JQH119" s="95"/>
      <c r="JQI119" s="95"/>
      <c r="JQJ119" s="95"/>
      <c r="JQK119" s="95"/>
      <c r="JQL119" s="95"/>
      <c r="JQM119" s="95"/>
      <c r="JQN119" s="95"/>
      <c r="JQO119" s="95"/>
      <c r="JQP119" s="95"/>
      <c r="JQQ119" s="95"/>
      <c r="JQR119" s="95"/>
      <c r="JQS119" s="95"/>
      <c r="JQT119" s="95"/>
      <c r="JQU119" s="95"/>
      <c r="JQV119" s="95"/>
      <c r="JQW119" s="95"/>
      <c r="JQX119" s="95"/>
      <c r="JQY119" s="95"/>
      <c r="JQZ119" s="95"/>
      <c r="JRA119" s="95"/>
      <c r="JRB119" s="95"/>
      <c r="JRC119" s="95"/>
      <c r="JRD119" s="95"/>
      <c r="JRE119" s="95"/>
      <c r="JRF119" s="95"/>
      <c r="JRG119" s="95"/>
      <c r="JRH119" s="95"/>
      <c r="JRI119" s="95"/>
      <c r="JRJ119" s="95"/>
      <c r="JRK119" s="95"/>
      <c r="JRL119" s="95"/>
      <c r="JRM119" s="95"/>
      <c r="JRN119" s="95"/>
      <c r="JRO119" s="95"/>
      <c r="JRP119" s="95"/>
      <c r="JRQ119" s="95"/>
      <c r="JRR119" s="95"/>
      <c r="JRS119" s="95"/>
      <c r="JRT119" s="95"/>
      <c r="JRU119" s="95"/>
      <c r="JRV119" s="95"/>
      <c r="JRW119" s="95"/>
      <c r="JRX119" s="95"/>
      <c r="JRY119" s="95"/>
      <c r="JRZ119" s="95"/>
      <c r="JSA119" s="95"/>
      <c r="JSB119" s="95"/>
      <c r="JSC119" s="95"/>
      <c r="JSD119" s="95"/>
      <c r="JSE119" s="95"/>
      <c r="JSF119" s="95"/>
      <c r="JSG119" s="95"/>
      <c r="JSH119" s="95"/>
      <c r="JSI119" s="95"/>
      <c r="JSJ119" s="95"/>
      <c r="JSK119" s="95"/>
      <c r="JSL119" s="95"/>
      <c r="JSM119" s="95"/>
      <c r="JSN119" s="95"/>
      <c r="JSO119" s="95"/>
      <c r="JSP119" s="95"/>
      <c r="JSQ119" s="95"/>
      <c r="JSR119" s="95"/>
      <c r="JSS119" s="95"/>
      <c r="JST119" s="95"/>
      <c r="JSU119" s="95"/>
      <c r="JSV119" s="95"/>
      <c r="JSW119" s="95"/>
      <c r="JSX119" s="95"/>
      <c r="JSY119" s="95"/>
      <c r="JSZ119" s="95"/>
      <c r="JTA119" s="95"/>
      <c r="JTB119" s="95"/>
      <c r="JTC119" s="95"/>
      <c r="JTD119" s="95"/>
      <c r="JTE119" s="95"/>
      <c r="JTF119" s="95"/>
      <c r="JTG119" s="95"/>
      <c r="JTH119" s="95"/>
      <c r="JTI119" s="95"/>
      <c r="JTJ119" s="95"/>
      <c r="JTK119" s="95"/>
      <c r="JTL119" s="95"/>
      <c r="JTM119" s="95"/>
      <c r="JTN119" s="95"/>
      <c r="JTO119" s="95"/>
      <c r="JTP119" s="95"/>
      <c r="JTQ119" s="95"/>
      <c r="JTR119" s="95"/>
      <c r="JTS119" s="95"/>
      <c r="JTT119" s="95"/>
      <c r="JTU119" s="95"/>
      <c r="JTV119" s="95"/>
      <c r="JTW119" s="95"/>
      <c r="JTX119" s="95"/>
      <c r="JTY119" s="95"/>
      <c r="JTZ119" s="95"/>
      <c r="JUA119" s="95"/>
      <c r="JUB119" s="95"/>
      <c r="JUC119" s="95"/>
      <c r="JUD119" s="95"/>
      <c r="JUE119" s="95"/>
      <c r="JUF119" s="95"/>
      <c r="JUG119" s="95"/>
      <c r="JUH119" s="95"/>
      <c r="JUI119" s="95"/>
      <c r="JUJ119" s="95"/>
      <c r="JUK119" s="95"/>
      <c r="JUL119" s="95"/>
      <c r="JUM119" s="95"/>
      <c r="JUN119" s="95"/>
      <c r="JUO119" s="95"/>
      <c r="JUP119" s="95"/>
      <c r="JUQ119" s="95"/>
      <c r="JUR119" s="95"/>
      <c r="JUS119" s="95"/>
      <c r="JUT119" s="95"/>
      <c r="JUU119" s="95"/>
      <c r="JUV119" s="95"/>
      <c r="JUW119" s="95"/>
      <c r="JUX119" s="95"/>
      <c r="JUY119" s="95"/>
      <c r="JUZ119" s="95"/>
      <c r="JVA119" s="95"/>
      <c r="JVB119" s="95"/>
      <c r="JVC119" s="95"/>
      <c r="JVD119" s="95"/>
      <c r="JVE119" s="95"/>
      <c r="JVF119" s="95"/>
      <c r="JVG119" s="95"/>
      <c r="JVH119" s="95"/>
      <c r="JVI119" s="95"/>
      <c r="JVJ119" s="95"/>
      <c r="JVK119" s="95"/>
      <c r="JVL119" s="95"/>
      <c r="JVM119" s="95"/>
      <c r="JVN119" s="95"/>
      <c r="JVO119" s="95"/>
      <c r="JVP119" s="95"/>
      <c r="JVQ119" s="95"/>
      <c r="JVR119" s="95"/>
      <c r="JVS119" s="95"/>
      <c r="JVT119" s="95"/>
      <c r="JVU119" s="95"/>
      <c r="JVV119" s="95"/>
      <c r="JVW119" s="95"/>
      <c r="JVX119" s="95"/>
      <c r="JVY119" s="95"/>
      <c r="JVZ119" s="95"/>
      <c r="JWA119" s="95"/>
      <c r="JWB119" s="95"/>
      <c r="JWC119" s="95"/>
      <c r="JWD119" s="95"/>
      <c r="JWE119" s="95"/>
      <c r="JWF119" s="95"/>
      <c r="JWG119" s="95"/>
      <c r="JWH119" s="95"/>
      <c r="JWI119" s="95"/>
      <c r="JWJ119" s="95"/>
      <c r="JWK119" s="95"/>
      <c r="JWL119" s="95"/>
      <c r="JWM119" s="95"/>
      <c r="JWN119" s="95"/>
      <c r="JWO119" s="95"/>
      <c r="JWP119" s="95"/>
      <c r="JWQ119" s="95"/>
      <c r="JWR119" s="95"/>
      <c r="JWS119" s="95"/>
      <c r="JWT119" s="95"/>
      <c r="JWU119" s="95"/>
      <c r="JWV119" s="95"/>
      <c r="JWW119" s="95"/>
      <c r="JWX119" s="95"/>
      <c r="JWY119" s="95"/>
      <c r="JWZ119" s="95"/>
      <c r="JXA119" s="95"/>
      <c r="JXB119" s="95"/>
      <c r="JXC119" s="95"/>
      <c r="JXD119" s="95"/>
      <c r="JXE119" s="95"/>
      <c r="JXF119" s="95"/>
      <c r="JXG119" s="95"/>
      <c r="JXH119" s="95"/>
      <c r="JXI119" s="95"/>
      <c r="JXJ119" s="95"/>
      <c r="JXK119" s="95"/>
      <c r="JXL119" s="95"/>
      <c r="JXM119" s="95"/>
      <c r="JXN119" s="95"/>
      <c r="JXO119" s="95"/>
      <c r="JXP119" s="95"/>
      <c r="JXQ119" s="95"/>
      <c r="JXR119" s="95"/>
      <c r="JXS119" s="95"/>
      <c r="JXT119" s="95"/>
      <c r="JXU119" s="95"/>
      <c r="JXV119" s="95"/>
      <c r="JXW119" s="95"/>
      <c r="JXX119" s="95"/>
      <c r="JXY119" s="95"/>
      <c r="JXZ119" s="95"/>
      <c r="JYA119" s="95"/>
      <c r="JYB119" s="95"/>
      <c r="JYC119" s="95"/>
      <c r="JYD119" s="95"/>
      <c r="JYE119" s="95"/>
      <c r="JYF119" s="95"/>
      <c r="JYG119" s="95"/>
      <c r="JYH119" s="95"/>
      <c r="JYI119" s="95"/>
      <c r="JYJ119" s="95"/>
      <c r="JYK119" s="95"/>
      <c r="JYL119" s="95"/>
      <c r="JYM119" s="95"/>
      <c r="JYN119" s="95"/>
      <c r="JYO119" s="95"/>
      <c r="JYP119" s="95"/>
      <c r="JYQ119" s="95"/>
      <c r="JYR119" s="95"/>
      <c r="JYS119" s="95"/>
      <c r="JYT119" s="95"/>
      <c r="JYU119" s="95"/>
      <c r="JYV119" s="95"/>
      <c r="JYW119" s="95"/>
      <c r="JYX119" s="95"/>
      <c r="JYY119" s="95"/>
      <c r="JYZ119" s="95"/>
      <c r="JZA119" s="95"/>
      <c r="JZB119" s="95"/>
      <c r="JZC119" s="95"/>
      <c r="JZD119" s="95"/>
      <c r="JZE119" s="95"/>
      <c r="JZF119" s="95"/>
      <c r="JZG119" s="95"/>
      <c r="JZH119" s="95"/>
      <c r="JZI119" s="95"/>
      <c r="JZJ119" s="95"/>
      <c r="JZK119" s="95"/>
      <c r="JZL119" s="95"/>
      <c r="JZM119" s="95"/>
      <c r="JZN119" s="95"/>
      <c r="JZO119" s="95"/>
      <c r="JZP119" s="95"/>
      <c r="JZQ119" s="95"/>
      <c r="JZR119" s="95"/>
      <c r="JZS119" s="95"/>
      <c r="JZT119" s="95"/>
      <c r="JZU119" s="95"/>
      <c r="JZV119" s="95"/>
      <c r="JZW119" s="95"/>
      <c r="JZX119" s="95"/>
      <c r="JZY119" s="95"/>
      <c r="JZZ119" s="95"/>
      <c r="KAA119" s="95"/>
      <c r="KAB119" s="95"/>
      <c r="KAC119" s="95"/>
      <c r="KAD119" s="95"/>
      <c r="KAE119" s="95"/>
      <c r="KAF119" s="95"/>
      <c r="KAG119" s="95"/>
      <c r="KAH119" s="95"/>
      <c r="KAI119" s="95"/>
      <c r="KAJ119" s="95"/>
      <c r="KAK119" s="95"/>
      <c r="KAL119" s="95"/>
      <c r="KAM119" s="95"/>
      <c r="KAN119" s="95"/>
      <c r="KAO119" s="95"/>
      <c r="KAP119" s="95"/>
      <c r="KAQ119" s="95"/>
      <c r="KAR119" s="95"/>
      <c r="KAS119" s="95"/>
      <c r="KAT119" s="95"/>
      <c r="KAU119" s="95"/>
      <c r="KAV119" s="95"/>
      <c r="KAW119" s="95"/>
      <c r="KAX119" s="95"/>
      <c r="KAY119" s="95"/>
      <c r="KAZ119" s="95"/>
      <c r="KBA119" s="95"/>
      <c r="KBB119" s="95"/>
      <c r="KBC119" s="95"/>
      <c r="KBD119" s="95"/>
      <c r="KBE119" s="95"/>
      <c r="KBF119" s="95"/>
      <c r="KBG119" s="95"/>
      <c r="KBH119" s="95"/>
      <c r="KBI119" s="95"/>
      <c r="KBJ119" s="95"/>
      <c r="KBK119" s="95"/>
      <c r="KBL119" s="95"/>
      <c r="KBM119" s="95"/>
      <c r="KBN119" s="95"/>
      <c r="KBO119" s="95"/>
      <c r="KBP119" s="95"/>
      <c r="KBQ119" s="95"/>
      <c r="KBR119" s="95"/>
      <c r="KBS119" s="95"/>
      <c r="KBT119" s="95"/>
      <c r="KBU119" s="95"/>
      <c r="KBV119" s="95"/>
      <c r="KBW119" s="95"/>
      <c r="KBX119" s="95"/>
      <c r="KBY119" s="95"/>
      <c r="KBZ119" s="95"/>
      <c r="KCA119" s="95"/>
      <c r="KCB119" s="95"/>
      <c r="KCC119" s="95"/>
      <c r="KCD119" s="95"/>
      <c r="KCE119" s="95"/>
      <c r="KCF119" s="95"/>
      <c r="KCG119" s="95"/>
      <c r="KCH119" s="95"/>
      <c r="KCI119" s="95"/>
      <c r="KCJ119" s="95"/>
      <c r="KCK119" s="95"/>
      <c r="KCL119" s="95"/>
      <c r="KCM119" s="95"/>
      <c r="KCN119" s="95"/>
      <c r="KCO119" s="95"/>
      <c r="KCP119" s="95"/>
      <c r="KCQ119" s="95"/>
      <c r="KCR119" s="95"/>
      <c r="KCS119" s="95"/>
      <c r="KCT119" s="95"/>
      <c r="KCU119" s="95"/>
      <c r="KCV119" s="95"/>
      <c r="KCW119" s="95"/>
      <c r="KCX119" s="95"/>
      <c r="KCY119" s="95"/>
      <c r="KCZ119" s="95"/>
      <c r="KDA119" s="95"/>
      <c r="KDB119" s="95"/>
      <c r="KDC119" s="95"/>
      <c r="KDD119" s="95"/>
      <c r="KDE119" s="95"/>
      <c r="KDF119" s="95"/>
      <c r="KDG119" s="95"/>
      <c r="KDH119" s="95"/>
      <c r="KDI119" s="95"/>
      <c r="KDJ119" s="95"/>
      <c r="KDK119" s="95"/>
      <c r="KDL119" s="95"/>
      <c r="KDM119" s="95"/>
      <c r="KDN119" s="95"/>
      <c r="KDO119" s="95"/>
      <c r="KDP119" s="95"/>
      <c r="KDQ119" s="95"/>
      <c r="KDR119" s="95"/>
      <c r="KDS119" s="95"/>
      <c r="KDT119" s="95"/>
      <c r="KDU119" s="95"/>
      <c r="KDV119" s="95"/>
      <c r="KDW119" s="95"/>
      <c r="KDX119" s="95"/>
      <c r="KDY119" s="95"/>
      <c r="KDZ119" s="95"/>
      <c r="KEA119" s="95"/>
      <c r="KEB119" s="95"/>
      <c r="KEC119" s="95"/>
      <c r="KED119" s="95"/>
      <c r="KEE119" s="95"/>
      <c r="KEF119" s="95"/>
      <c r="KEG119" s="95"/>
      <c r="KEH119" s="95"/>
      <c r="KEI119" s="95"/>
      <c r="KEJ119" s="95"/>
      <c r="KEK119" s="95"/>
      <c r="KEL119" s="95"/>
      <c r="KEM119" s="95"/>
      <c r="KEN119" s="95"/>
      <c r="KEO119" s="95"/>
      <c r="KEP119" s="95"/>
      <c r="KEQ119" s="95"/>
      <c r="KER119" s="95"/>
      <c r="KES119" s="95"/>
      <c r="KET119" s="95"/>
      <c r="KEU119" s="95"/>
      <c r="KEV119" s="95"/>
      <c r="KEW119" s="95"/>
      <c r="KEX119" s="95"/>
      <c r="KEY119" s="95"/>
      <c r="KEZ119" s="95"/>
      <c r="KFA119" s="95"/>
      <c r="KFB119" s="95"/>
      <c r="KFC119" s="95"/>
      <c r="KFD119" s="95"/>
      <c r="KFE119" s="95"/>
      <c r="KFF119" s="95"/>
      <c r="KFG119" s="95"/>
      <c r="KFH119" s="95"/>
      <c r="KFI119" s="95"/>
      <c r="KFJ119" s="95"/>
      <c r="KFK119" s="95"/>
      <c r="KFL119" s="95"/>
      <c r="KFM119" s="95"/>
      <c r="KFN119" s="95"/>
      <c r="KFO119" s="95"/>
      <c r="KFP119" s="95"/>
      <c r="KFQ119" s="95"/>
      <c r="KFR119" s="95"/>
      <c r="KFS119" s="95"/>
      <c r="KFT119" s="95"/>
      <c r="KFU119" s="95"/>
      <c r="KFV119" s="95"/>
      <c r="KFW119" s="95"/>
      <c r="KFX119" s="95"/>
      <c r="KFY119" s="95"/>
      <c r="KFZ119" s="95"/>
      <c r="KGA119" s="95"/>
      <c r="KGB119" s="95"/>
      <c r="KGC119" s="95"/>
      <c r="KGD119" s="95"/>
      <c r="KGE119" s="95"/>
      <c r="KGF119" s="95"/>
      <c r="KGG119" s="95"/>
      <c r="KGH119" s="95"/>
      <c r="KGI119" s="95"/>
      <c r="KGJ119" s="95"/>
      <c r="KGK119" s="95"/>
      <c r="KGL119" s="95"/>
      <c r="KGM119" s="95"/>
      <c r="KGN119" s="95"/>
      <c r="KGO119" s="95"/>
      <c r="KGP119" s="95"/>
      <c r="KGQ119" s="95"/>
      <c r="KGR119" s="95"/>
      <c r="KGS119" s="95"/>
      <c r="KGT119" s="95"/>
      <c r="KGU119" s="95"/>
      <c r="KGV119" s="95"/>
      <c r="KGW119" s="95"/>
      <c r="KGX119" s="95"/>
      <c r="KGY119" s="95"/>
      <c r="KGZ119" s="95"/>
      <c r="KHA119" s="95"/>
      <c r="KHB119" s="95"/>
      <c r="KHC119" s="95"/>
      <c r="KHD119" s="95"/>
      <c r="KHE119" s="95"/>
      <c r="KHF119" s="95"/>
      <c r="KHG119" s="95"/>
      <c r="KHH119" s="95"/>
      <c r="KHI119" s="95"/>
      <c r="KHJ119" s="95"/>
      <c r="KHK119" s="95"/>
      <c r="KHL119" s="95"/>
      <c r="KHM119" s="95"/>
      <c r="KHN119" s="95"/>
      <c r="KHO119" s="95"/>
      <c r="KHP119" s="95"/>
      <c r="KHQ119" s="95"/>
      <c r="KHR119" s="95"/>
      <c r="KHS119" s="95"/>
      <c r="KHT119" s="95"/>
      <c r="KHU119" s="95"/>
      <c r="KHV119" s="95"/>
      <c r="KHW119" s="95"/>
      <c r="KHX119" s="95"/>
      <c r="KHY119" s="95"/>
      <c r="KHZ119" s="95"/>
      <c r="KIA119" s="95"/>
      <c r="KIB119" s="95"/>
      <c r="KIC119" s="95"/>
      <c r="KID119" s="95"/>
      <c r="KIE119" s="95"/>
      <c r="KIF119" s="95"/>
      <c r="KIG119" s="95"/>
      <c r="KIH119" s="95"/>
      <c r="KII119" s="95"/>
      <c r="KIJ119" s="95"/>
      <c r="KIK119" s="95"/>
      <c r="KIL119" s="95"/>
      <c r="KIM119" s="95"/>
      <c r="KIN119" s="95"/>
      <c r="KIO119" s="95"/>
      <c r="KIP119" s="95"/>
      <c r="KIQ119" s="95"/>
      <c r="KIR119" s="95"/>
      <c r="KIS119" s="95"/>
      <c r="KIT119" s="95"/>
      <c r="KIU119" s="95"/>
      <c r="KIV119" s="95"/>
      <c r="KIW119" s="95"/>
      <c r="KIX119" s="95"/>
      <c r="KIY119" s="95"/>
      <c r="KIZ119" s="95"/>
      <c r="KJA119" s="95"/>
      <c r="KJB119" s="95"/>
      <c r="KJC119" s="95"/>
      <c r="KJD119" s="95"/>
      <c r="KJE119" s="95"/>
      <c r="KJF119" s="95"/>
      <c r="KJG119" s="95"/>
      <c r="KJH119" s="95"/>
      <c r="KJI119" s="95"/>
      <c r="KJJ119" s="95"/>
      <c r="KJK119" s="95"/>
      <c r="KJL119" s="95"/>
      <c r="KJM119" s="95"/>
      <c r="KJN119" s="95"/>
      <c r="KJO119" s="95"/>
      <c r="KJP119" s="95"/>
      <c r="KJQ119" s="95"/>
      <c r="KJR119" s="95"/>
      <c r="KJS119" s="95"/>
      <c r="KJT119" s="95"/>
      <c r="KJU119" s="95"/>
      <c r="KJV119" s="95"/>
      <c r="KJW119" s="95"/>
      <c r="KJX119" s="95"/>
      <c r="KJY119" s="95"/>
      <c r="KJZ119" s="95"/>
      <c r="KKA119" s="95"/>
      <c r="KKB119" s="95"/>
      <c r="KKC119" s="95"/>
      <c r="KKD119" s="95"/>
      <c r="KKE119" s="95"/>
      <c r="KKF119" s="95"/>
      <c r="KKG119" s="95"/>
      <c r="KKH119" s="95"/>
      <c r="KKI119" s="95"/>
      <c r="KKJ119" s="95"/>
      <c r="KKK119" s="95"/>
      <c r="KKL119" s="95"/>
      <c r="KKM119" s="95"/>
      <c r="KKN119" s="95"/>
      <c r="KKO119" s="95"/>
      <c r="KKP119" s="95"/>
      <c r="KKQ119" s="95"/>
      <c r="KKR119" s="95"/>
      <c r="KKS119" s="95"/>
      <c r="KKT119" s="95"/>
      <c r="KKU119" s="95"/>
      <c r="KKV119" s="95"/>
      <c r="KKW119" s="95"/>
      <c r="KKX119" s="95"/>
      <c r="KKY119" s="95"/>
      <c r="KKZ119" s="95"/>
      <c r="KLA119" s="95"/>
      <c r="KLB119" s="95"/>
      <c r="KLC119" s="95"/>
      <c r="KLD119" s="95"/>
      <c r="KLE119" s="95"/>
      <c r="KLF119" s="95"/>
      <c r="KLG119" s="95"/>
      <c r="KLH119" s="95"/>
      <c r="KLI119" s="95"/>
      <c r="KLJ119" s="95"/>
      <c r="KLK119" s="95"/>
      <c r="KLL119" s="95"/>
      <c r="KLM119" s="95"/>
      <c r="KLN119" s="95"/>
      <c r="KLO119" s="95"/>
      <c r="KLP119" s="95"/>
      <c r="KLQ119" s="95"/>
      <c r="KLR119" s="95"/>
      <c r="KLS119" s="95"/>
      <c r="KLT119" s="95"/>
      <c r="KLU119" s="95"/>
      <c r="KLV119" s="95"/>
      <c r="KLW119" s="95"/>
      <c r="KLX119" s="95"/>
      <c r="KLY119" s="95"/>
      <c r="KLZ119" s="95"/>
      <c r="KMA119" s="95"/>
      <c r="KMB119" s="95"/>
      <c r="KMC119" s="95"/>
      <c r="KMD119" s="95"/>
      <c r="KME119" s="95"/>
      <c r="KMF119" s="95"/>
      <c r="KMG119" s="95"/>
      <c r="KMH119" s="95"/>
      <c r="KMI119" s="95"/>
      <c r="KMJ119" s="95"/>
      <c r="KMK119" s="95"/>
      <c r="KML119" s="95"/>
      <c r="KMM119" s="95"/>
      <c r="KMN119" s="95"/>
      <c r="KMO119" s="95"/>
      <c r="KMP119" s="95"/>
      <c r="KMQ119" s="95"/>
      <c r="KMR119" s="95"/>
      <c r="KMS119" s="95"/>
      <c r="KMT119" s="95"/>
      <c r="KMU119" s="95"/>
      <c r="KMV119" s="95"/>
      <c r="KMW119" s="95"/>
      <c r="KMX119" s="95"/>
      <c r="KMY119" s="95"/>
      <c r="KMZ119" s="95"/>
      <c r="KNA119" s="95"/>
      <c r="KNB119" s="95"/>
      <c r="KNC119" s="95"/>
      <c r="KND119" s="95"/>
      <c r="KNE119" s="95"/>
      <c r="KNF119" s="95"/>
      <c r="KNG119" s="95"/>
      <c r="KNH119" s="95"/>
      <c r="KNI119" s="95"/>
      <c r="KNJ119" s="95"/>
      <c r="KNK119" s="95"/>
      <c r="KNL119" s="95"/>
      <c r="KNM119" s="95"/>
      <c r="KNN119" s="95"/>
      <c r="KNO119" s="95"/>
      <c r="KNP119" s="95"/>
      <c r="KNQ119" s="95"/>
      <c r="KNR119" s="95"/>
      <c r="KNS119" s="95"/>
      <c r="KNT119" s="95"/>
      <c r="KNU119" s="95"/>
      <c r="KNV119" s="95"/>
      <c r="KNW119" s="95"/>
      <c r="KNX119" s="95"/>
      <c r="KNY119" s="95"/>
      <c r="KNZ119" s="95"/>
      <c r="KOA119" s="95"/>
      <c r="KOB119" s="95"/>
      <c r="KOC119" s="95"/>
      <c r="KOD119" s="95"/>
      <c r="KOE119" s="95"/>
      <c r="KOF119" s="95"/>
      <c r="KOG119" s="95"/>
      <c r="KOH119" s="95"/>
      <c r="KOI119" s="95"/>
      <c r="KOJ119" s="95"/>
      <c r="KOK119" s="95"/>
      <c r="KOL119" s="95"/>
      <c r="KOM119" s="95"/>
      <c r="KON119" s="95"/>
      <c r="KOO119" s="95"/>
      <c r="KOP119" s="95"/>
      <c r="KOQ119" s="95"/>
      <c r="KOR119" s="95"/>
      <c r="KOS119" s="95"/>
      <c r="KOT119" s="95"/>
      <c r="KOU119" s="95"/>
      <c r="KOV119" s="95"/>
      <c r="KOW119" s="95"/>
      <c r="KOX119" s="95"/>
      <c r="KOY119" s="95"/>
      <c r="KOZ119" s="95"/>
      <c r="KPA119" s="95"/>
      <c r="KPB119" s="95"/>
      <c r="KPC119" s="95"/>
      <c r="KPD119" s="95"/>
      <c r="KPE119" s="95"/>
      <c r="KPF119" s="95"/>
      <c r="KPG119" s="95"/>
      <c r="KPH119" s="95"/>
      <c r="KPI119" s="95"/>
      <c r="KPJ119" s="95"/>
      <c r="KPK119" s="95"/>
      <c r="KPL119" s="95"/>
      <c r="KPM119" s="95"/>
      <c r="KPN119" s="95"/>
      <c r="KPO119" s="95"/>
      <c r="KPP119" s="95"/>
      <c r="KPQ119" s="95"/>
      <c r="KPR119" s="95"/>
      <c r="KPS119" s="95"/>
      <c r="KPT119" s="95"/>
      <c r="KPU119" s="95"/>
      <c r="KPV119" s="95"/>
      <c r="KPW119" s="95"/>
      <c r="KPX119" s="95"/>
      <c r="KPY119" s="95"/>
      <c r="KPZ119" s="95"/>
      <c r="KQA119" s="95"/>
      <c r="KQB119" s="95"/>
      <c r="KQC119" s="95"/>
      <c r="KQD119" s="95"/>
      <c r="KQE119" s="95"/>
      <c r="KQF119" s="95"/>
      <c r="KQG119" s="95"/>
      <c r="KQH119" s="95"/>
      <c r="KQI119" s="95"/>
      <c r="KQJ119" s="95"/>
      <c r="KQK119" s="95"/>
      <c r="KQL119" s="95"/>
      <c r="KQM119" s="95"/>
      <c r="KQN119" s="95"/>
      <c r="KQO119" s="95"/>
      <c r="KQP119" s="95"/>
      <c r="KQQ119" s="95"/>
      <c r="KQR119" s="95"/>
      <c r="KQS119" s="95"/>
      <c r="KQT119" s="95"/>
      <c r="KQU119" s="95"/>
      <c r="KQV119" s="95"/>
      <c r="KQW119" s="95"/>
      <c r="KQX119" s="95"/>
      <c r="KQY119" s="95"/>
      <c r="KQZ119" s="95"/>
      <c r="KRA119" s="95"/>
      <c r="KRB119" s="95"/>
      <c r="KRC119" s="95"/>
      <c r="KRD119" s="95"/>
      <c r="KRE119" s="95"/>
      <c r="KRF119" s="95"/>
      <c r="KRG119" s="95"/>
      <c r="KRH119" s="95"/>
      <c r="KRI119" s="95"/>
      <c r="KRJ119" s="95"/>
      <c r="KRK119" s="95"/>
      <c r="KRL119" s="95"/>
      <c r="KRM119" s="95"/>
      <c r="KRN119" s="95"/>
      <c r="KRO119" s="95"/>
      <c r="KRP119" s="95"/>
      <c r="KRQ119" s="95"/>
      <c r="KRR119" s="95"/>
      <c r="KRS119" s="95"/>
      <c r="KRT119" s="95"/>
      <c r="KRU119" s="95"/>
      <c r="KRV119" s="95"/>
      <c r="KRW119" s="95"/>
      <c r="KRX119" s="95"/>
      <c r="KRY119" s="95"/>
      <c r="KRZ119" s="95"/>
      <c r="KSA119" s="95"/>
      <c r="KSB119" s="95"/>
      <c r="KSC119" s="95"/>
      <c r="KSD119" s="95"/>
      <c r="KSE119" s="95"/>
      <c r="KSF119" s="95"/>
      <c r="KSG119" s="95"/>
      <c r="KSH119" s="95"/>
      <c r="KSI119" s="95"/>
      <c r="KSJ119" s="95"/>
      <c r="KSK119" s="95"/>
      <c r="KSL119" s="95"/>
      <c r="KSM119" s="95"/>
      <c r="KSN119" s="95"/>
      <c r="KSO119" s="95"/>
      <c r="KSP119" s="95"/>
      <c r="KSQ119" s="95"/>
      <c r="KSR119" s="95"/>
      <c r="KSS119" s="95"/>
      <c r="KST119" s="95"/>
      <c r="KSU119" s="95"/>
      <c r="KSV119" s="95"/>
      <c r="KSW119" s="95"/>
      <c r="KSX119" s="95"/>
      <c r="KSY119" s="95"/>
      <c r="KSZ119" s="95"/>
      <c r="KTA119" s="95"/>
      <c r="KTB119" s="95"/>
      <c r="KTC119" s="95"/>
      <c r="KTD119" s="95"/>
      <c r="KTE119" s="95"/>
      <c r="KTF119" s="95"/>
      <c r="KTG119" s="95"/>
      <c r="KTH119" s="95"/>
      <c r="KTI119" s="95"/>
      <c r="KTJ119" s="95"/>
      <c r="KTK119" s="95"/>
      <c r="KTL119" s="95"/>
      <c r="KTM119" s="95"/>
      <c r="KTN119" s="95"/>
      <c r="KTO119" s="95"/>
      <c r="KTP119" s="95"/>
      <c r="KTQ119" s="95"/>
      <c r="KTR119" s="95"/>
      <c r="KTS119" s="95"/>
      <c r="KTT119" s="95"/>
      <c r="KTU119" s="95"/>
      <c r="KTV119" s="95"/>
      <c r="KTW119" s="95"/>
      <c r="KTX119" s="95"/>
      <c r="KTY119" s="95"/>
      <c r="KTZ119" s="95"/>
      <c r="KUA119" s="95"/>
      <c r="KUB119" s="95"/>
      <c r="KUC119" s="95"/>
      <c r="KUD119" s="95"/>
      <c r="KUE119" s="95"/>
      <c r="KUF119" s="95"/>
      <c r="KUG119" s="95"/>
      <c r="KUH119" s="95"/>
      <c r="KUI119" s="95"/>
      <c r="KUJ119" s="95"/>
      <c r="KUK119" s="95"/>
      <c r="KUL119" s="95"/>
      <c r="KUM119" s="95"/>
      <c r="KUN119" s="95"/>
      <c r="KUO119" s="95"/>
      <c r="KUP119" s="95"/>
      <c r="KUQ119" s="95"/>
      <c r="KUR119" s="95"/>
      <c r="KUS119" s="95"/>
      <c r="KUT119" s="95"/>
      <c r="KUU119" s="95"/>
      <c r="KUV119" s="95"/>
      <c r="KUW119" s="95"/>
      <c r="KUX119" s="95"/>
      <c r="KUY119" s="95"/>
      <c r="KUZ119" s="95"/>
      <c r="KVA119" s="95"/>
      <c r="KVB119" s="95"/>
      <c r="KVC119" s="95"/>
      <c r="KVD119" s="95"/>
      <c r="KVE119" s="95"/>
      <c r="KVF119" s="95"/>
      <c r="KVG119" s="95"/>
      <c r="KVH119" s="95"/>
      <c r="KVI119" s="95"/>
      <c r="KVJ119" s="95"/>
      <c r="KVK119" s="95"/>
      <c r="KVL119" s="95"/>
      <c r="KVM119" s="95"/>
      <c r="KVN119" s="95"/>
      <c r="KVO119" s="95"/>
      <c r="KVP119" s="95"/>
      <c r="KVQ119" s="95"/>
      <c r="KVR119" s="95"/>
      <c r="KVS119" s="95"/>
      <c r="KVT119" s="95"/>
      <c r="KVU119" s="95"/>
      <c r="KVV119" s="95"/>
      <c r="KVW119" s="95"/>
      <c r="KVX119" s="95"/>
      <c r="KVY119" s="95"/>
      <c r="KVZ119" s="95"/>
      <c r="KWA119" s="95"/>
      <c r="KWB119" s="95"/>
      <c r="KWC119" s="95"/>
      <c r="KWD119" s="95"/>
      <c r="KWE119" s="95"/>
      <c r="KWF119" s="95"/>
      <c r="KWG119" s="95"/>
      <c r="KWH119" s="95"/>
      <c r="KWI119" s="95"/>
      <c r="KWJ119" s="95"/>
      <c r="KWK119" s="95"/>
      <c r="KWL119" s="95"/>
      <c r="KWM119" s="95"/>
      <c r="KWN119" s="95"/>
      <c r="KWO119" s="95"/>
      <c r="KWP119" s="95"/>
      <c r="KWQ119" s="95"/>
      <c r="KWR119" s="95"/>
      <c r="KWS119" s="95"/>
      <c r="KWT119" s="95"/>
      <c r="KWU119" s="95"/>
      <c r="KWV119" s="95"/>
      <c r="KWW119" s="95"/>
      <c r="KWX119" s="95"/>
      <c r="KWY119" s="95"/>
      <c r="KWZ119" s="95"/>
      <c r="KXA119" s="95"/>
      <c r="KXB119" s="95"/>
      <c r="KXC119" s="95"/>
      <c r="KXD119" s="95"/>
      <c r="KXE119" s="95"/>
      <c r="KXF119" s="95"/>
      <c r="KXG119" s="95"/>
      <c r="KXH119" s="95"/>
      <c r="KXI119" s="95"/>
      <c r="KXJ119" s="95"/>
      <c r="KXK119" s="95"/>
      <c r="KXL119" s="95"/>
      <c r="KXM119" s="95"/>
      <c r="KXN119" s="95"/>
      <c r="KXO119" s="95"/>
      <c r="KXP119" s="95"/>
      <c r="KXQ119" s="95"/>
      <c r="KXR119" s="95"/>
      <c r="KXS119" s="95"/>
      <c r="KXT119" s="95"/>
      <c r="KXU119" s="95"/>
      <c r="KXV119" s="95"/>
      <c r="KXW119" s="95"/>
      <c r="KXX119" s="95"/>
      <c r="KXY119" s="95"/>
      <c r="KXZ119" s="95"/>
      <c r="KYA119" s="95"/>
      <c r="KYB119" s="95"/>
      <c r="KYC119" s="95"/>
      <c r="KYD119" s="95"/>
      <c r="KYE119" s="95"/>
      <c r="KYF119" s="95"/>
      <c r="KYG119" s="95"/>
      <c r="KYH119" s="95"/>
      <c r="KYI119" s="95"/>
      <c r="KYJ119" s="95"/>
      <c r="KYK119" s="95"/>
      <c r="KYL119" s="95"/>
      <c r="KYM119" s="95"/>
      <c r="KYN119" s="95"/>
      <c r="KYO119" s="95"/>
      <c r="KYP119" s="95"/>
      <c r="KYQ119" s="95"/>
      <c r="KYR119" s="95"/>
      <c r="KYS119" s="95"/>
      <c r="KYT119" s="95"/>
      <c r="KYU119" s="95"/>
      <c r="KYV119" s="95"/>
      <c r="KYW119" s="95"/>
      <c r="KYX119" s="95"/>
      <c r="KYY119" s="95"/>
      <c r="KYZ119" s="95"/>
      <c r="KZA119" s="95"/>
      <c r="KZB119" s="95"/>
      <c r="KZC119" s="95"/>
      <c r="KZD119" s="95"/>
      <c r="KZE119" s="95"/>
      <c r="KZF119" s="95"/>
      <c r="KZG119" s="95"/>
      <c r="KZH119" s="95"/>
      <c r="KZI119" s="95"/>
      <c r="KZJ119" s="95"/>
      <c r="KZK119" s="95"/>
      <c r="KZL119" s="95"/>
      <c r="KZM119" s="95"/>
      <c r="KZN119" s="95"/>
      <c r="KZO119" s="95"/>
      <c r="KZP119" s="95"/>
      <c r="KZQ119" s="95"/>
      <c r="KZR119" s="95"/>
      <c r="KZS119" s="95"/>
      <c r="KZT119" s="95"/>
      <c r="KZU119" s="95"/>
      <c r="KZV119" s="95"/>
      <c r="KZW119" s="95"/>
      <c r="KZX119" s="95"/>
      <c r="KZY119" s="95"/>
      <c r="KZZ119" s="95"/>
      <c r="LAA119" s="95"/>
      <c r="LAB119" s="95"/>
      <c r="LAC119" s="95"/>
      <c r="LAD119" s="95"/>
      <c r="LAE119" s="95"/>
      <c r="LAF119" s="95"/>
      <c r="LAG119" s="95"/>
      <c r="LAH119" s="95"/>
      <c r="LAI119" s="95"/>
      <c r="LAJ119" s="95"/>
      <c r="LAK119" s="95"/>
      <c r="LAL119" s="95"/>
      <c r="LAM119" s="95"/>
      <c r="LAN119" s="95"/>
      <c r="LAO119" s="95"/>
      <c r="LAP119" s="95"/>
      <c r="LAQ119" s="95"/>
      <c r="LAR119" s="95"/>
      <c r="LAS119" s="95"/>
      <c r="LAT119" s="95"/>
      <c r="LAU119" s="95"/>
      <c r="LAV119" s="95"/>
      <c r="LAW119" s="95"/>
      <c r="LAX119" s="95"/>
      <c r="LAY119" s="95"/>
      <c r="LAZ119" s="95"/>
      <c r="LBA119" s="95"/>
      <c r="LBB119" s="95"/>
      <c r="LBC119" s="95"/>
      <c r="LBD119" s="95"/>
      <c r="LBE119" s="95"/>
      <c r="LBF119" s="95"/>
      <c r="LBG119" s="95"/>
      <c r="LBH119" s="95"/>
      <c r="LBI119" s="95"/>
      <c r="LBJ119" s="95"/>
      <c r="LBK119" s="95"/>
      <c r="LBL119" s="95"/>
      <c r="LBM119" s="95"/>
      <c r="LBN119" s="95"/>
      <c r="LBO119" s="95"/>
      <c r="LBP119" s="95"/>
      <c r="LBQ119" s="95"/>
      <c r="LBR119" s="95"/>
      <c r="LBS119" s="95"/>
      <c r="LBT119" s="95"/>
      <c r="LBU119" s="95"/>
      <c r="LBV119" s="95"/>
      <c r="LBW119" s="95"/>
      <c r="LBX119" s="95"/>
      <c r="LBY119" s="95"/>
      <c r="LBZ119" s="95"/>
      <c r="LCA119" s="95"/>
      <c r="LCB119" s="95"/>
      <c r="LCC119" s="95"/>
      <c r="LCD119" s="95"/>
      <c r="LCE119" s="95"/>
      <c r="LCF119" s="95"/>
      <c r="LCG119" s="95"/>
      <c r="LCH119" s="95"/>
      <c r="LCI119" s="95"/>
      <c r="LCJ119" s="95"/>
      <c r="LCK119" s="95"/>
      <c r="LCL119" s="95"/>
      <c r="LCM119" s="95"/>
      <c r="LCN119" s="95"/>
      <c r="LCO119" s="95"/>
      <c r="LCP119" s="95"/>
      <c r="LCQ119" s="95"/>
      <c r="LCR119" s="95"/>
      <c r="LCS119" s="95"/>
      <c r="LCT119" s="95"/>
      <c r="LCU119" s="95"/>
      <c r="LCV119" s="95"/>
      <c r="LCW119" s="95"/>
      <c r="LCX119" s="95"/>
      <c r="LCY119" s="95"/>
      <c r="LCZ119" s="95"/>
      <c r="LDA119" s="95"/>
      <c r="LDB119" s="95"/>
      <c r="LDC119" s="95"/>
      <c r="LDD119" s="95"/>
      <c r="LDE119" s="95"/>
      <c r="LDF119" s="95"/>
      <c r="LDG119" s="95"/>
      <c r="LDH119" s="95"/>
      <c r="LDI119" s="95"/>
      <c r="LDJ119" s="95"/>
      <c r="LDK119" s="95"/>
      <c r="LDL119" s="95"/>
      <c r="LDM119" s="95"/>
      <c r="LDN119" s="95"/>
      <c r="LDO119" s="95"/>
      <c r="LDP119" s="95"/>
      <c r="LDQ119" s="95"/>
      <c r="LDR119" s="95"/>
      <c r="LDS119" s="95"/>
      <c r="LDT119" s="95"/>
      <c r="LDU119" s="95"/>
      <c r="LDV119" s="95"/>
      <c r="LDW119" s="95"/>
      <c r="LDX119" s="95"/>
      <c r="LDY119" s="95"/>
      <c r="LDZ119" s="95"/>
      <c r="LEA119" s="95"/>
      <c r="LEB119" s="95"/>
      <c r="LEC119" s="95"/>
      <c r="LED119" s="95"/>
      <c r="LEE119" s="95"/>
      <c r="LEF119" s="95"/>
      <c r="LEG119" s="95"/>
      <c r="LEH119" s="95"/>
      <c r="LEI119" s="95"/>
      <c r="LEJ119" s="95"/>
      <c r="LEK119" s="95"/>
      <c r="LEL119" s="95"/>
      <c r="LEM119" s="95"/>
      <c r="LEN119" s="95"/>
      <c r="LEO119" s="95"/>
      <c r="LEP119" s="95"/>
      <c r="LEQ119" s="95"/>
      <c r="LER119" s="95"/>
      <c r="LES119" s="95"/>
      <c r="LET119" s="95"/>
      <c r="LEU119" s="95"/>
      <c r="LEV119" s="95"/>
      <c r="LEW119" s="95"/>
      <c r="LEX119" s="95"/>
      <c r="LEY119" s="95"/>
      <c r="LEZ119" s="95"/>
      <c r="LFA119" s="95"/>
      <c r="LFB119" s="95"/>
      <c r="LFC119" s="95"/>
      <c r="LFD119" s="95"/>
      <c r="LFE119" s="95"/>
      <c r="LFF119" s="95"/>
      <c r="LFG119" s="95"/>
      <c r="LFH119" s="95"/>
      <c r="LFI119" s="95"/>
      <c r="LFJ119" s="95"/>
      <c r="LFK119" s="95"/>
      <c r="LFL119" s="95"/>
      <c r="LFM119" s="95"/>
      <c r="LFN119" s="95"/>
      <c r="LFO119" s="95"/>
      <c r="LFP119" s="95"/>
      <c r="LFQ119" s="95"/>
      <c r="LFR119" s="95"/>
      <c r="LFS119" s="95"/>
      <c r="LFT119" s="95"/>
      <c r="LFU119" s="95"/>
      <c r="LFV119" s="95"/>
      <c r="LFW119" s="95"/>
      <c r="LFX119" s="95"/>
      <c r="LFY119" s="95"/>
      <c r="LFZ119" s="95"/>
      <c r="LGA119" s="95"/>
      <c r="LGB119" s="95"/>
      <c r="LGC119" s="95"/>
      <c r="LGD119" s="95"/>
      <c r="LGE119" s="95"/>
      <c r="LGF119" s="95"/>
      <c r="LGG119" s="95"/>
      <c r="LGH119" s="95"/>
      <c r="LGI119" s="95"/>
      <c r="LGJ119" s="95"/>
      <c r="LGK119" s="95"/>
      <c r="LGL119" s="95"/>
      <c r="LGM119" s="95"/>
      <c r="LGN119" s="95"/>
      <c r="LGO119" s="95"/>
      <c r="LGP119" s="95"/>
      <c r="LGQ119" s="95"/>
      <c r="LGR119" s="95"/>
      <c r="LGS119" s="95"/>
      <c r="LGT119" s="95"/>
      <c r="LGU119" s="95"/>
      <c r="LGV119" s="95"/>
      <c r="LGW119" s="95"/>
      <c r="LGX119" s="95"/>
      <c r="LGY119" s="95"/>
      <c r="LGZ119" s="95"/>
      <c r="LHA119" s="95"/>
      <c r="LHB119" s="95"/>
      <c r="LHC119" s="95"/>
      <c r="LHD119" s="95"/>
      <c r="LHE119" s="95"/>
      <c r="LHF119" s="95"/>
      <c r="LHG119" s="95"/>
      <c r="LHH119" s="95"/>
      <c r="LHI119" s="95"/>
      <c r="LHJ119" s="95"/>
      <c r="LHK119" s="95"/>
      <c r="LHL119" s="95"/>
      <c r="LHM119" s="95"/>
      <c r="LHN119" s="95"/>
      <c r="LHO119" s="95"/>
      <c r="LHP119" s="95"/>
      <c r="LHQ119" s="95"/>
      <c r="LHR119" s="95"/>
      <c r="LHS119" s="95"/>
      <c r="LHT119" s="95"/>
      <c r="LHU119" s="95"/>
      <c r="LHV119" s="95"/>
      <c r="LHW119" s="95"/>
      <c r="LHX119" s="95"/>
      <c r="LHY119" s="95"/>
      <c r="LHZ119" s="95"/>
      <c r="LIA119" s="95"/>
      <c r="LIB119" s="95"/>
      <c r="LIC119" s="95"/>
      <c r="LID119" s="95"/>
      <c r="LIE119" s="95"/>
      <c r="LIF119" s="95"/>
      <c r="LIG119" s="95"/>
      <c r="LIH119" s="95"/>
      <c r="LII119" s="95"/>
      <c r="LIJ119" s="95"/>
      <c r="LIK119" s="95"/>
      <c r="LIL119" s="95"/>
      <c r="LIM119" s="95"/>
      <c r="LIN119" s="95"/>
      <c r="LIO119" s="95"/>
      <c r="LIP119" s="95"/>
      <c r="LIQ119" s="95"/>
      <c r="LIR119" s="95"/>
      <c r="LIS119" s="95"/>
      <c r="LIT119" s="95"/>
      <c r="LIU119" s="95"/>
      <c r="LIV119" s="95"/>
      <c r="LIW119" s="95"/>
      <c r="LIX119" s="95"/>
      <c r="LIY119" s="95"/>
      <c r="LIZ119" s="95"/>
      <c r="LJA119" s="95"/>
      <c r="LJB119" s="95"/>
      <c r="LJC119" s="95"/>
      <c r="LJD119" s="95"/>
      <c r="LJE119" s="95"/>
      <c r="LJF119" s="95"/>
      <c r="LJG119" s="95"/>
      <c r="LJH119" s="95"/>
      <c r="LJI119" s="95"/>
      <c r="LJJ119" s="95"/>
      <c r="LJK119" s="95"/>
      <c r="LJL119" s="95"/>
      <c r="LJM119" s="95"/>
      <c r="LJN119" s="95"/>
      <c r="LJO119" s="95"/>
      <c r="LJP119" s="95"/>
      <c r="LJQ119" s="95"/>
      <c r="LJR119" s="95"/>
      <c r="LJS119" s="95"/>
      <c r="LJT119" s="95"/>
      <c r="LJU119" s="95"/>
      <c r="LJV119" s="95"/>
      <c r="LJW119" s="95"/>
      <c r="LJX119" s="95"/>
      <c r="LJY119" s="95"/>
      <c r="LJZ119" s="95"/>
      <c r="LKA119" s="95"/>
      <c r="LKB119" s="95"/>
      <c r="LKC119" s="95"/>
      <c r="LKD119" s="95"/>
      <c r="LKE119" s="95"/>
      <c r="LKF119" s="95"/>
      <c r="LKG119" s="95"/>
      <c r="LKH119" s="95"/>
      <c r="LKI119" s="95"/>
      <c r="LKJ119" s="95"/>
      <c r="LKK119" s="95"/>
      <c r="LKL119" s="95"/>
      <c r="LKM119" s="95"/>
      <c r="LKN119" s="95"/>
      <c r="LKO119" s="95"/>
      <c r="LKP119" s="95"/>
      <c r="LKQ119" s="95"/>
      <c r="LKR119" s="95"/>
      <c r="LKS119" s="95"/>
      <c r="LKT119" s="95"/>
      <c r="LKU119" s="95"/>
      <c r="LKV119" s="95"/>
      <c r="LKW119" s="95"/>
      <c r="LKX119" s="95"/>
      <c r="LKY119" s="95"/>
      <c r="LKZ119" s="95"/>
      <c r="LLA119" s="95"/>
      <c r="LLB119" s="95"/>
      <c r="LLC119" s="95"/>
      <c r="LLD119" s="95"/>
      <c r="LLE119" s="95"/>
      <c r="LLF119" s="95"/>
      <c r="LLG119" s="95"/>
      <c r="LLH119" s="95"/>
      <c r="LLI119" s="95"/>
      <c r="LLJ119" s="95"/>
      <c r="LLK119" s="95"/>
      <c r="LLL119" s="95"/>
      <c r="LLM119" s="95"/>
      <c r="LLN119" s="95"/>
      <c r="LLO119" s="95"/>
      <c r="LLP119" s="95"/>
      <c r="LLQ119" s="95"/>
      <c r="LLR119" s="95"/>
      <c r="LLS119" s="95"/>
      <c r="LLT119" s="95"/>
      <c r="LLU119" s="95"/>
      <c r="LLV119" s="95"/>
      <c r="LLW119" s="95"/>
      <c r="LLX119" s="95"/>
      <c r="LLY119" s="95"/>
      <c r="LLZ119" s="95"/>
      <c r="LMA119" s="95"/>
      <c r="LMB119" s="95"/>
      <c r="LMC119" s="95"/>
      <c r="LMD119" s="95"/>
      <c r="LME119" s="95"/>
      <c r="LMF119" s="95"/>
      <c r="LMG119" s="95"/>
      <c r="LMH119" s="95"/>
      <c r="LMI119" s="95"/>
      <c r="LMJ119" s="95"/>
      <c r="LMK119" s="95"/>
      <c r="LML119" s="95"/>
      <c r="LMM119" s="95"/>
      <c r="LMN119" s="95"/>
      <c r="LMO119" s="95"/>
      <c r="LMP119" s="95"/>
      <c r="LMQ119" s="95"/>
      <c r="LMR119" s="95"/>
      <c r="LMS119" s="95"/>
      <c r="LMT119" s="95"/>
      <c r="LMU119" s="95"/>
      <c r="LMV119" s="95"/>
      <c r="LMW119" s="95"/>
      <c r="LMX119" s="95"/>
      <c r="LMY119" s="95"/>
      <c r="LMZ119" s="95"/>
      <c r="LNA119" s="95"/>
      <c r="LNB119" s="95"/>
      <c r="LNC119" s="95"/>
      <c r="LND119" s="95"/>
      <c r="LNE119" s="95"/>
      <c r="LNF119" s="95"/>
      <c r="LNG119" s="95"/>
      <c r="LNH119" s="95"/>
      <c r="LNI119" s="95"/>
      <c r="LNJ119" s="95"/>
      <c r="LNK119" s="95"/>
      <c r="LNL119" s="95"/>
      <c r="LNM119" s="95"/>
      <c r="LNN119" s="95"/>
      <c r="LNO119" s="95"/>
      <c r="LNP119" s="95"/>
      <c r="LNQ119" s="95"/>
      <c r="LNR119" s="95"/>
      <c r="LNS119" s="95"/>
      <c r="LNT119" s="95"/>
      <c r="LNU119" s="95"/>
      <c r="LNV119" s="95"/>
      <c r="LNW119" s="95"/>
      <c r="LNX119" s="95"/>
      <c r="LNY119" s="95"/>
      <c r="LNZ119" s="95"/>
      <c r="LOA119" s="95"/>
      <c r="LOB119" s="95"/>
      <c r="LOC119" s="95"/>
      <c r="LOD119" s="95"/>
      <c r="LOE119" s="95"/>
      <c r="LOF119" s="95"/>
      <c r="LOG119" s="95"/>
      <c r="LOH119" s="95"/>
      <c r="LOI119" s="95"/>
      <c r="LOJ119" s="95"/>
      <c r="LOK119" s="95"/>
      <c r="LOL119" s="95"/>
      <c r="LOM119" s="95"/>
      <c r="LON119" s="95"/>
      <c r="LOO119" s="95"/>
      <c r="LOP119" s="95"/>
      <c r="LOQ119" s="95"/>
      <c r="LOR119" s="95"/>
      <c r="LOS119" s="95"/>
      <c r="LOT119" s="95"/>
      <c r="LOU119" s="95"/>
      <c r="LOV119" s="95"/>
      <c r="LOW119" s="95"/>
      <c r="LOX119" s="95"/>
      <c r="LOY119" s="95"/>
      <c r="LOZ119" s="95"/>
      <c r="LPA119" s="95"/>
      <c r="LPB119" s="95"/>
      <c r="LPC119" s="95"/>
      <c r="LPD119" s="95"/>
      <c r="LPE119" s="95"/>
      <c r="LPF119" s="95"/>
      <c r="LPG119" s="95"/>
      <c r="LPH119" s="95"/>
      <c r="LPI119" s="95"/>
      <c r="LPJ119" s="95"/>
      <c r="LPK119" s="95"/>
      <c r="LPL119" s="95"/>
      <c r="LPM119" s="95"/>
      <c r="LPN119" s="95"/>
      <c r="LPO119" s="95"/>
      <c r="LPP119" s="95"/>
      <c r="LPQ119" s="95"/>
      <c r="LPR119" s="95"/>
      <c r="LPS119" s="95"/>
      <c r="LPT119" s="95"/>
      <c r="LPU119" s="95"/>
      <c r="LPV119" s="95"/>
      <c r="LPW119" s="95"/>
      <c r="LPX119" s="95"/>
      <c r="LPY119" s="95"/>
      <c r="LPZ119" s="95"/>
      <c r="LQA119" s="95"/>
      <c r="LQB119" s="95"/>
      <c r="LQC119" s="95"/>
      <c r="LQD119" s="95"/>
      <c r="LQE119" s="95"/>
      <c r="LQF119" s="95"/>
      <c r="LQG119" s="95"/>
      <c r="LQH119" s="95"/>
      <c r="LQI119" s="95"/>
      <c r="LQJ119" s="95"/>
      <c r="LQK119" s="95"/>
      <c r="LQL119" s="95"/>
      <c r="LQM119" s="95"/>
      <c r="LQN119" s="95"/>
      <c r="LQO119" s="95"/>
      <c r="LQP119" s="95"/>
      <c r="LQQ119" s="95"/>
      <c r="LQR119" s="95"/>
      <c r="LQS119" s="95"/>
      <c r="LQT119" s="95"/>
      <c r="LQU119" s="95"/>
      <c r="LQV119" s="95"/>
      <c r="LQW119" s="95"/>
      <c r="LQX119" s="95"/>
      <c r="LQY119" s="95"/>
      <c r="LQZ119" s="95"/>
      <c r="LRA119" s="95"/>
      <c r="LRB119" s="95"/>
      <c r="LRC119" s="95"/>
      <c r="LRD119" s="95"/>
      <c r="LRE119" s="95"/>
      <c r="LRF119" s="95"/>
      <c r="LRG119" s="95"/>
      <c r="LRH119" s="95"/>
      <c r="LRI119" s="95"/>
      <c r="LRJ119" s="95"/>
      <c r="LRK119" s="95"/>
      <c r="LRL119" s="95"/>
      <c r="LRM119" s="95"/>
      <c r="LRN119" s="95"/>
      <c r="LRO119" s="95"/>
      <c r="LRP119" s="95"/>
      <c r="LRQ119" s="95"/>
      <c r="LRR119" s="95"/>
      <c r="LRS119" s="95"/>
      <c r="LRT119" s="95"/>
      <c r="LRU119" s="95"/>
      <c r="LRV119" s="95"/>
      <c r="LRW119" s="95"/>
      <c r="LRX119" s="95"/>
      <c r="LRY119" s="95"/>
      <c r="LRZ119" s="95"/>
      <c r="LSA119" s="95"/>
      <c r="LSB119" s="95"/>
      <c r="LSC119" s="95"/>
      <c r="LSD119" s="95"/>
      <c r="LSE119" s="95"/>
      <c r="LSF119" s="95"/>
      <c r="LSG119" s="95"/>
      <c r="LSH119" s="95"/>
      <c r="LSI119" s="95"/>
      <c r="LSJ119" s="95"/>
      <c r="LSK119" s="95"/>
      <c r="LSL119" s="95"/>
      <c r="LSM119" s="95"/>
      <c r="LSN119" s="95"/>
      <c r="LSO119" s="95"/>
      <c r="LSP119" s="95"/>
      <c r="LSQ119" s="95"/>
      <c r="LSR119" s="95"/>
      <c r="LSS119" s="95"/>
      <c r="LST119" s="95"/>
      <c r="LSU119" s="95"/>
      <c r="LSV119" s="95"/>
      <c r="LSW119" s="95"/>
      <c r="LSX119" s="95"/>
      <c r="LSY119" s="95"/>
      <c r="LSZ119" s="95"/>
      <c r="LTA119" s="95"/>
      <c r="LTB119" s="95"/>
      <c r="LTC119" s="95"/>
      <c r="LTD119" s="95"/>
      <c r="LTE119" s="95"/>
      <c r="LTF119" s="95"/>
      <c r="LTG119" s="95"/>
      <c r="LTH119" s="95"/>
      <c r="LTI119" s="95"/>
      <c r="LTJ119" s="95"/>
      <c r="LTK119" s="95"/>
      <c r="LTL119" s="95"/>
      <c r="LTM119" s="95"/>
      <c r="LTN119" s="95"/>
      <c r="LTO119" s="95"/>
      <c r="LTP119" s="95"/>
      <c r="LTQ119" s="95"/>
      <c r="LTR119" s="95"/>
      <c r="LTS119" s="95"/>
      <c r="LTT119" s="95"/>
      <c r="LTU119" s="95"/>
      <c r="LTV119" s="95"/>
      <c r="LTW119" s="95"/>
      <c r="LTX119" s="95"/>
      <c r="LTY119" s="95"/>
      <c r="LTZ119" s="95"/>
      <c r="LUA119" s="95"/>
      <c r="LUB119" s="95"/>
      <c r="LUC119" s="95"/>
      <c r="LUD119" s="95"/>
      <c r="LUE119" s="95"/>
      <c r="LUF119" s="95"/>
      <c r="LUG119" s="95"/>
      <c r="LUH119" s="95"/>
      <c r="LUI119" s="95"/>
      <c r="LUJ119" s="95"/>
      <c r="LUK119" s="95"/>
      <c r="LUL119" s="95"/>
      <c r="LUM119" s="95"/>
      <c r="LUN119" s="95"/>
      <c r="LUO119" s="95"/>
      <c r="LUP119" s="95"/>
      <c r="LUQ119" s="95"/>
      <c r="LUR119" s="95"/>
      <c r="LUS119" s="95"/>
      <c r="LUT119" s="95"/>
      <c r="LUU119" s="95"/>
      <c r="LUV119" s="95"/>
      <c r="LUW119" s="95"/>
      <c r="LUX119" s="95"/>
      <c r="LUY119" s="95"/>
      <c r="LUZ119" s="95"/>
      <c r="LVA119" s="95"/>
      <c r="LVB119" s="95"/>
      <c r="LVC119" s="95"/>
      <c r="LVD119" s="95"/>
      <c r="LVE119" s="95"/>
      <c r="LVF119" s="95"/>
      <c r="LVG119" s="95"/>
      <c r="LVH119" s="95"/>
      <c r="LVI119" s="95"/>
      <c r="LVJ119" s="95"/>
      <c r="LVK119" s="95"/>
      <c r="LVL119" s="95"/>
      <c r="LVM119" s="95"/>
      <c r="LVN119" s="95"/>
      <c r="LVO119" s="95"/>
      <c r="LVP119" s="95"/>
      <c r="LVQ119" s="95"/>
      <c r="LVR119" s="95"/>
      <c r="LVS119" s="95"/>
      <c r="LVT119" s="95"/>
      <c r="LVU119" s="95"/>
      <c r="LVV119" s="95"/>
      <c r="LVW119" s="95"/>
      <c r="LVX119" s="95"/>
      <c r="LVY119" s="95"/>
      <c r="LVZ119" s="95"/>
      <c r="LWA119" s="95"/>
      <c r="LWB119" s="95"/>
      <c r="LWC119" s="95"/>
      <c r="LWD119" s="95"/>
      <c r="LWE119" s="95"/>
      <c r="LWF119" s="95"/>
      <c r="LWG119" s="95"/>
      <c r="LWH119" s="95"/>
      <c r="LWI119" s="95"/>
      <c r="LWJ119" s="95"/>
      <c r="LWK119" s="95"/>
      <c r="LWL119" s="95"/>
      <c r="LWM119" s="95"/>
      <c r="LWN119" s="95"/>
      <c r="LWO119" s="95"/>
      <c r="LWP119" s="95"/>
      <c r="LWQ119" s="95"/>
      <c r="LWR119" s="95"/>
      <c r="LWS119" s="95"/>
      <c r="LWT119" s="95"/>
      <c r="LWU119" s="95"/>
      <c r="LWV119" s="95"/>
      <c r="LWW119" s="95"/>
      <c r="LWX119" s="95"/>
      <c r="LWY119" s="95"/>
      <c r="LWZ119" s="95"/>
      <c r="LXA119" s="95"/>
      <c r="LXB119" s="95"/>
      <c r="LXC119" s="95"/>
      <c r="LXD119" s="95"/>
      <c r="LXE119" s="95"/>
      <c r="LXF119" s="95"/>
      <c r="LXG119" s="95"/>
      <c r="LXH119" s="95"/>
      <c r="LXI119" s="95"/>
      <c r="LXJ119" s="95"/>
      <c r="LXK119" s="95"/>
      <c r="LXL119" s="95"/>
      <c r="LXM119" s="95"/>
      <c r="LXN119" s="95"/>
      <c r="LXO119" s="95"/>
      <c r="LXP119" s="95"/>
      <c r="LXQ119" s="95"/>
      <c r="LXR119" s="95"/>
      <c r="LXS119" s="95"/>
      <c r="LXT119" s="95"/>
      <c r="LXU119" s="95"/>
      <c r="LXV119" s="95"/>
      <c r="LXW119" s="95"/>
      <c r="LXX119" s="95"/>
      <c r="LXY119" s="95"/>
      <c r="LXZ119" s="95"/>
      <c r="LYA119" s="95"/>
      <c r="LYB119" s="95"/>
      <c r="LYC119" s="95"/>
      <c r="LYD119" s="95"/>
      <c r="LYE119" s="95"/>
      <c r="LYF119" s="95"/>
      <c r="LYG119" s="95"/>
      <c r="LYH119" s="95"/>
      <c r="LYI119" s="95"/>
      <c r="LYJ119" s="95"/>
      <c r="LYK119" s="95"/>
      <c r="LYL119" s="95"/>
      <c r="LYM119" s="95"/>
      <c r="LYN119" s="95"/>
      <c r="LYO119" s="95"/>
      <c r="LYP119" s="95"/>
      <c r="LYQ119" s="95"/>
      <c r="LYR119" s="95"/>
      <c r="LYS119" s="95"/>
      <c r="LYT119" s="95"/>
      <c r="LYU119" s="95"/>
      <c r="LYV119" s="95"/>
      <c r="LYW119" s="95"/>
      <c r="LYX119" s="95"/>
      <c r="LYY119" s="95"/>
      <c r="LYZ119" s="95"/>
      <c r="LZA119" s="95"/>
      <c r="LZB119" s="95"/>
      <c r="LZC119" s="95"/>
      <c r="LZD119" s="95"/>
      <c r="LZE119" s="95"/>
      <c r="LZF119" s="95"/>
      <c r="LZG119" s="95"/>
      <c r="LZH119" s="95"/>
      <c r="LZI119" s="95"/>
      <c r="LZJ119" s="95"/>
      <c r="LZK119" s="95"/>
      <c r="LZL119" s="95"/>
      <c r="LZM119" s="95"/>
      <c r="LZN119" s="95"/>
      <c r="LZO119" s="95"/>
      <c r="LZP119" s="95"/>
      <c r="LZQ119" s="95"/>
      <c r="LZR119" s="95"/>
      <c r="LZS119" s="95"/>
      <c r="LZT119" s="95"/>
      <c r="LZU119" s="95"/>
      <c r="LZV119" s="95"/>
      <c r="LZW119" s="95"/>
      <c r="LZX119" s="95"/>
      <c r="LZY119" s="95"/>
      <c r="LZZ119" s="95"/>
      <c r="MAA119" s="95"/>
      <c r="MAB119" s="95"/>
      <c r="MAC119" s="95"/>
      <c r="MAD119" s="95"/>
      <c r="MAE119" s="95"/>
      <c r="MAF119" s="95"/>
      <c r="MAG119" s="95"/>
      <c r="MAH119" s="95"/>
      <c r="MAI119" s="95"/>
      <c r="MAJ119" s="95"/>
      <c r="MAK119" s="95"/>
      <c r="MAL119" s="95"/>
      <c r="MAM119" s="95"/>
      <c r="MAN119" s="95"/>
      <c r="MAO119" s="95"/>
      <c r="MAP119" s="95"/>
      <c r="MAQ119" s="95"/>
      <c r="MAR119" s="95"/>
      <c r="MAS119" s="95"/>
      <c r="MAT119" s="95"/>
      <c r="MAU119" s="95"/>
      <c r="MAV119" s="95"/>
      <c r="MAW119" s="95"/>
      <c r="MAX119" s="95"/>
      <c r="MAY119" s="95"/>
      <c r="MAZ119" s="95"/>
      <c r="MBA119" s="95"/>
      <c r="MBB119" s="95"/>
      <c r="MBC119" s="95"/>
      <c r="MBD119" s="95"/>
      <c r="MBE119" s="95"/>
      <c r="MBF119" s="95"/>
      <c r="MBG119" s="95"/>
      <c r="MBH119" s="95"/>
      <c r="MBI119" s="95"/>
      <c r="MBJ119" s="95"/>
      <c r="MBK119" s="95"/>
      <c r="MBL119" s="95"/>
      <c r="MBM119" s="95"/>
      <c r="MBN119" s="95"/>
      <c r="MBO119" s="95"/>
      <c r="MBP119" s="95"/>
      <c r="MBQ119" s="95"/>
      <c r="MBR119" s="95"/>
      <c r="MBS119" s="95"/>
      <c r="MBT119" s="95"/>
      <c r="MBU119" s="95"/>
      <c r="MBV119" s="95"/>
      <c r="MBW119" s="95"/>
      <c r="MBX119" s="95"/>
      <c r="MBY119" s="95"/>
      <c r="MBZ119" s="95"/>
      <c r="MCA119" s="95"/>
      <c r="MCB119" s="95"/>
      <c r="MCC119" s="95"/>
      <c r="MCD119" s="95"/>
      <c r="MCE119" s="95"/>
      <c r="MCF119" s="95"/>
      <c r="MCG119" s="95"/>
      <c r="MCH119" s="95"/>
      <c r="MCI119" s="95"/>
      <c r="MCJ119" s="95"/>
      <c r="MCK119" s="95"/>
      <c r="MCL119" s="95"/>
      <c r="MCM119" s="95"/>
      <c r="MCN119" s="95"/>
      <c r="MCO119" s="95"/>
      <c r="MCP119" s="95"/>
      <c r="MCQ119" s="95"/>
      <c r="MCR119" s="95"/>
      <c r="MCS119" s="95"/>
      <c r="MCT119" s="95"/>
      <c r="MCU119" s="95"/>
      <c r="MCV119" s="95"/>
      <c r="MCW119" s="95"/>
      <c r="MCX119" s="95"/>
      <c r="MCY119" s="95"/>
      <c r="MCZ119" s="95"/>
      <c r="MDA119" s="95"/>
      <c r="MDB119" s="95"/>
      <c r="MDC119" s="95"/>
      <c r="MDD119" s="95"/>
      <c r="MDE119" s="95"/>
      <c r="MDF119" s="95"/>
      <c r="MDG119" s="95"/>
      <c r="MDH119" s="95"/>
      <c r="MDI119" s="95"/>
      <c r="MDJ119" s="95"/>
      <c r="MDK119" s="95"/>
      <c r="MDL119" s="95"/>
      <c r="MDM119" s="95"/>
      <c r="MDN119" s="95"/>
      <c r="MDO119" s="95"/>
      <c r="MDP119" s="95"/>
      <c r="MDQ119" s="95"/>
      <c r="MDR119" s="95"/>
      <c r="MDS119" s="95"/>
      <c r="MDT119" s="95"/>
      <c r="MDU119" s="95"/>
      <c r="MDV119" s="95"/>
      <c r="MDW119" s="95"/>
      <c r="MDX119" s="95"/>
      <c r="MDY119" s="95"/>
      <c r="MDZ119" s="95"/>
      <c r="MEA119" s="95"/>
      <c r="MEB119" s="95"/>
      <c r="MEC119" s="95"/>
      <c r="MED119" s="95"/>
      <c r="MEE119" s="95"/>
      <c r="MEF119" s="95"/>
      <c r="MEG119" s="95"/>
      <c r="MEH119" s="95"/>
      <c r="MEI119" s="95"/>
      <c r="MEJ119" s="95"/>
      <c r="MEK119" s="95"/>
      <c r="MEL119" s="95"/>
      <c r="MEM119" s="95"/>
      <c r="MEN119" s="95"/>
      <c r="MEO119" s="95"/>
      <c r="MEP119" s="95"/>
      <c r="MEQ119" s="95"/>
      <c r="MER119" s="95"/>
      <c r="MES119" s="95"/>
      <c r="MET119" s="95"/>
      <c r="MEU119" s="95"/>
      <c r="MEV119" s="95"/>
      <c r="MEW119" s="95"/>
      <c r="MEX119" s="95"/>
      <c r="MEY119" s="95"/>
      <c r="MEZ119" s="95"/>
      <c r="MFA119" s="95"/>
      <c r="MFB119" s="95"/>
      <c r="MFC119" s="95"/>
      <c r="MFD119" s="95"/>
      <c r="MFE119" s="95"/>
      <c r="MFF119" s="95"/>
      <c r="MFG119" s="95"/>
      <c r="MFH119" s="95"/>
      <c r="MFI119" s="95"/>
      <c r="MFJ119" s="95"/>
      <c r="MFK119" s="95"/>
      <c r="MFL119" s="95"/>
      <c r="MFM119" s="95"/>
      <c r="MFN119" s="95"/>
      <c r="MFO119" s="95"/>
      <c r="MFP119" s="95"/>
      <c r="MFQ119" s="95"/>
      <c r="MFR119" s="95"/>
      <c r="MFS119" s="95"/>
      <c r="MFT119" s="95"/>
      <c r="MFU119" s="95"/>
      <c r="MFV119" s="95"/>
      <c r="MFW119" s="95"/>
      <c r="MFX119" s="95"/>
      <c r="MFY119" s="95"/>
      <c r="MFZ119" s="95"/>
      <c r="MGA119" s="95"/>
      <c r="MGB119" s="95"/>
      <c r="MGC119" s="95"/>
      <c r="MGD119" s="95"/>
      <c r="MGE119" s="95"/>
      <c r="MGF119" s="95"/>
      <c r="MGG119" s="95"/>
      <c r="MGH119" s="95"/>
      <c r="MGI119" s="95"/>
      <c r="MGJ119" s="95"/>
      <c r="MGK119" s="95"/>
      <c r="MGL119" s="95"/>
      <c r="MGM119" s="95"/>
      <c r="MGN119" s="95"/>
      <c r="MGO119" s="95"/>
      <c r="MGP119" s="95"/>
      <c r="MGQ119" s="95"/>
      <c r="MGR119" s="95"/>
      <c r="MGS119" s="95"/>
      <c r="MGT119" s="95"/>
      <c r="MGU119" s="95"/>
      <c r="MGV119" s="95"/>
      <c r="MGW119" s="95"/>
      <c r="MGX119" s="95"/>
      <c r="MGY119" s="95"/>
      <c r="MGZ119" s="95"/>
      <c r="MHA119" s="95"/>
      <c r="MHB119" s="95"/>
      <c r="MHC119" s="95"/>
      <c r="MHD119" s="95"/>
      <c r="MHE119" s="95"/>
      <c r="MHF119" s="95"/>
      <c r="MHG119" s="95"/>
      <c r="MHH119" s="95"/>
      <c r="MHI119" s="95"/>
      <c r="MHJ119" s="95"/>
      <c r="MHK119" s="95"/>
      <c r="MHL119" s="95"/>
      <c r="MHM119" s="95"/>
      <c r="MHN119" s="95"/>
      <c r="MHO119" s="95"/>
      <c r="MHP119" s="95"/>
      <c r="MHQ119" s="95"/>
      <c r="MHR119" s="95"/>
      <c r="MHS119" s="95"/>
      <c r="MHT119" s="95"/>
      <c r="MHU119" s="95"/>
      <c r="MHV119" s="95"/>
      <c r="MHW119" s="95"/>
      <c r="MHX119" s="95"/>
      <c r="MHY119" s="95"/>
      <c r="MHZ119" s="95"/>
      <c r="MIA119" s="95"/>
      <c r="MIB119" s="95"/>
      <c r="MIC119" s="95"/>
      <c r="MID119" s="95"/>
      <c r="MIE119" s="95"/>
      <c r="MIF119" s="95"/>
      <c r="MIG119" s="95"/>
      <c r="MIH119" s="95"/>
      <c r="MII119" s="95"/>
      <c r="MIJ119" s="95"/>
      <c r="MIK119" s="95"/>
      <c r="MIL119" s="95"/>
      <c r="MIM119" s="95"/>
      <c r="MIN119" s="95"/>
      <c r="MIO119" s="95"/>
      <c r="MIP119" s="95"/>
      <c r="MIQ119" s="95"/>
      <c r="MIR119" s="95"/>
      <c r="MIS119" s="95"/>
      <c r="MIT119" s="95"/>
      <c r="MIU119" s="95"/>
      <c r="MIV119" s="95"/>
      <c r="MIW119" s="95"/>
      <c r="MIX119" s="95"/>
      <c r="MIY119" s="95"/>
      <c r="MIZ119" s="95"/>
      <c r="MJA119" s="95"/>
      <c r="MJB119" s="95"/>
      <c r="MJC119" s="95"/>
      <c r="MJD119" s="95"/>
      <c r="MJE119" s="95"/>
      <c r="MJF119" s="95"/>
      <c r="MJG119" s="95"/>
      <c r="MJH119" s="95"/>
      <c r="MJI119" s="95"/>
      <c r="MJJ119" s="95"/>
      <c r="MJK119" s="95"/>
      <c r="MJL119" s="95"/>
      <c r="MJM119" s="95"/>
      <c r="MJN119" s="95"/>
      <c r="MJO119" s="95"/>
      <c r="MJP119" s="95"/>
      <c r="MJQ119" s="95"/>
      <c r="MJR119" s="95"/>
      <c r="MJS119" s="95"/>
      <c r="MJT119" s="95"/>
      <c r="MJU119" s="95"/>
      <c r="MJV119" s="95"/>
      <c r="MJW119" s="95"/>
      <c r="MJX119" s="95"/>
      <c r="MJY119" s="95"/>
      <c r="MJZ119" s="95"/>
      <c r="MKA119" s="95"/>
      <c r="MKB119" s="95"/>
      <c r="MKC119" s="95"/>
      <c r="MKD119" s="95"/>
      <c r="MKE119" s="95"/>
      <c r="MKF119" s="95"/>
      <c r="MKG119" s="95"/>
      <c r="MKH119" s="95"/>
      <c r="MKI119" s="95"/>
      <c r="MKJ119" s="95"/>
      <c r="MKK119" s="95"/>
      <c r="MKL119" s="95"/>
      <c r="MKM119" s="95"/>
      <c r="MKN119" s="95"/>
      <c r="MKO119" s="95"/>
      <c r="MKP119" s="95"/>
      <c r="MKQ119" s="95"/>
      <c r="MKR119" s="95"/>
      <c r="MKS119" s="95"/>
      <c r="MKT119" s="95"/>
      <c r="MKU119" s="95"/>
      <c r="MKV119" s="95"/>
      <c r="MKW119" s="95"/>
      <c r="MKX119" s="95"/>
      <c r="MKY119" s="95"/>
      <c r="MKZ119" s="95"/>
      <c r="MLA119" s="95"/>
      <c r="MLB119" s="95"/>
      <c r="MLC119" s="95"/>
      <c r="MLD119" s="95"/>
      <c r="MLE119" s="95"/>
      <c r="MLF119" s="95"/>
      <c r="MLG119" s="95"/>
      <c r="MLH119" s="95"/>
      <c r="MLI119" s="95"/>
      <c r="MLJ119" s="95"/>
      <c r="MLK119" s="95"/>
      <c r="MLL119" s="95"/>
      <c r="MLM119" s="95"/>
      <c r="MLN119" s="95"/>
      <c r="MLO119" s="95"/>
      <c r="MLP119" s="95"/>
      <c r="MLQ119" s="95"/>
      <c r="MLR119" s="95"/>
      <c r="MLS119" s="95"/>
      <c r="MLT119" s="95"/>
      <c r="MLU119" s="95"/>
      <c r="MLV119" s="95"/>
      <c r="MLW119" s="95"/>
      <c r="MLX119" s="95"/>
      <c r="MLY119" s="95"/>
      <c r="MLZ119" s="95"/>
      <c r="MMA119" s="95"/>
      <c r="MMB119" s="95"/>
      <c r="MMC119" s="95"/>
      <c r="MMD119" s="95"/>
      <c r="MME119" s="95"/>
      <c r="MMF119" s="95"/>
      <c r="MMG119" s="95"/>
      <c r="MMH119" s="95"/>
      <c r="MMI119" s="95"/>
      <c r="MMJ119" s="95"/>
      <c r="MMK119" s="95"/>
      <c r="MML119" s="95"/>
      <c r="MMM119" s="95"/>
      <c r="MMN119" s="95"/>
      <c r="MMO119" s="95"/>
      <c r="MMP119" s="95"/>
      <c r="MMQ119" s="95"/>
      <c r="MMR119" s="95"/>
      <c r="MMS119" s="95"/>
      <c r="MMT119" s="95"/>
      <c r="MMU119" s="95"/>
      <c r="MMV119" s="95"/>
      <c r="MMW119" s="95"/>
      <c r="MMX119" s="95"/>
      <c r="MMY119" s="95"/>
      <c r="MMZ119" s="95"/>
      <c r="MNA119" s="95"/>
      <c r="MNB119" s="95"/>
      <c r="MNC119" s="95"/>
      <c r="MND119" s="95"/>
      <c r="MNE119" s="95"/>
      <c r="MNF119" s="95"/>
      <c r="MNG119" s="95"/>
      <c r="MNH119" s="95"/>
      <c r="MNI119" s="95"/>
      <c r="MNJ119" s="95"/>
      <c r="MNK119" s="95"/>
      <c r="MNL119" s="95"/>
      <c r="MNM119" s="95"/>
      <c r="MNN119" s="95"/>
      <c r="MNO119" s="95"/>
      <c r="MNP119" s="95"/>
      <c r="MNQ119" s="95"/>
      <c r="MNR119" s="95"/>
      <c r="MNS119" s="95"/>
      <c r="MNT119" s="95"/>
      <c r="MNU119" s="95"/>
      <c r="MNV119" s="95"/>
      <c r="MNW119" s="95"/>
      <c r="MNX119" s="95"/>
      <c r="MNY119" s="95"/>
      <c r="MNZ119" s="95"/>
      <c r="MOA119" s="95"/>
      <c r="MOB119" s="95"/>
      <c r="MOC119" s="95"/>
      <c r="MOD119" s="95"/>
      <c r="MOE119" s="95"/>
      <c r="MOF119" s="95"/>
      <c r="MOG119" s="95"/>
      <c r="MOH119" s="95"/>
      <c r="MOI119" s="95"/>
      <c r="MOJ119" s="95"/>
      <c r="MOK119" s="95"/>
      <c r="MOL119" s="95"/>
      <c r="MOM119" s="95"/>
      <c r="MON119" s="95"/>
      <c r="MOO119" s="95"/>
      <c r="MOP119" s="95"/>
      <c r="MOQ119" s="95"/>
      <c r="MOR119" s="95"/>
      <c r="MOS119" s="95"/>
      <c r="MOT119" s="95"/>
      <c r="MOU119" s="95"/>
      <c r="MOV119" s="95"/>
      <c r="MOW119" s="95"/>
      <c r="MOX119" s="95"/>
      <c r="MOY119" s="95"/>
      <c r="MOZ119" s="95"/>
      <c r="MPA119" s="95"/>
      <c r="MPB119" s="95"/>
      <c r="MPC119" s="95"/>
      <c r="MPD119" s="95"/>
      <c r="MPE119" s="95"/>
      <c r="MPF119" s="95"/>
      <c r="MPG119" s="95"/>
      <c r="MPH119" s="95"/>
      <c r="MPI119" s="95"/>
      <c r="MPJ119" s="95"/>
      <c r="MPK119" s="95"/>
      <c r="MPL119" s="95"/>
      <c r="MPM119" s="95"/>
      <c r="MPN119" s="95"/>
      <c r="MPO119" s="95"/>
      <c r="MPP119" s="95"/>
      <c r="MPQ119" s="95"/>
      <c r="MPR119" s="95"/>
      <c r="MPS119" s="95"/>
      <c r="MPT119" s="95"/>
      <c r="MPU119" s="95"/>
      <c r="MPV119" s="95"/>
      <c r="MPW119" s="95"/>
      <c r="MPX119" s="95"/>
      <c r="MPY119" s="95"/>
      <c r="MPZ119" s="95"/>
      <c r="MQA119" s="95"/>
      <c r="MQB119" s="95"/>
      <c r="MQC119" s="95"/>
      <c r="MQD119" s="95"/>
      <c r="MQE119" s="95"/>
      <c r="MQF119" s="95"/>
      <c r="MQG119" s="95"/>
      <c r="MQH119" s="95"/>
      <c r="MQI119" s="95"/>
      <c r="MQJ119" s="95"/>
      <c r="MQK119" s="95"/>
      <c r="MQL119" s="95"/>
      <c r="MQM119" s="95"/>
      <c r="MQN119" s="95"/>
      <c r="MQO119" s="95"/>
      <c r="MQP119" s="95"/>
      <c r="MQQ119" s="95"/>
      <c r="MQR119" s="95"/>
      <c r="MQS119" s="95"/>
      <c r="MQT119" s="95"/>
      <c r="MQU119" s="95"/>
      <c r="MQV119" s="95"/>
      <c r="MQW119" s="95"/>
      <c r="MQX119" s="95"/>
      <c r="MQY119" s="95"/>
      <c r="MQZ119" s="95"/>
      <c r="MRA119" s="95"/>
      <c r="MRB119" s="95"/>
      <c r="MRC119" s="95"/>
      <c r="MRD119" s="95"/>
      <c r="MRE119" s="95"/>
      <c r="MRF119" s="95"/>
      <c r="MRG119" s="95"/>
      <c r="MRH119" s="95"/>
      <c r="MRI119" s="95"/>
      <c r="MRJ119" s="95"/>
      <c r="MRK119" s="95"/>
      <c r="MRL119" s="95"/>
      <c r="MRM119" s="95"/>
      <c r="MRN119" s="95"/>
      <c r="MRO119" s="95"/>
      <c r="MRP119" s="95"/>
      <c r="MRQ119" s="95"/>
      <c r="MRR119" s="95"/>
      <c r="MRS119" s="95"/>
      <c r="MRT119" s="95"/>
      <c r="MRU119" s="95"/>
      <c r="MRV119" s="95"/>
      <c r="MRW119" s="95"/>
      <c r="MRX119" s="95"/>
      <c r="MRY119" s="95"/>
      <c r="MRZ119" s="95"/>
      <c r="MSA119" s="95"/>
      <c r="MSB119" s="95"/>
      <c r="MSC119" s="95"/>
      <c r="MSD119" s="95"/>
      <c r="MSE119" s="95"/>
      <c r="MSF119" s="95"/>
      <c r="MSG119" s="95"/>
      <c r="MSH119" s="95"/>
      <c r="MSI119" s="95"/>
      <c r="MSJ119" s="95"/>
      <c r="MSK119" s="95"/>
      <c r="MSL119" s="95"/>
      <c r="MSM119" s="95"/>
      <c r="MSN119" s="95"/>
      <c r="MSO119" s="95"/>
      <c r="MSP119" s="95"/>
      <c r="MSQ119" s="95"/>
      <c r="MSR119" s="95"/>
      <c r="MSS119" s="95"/>
      <c r="MST119" s="95"/>
      <c r="MSU119" s="95"/>
      <c r="MSV119" s="95"/>
      <c r="MSW119" s="95"/>
      <c r="MSX119" s="95"/>
      <c r="MSY119" s="95"/>
      <c r="MSZ119" s="95"/>
      <c r="MTA119" s="95"/>
      <c r="MTB119" s="95"/>
      <c r="MTC119" s="95"/>
      <c r="MTD119" s="95"/>
      <c r="MTE119" s="95"/>
      <c r="MTF119" s="95"/>
      <c r="MTG119" s="95"/>
      <c r="MTH119" s="95"/>
      <c r="MTI119" s="95"/>
      <c r="MTJ119" s="95"/>
      <c r="MTK119" s="95"/>
      <c r="MTL119" s="95"/>
      <c r="MTM119" s="95"/>
      <c r="MTN119" s="95"/>
      <c r="MTO119" s="95"/>
      <c r="MTP119" s="95"/>
      <c r="MTQ119" s="95"/>
      <c r="MTR119" s="95"/>
      <c r="MTS119" s="95"/>
      <c r="MTT119" s="95"/>
      <c r="MTU119" s="95"/>
      <c r="MTV119" s="95"/>
      <c r="MTW119" s="95"/>
      <c r="MTX119" s="95"/>
      <c r="MTY119" s="95"/>
      <c r="MTZ119" s="95"/>
      <c r="MUA119" s="95"/>
      <c r="MUB119" s="95"/>
      <c r="MUC119" s="95"/>
      <c r="MUD119" s="95"/>
      <c r="MUE119" s="95"/>
      <c r="MUF119" s="95"/>
      <c r="MUG119" s="95"/>
      <c r="MUH119" s="95"/>
      <c r="MUI119" s="95"/>
      <c r="MUJ119" s="95"/>
      <c r="MUK119" s="95"/>
      <c r="MUL119" s="95"/>
      <c r="MUM119" s="95"/>
      <c r="MUN119" s="95"/>
      <c r="MUO119" s="95"/>
      <c r="MUP119" s="95"/>
      <c r="MUQ119" s="95"/>
      <c r="MUR119" s="95"/>
      <c r="MUS119" s="95"/>
      <c r="MUT119" s="95"/>
      <c r="MUU119" s="95"/>
      <c r="MUV119" s="95"/>
      <c r="MUW119" s="95"/>
      <c r="MUX119" s="95"/>
      <c r="MUY119" s="95"/>
      <c r="MUZ119" s="95"/>
      <c r="MVA119" s="95"/>
      <c r="MVB119" s="95"/>
      <c r="MVC119" s="95"/>
      <c r="MVD119" s="95"/>
      <c r="MVE119" s="95"/>
      <c r="MVF119" s="95"/>
      <c r="MVG119" s="95"/>
      <c r="MVH119" s="95"/>
      <c r="MVI119" s="95"/>
      <c r="MVJ119" s="95"/>
      <c r="MVK119" s="95"/>
      <c r="MVL119" s="95"/>
      <c r="MVM119" s="95"/>
      <c r="MVN119" s="95"/>
      <c r="MVO119" s="95"/>
      <c r="MVP119" s="95"/>
      <c r="MVQ119" s="95"/>
      <c r="MVR119" s="95"/>
      <c r="MVS119" s="95"/>
      <c r="MVT119" s="95"/>
      <c r="MVU119" s="95"/>
      <c r="MVV119" s="95"/>
      <c r="MVW119" s="95"/>
      <c r="MVX119" s="95"/>
      <c r="MVY119" s="95"/>
      <c r="MVZ119" s="95"/>
      <c r="MWA119" s="95"/>
      <c r="MWB119" s="95"/>
      <c r="MWC119" s="95"/>
      <c r="MWD119" s="95"/>
      <c r="MWE119" s="95"/>
      <c r="MWF119" s="95"/>
      <c r="MWG119" s="95"/>
      <c r="MWH119" s="95"/>
      <c r="MWI119" s="95"/>
      <c r="MWJ119" s="95"/>
      <c r="MWK119" s="95"/>
      <c r="MWL119" s="95"/>
      <c r="MWM119" s="95"/>
      <c r="MWN119" s="95"/>
      <c r="MWO119" s="95"/>
      <c r="MWP119" s="95"/>
      <c r="MWQ119" s="95"/>
      <c r="MWR119" s="95"/>
      <c r="MWS119" s="95"/>
      <c r="MWT119" s="95"/>
      <c r="MWU119" s="95"/>
      <c r="MWV119" s="95"/>
      <c r="MWW119" s="95"/>
      <c r="MWX119" s="95"/>
      <c r="MWY119" s="95"/>
      <c r="MWZ119" s="95"/>
      <c r="MXA119" s="95"/>
      <c r="MXB119" s="95"/>
      <c r="MXC119" s="95"/>
      <c r="MXD119" s="95"/>
      <c r="MXE119" s="95"/>
      <c r="MXF119" s="95"/>
      <c r="MXG119" s="95"/>
      <c r="MXH119" s="95"/>
      <c r="MXI119" s="95"/>
      <c r="MXJ119" s="95"/>
      <c r="MXK119" s="95"/>
      <c r="MXL119" s="95"/>
      <c r="MXM119" s="95"/>
      <c r="MXN119" s="95"/>
      <c r="MXO119" s="95"/>
      <c r="MXP119" s="95"/>
      <c r="MXQ119" s="95"/>
      <c r="MXR119" s="95"/>
      <c r="MXS119" s="95"/>
      <c r="MXT119" s="95"/>
      <c r="MXU119" s="95"/>
      <c r="MXV119" s="95"/>
      <c r="MXW119" s="95"/>
      <c r="MXX119" s="95"/>
      <c r="MXY119" s="95"/>
      <c r="MXZ119" s="95"/>
      <c r="MYA119" s="95"/>
      <c r="MYB119" s="95"/>
      <c r="MYC119" s="95"/>
      <c r="MYD119" s="95"/>
      <c r="MYE119" s="95"/>
      <c r="MYF119" s="95"/>
      <c r="MYG119" s="95"/>
      <c r="MYH119" s="95"/>
      <c r="MYI119" s="95"/>
      <c r="MYJ119" s="95"/>
      <c r="MYK119" s="95"/>
      <c r="MYL119" s="95"/>
      <c r="MYM119" s="95"/>
      <c r="MYN119" s="95"/>
      <c r="MYO119" s="95"/>
      <c r="MYP119" s="95"/>
      <c r="MYQ119" s="95"/>
      <c r="MYR119" s="95"/>
      <c r="MYS119" s="95"/>
      <c r="MYT119" s="95"/>
      <c r="MYU119" s="95"/>
      <c r="MYV119" s="95"/>
      <c r="MYW119" s="95"/>
      <c r="MYX119" s="95"/>
      <c r="MYY119" s="95"/>
      <c r="MYZ119" s="95"/>
      <c r="MZA119" s="95"/>
      <c r="MZB119" s="95"/>
      <c r="MZC119" s="95"/>
      <c r="MZD119" s="95"/>
      <c r="MZE119" s="95"/>
      <c r="MZF119" s="95"/>
      <c r="MZG119" s="95"/>
      <c r="MZH119" s="95"/>
      <c r="MZI119" s="95"/>
      <c r="MZJ119" s="95"/>
      <c r="MZK119" s="95"/>
      <c r="MZL119" s="95"/>
      <c r="MZM119" s="95"/>
      <c r="MZN119" s="95"/>
      <c r="MZO119" s="95"/>
      <c r="MZP119" s="95"/>
      <c r="MZQ119" s="95"/>
      <c r="MZR119" s="95"/>
      <c r="MZS119" s="95"/>
      <c r="MZT119" s="95"/>
      <c r="MZU119" s="95"/>
      <c r="MZV119" s="95"/>
      <c r="MZW119" s="95"/>
      <c r="MZX119" s="95"/>
      <c r="MZY119" s="95"/>
      <c r="MZZ119" s="95"/>
      <c r="NAA119" s="95"/>
      <c r="NAB119" s="95"/>
      <c r="NAC119" s="95"/>
      <c r="NAD119" s="95"/>
      <c r="NAE119" s="95"/>
      <c r="NAF119" s="95"/>
      <c r="NAG119" s="95"/>
      <c r="NAH119" s="95"/>
      <c r="NAI119" s="95"/>
      <c r="NAJ119" s="95"/>
      <c r="NAK119" s="95"/>
      <c r="NAL119" s="95"/>
      <c r="NAM119" s="95"/>
      <c r="NAN119" s="95"/>
      <c r="NAO119" s="95"/>
      <c r="NAP119" s="95"/>
      <c r="NAQ119" s="95"/>
      <c r="NAR119" s="95"/>
      <c r="NAS119" s="95"/>
      <c r="NAT119" s="95"/>
      <c r="NAU119" s="95"/>
      <c r="NAV119" s="95"/>
      <c r="NAW119" s="95"/>
      <c r="NAX119" s="95"/>
      <c r="NAY119" s="95"/>
      <c r="NAZ119" s="95"/>
      <c r="NBA119" s="95"/>
      <c r="NBB119" s="95"/>
      <c r="NBC119" s="95"/>
      <c r="NBD119" s="95"/>
      <c r="NBE119" s="95"/>
      <c r="NBF119" s="95"/>
      <c r="NBG119" s="95"/>
      <c r="NBH119" s="95"/>
      <c r="NBI119" s="95"/>
      <c r="NBJ119" s="95"/>
      <c r="NBK119" s="95"/>
      <c r="NBL119" s="95"/>
      <c r="NBM119" s="95"/>
      <c r="NBN119" s="95"/>
      <c r="NBO119" s="95"/>
      <c r="NBP119" s="95"/>
      <c r="NBQ119" s="95"/>
      <c r="NBR119" s="95"/>
      <c r="NBS119" s="95"/>
      <c r="NBT119" s="95"/>
      <c r="NBU119" s="95"/>
      <c r="NBV119" s="95"/>
      <c r="NBW119" s="95"/>
      <c r="NBX119" s="95"/>
      <c r="NBY119" s="95"/>
      <c r="NBZ119" s="95"/>
      <c r="NCA119" s="95"/>
      <c r="NCB119" s="95"/>
      <c r="NCC119" s="95"/>
      <c r="NCD119" s="95"/>
      <c r="NCE119" s="95"/>
      <c r="NCF119" s="95"/>
      <c r="NCG119" s="95"/>
      <c r="NCH119" s="95"/>
      <c r="NCI119" s="95"/>
      <c r="NCJ119" s="95"/>
      <c r="NCK119" s="95"/>
      <c r="NCL119" s="95"/>
      <c r="NCM119" s="95"/>
      <c r="NCN119" s="95"/>
      <c r="NCO119" s="95"/>
      <c r="NCP119" s="95"/>
      <c r="NCQ119" s="95"/>
      <c r="NCR119" s="95"/>
      <c r="NCS119" s="95"/>
      <c r="NCT119" s="95"/>
      <c r="NCU119" s="95"/>
      <c r="NCV119" s="95"/>
      <c r="NCW119" s="95"/>
      <c r="NCX119" s="95"/>
      <c r="NCY119" s="95"/>
      <c r="NCZ119" s="95"/>
      <c r="NDA119" s="95"/>
      <c r="NDB119" s="95"/>
      <c r="NDC119" s="95"/>
      <c r="NDD119" s="95"/>
      <c r="NDE119" s="95"/>
      <c r="NDF119" s="95"/>
      <c r="NDG119" s="95"/>
      <c r="NDH119" s="95"/>
      <c r="NDI119" s="95"/>
      <c r="NDJ119" s="95"/>
      <c r="NDK119" s="95"/>
      <c r="NDL119" s="95"/>
      <c r="NDM119" s="95"/>
      <c r="NDN119" s="95"/>
      <c r="NDO119" s="95"/>
      <c r="NDP119" s="95"/>
      <c r="NDQ119" s="95"/>
      <c r="NDR119" s="95"/>
      <c r="NDS119" s="95"/>
      <c r="NDT119" s="95"/>
      <c r="NDU119" s="95"/>
      <c r="NDV119" s="95"/>
      <c r="NDW119" s="95"/>
      <c r="NDX119" s="95"/>
      <c r="NDY119" s="95"/>
      <c r="NDZ119" s="95"/>
      <c r="NEA119" s="95"/>
      <c r="NEB119" s="95"/>
      <c r="NEC119" s="95"/>
      <c r="NED119" s="95"/>
      <c r="NEE119" s="95"/>
      <c r="NEF119" s="95"/>
      <c r="NEG119" s="95"/>
      <c r="NEH119" s="95"/>
      <c r="NEI119" s="95"/>
      <c r="NEJ119" s="95"/>
      <c r="NEK119" s="95"/>
      <c r="NEL119" s="95"/>
      <c r="NEM119" s="95"/>
      <c r="NEN119" s="95"/>
      <c r="NEO119" s="95"/>
      <c r="NEP119" s="95"/>
      <c r="NEQ119" s="95"/>
      <c r="NER119" s="95"/>
      <c r="NES119" s="95"/>
      <c r="NET119" s="95"/>
      <c r="NEU119" s="95"/>
      <c r="NEV119" s="95"/>
      <c r="NEW119" s="95"/>
      <c r="NEX119" s="95"/>
      <c r="NEY119" s="95"/>
      <c r="NEZ119" s="95"/>
      <c r="NFA119" s="95"/>
      <c r="NFB119" s="95"/>
      <c r="NFC119" s="95"/>
      <c r="NFD119" s="95"/>
      <c r="NFE119" s="95"/>
      <c r="NFF119" s="95"/>
      <c r="NFG119" s="95"/>
      <c r="NFH119" s="95"/>
      <c r="NFI119" s="95"/>
      <c r="NFJ119" s="95"/>
      <c r="NFK119" s="95"/>
      <c r="NFL119" s="95"/>
      <c r="NFM119" s="95"/>
      <c r="NFN119" s="95"/>
      <c r="NFO119" s="95"/>
      <c r="NFP119" s="95"/>
      <c r="NFQ119" s="95"/>
      <c r="NFR119" s="95"/>
      <c r="NFS119" s="95"/>
      <c r="NFT119" s="95"/>
      <c r="NFU119" s="95"/>
      <c r="NFV119" s="95"/>
      <c r="NFW119" s="95"/>
      <c r="NFX119" s="95"/>
      <c r="NFY119" s="95"/>
      <c r="NFZ119" s="95"/>
      <c r="NGA119" s="95"/>
      <c r="NGB119" s="95"/>
      <c r="NGC119" s="95"/>
      <c r="NGD119" s="95"/>
      <c r="NGE119" s="95"/>
      <c r="NGF119" s="95"/>
      <c r="NGG119" s="95"/>
      <c r="NGH119" s="95"/>
      <c r="NGI119" s="95"/>
      <c r="NGJ119" s="95"/>
      <c r="NGK119" s="95"/>
      <c r="NGL119" s="95"/>
      <c r="NGM119" s="95"/>
      <c r="NGN119" s="95"/>
      <c r="NGO119" s="95"/>
      <c r="NGP119" s="95"/>
      <c r="NGQ119" s="95"/>
      <c r="NGR119" s="95"/>
      <c r="NGS119" s="95"/>
      <c r="NGT119" s="95"/>
      <c r="NGU119" s="95"/>
      <c r="NGV119" s="95"/>
      <c r="NGW119" s="95"/>
      <c r="NGX119" s="95"/>
      <c r="NGY119" s="95"/>
      <c r="NGZ119" s="95"/>
      <c r="NHA119" s="95"/>
      <c r="NHB119" s="95"/>
      <c r="NHC119" s="95"/>
      <c r="NHD119" s="95"/>
      <c r="NHE119" s="95"/>
      <c r="NHF119" s="95"/>
      <c r="NHG119" s="95"/>
      <c r="NHH119" s="95"/>
      <c r="NHI119" s="95"/>
      <c r="NHJ119" s="95"/>
      <c r="NHK119" s="95"/>
      <c r="NHL119" s="95"/>
      <c r="NHM119" s="95"/>
      <c r="NHN119" s="95"/>
      <c r="NHO119" s="95"/>
      <c r="NHP119" s="95"/>
      <c r="NHQ119" s="95"/>
      <c r="NHR119" s="95"/>
      <c r="NHS119" s="95"/>
      <c r="NHT119" s="95"/>
      <c r="NHU119" s="95"/>
      <c r="NHV119" s="95"/>
      <c r="NHW119" s="95"/>
      <c r="NHX119" s="95"/>
      <c r="NHY119" s="95"/>
      <c r="NHZ119" s="95"/>
      <c r="NIA119" s="95"/>
      <c r="NIB119" s="95"/>
      <c r="NIC119" s="95"/>
      <c r="NID119" s="95"/>
      <c r="NIE119" s="95"/>
      <c r="NIF119" s="95"/>
      <c r="NIG119" s="95"/>
      <c r="NIH119" s="95"/>
      <c r="NII119" s="95"/>
      <c r="NIJ119" s="95"/>
      <c r="NIK119" s="95"/>
      <c r="NIL119" s="95"/>
      <c r="NIM119" s="95"/>
      <c r="NIN119" s="95"/>
      <c r="NIO119" s="95"/>
      <c r="NIP119" s="95"/>
      <c r="NIQ119" s="95"/>
      <c r="NIR119" s="95"/>
      <c r="NIS119" s="95"/>
      <c r="NIT119" s="95"/>
      <c r="NIU119" s="95"/>
      <c r="NIV119" s="95"/>
      <c r="NIW119" s="95"/>
      <c r="NIX119" s="95"/>
      <c r="NIY119" s="95"/>
      <c r="NIZ119" s="95"/>
      <c r="NJA119" s="95"/>
      <c r="NJB119" s="95"/>
      <c r="NJC119" s="95"/>
      <c r="NJD119" s="95"/>
      <c r="NJE119" s="95"/>
      <c r="NJF119" s="95"/>
      <c r="NJG119" s="95"/>
      <c r="NJH119" s="95"/>
      <c r="NJI119" s="95"/>
      <c r="NJJ119" s="95"/>
      <c r="NJK119" s="95"/>
      <c r="NJL119" s="95"/>
      <c r="NJM119" s="95"/>
      <c r="NJN119" s="95"/>
      <c r="NJO119" s="95"/>
      <c r="NJP119" s="95"/>
      <c r="NJQ119" s="95"/>
      <c r="NJR119" s="95"/>
      <c r="NJS119" s="95"/>
      <c r="NJT119" s="95"/>
      <c r="NJU119" s="95"/>
      <c r="NJV119" s="95"/>
      <c r="NJW119" s="95"/>
      <c r="NJX119" s="95"/>
      <c r="NJY119" s="95"/>
      <c r="NJZ119" s="95"/>
      <c r="NKA119" s="95"/>
      <c r="NKB119" s="95"/>
      <c r="NKC119" s="95"/>
      <c r="NKD119" s="95"/>
      <c r="NKE119" s="95"/>
      <c r="NKF119" s="95"/>
      <c r="NKG119" s="95"/>
      <c r="NKH119" s="95"/>
      <c r="NKI119" s="95"/>
      <c r="NKJ119" s="95"/>
      <c r="NKK119" s="95"/>
      <c r="NKL119" s="95"/>
      <c r="NKM119" s="95"/>
      <c r="NKN119" s="95"/>
      <c r="NKO119" s="95"/>
      <c r="NKP119" s="95"/>
      <c r="NKQ119" s="95"/>
      <c r="NKR119" s="95"/>
      <c r="NKS119" s="95"/>
      <c r="NKT119" s="95"/>
      <c r="NKU119" s="95"/>
      <c r="NKV119" s="95"/>
      <c r="NKW119" s="95"/>
      <c r="NKX119" s="95"/>
      <c r="NKY119" s="95"/>
      <c r="NKZ119" s="95"/>
      <c r="NLA119" s="95"/>
      <c r="NLB119" s="95"/>
      <c r="NLC119" s="95"/>
      <c r="NLD119" s="95"/>
      <c r="NLE119" s="95"/>
      <c r="NLF119" s="95"/>
      <c r="NLG119" s="95"/>
      <c r="NLH119" s="95"/>
      <c r="NLI119" s="95"/>
      <c r="NLJ119" s="95"/>
      <c r="NLK119" s="95"/>
      <c r="NLL119" s="95"/>
      <c r="NLM119" s="95"/>
      <c r="NLN119" s="95"/>
      <c r="NLO119" s="95"/>
      <c r="NLP119" s="95"/>
      <c r="NLQ119" s="95"/>
      <c r="NLR119" s="95"/>
      <c r="NLS119" s="95"/>
      <c r="NLT119" s="95"/>
      <c r="NLU119" s="95"/>
      <c r="NLV119" s="95"/>
      <c r="NLW119" s="95"/>
      <c r="NLX119" s="95"/>
      <c r="NLY119" s="95"/>
      <c r="NLZ119" s="95"/>
      <c r="NMA119" s="95"/>
      <c r="NMB119" s="95"/>
      <c r="NMC119" s="95"/>
      <c r="NMD119" s="95"/>
      <c r="NME119" s="95"/>
      <c r="NMF119" s="95"/>
      <c r="NMG119" s="95"/>
      <c r="NMH119" s="95"/>
      <c r="NMI119" s="95"/>
      <c r="NMJ119" s="95"/>
      <c r="NMK119" s="95"/>
      <c r="NML119" s="95"/>
      <c r="NMM119" s="95"/>
      <c r="NMN119" s="95"/>
      <c r="NMO119" s="95"/>
      <c r="NMP119" s="95"/>
      <c r="NMQ119" s="95"/>
      <c r="NMR119" s="95"/>
      <c r="NMS119" s="95"/>
      <c r="NMT119" s="95"/>
      <c r="NMU119" s="95"/>
      <c r="NMV119" s="95"/>
      <c r="NMW119" s="95"/>
      <c r="NMX119" s="95"/>
      <c r="NMY119" s="95"/>
      <c r="NMZ119" s="95"/>
      <c r="NNA119" s="95"/>
      <c r="NNB119" s="95"/>
      <c r="NNC119" s="95"/>
      <c r="NND119" s="95"/>
      <c r="NNE119" s="95"/>
      <c r="NNF119" s="95"/>
      <c r="NNG119" s="95"/>
      <c r="NNH119" s="95"/>
      <c r="NNI119" s="95"/>
      <c r="NNJ119" s="95"/>
      <c r="NNK119" s="95"/>
      <c r="NNL119" s="95"/>
      <c r="NNM119" s="95"/>
      <c r="NNN119" s="95"/>
      <c r="NNO119" s="95"/>
      <c r="NNP119" s="95"/>
      <c r="NNQ119" s="95"/>
      <c r="NNR119" s="95"/>
      <c r="NNS119" s="95"/>
      <c r="NNT119" s="95"/>
      <c r="NNU119" s="95"/>
      <c r="NNV119" s="95"/>
      <c r="NNW119" s="95"/>
      <c r="NNX119" s="95"/>
      <c r="NNY119" s="95"/>
      <c r="NNZ119" s="95"/>
      <c r="NOA119" s="95"/>
      <c r="NOB119" s="95"/>
      <c r="NOC119" s="95"/>
      <c r="NOD119" s="95"/>
      <c r="NOE119" s="95"/>
      <c r="NOF119" s="95"/>
      <c r="NOG119" s="95"/>
      <c r="NOH119" s="95"/>
      <c r="NOI119" s="95"/>
      <c r="NOJ119" s="95"/>
      <c r="NOK119" s="95"/>
      <c r="NOL119" s="95"/>
      <c r="NOM119" s="95"/>
      <c r="NON119" s="95"/>
      <c r="NOO119" s="95"/>
      <c r="NOP119" s="95"/>
      <c r="NOQ119" s="95"/>
      <c r="NOR119" s="95"/>
      <c r="NOS119" s="95"/>
      <c r="NOT119" s="95"/>
      <c r="NOU119" s="95"/>
      <c r="NOV119" s="95"/>
      <c r="NOW119" s="95"/>
      <c r="NOX119" s="95"/>
      <c r="NOY119" s="95"/>
      <c r="NOZ119" s="95"/>
      <c r="NPA119" s="95"/>
      <c r="NPB119" s="95"/>
      <c r="NPC119" s="95"/>
      <c r="NPD119" s="95"/>
      <c r="NPE119" s="95"/>
      <c r="NPF119" s="95"/>
      <c r="NPG119" s="95"/>
      <c r="NPH119" s="95"/>
      <c r="NPI119" s="95"/>
      <c r="NPJ119" s="95"/>
      <c r="NPK119" s="95"/>
      <c r="NPL119" s="95"/>
      <c r="NPM119" s="95"/>
      <c r="NPN119" s="95"/>
      <c r="NPO119" s="95"/>
      <c r="NPP119" s="95"/>
      <c r="NPQ119" s="95"/>
      <c r="NPR119" s="95"/>
      <c r="NPS119" s="95"/>
      <c r="NPT119" s="95"/>
      <c r="NPU119" s="95"/>
      <c r="NPV119" s="95"/>
      <c r="NPW119" s="95"/>
      <c r="NPX119" s="95"/>
      <c r="NPY119" s="95"/>
      <c r="NPZ119" s="95"/>
      <c r="NQA119" s="95"/>
      <c r="NQB119" s="95"/>
      <c r="NQC119" s="95"/>
      <c r="NQD119" s="95"/>
      <c r="NQE119" s="95"/>
      <c r="NQF119" s="95"/>
      <c r="NQG119" s="95"/>
      <c r="NQH119" s="95"/>
      <c r="NQI119" s="95"/>
      <c r="NQJ119" s="95"/>
      <c r="NQK119" s="95"/>
      <c r="NQL119" s="95"/>
      <c r="NQM119" s="95"/>
      <c r="NQN119" s="95"/>
      <c r="NQO119" s="95"/>
      <c r="NQP119" s="95"/>
      <c r="NQQ119" s="95"/>
      <c r="NQR119" s="95"/>
      <c r="NQS119" s="95"/>
      <c r="NQT119" s="95"/>
      <c r="NQU119" s="95"/>
      <c r="NQV119" s="95"/>
      <c r="NQW119" s="95"/>
      <c r="NQX119" s="95"/>
      <c r="NQY119" s="95"/>
      <c r="NQZ119" s="95"/>
      <c r="NRA119" s="95"/>
      <c r="NRB119" s="95"/>
      <c r="NRC119" s="95"/>
      <c r="NRD119" s="95"/>
      <c r="NRE119" s="95"/>
      <c r="NRF119" s="95"/>
      <c r="NRG119" s="95"/>
      <c r="NRH119" s="95"/>
      <c r="NRI119" s="95"/>
      <c r="NRJ119" s="95"/>
      <c r="NRK119" s="95"/>
      <c r="NRL119" s="95"/>
      <c r="NRM119" s="95"/>
      <c r="NRN119" s="95"/>
      <c r="NRO119" s="95"/>
      <c r="NRP119" s="95"/>
      <c r="NRQ119" s="95"/>
      <c r="NRR119" s="95"/>
      <c r="NRS119" s="95"/>
      <c r="NRT119" s="95"/>
      <c r="NRU119" s="95"/>
      <c r="NRV119" s="95"/>
      <c r="NRW119" s="95"/>
      <c r="NRX119" s="95"/>
      <c r="NRY119" s="95"/>
      <c r="NRZ119" s="95"/>
      <c r="NSA119" s="95"/>
      <c r="NSB119" s="95"/>
      <c r="NSC119" s="95"/>
      <c r="NSD119" s="95"/>
      <c r="NSE119" s="95"/>
      <c r="NSF119" s="95"/>
      <c r="NSG119" s="95"/>
      <c r="NSH119" s="95"/>
      <c r="NSI119" s="95"/>
      <c r="NSJ119" s="95"/>
      <c r="NSK119" s="95"/>
      <c r="NSL119" s="95"/>
      <c r="NSM119" s="95"/>
      <c r="NSN119" s="95"/>
      <c r="NSO119" s="95"/>
      <c r="NSP119" s="95"/>
      <c r="NSQ119" s="95"/>
      <c r="NSR119" s="95"/>
      <c r="NSS119" s="95"/>
      <c r="NST119" s="95"/>
      <c r="NSU119" s="95"/>
      <c r="NSV119" s="95"/>
      <c r="NSW119" s="95"/>
      <c r="NSX119" s="95"/>
      <c r="NSY119" s="95"/>
      <c r="NSZ119" s="95"/>
      <c r="NTA119" s="95"/>
      <c r="NTB119" s="95"/>
      <c r="NTC119" s="95"/>
      <c r="NTD119" s="95"/>
      <c r="NTE119" s="95"/>
      <c r="NTF119" s="95"/>
      <c r="NTG119" s="95"/>
      <c r="NTH119" s="95"/>
      <c r="NTI119" s="95"/>
      <c r="NTJ119" s="95"/>
      <c r="NTK119" s="95"/>
      <c r="NTL119" s="95"/>
      <c r="NTM119" s="95"/>
      <c r="NTN119" s="95"/>
      <c r="NTO119" s="95"/>
      <c r="NTP119" s="95"/>
      <c r="NTQ119" s="95"/>
      <c r="NTR119" s="95"/>
      <c r="NTS119" s="95"/>
      <c r="NTT119" s="95"/>
      <c r="NTU119" s="95"/>
      <c r="NTV119" s="95"/>
      <c r="NTW119" s="95"/>
      <c r="NTX119" s="95"/>
      <c r="NTY119" s="95"/>
      <c r="NTZ119" s="95"/>
      <c r="NUA119" s="95"/>
      <c r="NUB119" s="95"/>
      <c r="NUC119" s="95"/>
      <c r="NUD119" s="95"/>
      <c r="NUE119" s="95"/>
      <c r="NUF119" s="95"/>
      <c r="NUG119" s="95"/>
      <c r="NUH119" s="95"/>
      <c r="NUI119" s="95"/>
      <c r="NUJ119" s="95"/>
      <c r="NUK119" s="95"/>
      <c r="NUL119" s="95"/>
      <c r="NUM119" s="95"/>
      <c r="NUN119" s="95"/>
      <c r="NUO119" s="95"/>
      <c r="NUP119" s="95"/>
      <c r="NUQ119" s="95"/>
      <c r="NUR119" s="95"/>
      <c r="NUS119" s="95"/>
      <c r="NUT119" s="95"/>
      <c r="NUU119" s="95"/>
      <c r="NUV119" s="95"/>
      <c r="NUW119" s="95"/>
      <c r="NUX119" s="95"/>
      <c r="NUY119" s="95"/>
      <c r="NUZ119" s="95"/>
      <c r="NVA119" s="95"/>
      <c r="NVB119" s="95"/>
      <c r="NVC119" s="95"/>
      <c r="NVD119" s="95"/>
      <c r="NVE119" s="95"/>
      <c r="NVF119" s="95"/>
      <c r="NVG119" s="95"/>
      <c r="NVH119" s="95"/>
      <c r="NVI119" s="95"/>
      <c r="NVJ119" s="95"/>
      <c r="NVK119" s="95"/>
      <c r="NVL119" s="95"/>
      <c r="NVM119" s="95"/>
      <c r="NVN119" s="95"/>
      <c r="NVO119" s="95"/>
      <c r="NVP119" s="95"/>
      <c r="NVQ119" s="95"/>
      <c r="NVR119" s="95"/>
      <c r="NVS119" s="95"/>
      <c r="NVT119" s="95"/>
      <c r="NVU119" s="95"/>
      <c r="NVV119" s="95"/>
      <c r="NVW119" s="95"/>
      <c r="NVX119" s="95"/>
      <c r="NVY119" s="95"/>
      <c r="NVZ119" s="95"/>
      <c r="NWA119" s="95"/>
      <c r="NWB119" s="95"/>
      <c r="NWC119" s="95"/>
      <c r="NWD119" s="95"/>
      <c r="NWE119" s="95"/>
      <c r="NWF119" s="95"/>
      <c r="NWG119" s="95"/>
      <c r="NWH119" s="95"/>
      <c r="NWI119" s="95"/>
      <c r="NWJ119" s="95"/>
      <c r="NWK119" s="95"/>
      <c r="NWL119" s="95"/>
      <c r="NWM119" s="95"/>
      <c r="NWN119" s="95"/>
      <c r="NWO119" s="95"/>
      <c r="NWP119" s="95"/>
      <c r="NWQ119" s="95"/>
      <c r="NWR119" s="95"/>
      <c r="NWS119" s="95"/>
      <c r="NWT119" s="95"/>
      <c r="NWU119" s="95"/>
      <c r="NWV119" s="95"/>
      <c r="NWW119" s="95"/>
      <c r="NWX119" s="95"/>
      <c r="NWY119" s="95"/>
      <c r="NWZ119" s="95"/>
      <c r="NXA119" s="95"/>
      <c r="NXB119" s="95"/>
      <c r="NXC119" s="95"/>
      <c r="NXD119" s="95"/>
      <c r="NXE119" s="95"/>
      <c r="NXF119" s="95"/>
      <c r="NXG119" s="95"/>
      <c r="NXH119" s="95"/>
      <c r="NXI119" s="95"/>
      <c r="NXJ119" s="95"/>
      <c r="NXK119" s="95"/>
      <c r="NXL119" s="95"/>
      <c r="NXM119" s="95"/>
      <c r="NXN119" s="95"/>
      <c r="NXO119" s="95"/>
      <c r="NXP119" s="95"/>
      <c r="NXQ119" s="95"/>
      <c r="NXR119" s="95"/>
      <c r="NXS119" s="95"/>
      <c r="NXT119" s="95"/>
      <c r="NXU119" s="95"/>
      <c r="NXV119" s="95"/>
      <c r="NXW119" s="95"/>
      <c r="NXX119" s="95"/>
      <c r="NXY119" s="95"/>
      <c r="NXZ119" s="95"/>
      <c r="NYA119" s="95"/>
      <c r="NYB119" s="95"/>
      <c r="NYC119" s="95"/>
      <c r="NYD119" s="95"/>
      <c r="NYE119" s="95"/>
      <c r="NYF119" s="95"/>
      <c r="NYG119" s="95"/>
      <c r="NYH119" s="95"/>
      <c r="NYI119" s="95"/>
      <c r="NYJ119" s="95"/>
      <c r="NYK119" s="95"/>
      <c r="NYL119" s="95"/>
      <c r="NYM119" s="95"/>
      <c r="NYN119" s="95"/>
      <c r="NYO119" s="95"/>
      <c r="NYP119" s="95"/>
      <c r="NYQ119" s="95"/>
      <c r="NYR119" s="95"/>
      <c r="NYS119" s="95"/>
      <c r="NYT119" s="95"/>
      <c r="NYU119" s="95"/>
      <c r="NYV119" s="95"/>
      <c r="NYW119" s="95"/>
      <c r="NYX119" s="95"/>
      <c r="NYY119" s="95"/>
      <c r="NYZ119" s="95"/>
      <c r="NZA119" s="95"/>
      <c r="NZB119" s="95"/>
      <c r="NZC119" s="95"/>
      <c r="NZD119" s="95"/>
      <c r="NZE119" s="95"/>
      <c r="NZF119" s="95"/>
      <c r="NZG119" s="95"/>
      <c r="NZH119" s="95"/>
      <c r="NZI119" s="95"/>
      <c r="NZJ119" s="95"/>
      <c r="NZK119" s="95"/>
      <c r="NZL119" s="95"/>
      <c r="NZM119" s="95"/>
      <c r="NZN119" s="95"/>
      <c r="NZO119" s="95"/>
      <c r="NZP119" s="95"/>
      <c r="NZQ119" s="95"/>
      <c r="NZR119" s="95"/>
      <c r="NZS119" s="95"/>
      <c r="NZT119" s="95"/>
      <c r="NZU119" s="95"/>
      <c r="NZV119" s="95"/>
      <c r="NZW119" s="95"/>
      <c r="NZX119" s="95"/>
      <c r="NZY119" s="95"/>
      <c r="NZZ119" s="95"/>
      <c r="OAA119" s="95"/>
      <c r="OAB119" s="95"/>
      <c r="OAC119" s="95"/>
      <c r="OAD119" s="95"/>
      <c r="OAE119" s="95"/>
      <c r="OAF119" s="95"/>
      <c r="OAG119" s="95"/>
      <c r="OAH119" s="95"/>
      <c r="OAI119" s="95"/>
      <c r="OAJ119" s="95"/>
      <c r="OAK119" s="95"/>
      <c r="OAL119" s="95"/>
      <c r="OAM119" s="95"/>
      <c r="OAN119" s="95"/>
      <c r="OAO119" s="95"/>
      <c r="OAP119" s="95"/>
      <c r="OAQ119" s="95"/>
      <c r="OAR119" s="95"/>
      <c r="OAS119" s="95"/>
      <c r="OAT119" s="95"/>
      <c r="OAU119" s="95"/>
      <c r="OAV119" s="95"/>
      <c r="OAW119" s="95"/>
      <c r="OAX119" s="95"/>
      <c r="OAY119" s="95"/>
      <c r="OAZ119" s="95"/>
      <c r="OBA119" s="95"/>
      <c r="OBB119" s="95"/>
      <c r="OBC119" s="95"/>
      <c r="OBD119" s="95"/>
      <c r="OBE119" s="95"/>
      <c r="OBF119" s="95"/>
      <c r="OBG119" s="95"/>
      <c r="OBH119" s="95"/>
      <c r="OBI119" s="95"/>
      <c r="OBJ119" s="95"/>
      <c r="OBK119" s="95"/>
      <c r="OBL119" s="95"/>
      <c r="OBM119" s="95"/>
      <c r="OBN119" s="95"/>
      <c r="OBO119" s="95"/>
      <c r="OBP119" s="95"/>
      <c r="OBQ119" s="95"/>
      <c r="OBR119" s="95"/>
      <c r="OBS119" s="95"/>
      <c r="OBT119" s="95"/>
      <c r="OBU119" s="95"/>
      <c r="OBV119" s="95"/>
      <c r="OBW119" s="95"/>
      <c r="OBX119" s="95"/>
      <c r="OBY119" s="95"/>
      <c r="OBZ119" s="95"/>
      <c r="OCA119" s="95"/>
      <c r="OCB119" s="95"/>
      <c r="OCC119" s="95"/>
      <c r="OCD119" s="95"/>
      <c r="OCE119" s="95"/>
      <c r="OCF119" s="95"/>
      <c r="OCG119" s="95"/>
      <c r="OCH119" s="95"/>
      <c r="OCI119" s="95"/>
      <c r="OCJ119" s="95"/>
      <c r="OCK119" s="95"/>
      <c r="OCL119" s="95"/>
      <c r="OCM119" s="95"/>
      <c r="OCN119" s="95"/>
      <c r="OCO119" s="95"/>
      <c r="OCP119" s="95"/>
      <c r="OCQ119" s="95"/>
      <c r="OCR119" s="95"/>
      <c r="OCS119" s="95"/>
      <c r="OCT119" s="95"/>
      <c r="OCU119" s="95"/>
      <c r="OCV119" s="95"/>
      <c r="OCW119" s="95"/>
      <c r="OCX119" s="95"/>
      <c r="OCY119" s="95"/>
      <c r="OCZ119" s="95"/>
      <c r="ODA119" s="95"/>
      <c r="ODB119" s="95"/>
      <c r="ODC119" s="95"/>
      <c r="ODD119" s="95"/>
      <c r="ODE119" s="95"/>
      <c r="ODF119" s="95"/>
      <c r="ODG119" s="95"/>
      <c r="ODH119" s="95"/>
      <c r="ODI119" s="95"/>
      <c r="ODJ119" s="95"/>
      <c r="ODK119" s="95"/>
      <c r="ODL119" s="95"/>
      <c r="ODM119" s="95"/>
      <c r="ODN119" s="95"/>
      <c r="ODO119" s="95"/>
      <c r="ODP119" s="95"/>
      <c r="ODQ119" s="95"/>
      <c r="ODR119" s="95"/>
      <c r="ODS119" s="95"/>
      <c r="ODT119" s="95"/>
      <c r="ODU119" s="95"/>
      <c r="ODV119" s="95"/>
      <c r="ODW119" s="95"/>
      <c r="ODX119" s="95"/>
      <c r="ODY119" s="95"/>
      <c r="ODZ119" s="95"/>
      <c r="OEA119" s="95"/>
      <c r="OEB119" s="95"/>
      <c r="OEC119" s="95"/>
      <c r="OED119" s="95"/>
      <c r="OEE119" s="95"/>
      <c r="OEF119" s="95"/>
      <c r="OEG119" s="95"/>
      <c r="OEH119" s="95"/>
      <c r="OEI119" s="95"/>
      <c r="OEJ119" s="95"/>
      <c r="OEK119" s="95"/>
      <c r="OEL119" s="95"/>
      <c r="OEM119" s="95"/>
      <c r="OEN119" s="95"/>
      <c r="OEO119" s="95"/>
      <c r="OEP119" s="95"/>
      <c r="OEQ119" s="95"/>
      <c r="OER119" s="95"/>
      <c r="OES119" s="95"/>
      <c r="OET119" s="95"/>
      <c r="OEU119" s="95"/>
      <c r="OEV119" s="95"/>
      <c r="OEW119" s="95"/>
      <c r="OEX119" s="95"/>
      <c r="OEY119" s="95"/>
      <c r="OEZ119" s="95"/>
      <c r="OFA119" s="95"/>
      <c r="OFB119" s="95"/>
      <c r="OFC119" s="95"/>
      <c r="OFD119" s="95"/>
      <c r="OFE119" s="95"/>
      <c r="OFF119" s="95"/>
      <c r="OFG119" s="95"/>
      <c r="OFH119" s="95"/>
      <c r="OFI119" s="95"/>
      <c r="OFJ119" s="95"/>
      <c r="OFK119" s="95"/>
      <c r="OFL119" s="95"/>
      <c r="OFM119" s="95"/>
      <c r="OFN119" s="95"/>
      <c r="OFO119" s="95"/>
      <c r="OFP119" s="95"/>
      <c r="OFQ119" s="95"/>
      <c r="OFR119" s="95"/>
      <c r="OFS119" s="95"/>
      <c r="OFT119" s="95"/>
      <c r="OFU119" s="95"/>
      <c r="OFV119" s="95"/>
      <c r="OFW119" s="95"/>
      <c r="OFX119" s="95"/>
      <c r="OFY119" s="95"/>
      <c r="OFZ119" s="95"/>
      <c r="OGA119" s="95"/>
      <c r="OGB119" s="95"/>
      <c r="OGC119" s="95"/>
      <c r="OGD119" s="95"/>
      <c r="OGE119" s="95"/>
      <c r="OGF119" s="95"/>
      <c r="OGG119" s="95"/>
      <c r="OGH119" s="95"/>
      <c r="OGI119" s="95"/>
      <c r="OGJ119" s="95"/>
      <c r="OGK119" s="95"/>
      <c r="OGL119" s="95"/>
      <c r="OGM119" s="95"/>
      <c r="OGN119" s="95"/>
      <c r="OGO119" s="95"/>
      <c r="OGP119" s="95"/>
      <c r="OGQ119" s="95"/>
      <c r="OGR119" s="95"/>
      <c r="OGS119" s="95"/>
      <c r="OGT119" s="95"/>
      <c r="OGU119" s="95"/>
      <c r="OGV119" s="95"/>
      <c r="OGW119" s="95"/>
      <c r="OGX119" s="95"/>
      <c r="OGY119" s="95"/>
      <c r="OGZ119" s="95"/>
      <c r="OHA119" s="95"/>
      <c r="OHB119" s="95"/>
      <c r="OHC119" s="95"/>
      <c r="OHD119" s="95"/>
      <c r="OHE119" s="95"/>
      <c r="OHF119" s="95"/>
      <c r="OHG119" s="95"/>
      <c r="OHH119" s="95"/>
      <c r="OHI119" s="95"/>
      <c r="OHJ119" s="95"/>
      <c r="OHK119" s="95"/>
      <c r="OHL119" s="95"/>
      <c r="OHM119" s="95"/>
      <c r="OHN119" s="95"/>
      <c r="OHO119" s="95"/>
      <c r="OHP119" s="95"/>
      <c r="OHQ119" s="95"/>
      <c r="OHR119" s="95"/>
      <c r="OHS119" s="95"/>
      <c r="OHT119" s="95"/>
      <c r="OHU119" s="95"/>
      <c r="OHV119" s="95"/>
      <c r="OHW119" s="95"/>
      <c r="OHX119" s="95"/>
      <c r="OHY119" s="95"/>
      <c r="OHZ119" s="95"/>
      <c r="OIA119" s="95"/>
      <c r="OIB119" s="95"/>
      <c r="OIC119" s="95"/>
      <c r="OID119" s="95"/>
      <c r="OIE119" s="95"/>
      <c r="OIF119" s="95"/>
      <c r="OIG119" s="95"/>
      <c r="OIH119" s="95"/>
      <c r="OII119" s="95"/>
      <c r="OIJ119" s="95"/>
      <c r="OIK119" s="95"/>
      <c r="OIL119" s="95"/>
      <c r="OIM119" s="95"/>
      <c r="OIN119" s="95"/>
      <c r="OIO119" s="95"/>
      <c r="OIP119" s="95"/>
      <c r="OIQ119" s="95"/>
      <c r="OIR119" s="95"/>
      <c r="OIS119" s="95"/>
      <c r="OIT119" s="95"/>
      <c r="OIU119" s="95"/>
      <c r="OIV119" s="95"/>
      <c r="OIW119" s="95"/>
      <c r="OIX119" s="95"/>
      <c r="OIY119" s="95"/>
      <c r="OIZ119" s="95"/>
      <c r="OJA119" s="95"/>
      <c r="OJB119" s="95"/>
      <c r="OJC119" s="95"/>
      <c r="OJD119" s="95"/>
      <c r="OJE119" s="95"/>
      <c r="OJF119" s="95"/>
      <c r="OJG119" s="95"/>
      <c r="OJH119" s="95"/>
      <c r="OJI119" s="95"/>
      <c r="OJJ119" s="95"/>
      <c r="OJK119" s="95"/>
      <c r="OJL119" s="95"/>
      <c r="OJM119" s="95"/>
      <c r="OJN119" s="95"/>
      <c r="OJO119" s="95"/>
      <c r="OJP119" s="95"/>
      <c r="OJQ119" s="95"/>
      <c r="OJR119" s="95"/>
      <c r="OJS119" s="95"/>
      <c r="OJT119" s="95"/>
      <c r="OJU119" s="95"/>
      <c r="OJV119" s="95"/>
      <c r="OJW119" s="95"/>
      <c r="OJX119" s="95"/>
      <c r="OJY119" s="95"/>
      <c r="OJZ119" s="95"/>
      <c r="OKA119" s="95"/>
      <c r="OKB119" s="95"/>
      <c r="OKC119" s="95"/>
      <c r="OKD119" s="95"/>
      <c r="OKE119" s="95"/>
      <c r="OKF119" s="95"/>
      <c r="OKG119" s="95"/>
      <c r="OKH119" s="95"/>
      <c r="OKI119" s="95"/>
      <c r="OKJ119" s="95"/>
      <c r="OKK119" s="95"/>
      <c r="OKL119" s="95"/>
      <c r="OKM119" s="95"/>
      <c r="OKN119" s="95"/>
      <c r="OKO119" s="95"/>
      <c r="OKP119" s="95"/>
      <c r="OKQ119" s="95"/>
      <c r="OKR119" s="95"/>
      <c r="OKS119" s="95"/>
      <c r="OKT119" s="95"/>
      <c r="OKU119" s="95"/>
      <c r="OKV119" s="95"/>
      <c r="OKW119" s="95"/>
      <c r="OKX119" s="95"/>
      <c r="OKY119" s="95"/>
      <c r="OKZ119" s="95"/>
      <c r="OLA119" s="95"/>
      <c r="OLB119" s="95"/>
      <c r="OLC119" s="95"/>
      <c r="OLD119" s="95"/>
      <c r="OLE119" s="95"/>
      <c r="OLF119" s="95"/>
      <c r="OLG119" s="95"/>
      <c r="OLH119" s="95"/>
      <c r="OLI119" s="95"/>
      <c r="OLJ119" s="95"/>
      <c r="OLK119" s="95"/>
      <c r="OLL119" s="95"/>
      <c r="OLM119" s="95"/>
      <c r="OLN119" s="95"/>
      <c r="OLO119" s="95"/>
      <c r="OLP119" s="95"/>
      <c r="OLQ119" s="95"/>
      <c r="OLR119" s="95"/>
      <c r="OLS119" s="95"/>
      <c r="OLT119" s="95"/>
      <c r="OLU119" s="95"/>
      <c r="OLV119" s="95"/>
      <c r="OLW119" s="95"/>
      <c r="OLX119" s="95"/>
      <c r="OLY119" s="95"/>
      <c r="OLZ119" s="95"/>
      <c r="OMA119" s="95"/>
      <c r="OMB119" s="95"/>
      <c r="OMC119" s="95"/>
      <c r="OMD119" s="95"/>
      <c r="OME119" s="95"/>
      <c r="OMF119" s="95"/>
      <c r="OMG119" s="95"/>
      <c r="OMH119" s="95"/>
      <c r="OMI119" s="95"/>
      <c r="OMJ119" s="95"/>
      <c r="OMK119" s="95"/>
      <c r="OML119" s="95"/>
      <c r="OMM119" s="95"/>
      <c r="OMN119" s="95"/>
      <c r="OMO119" s="95"/>
      <c r="OMP119" s="95"/>
      <c r="OMQ119" s="95"/>
      <c r="OMR119" s="95"/>
      <c r="OMS119" s="95"/>
      <c r="OMT119" s="95"/>
      <c r="OMU119" s="95"/>
      <c r="OMV119" s="95"/>
      <c r="OMW119" s="95"/>
      <c r="OMX119" s="95"/>
      <c r="OMY119" s="95"/>
      <c r="OMZ119" s="95"/>
      <c r="ONA119" s="95"/>
      <c r="ONB119" s="95"/>
      <c r="ONC119" s="95"/>
      <c r="OND119" s="95"/>
      <c r="ONE119" s="95"/>
      <c r="ONF119" s="95"/>
      <c r="ONG119" s="95"/>
      <c r="ONH119" s="95"/>
      <c r="ONI119" s="95"/>
      <c r="ONJ119" s="95"/>
      <c r="ONK119" s="95"/>
      <c r="ONL119" s="95"/>
      <c r="ONM119" s="95"/>
      <c r="ONN119" s="95"/>
      <c r="ONO119" s="95"/>
      <c r="ONP119" s="95"/>
      <c r="ONQ119" s="95"/>
      <c r="ONR119" s="95"/>
      <c r="ONS119" s="95"/>
      <c r="ONT119" s="95"/>
      <c r="ONU119" s="95"/>
      <c r="ONV119" s="95"/>
      <c r="ONW119" s="95"/>
      <c r="ONX119" s="95"/>
      <c r="ONY119" s="95"/>
      <c r="ONZ119" s="95"/>
      <c r="OOA119" s="95"/>
      <c r="OOB119" s="95"/>
      <c r="OOC119" s="95"/>
      <c r="OOD119" s="95"/>
      <c r="OOE119" s="95"/>
      <c r="OOF119" s="95"/>
      <c r="OOG119" s="95"/>
      <c r="OOH119" s="95"/>
      <c r="OOI119" s="95"/>
      <c r="OOJ119" s="95"/>
      <c r="OOK119" s="95"/>
      <c r="OOL119" s="95"/>
      <c r="OOM119" s="95"/>
      <c r="OON119" s="95"/>
      <c r="OOO119" s="95"/>
      <c r="OOP119" s="95"/>
      <c r="OOQ119" s="95"/>
      <c r="OOR119" s="95"/>
      <c r="OOS119" s="95"/>
      <c r="OOT119" s="95"/>
      <c r="OOU119" s="95"/>
      <c r="OOV119" s="95"/>
      <c r="OOW119" s="95"/>
      <c r="OOX119" s="95"/>
      <c r="OOY119" s="95"/>
      <c r="OOZ119" s="95"/>
      <c r="OPA119" s="95"/>
      <c r="OPB119" s="95"/>
      <c r="OPC119" s="95"/>
      <c r="OPD119" s="95"/>
      <c r="OPE119" s="95"/>
      <c r="OPF119" s="95"/>
      <c r="OPG119" s="95"/>
      <c r="OPH119" s="95"/>
      <c r="OPI119" s="95"/>
      <c r="OPJ119" s="95"/>
      <c r="OPK119" s="95"/>
      <c r="OPL119" s="95"/>
      <c r="OPM119" s="95"/>
      <c r="OPN119" s="95"/>
      <c r="OPO119" s="95"/>
      <c r="OPP119" s="95"/>
      <c r="OPQ119" s="95"/>
      <c r="OPR119" s="95"/>
      <c r="OPS119" s="95"/>
      <c r="OPT119" s="95"/>
      <c r="OPU119" s="95"/>
      <c r="OPV119" s="95"/>
      <c r="OPW119" s="95"/>
      <c r="OPX119" s="95"/>
      <c r="OPY119" s="95"/>
      <c r="OPZ119" s="95"/>
      <c r="OQA119" s="95"/>
      <c r="OQB119" s="95"/>
      <c r="OQC119" s="95"/>
      <c r="OQD119" s="95"/>
      <c r="OQE119" s="95"/>
      <c r="OQF119" s="95"/>
      <c r="OQG119" s="95"/>
      <c r="OQH119" s="95"/>
      <c r="OQI119" s="95"/>
      <c r="OQJ119" s="95"/>
      <c r="OQK119" s="95"/>
      <c r="OQL119" s="95"/>
      <c r="OQM119" s="95"/>
      <c r="OQN119" s="95"/>
      <c r="OQO119" s="95"/>
      <c r="OQP119" s="95"/>
      <c r="OQQ119" s="95"/>
      <c r="OQR119" s="95"/>
      <c r="OQS119" s="95"/>
      <c r="OQT119" s="95"/>
      <c r="OQU119" s="95"/>
      <c r="OQV119" s="95"/>
      <c r="OQW119" s="95"/>
      <c r="OQX119" s="95"/>
      <c r="OQY119" s="95"/>
      <c r="OQZ119" s="95"/>
      <c r="ORA119" s="95"/>
      <c r="ORB119" s="95"/>
      <c r="ORC119" s="95"/>
      <c r="ORD119" s="95"/>
      <c r="ORE119" s="95"/>
      <c r="ORF119" s="95"/>
      <c r="ORG119" s="95"/>
      <c r="ORH119" s="95"/>
      <c r="ORI119" s="95"/>
      <c r="ORJ119" s="95"/>
      <c r="ORK119" s="95"/>
      <c r="ORL119" s="95"/>
      <c r="ORM119" s="95"/>
      <c r="ORN119" s="95"/>
      <c r="ORO119" s="95"/>
      <c r="ORP119" s="95"/>
      <c r="ORQ119" s="95"/>
      <c r="ORR119" s="95"/>
      <c r="ORS119" s="95"/>
      <c r="ORT119" s="95"/>
      <c r="ORU119" s="95"/>
      <c r="ORV119" s="95"/>
      <c r="ORW119" s="95"/>
      <c r="ORX119" s="95"/>
      <c r="ORY119" s="95"/>
      <c r="ORZ119" s="95"/>
      <c r="OSA119" s="95"/>
      <c r="OSB119" s="95"/>
      <c r="OSC119" s="95"/>
      <c r="OSD119" s="95"/>
      <c r="OSE119" s="95"/>
      <c r="OSF119" s="95"/>
      <c r="OSG119" s="95"/>
      <c r="OSH119" s="95"/>
      <c r="OSI119" s="95"/>
      <c r="OSJ119" s="95"/>
      <c r="OSK119" s="95"/>
      <c r="OSL119" s="95"/>
      <c r="OSM119" s="95"/>
      <c r="OSN119" s="95"/>
      <c r="OSO119" s="95"/>
      <c r="OSP119" s="95"/>
      <c r="OSQ119" s="95"/>
      <c r="OSR119" s="95"/>
      <c r="OSS119" s="95"/>
      <c r="OST119" s="95"/>
      <c r="OSU119" s="95"/>
      <c r="OSV119" s="95"/>
      <c r="OSW119" s="95"/>
      <c r="OSX119" s="95"/>
      <c r="OSY119" s="95"/>
      <c r="OSZ119" s="95"/>
      <c r="OTA119" s="95"/>
      <c r="OTB119" s="95"/>
      <c r="OTC119" s="95"/>
      <c r="OTD119" s="95"/>
      <c r="OTE119" s="95"/>
      <c r="OTF119" s="95"/>
      <c r="OTG119" s="95"/>
      <c r="OTH119" s="95"/>
      <c r="OTI119" s="95"/>
      <c r="OTJ119" s="95"/>
      <c r="OTK119" s="95"/>
      <c r="OTL119" s="95"/>
      <c r="OTM119" s="95"/>
      <c r="OTN119" s="95"/>
      <c r="OTO119" s="95"/>
      <c r="OTP119" s="95"/>
      <c r="OTQ119" s="95"/>
      <c r="OTR119" s="95"/>
      <c r="OTS119" s="95"/>
      <c r="OTT119" s="95"/>
      <c r="OTU119" s="95"/>
      <c r="OTV119" s="95"/>
      <c r="OTW119" s="95"/>
      <c r="OTX119" s="95"/>
      <c r="OTY119" s="95"/>
      <c r="OTZ119" s="95"/>
      <c r="OUA119" s="95"/>
      <c r="OUB119" s="95"/>
      <c r="OUC119" s="95"/>
      <c r="OUD119" s="95"/>
      <c r="OUE119" s="95"/>
      <c r="OUF119" s="95"/>
      <c r="OUG119" s="95"/>
      <c r="OUH119" s="95"/>
      <c r="OUI119" s="95"/>
      <c r="OUJ119" s="95"/>
      <c r="OUK119" s="95"/>
      <c r="OUL119" s="95"/>
      <c r="OUM119" s="95"/>
      <c r="OUN119" s="95"/>
      <c r="OUO119" s="95"/>
      <c r="OUP119" s="95"/>
      <c r="OUQ119" s="95"/>
      <c r="OUR119" s="95"/>
      <c r="OUS119" s="95"/>
      <c r="OUT119" s="95"/>
      <c r="OUU119" s="95"/>
      <c r="OUV119" s="95"/>
      <c r="OUW119" s="95"/>
      <c r="OUX119" s="95"/>
      <c r="OUY119" s="95"/>
      <c r="OUZ119" s="95"/>
      <c r="OVA119" s="95"/>
      <c r="OVB119" s="95"/>
      <c r="OVC119" s="95"/>
      <c r="OVD119" s="95"/>
      <c r="OVE119" s="95"/>
      <c r="OVF119" s="95"/>
      <c r="OVG119" s="95"/>
      <c r="OVH119" s="95"/>
      <c r="OVI119" s="95"/>
      <c r="OVJ119" s="95"/>
      <c r="OVK119" s="95"/>
      <c r="OVL119" s="95"/>
      <c r="OVM119" s="95"/>
      <c r="OVN119" s="95"/>
      <c r="OVO119" s="95"/>
      <c r="OVP119" s="95"/>
      <c r="OVQ119" s="95"/>
      <c r="OVR119" s="95"/>
      <c r="OVS119" s="95"/>
      <c r="OVT119" s="95"/>
      <c r="OVU119" s="95"/>
      <c r="OVV119" s="95"/>
      <c r="OVW119" s="95"/>
      <c r="OVX119" s="95"/>
      <c r="OVY119" s="95"/>
      <c r="OVZ119" s="95"/>
      <c r="OWA119" s="95"/>
      <c r="OWB119" s="95"/>
      <c r="OWC119" s="95"/>
      <c r="OWD119" s="95"/>
      <c r="OWE119" s="95"/>
      <c r="OWF119" s="95"/>
      <c r="OWG119" s="95"/>
      <c r="OWH119" s="95"/>
      <c r="OWI119" s="95"/>
      <c r="OWJ119" s="95"/>
      <c r="OWK119" s="95"/>
      <c r="OWL119" s="95"/>
      <c r="OWM119" s="95"/>
      <c r="OWN119" s="95"/>
      <c r="OWO119" s="95"/>
      <c r="OWP119" s="95"/>
      <c r="OWQ119" s="95"/>
      <c r="OWR119" s="95"/>
      <c r="OWS119" s="95"/>
      <c r="OWT119" s="95"/>
      <c r="OWU119" s="95"/>
      <c r="OWV119" s="95"/>
      <c r="OWW119" s="95"/>
      <c r="OWX119" s="95"/>
      <c r="OWY119" s="95"/>
      <c r="OWZ119" s="95"/>
      <c r="OXA119" s="95"/>
      <c r="OXB119" s="95"/>
      <c r="OXC119" s="95"/>
      <c r="OXD119" s="95"/>
      <c r="OXE119" s="95"/>
      <c r="OXF119" s="95"/>
      <c r="OXG119" s="95"/>
      <c r="OXH119" s="95"/>
      <c r="OXI119" s="95"/>
      <c r="OXJ119" s="95"/>
      <c r="OXK119" s="95"/>
      <c r="OXL119" s="95"/>
      <c r="OXM119" s="95"/>
      <c r="OXN119" s="95"/>
      <c r="OXO119" s="95"/>
      <c r="OXP119" s="95"/>
      <c r="OXQ119" s="95"/>
      <c r="OXR119" s="95"/>
      <c r="OXS119" s="95"/>
      <c r="OXT119" s="95"/>
      <c r="OXU119" s="95"/>
      <c r="OXV119" s="95"/>
      <c r="OXW119" s="95"/>
      <c r="OXX119" s="95"/>
      <c r="OXY119" s="95"/>
      <c r="OXZ119" s="95"/>
      <c r="OYA119" s="95"/>
      <c r="OYB119" s="95"/>
      <c r="OYC119" s="95"/>
      <c r="OYD119" s="95"/>
      <c r="OYE119" s="95"/>
      <c r="OYF119" s="95"/>
      <c r="OYG119" s="95"/>
      <c r="OYH119" s="95"/>
      <c r="OYI119" s="95"/>
      <c r="OYJ119" s="95"/>
      <c r="OYK119" s="95"/>
      <c r="OYL119" s="95"/>
      <c r="OYM119" s="95"/>
      <c r="OYN119" s="95"/>
      <c r="OYO119" s="95"/>
      <c r="OYP119" s="95"/>
      <c r="OYQ119" s="95"/>
      <c r="OYR119" s="95"/>
      <c r="OYS119" s="95"/>
      <c r="OYT119" s="95"/>
      <c r="OYU119" s="95"/>
      <c r="OYV119" s="95"/>
      <c r="OYW119" s="95"/>
      <c r="OYX119" s="95"/>
      <c r="OYY119" s="95"/>
      <c r="OYZ119" s="95"/>
      <c r="OZA119" s="95"/>
      <c r="OZB119" s="95"/>
      <c r="OZC119" s="95"/>
      <c r="OZD119" s="95"/>
      <c r="OZE119" s="95"/>
      <c r="OZF119" s="95"/>
      <c r="OZG119" s="95"/>
      <c r="OZH119" s="95"/>
      <c r="OZI119" s="95"/>
      <c r="OZJ119" s="95"/>
      <c r="OZK119" s="95"/>
      <c r="OZL119" s="95"/>
      <c r="OZM119" s="95"/>
      <c r="OZN119" s="95"/>
      <c r="OZO119" s="95"/>
      <c r="OZP119" s="95"/>
      <c r="OZQ119" s="95"/>
      <c r="OZR119" s="95"/>
      <c r="OZS119" s="95"/>
      <c r="OZT119" s="95"/>
      <c r="OZU119" s="95"/>
      <c r="OZV119" s="95"/>
      <c r="OZW119" s="95"/>
      <c r="OZX119" s="95"/>
      <c r="OZY119" s="95"/>
      <c r="OZZ119" s="95"/>
      <c r="PAA119" s="95"/>
      <c r="PAB119" s="95"/>
      <c r="PAC119" s="95"/>
      <c r="PAD119" s="95"/>
      <c r="PAE119" s="95"/>
      <c r="PAF119" s="95"/>
      <c r="PAG119" s="95"/>
      <c r="PAH119" s="95"/>
      <c r="PAI119" s="95"/>
      <c r="PAJ119" s="95"/>
      <c r="PAK119" s="95"/>
      <c r="PAL119" s="95"/>
      <c r="PAM119" s="95"/>
      <c r="PAN119" s="95"/>
      <c r="PAO119" s="95"/>
      <c r="PAP119" s="95"/>
      <c r="PAQ119" s="95"/>
      <c r="PAR119" s="95"/>
      <c r="PAS119" s="95"/>
      <c r="PAT119" s="95"/>
      <c r="PAU119" s="95"/>
      <c r="PAV119" s="95"/>
      <c r="PAW119" s="95"/>
      <c r="PAX119" s="95"/>
      <c r="PAY119" s="95"/>
      <c r="PAZ119" s="95"/>
      <c r="PBA119" s="95"/>
      <c r="PBB119" s="95"/>
      <c r="PBC119" s="95"/>
      <c r="PBD119" s="95"/>
      <c r="PBE119" s="95"/>
      <c r="PBF119" s="95"/>
      <c r="PBG119" s="95"/>
      <c r="PBH119" s="95"/>
      <c r="PBI119" s="95"/>
      <c r="PBJ119" s="95"/>
      <c r="PBK119" s="95"/>
      <c r="PBL119" s="95"/>
      <c r="PBM119" s="95"/>
      <c r="PBN119" s="95"/>
      <c r="PBO119" s="95"/>
      <c r="PBP119" s="95"/>
      <c r="PBQ119" s="95"/>
      <c r="PBR119" s="95"/>
      <c r="PBS119" s="95"/>
      <c r="PBT119" s="95"/>
      <c r="PBU119" s="95"/>
      <c r="PBV119" s="95"/>
      <c r="PBW119" s="95"/>
      <c r="PBX119" s="95"/>
      <c r="PBY119" s="95"/>
      <c r="PBZ119" s="95"/>
      <c r="PCA119" s="95"/>
      <c r="PCB119" s="95"/>
      <c r="PCC119" s="95"/>
      <c r="PCD119" s="95"/>
      <c r="PCE119" s="95"/>
      <c r="PCF119" s="95"/>
      <c r="PCG119" s="95"/>
      <c r="PCH119" s="95"/>
      <c r="PCI119" s="95"/>
      <c r="PCJ119" s="95"/>
      <c r="PCK119" s="95"/>
      <c r="PCL119" s="95"/>
      <c r="PCM119" s="95"/>
      <c r="PCN119" s="95"/>
      <c r="PCO119" s="95"/>
      <c r="PCP119" s="95"/>
      <c r="PCQ119" s="95"/>
      <c r="PCR119" s="95"/>
      <c r="PCS119" s="95"/>
      <c r="PCT119" s="95"/>
      <c r="PCU119" s="95"/>
      <c r="PCV119" s="95"/>
      <c r="PCW119" s="95"/>
      <c r="PCX119" s="95"/>
      <c r="PCY119" s="95"/>
      <c r="PCZ119" s="95"/>
      <c r="PDA119" s="95"/>
      <c r="PDB119" s="95"/>
      <c r="PDC119" s="95"/>
      <c r="PDD119" s="95"/>
      <c r="PDE119" s="95"/>
      <c r="PDF119" s="95"/>
      <c r="PDG119" s="95"/>
      <c r="PDH119" s="95"/>
      <c r="PDI119" s="95"/>
      <c r="PDJ119" s="95"/>
      <c r="PDK119" s="95"/>
      <c r="PDL119" s="95"/>
      <c r="PDM119" s="95"/>
      <c r="PDN119" s="95"/>
      <c r="PDO119" s="95"/>
      <c r="PDP119" s="95"/>
      <c r="PDQ119" s="95"/>
      <c r="PDR119" s="95"/>
      <c r="PDS119" s="95"/>
      <c r="PDT119" s="95"/>
      <c r="PDU119" s="95"/>
      <c r="PDV119" s="95"/>
      <c r="PDW119" s="95"/>
      <c r="PDX119" s="95"/>
      <c r="PDY119" s="95"/>
      <c r="PDZ119" s="95"/>
      <c r="PEA119" s="95"/>
      <c r="PEB119" s="95"/>
      <c r="PEC119" s="95"/>
      <c r="PED119" s="95"/>
      <c r="PEE119" s="95"/>
      <c r="PEF119" s="95"/>
      <c r="PEG119" s="95"/>
      <c r="PEH119" s="95"/>
      <c r="PEI119" s="95"/>
      <c r="PEJ119" s="95"/>
      <c r="PEK119" s="95"/>
      <c r="PEL119" s="95"/>
      <c r="PEM119" s="95"/>
      <c r="PEN119" s="95"/>
      <c r="PEO119" s="95"/>
      <c r="PEP119" s="95"/>
      <c r="PEQ119" s="95"/>
      <c r="PER119" s="95"/>
      <c r="PES119" s="95"/>
      <c r="PET119" s="95"/>
      <c r="PEU119" s="95"/>
      <c r="PEV119" s="95"/>
      <c r="PEW119" s="95"/>
      <c r="PEX119" s="95"/>
      <c r="PEY119" s="95"/>
      <c r="PEZ119" s="95"/>
      <c r="PFA119" s="95"/>
      <c r="PFB119" s="95"/>
      <c r="PFC119" s="95"/>
      <c r="PFD119" s="95"/>
      <c r="PFE119" s="95"/>
      <c r="PFF119" s="95"/>
      <c r="PFG119" s="95"/>
      <c r="PFH119" s="95"/>
      <c r="PFI119" s="95"/>
      <c r="PFJ119" s="95"/>
      <c r="PFK119" s="95"/>
      <c r="PFL119" s="95"/>
      <c r="PFM119" s="95"/>
      <c r="PFN119" s="95"/>
      <c r="PFO119" s="95"/>
      <c r="PFP119" s="95"/>
      <c r="PFQ119" s="95"/>
      <c r="PFR119" s="95"/>
      <c r="PFS119" s="95"/>
      <c r="PFT119" s="95"/>
      <c r="PFU119" s="95"/>
      <c r="PFV119" s="95"/>
      <c r="PFW119" s="95"/>
      <c r="PFX119" s="95"/>
      <c r="PFY119" s="95"/>
      <c r="PFZ119" s="95"/>
      <c r="PGA119" s="95"/>
      <c r="PGB119" s="95"/>
      <c r="PGC119" s="95"/>
      <c r="PGD119" s="95"/>
      <c r="PGE119" s="95"/>
      <c r="PGF119" s="95"/>
      <c r="PGG119" s="95"/>
      <c r="PGH119" s="95"/>
      <c r="PGI119" s="95"/>
      <c r="PGJ119" s="95"/>
      <c r="PGK119" s="95"/>
      <c r="PGL119" s="95"/>
      <c r="PGM119" s="95"/>
      <c r="PGN119" s="95"/>
      <c r="PGO119" s="95"/>
      <c r="PGP119" s="95"/>
      <c r="PGQ119" s="95"/>
      <c r="PGR119" s="95"/>
      <c r="PGS119" s="95"/>
      <c r="PGT119" s="95"/>
      <c r="PGU119" s="95"/>
      <c r="PGV119" s="95"/>
      <c r="PGW119" s="95"/>
      <c r="PGX119" s="95"/>
      <c r="PGY119" s="95"/>
      <c r="PGZ119" s="95"/>
      <c r="PHA119" s="95"/>
      <c r="PHB119" s="95"/>
      <c r="PHC119" s="95"/>
      <c r="PHD119" s="95"/>
      <c r="PHE119" s="95"/>
      <c r="PHF119" s="95"/>
      <c r="PHG119" s="95"/>
      <c r="PHH119" s="95"/>
      <c r="PHI119" s="95"/>
      <c r="PHJ119" s="95"/>
      <c r="PHK119" s="95"/>
      <c r="PHL119" s="95"/>
      <c r="PHM119" s="95"/>
      <c r="PHN119" s="95"/>
      <c r="PHO119" s="95"/>
      <c r="PHP119" s="95"/>
      <c r="PHQ119" s="95"/>
      <c r="PHR119" s="95"/>
      <c r="PHS119" s="95"/>
      <c r="PHT119" s="95"/>
      <c r="PHU119" s="95"/>
      <c r="PHV119" s="95"/>
      <c r="PHW119" s="95"/>
      <c r="PHX119" s="95"/>
      <c r="PHY119" s="95"/>
      <c r="PHZ119" s="95"/>
      <c r="PIA119" s="95"/>
      <c r="PIB119" s="95"/>
      <c r="PIC119" s="95"/>
      <c r="PID119" s="95"/>
      <c r="PIE119" s="95"/>
      <c r="PIF119" s="95"/>
      <c r="PIG119" s="95"/>
      <c r="PIH119" s="95"/>
      <c r="PII119" s="95"/>
      <c r="PIJ119" s="95"/>
      <c r="PIK119" s="95"/>
      <c r="PIL119" s="95"/>
      <c r="PIM119" s="95"/>
      <c r="PIN119" s="95"/>
      <c r="PIO119" s="95"/>
      <c r="PIP119" s="95"/>
      <c r="PIQ119" s="95"/>
      <c r="PIR119" s="95"/>
      <c r="PIS119" s="95"/>
      <c r="PIT119" s="95"/>
      <c r="PIU119" s="95"/>
      <c r="PIV119" s="95"/>
      <c r="PIW119" s="95"/>
      <c r="PIX119" s="95"/>
      <c r="PIY119" s="95"/>
      <c r="PIZ119" s="95"/>
      <c r="PJA119" s="95"/>
      <c r="PJB119" s="95"/>
      <c r="PJC119" s="95"/>
      <c r="PJD119" s="95"/>
      <c r="PJE119" s="95"/>
      <c r="PJF119" s="95"/>
      <c r="PJG119" s="95"/>
      <c r="PJH119" s="95"/>
      <c r="PJI119" s="95"/>
      <c r="PJJ119" s="95"/>
      <c r="PJK119" s="95"/>
      <c r="PJL119" s="95"/>
      <c r="PJM119" s="95"/>
      <c r="PJN119" s="95"/>
      <c r="PJO119" s="95"/>
      <c r="PJP119" s="95"/>
      <c r="PJQ119" s="95"/>
      <c r="PJR119" s="95"/>
      <c r="PJS119" s="95"/>
      <c r="PJT119" s="95"/>
      <c r="PJU119" s="95"/>
      <c r="PJV119" s="95"/>
      <c r="PJW119" s="95"/>
      <c r="PJX119" s="95"/>
      <c r="PJY119" s="95"/>
      <c r="PJZ119" s="95"/>
      <c r="PKA119" s="95"/>
      <c r="PKB119" s="95"/>
      <c r="PKC119" s="95"/>
      <c r="PKD119" s="95"/>
      <c r="PKE119" s="95"/>
      <c r="PKF119" s="95"/>
      <c r="PKG119" s="95"/>
      <c r="PKH119" s="95"/>
      <c r="PKI119" s="95"/>
      <c r="PKJ119" s="95"/>
      <c r="PKK119" s="95"/>
      <c r="PKL119" s="95"/>
      <c r="PKM119" s="95"/>
      <c r="PKN119" s="95"/>
      <c r="PKO119" s="95"/>
      <c r="PKP119" s="95"/>
      <c r="PKQ119" s="95"/>
      <c r="PKR119" s="95"/>
      <c r="PKS119" s="95"/>
      <c r="PKT119" s="95"/>
      <c r="PKU119" s="95"/>
      <c r="PKV119" s="95"/>
      <c r="PKW119" s="95"/>
      <c r="PKX119" s="95"/>
      <c r="PKY119" s="95"/>
      <c r="PKZ119" s="95"/>
      <c r="PLA119" s="95"/>
      <c r="PLB119" s="95"/>
      <c r="PLC119" s="95"/>
      <c r="PLD119" s="95"/>
      <c r="PLE119" s="95"/>
      <c r="PLF119" s="95"/>
      <c r="PLG119" s="95"/>
      <c r="PLH119" s="95"/>
      <c r="PLI119" s="95"/>
      <c r="PLJ119" s="95"/>
      <c r="PLK119" s="95"/>
      <c r="PLL119" s="95"/>
      <c r="PLM119" s="95"/>
      <c r="PLN119" s="95"/>
      <c r="PLO119" s="95"/>
      <c r="PLP119" s="95"/>
      <c r="PLQ119" s="95"/>
      <c r="PLR119" s="95"/>
      <c r="PLS119" s="95"/>
      <c r="PLT119" s="95"/>
      <c r="PLU119" s="95"/>
      <c r="PLV119" s="95"/>
      <c r="PLW119" s="95"/>
      <c r="PLX119" s="95"/>
      <c r="PLY119" s="95"/>
      <c r="PLZ119" s="95"/>
      <c r="PMA119" s="95"/>
      <c r="PMB119" s="95"/>
      <c r="PMC119" s="95"/>
      <c r="PMD119" s="95"/>
      <c r="PME119" s="95"/>
      <c r="PMF119" s="95"/>
      <c r="PMG119" s="95"/>
      <c r="PMH119" s="95"/>
      <c r="PMI119" s="95"/>
      <c r="PMJ119" s="95"/>
      <c r="PMK119" s="95"/>
      <c r="PML119" s="95"/>
      <c r="PMM119" s="95"/>
      <c r="PMN119" s="95"/>
      <c r="PMO119" s="95"/>
      <c r="PMP119" s="95"/>
      <c r="PMQ119" s="95"/>
      <c r="PMR119" s="95"/>
      <c r="PMS119" s="95"/>
      <c r="PMT119" s="95"/>
      <c r="PMU119" s="95"/>
      <c r="PMV119" s="95"/>
      <c r="PMW119" s="95"/>
      <c r="PMX119" s="95"/>
      <c r="PMY119" s="95"/>
      <c r="PMZ119" s="95"/>
      <c r="PNA119" s="95"/>
      <c r="PNB119" s="95"/>
      <c r="PNC119" s="95"/>
      <c r="PND119" s="95"/>
      <c r="PNE119" s="95"/>
      <c r="PNF119" s="95"/>
      <c r="PNG119" s="95"/>
      <c r="PNH119" s="95"/>
      <c r="PNI119" s="95"/>
      <c r="PNJ119" s="95"/>
      <c r="PNK119" s="95"/>
      <c r="PNL119" s="95"/>
      <c r="PNM119" s="95"/>
      <c r="PNN119" s="95"/>
      <c r="PNO119" s="95"/>
      <c r="PNP119" s="95"/>
      <c r="PNQ119" s="95"/>
      <c r="PNR119" s="95"/>
      <c r="PNS119" s="95"/>
      <c r="PNT119" s="95"/>
      <c r="PNU119" s="95"/>
      <c r="PNV119" s="95"/>
      <c r="PNW119" s="95"/>
      <c r="PNX119" s="95"/>
      <c r="PNY119" s="95"/>
      <c r="PNZ119" s="95"/>
      <c r="POA119" s="95"/>
      <c r="POB119" s="95"/>
      <c r="POC119" s="95"/>
      <c r="POD119" s="95"/>
      <c r="POE119" s="95"/>
      <c r="POF119" s="95"/>
      <c r="POG119" s="95"/>
      <c r="POH119" s="95"/>
      <c r="POI119" s="95"/>
      <c r="POJ119" s="95"/>
      <c r="POK119" s="95"/>
      <c r="POL119" s="95"/>
      <c r="POM119" s="95"/>
      <c r="PON119" s="95"/>
      <c r="POO119" s="95"/>
      <c r="POP119" s="95"/>
      <c r="POQ119" s="95"/>
      <c r="POR119" s="95"/>
      <c r="POS119" s="95"/>
      <c r="POT119" s="95"/>
      <c r="POU119" s="95"/>
      <c r="POV119" s="95"/>
      <c r="POW119" s="95"/>
      <c r="POX119" s="95"/>
      <c r="POY119" s="95"/>
      <c r="POZ119" s="95"/>
      <c r="PPA119" s="95"/>
      <c r="PPB119" s="95"/>
      <c r="PPC119" s="95"/>
      <c r="PPD119" s="95"/>
      <c r="PPE119" s="95"/>
      <c r="PPF119" s="95"/>
      <c r="PPG119" s="95"/>
      <c r="PPH119" s="95"/>
      <c r="PPI119" s="95"/>
      <c r="PPJ119" s="95"/>
      <c r="PPK119" s="95"/>
      <c r="PPL119" s="95"/>
      <c r="PPM119" s="95"/>
      <c r="PPN119" s="95"/>
      <c r="PPO119" s="95"/>
      <c r="PPP119" s="95"/>
      <c r="PPQ119" s="95"/>
      <c r="PPR119" s="95"/>
      <c r="PPS119" s="95"/>
      <c r="PPT119" s="95"/>
      <c r="PPU119" s="95"/>
      <c r="PPV119" s="95"/>
      <c r="PPW119" s="95"/>
      <c r="PPX119" s="95"/>
      <c r="PPY119" s="95"/>
      <c r="PPZ119" s="95"/>
      <c r="PQA119" s="95"/>
      <c r="PQB119" s="95"/>
      <c r="PQC119" s="95"/>
      <c r="PQD119" s="95"/>
      <c r="PQE119" s="95"/>
      <c r="PQF119" s="95"/>
      <c r="PQG119" s="95"/>
      <c r="PQH119" s="95"/>
      <c r="PQI119" s="95"/>
      <c r="PQJ119" s="95"/>
      <c r="PQK119" s="95"/>
      <c r="PQL119" s="95"/>
      <c r="PQM119" s="95"/>
      <c r="PQN119" s="95"/>
      <c r="PQO119" s="95"/>
      <c r="PQP119" s="95"/>
      <c r="PQQ119" s="95"/>
      <c r="PQR119" s="95"/>
      <c r="PQS119" s="95"/>
      <c r="PQT119" s="95"/>
      <c r="PQU119" s="95"/>
      <c r="PQV119" s="95"/>
      <c r="PQW119" s="95"/>
      <c r="PQX119" s="95"/>
      <c r="PQY119" s="95"/>
      <c r="PQZ119" s="95"/>
      <c r="PRA119" s="95"/>
      <c r="PRB119" s="95"/>
      <c r="PRC119" s="95"/>
      <c r="PRD119" s="95"/>
      <c r="PRE119" s="95"/>
      <c r="PRF119" s="95"/>
      <c r="PRG119" s="95"/>
      <c r="PRH119" s="95"/>
      <c r="PRI119" s="95"/>
      <c r="PRJ119" s="95"/>
      <c r="PRK119" s="95"/>
      <c r="PRL119" s="95"/>
      <c r="PRM119" s="95"/>
      <c r="PRN119" s="95"/>
      <c r="PRO119" s="95"/>
      <c r="PRP119" s="95"/>
      <c r="PRQ119" s="95"/>
      <c r="PRR119" s="95"/>
      <c r="PRS119" s="95"/>
      <c r="PRT119" s="95"/>
      <c r="PRU119" s="95"/>
      <c r="PRV119" s="95"/>
      <c r="PRW119" s="95"/>
      <c r="PRX119" s="95"/>
      <c r="PRY119" s="95"/>
      <c r="PRZ119" s="95"/>
      <c r="PSA119" s="95"/>
      <c r="PSB119" s="95"/>
      <c r="PSC119" s="95"/>
      <c r="PSD119" s="95"/>
      <c r="PSE119" s="95"/>
      <c r="PSF119" s="95"/>
      <c r="PSG119" s="95"/>
      <c r="PSH119" s="95"/>
      <c r="PSI119" s="95"/>
      <c r="PSJ119" s="95"/>
      <c r="PSK119" s="95"/>
      <c r="PSL119" s="95"/>
      <c r="PSM119" s="95"/>
      <c r="PSN119" s="95"/>
      <c r="PSO119" s="95"/>
      <c r="PSP119" s="95"/>
      <c r="PSQ119" s="95"/>
      <c r="PSR119" s="95"/>
      <c r="PSS119" s="95"/>
      <c r="PST119" s="95"/>
      <c r="PSU119" s="95"/>
      <c r="PSV119" s="95"/>
      <c r="PSW119" s="95"/>
      <c r="PSX119" s="95"/>
      <c r="PSY119" s="95"/>
      <c r="PSZ119" s="95"/>
      <c r="PTA119" s="95"/>
      <c r="PTB119" s="95"/>
      <c r="PTC119" s="95"/>
      <c r="PTD119" s="95"/>
      <c r="PTE119" s="95"/>
      <c r="PTF119" s="95"/>
      <c r="PTG119" s="95"/>
      <c r="PTH119" s="95"/>
      <c r="PTI119" s="95"/>
      <c r="PTJ119" s="95"/>
      <c r="PTK119" s="95"/>
      <c r="PTL119" s="95"/>
      <c r="PTM119" s="95"/>
      <c r="PTN119" s="95"/>
      <c r="PTO119" s="95"/>
      <c r="PTP119" s="95"/>
      <c r="PTQ119" s="95"/>
      <c r="PTR119" s="95"/>
      <c r="PTS119" s="95"/>
      <c r="PTT119" s="95"/>
      <c r="PTU119" s="95"/>
      <c r="PTV119" s="95"/>
      <c r="PTW119" s="95"/>
      <c r="PTX119" s="95"/>
      <c r="PTY119" s="95"/>
      <c r="PTZ119" s="95"/>
      <c r="PUA119" s="95"/>
      <c r="PUB119" s="95"/>
      <c r="PUC119" s="95"/>
      <c r="PUD119" s="95"/>
      <c r="PUE119" s="95"/>
      <c r="PUF119" s="95"/>
      <c r="PUG119" s="95"/>
      <c r="PUH119" s="95"/>
      <c r="PUI119" s="95"/>
      <c r="PUJ119" s="95"/>
      <c r="PUK119" s="95"/>
      <c r="PUL119" s="95"/>
      <c r="PUM119" s="95"/>
      <c r="PUN119" s="95"/>
      <c r="PUO119" s="95"/>
      <c r="PUP119" s="95"/>
      <c r="PUQ119" s="95"/>
      <c r="PUR119" s="95"/>
      <c r="PUS119" s="95"/>
      <c r="PUT119" s="95"/>
      <c r="PUU119" s="95"/>
      <c r="PUV119" s="95"/>
      <c r="PUW119" s="95"/>
      <c r="PUX119" s="95"/>
      <c r="PUY119" s="95"/>
      <c r="PUZ119" s="95"/>
      <c r="PVA119" s="95"/>
      <c r="PVB119" s="95"/>
      <c r="PVC119" s="95"/>
      <c r="PVD119" s="95"/>
      <c r="PVE119" s="95"/>
      <c r="PVF119" s="95"/>
      <c r="PVG119" s="95"/>
      <c r="PVH119" s="95"/>
      <c r="PVI119" s="95"/>
      <c r="PVJ119" s="95"/>
      <c r="PVK119" s="95"/>
      <c r="PVL119" s="95"/>
      <c r="PVM119" s="95"/>
      <c r="PVN119" s="95"/>
      <c r="PVO119" s="95"/>
      <c r="PVP119" s="95"/>
      <c r="PVQ119" s="95"/>
      <c r="PVR119" s="95"/>
      <c r="PVS119" s="95"/>
      <c r="PVT119" s="95"/>
      <c r="PVU119" s="95"/>
      <c r="PVV119" s="95"/>
      <c r="PVW119" s="95"/>
      <c r="PVX119" s="95"/>
      <c r="PVY119" s="95"/>
      <c r="PVZ119" s="95"/>
      <c r="PWA119" s="95"/>
      <c r="PWB119" s="95"/>
      <c r="PWC119" s="95"/>
      <c r="PWD119" s="95"/>
      <c r="PWE119" s="95"/>
      <c r="PWF119" s="95"/>
      <c r="PWG119" s="95"/>
      <c r="PWH119" s="95"/>
      <c r="PWI119" s="95"/>
      <c r="PWJ119" s="95"/>
      <c r="PWK119" s="95"/>
      <c r="PWL119" s="95"/>
      <c r="PWM119" s="95"/>
      <c r="PWN119" s="95"/>
      <c r="PWO119" s="95"/>
      <c r="PWP119" s="95"/>
      <c r="PWQ119" s="95"/>
      <c r="PWR119" s="95"/>
      <c r="PWS119" s="95"/>
      <c r="PWT119" s="95"/>
      <c r="PWU119" s="95"/>
      <c r="PWV119" s="95"/>
      <c r="PWW119" s="95"/>
      <c r="PWX119" s="95"/>
      <c r="PWY119" s="95"/>
      <c r="PWZ119" s="95"/>
      <c r="PXA119" s="95"/>
      <c r="PXB119" s="95"/>
      <c r="PXC119" s="95"/>
      <c r="PXD119" s="95"/>
      <c r="PXE119" s="95"/>
      <c r="PXF119" s="95"/>
      <c r="PXG119" s="95"/>
      <c r="PXH119" s="95"/>
      <c r="PXI119" s="95"/>
      <c r="PXJ119" s="95"/>
      <c r="PXK119" s="95"/>
      <c r="PXL119" s="95"/>
      <c r="PXM119" s="95"/>
      <c r="PXN119" s="95"/>
      <c r="PXO119" s="95"/>
      <c r="PXP119" s="95"/>
      <c r="PXQ119" s="95"/>
      <c r="PXR119" s="95"/>
      <c r="PXS119" s="95"/>
      <c r="PXT119" s="95"/>
      <c r="PXU119" s="95"/>
      <c r="PXV119" s="95"/>
      <c r="PXW119" s="95"/>
      <c r="PXX119" s="95"/>
      <c r="PXY119" s="95"/>
      <c r="PXZ119" s="95"/>
      <c r="PYA119" s="95"/>
      <c r="PYB119" s="95"/>
      <c r="PYC119" s="95"/>
      <c r="PYD119" s="95"/>
      <c r="PYE119" s="95"/>
      <c r="PYF119" s="95"/>
      <c r="PYG119" s="95"/>
      <c r="PYH119" s="95"/>
      <c r="PYI119" s="95"/>
      <c r="PYJ119" s="95"/>
      <c r="PYK119" s="95"/>
      <c r="PYL119" s="95"/>
      <c r="PYM119" s="95"/>
      <c r="PYN119" s="95"/>
      <c r="PYO119" s="95"/>
      <c r="PYP119" s="95"/>
      <c r="PYQ119" s="95"/>
      <c r="PYR119" s="95"/>
      <c r="PYS119" s="95"/>
      <c r="PYT119" s="95"/>
      <c r="PYU119" s="95"/>
      <c r="PYV119" s="95"/>
      <c r="PYW119" s="95"/>
      <c r="PYX119" s="95"/>
      <c r="PYY119" s="95"/>
      <c r="PYZ119" s="95"/>
      <c r="PZA119" s="95"/>
      <c r="PZB119" s="95"/>
      <c r="PZC119" s="95"/>
      <c r="PZD119" s="95"/>
      <c r="PZE119" s="95"/>
      <c r="PZF119" s="95"/>
      <c r="PZG119" s="95"/>
      <c r="PZH119" s="95"/>
      <c r="PZI119" s="95"/>
      <c r="PZJ119" s="95"/>
      <c r="PZK119" s="95"/>
      <c r="PZL119" s="95"/>
      <c r="PZM119" s="95"/>
      <c r="PZN119" s="95"/>
      <c r="PZO119" s="95"/>
      <c r="PZP119" s="95"/>
      <c r="PZQ119" s="95"/>
      <c r="PZR119" s="95"/>
      <c r="PZS119" s="95"/>
      <c r="PZT119" s="95"/>
      <c r="PZU119" s="95"/>
      <c r="PZV119" s="95"/>
      <c r="PZW119" s="95"/>
      <c r="PZX119" s="95"/>
      <c r="PZY119" s="95"/>
      <c r="PZZ119" s="95"/>
      <c r="QAA119" s="95"/>
      <c r="QAB119" s="95"/>
      <c r="QAC119" s="95"/>
      <c r="QAD119" s="95"/>
      <c r="QAE119" s="95"/>
      <c r="QAF119" s="95"/>
      <c r="QAG119" s="95"/>
      <c r="QAH119" s="95"/>
      <c r="QAI119" s="95"/>
      <c r="QAJ119" s="95"/>
      <c r="QAK119" s="95"/>
      <c r="QAL119" s="95"/>
      <c r="QAM119" s="95"/>
      <c r="QAN119" s="95"/>
      <c r="QAO119" s="95"/>
      <c r="QAP119" s="95"/>
      <c r="QAQ119" s="95"/>
      <c r="QAR119" s="95"/>
      <c r="QAS119" s="95"/>
      <c r="QAT119" s="95"/>
      <c r="QAU119" s="95"/>
      <c r="QAV119" s="95"/>
      <c r="QAW119" s="95"/>
      <c r="QAX119" s="95"/>
      <c r="QAY119" s="95"/>
      <c r="QAZ119" s="95"/>
      <c r="QBA119" s="95"/>
      <c r="QBB119" s="95"/>
      <c r="QBC119" s="95"/>
      <c r="QBD119" s="95"/>
      <c r="QBE119" s="95"/>
      <c r="QBF119" s="95"/>
      <c r="QBG119" s="95"/>
      <c r="QBH119" s="95"/>
      <c r="QBI119" s="95"/>
      <c r="QBJ119" s="95"/>
      <c r="QBK119" s="95"/>
      <c r="QBL119" s="95"/>
      <c r="QBM119" s="95"/>
      <c r="QBN119" s="95"/>
      <c r="QBO119" s="95"/>
      <c r="QBP119" s="95"/>
      <c r="QBQ119" s="95"/>
      <c r="QBR119" s="95"/>
      <c r="QBS119" s="95"/>
      <c r="QBT119" s="95"/>
      <c r="QBU119" s="95"/>
      <c r="QBV119" s="95"/>
      <c r="QBW119" s="95"/>
      <c r="QBX119" s="95"/>
      <c r="QBY119" s="95"/>
      <c r="QBZ119" s="95"/>
      <c r="QCA119" s="95"/>
      <c r="QCB119" s="95"/>
      <c r="QCC119" s="95"/>
      <c r="QCD119" s="95"/>
      <c r="QCE119" s="95"/>
      <c r="QCF119" s="95"/>
      <c r="QCG119" s="95"/>
      <c r="QCH119" s="95"/>
      <c r="QCI119" s="95"/>
      <c r="QCJ119" s="95"/>
      <c r="QCK119" s="95"/>
      <c r="QCL119" s="95"/>
      <c r="QCM119" s="95"/>
      <c r="QCN119" s="95"/>
      <c r="QCO119" s="95"/>
      <c r="QCP119" s="95"/>
      <c r="QCQ119" s="95"/>
      <c r="QCR119" s="95"/>
      <c r="QCS119" s="95"/>
      <c r="QCT119" s="95"/>
      <c r="QCU119" s="95"/>
      <c r="QCV119" s="95"/>
      <c r="QCW119" s="95"/>
      <c r="QCX119" s="95"/>
      <c r="QCY119" s="95"/>
      <c r="QCZ119" s="95"/>
      <c r="QDA119" s="95"/>
      <c r="QDB119" s="95"/>
      <c r="QDC119" s="95"/>
      <c r="QDD119" s="95"/>
      <c r="QDE119" s="95"/>
      <c r="QDF119" s="95"/>
      <c r="QDG119" s="95"/>
      <c r="QDH119" s="95"/>
      <c r="QDI119" s="95"/>
      <c r="QDJ119" s="95"/>
      <c r="QDK119" s="95"/>
      <c r="QDL119" s="95"/>
      <c r="QDM119" s="95"/>
      <c r="QDN119" s="95"/>
      <c r="QDO119" s="95"/>
      <c r="QDP119" s="95"/>
      <c r="QDQ119" s="95"/>
      <c r="QDR119" s="95"/>
      <c r="QDS119" s="95"/>
      <c r="QDT119" s="95"/>
      <c r="QDU119" s="95"/>
      <c r="QDV119" s="95"/>
      <c r="QDW119" s="95"/>
      <c r="QDX119" s="95"/>
      <c r="QDY119" s="95"/>
      <c r="QDZ119" s="95"/>
      <c r="QEA119" s="95"/>
      <c r="QEB119" s="95"/>
      <c r="QEC119" s="95"/>
      <c r="QED119" s="95"/>
      <c r="QEE119" s="95"/>
      <c r="QEF119" s="95"/>
      <c r="QEG119" s="95"/>
      <c r="QEH119" s="95"/>
      <c r="QEI119" s="95"/>
      <c r="QEJ119" s="95"/>
      <c r="QEK119" s="95"/>
      <c r="QEL119" s="95"/>
      <c r="QEM119" s="95"/>
      <c r="QEN119" s="95"/>
      <c r="QEO119" s="95"/>
      <c r="QEP119" s="95"/>
      <c r="QEQ119" s="95"/>
      <c r="QER119" s="95"/>
      <c r="QES119" s="95"/>
      <c r="QET119" s="95"/>
      <c r="QEU119" s="95"/>
      <c r="QEV119" s="95"/>
      <c r="QEW119" s="95"/>
      <c r="QEX119" s="95"/>
      <c r="QEY119" s="95"/>
      <c r="QEZ119" s="95"/>
      <c r="QFA119" s="95"/>
      <c r="QFB119" s="95"/>
      <c r="QFC119" s="95"/>
      <c r="QFD119" s="95"/>
      <c r="QFE119" s="95"/>
      <c r="QFF119" s="95"/>
      <c r="QFG119" s="95"/>
      <c r="QFH119" s="95"/>
      <c r="QFI119" s="95"/>
      <c r="QFJ119" s="95"/>
      <c r="QFK119" s="95"/>
      <c r="QFL119" s="95"/>
      <c r="QFM119" s="95"/>
      <c r="QFN119" s="95"/>
      <c r="QFO119" s="95"/>
      <c r="QFP119" s="95"/>
      <c r="QFQ119" s="95"/>
      <c r="QFR119" s="95"/>
      <c r="QFS119" s="95"/>
      <c r="QFT119" s="95"/>
      <c r="QFU119" s="95"/>
      <c r="QFV119" s="95"/>
      <c r="QFW119" s="95"/>
      <c r="QFX119" s="95"/>
      <c r="QFY119" s="95"/>
      <c r="QFZ119" s="95"/>
      <c r="QGA119" s="95"/>
      <c r="QGB119" s="95"/>
      <c r="QGC119" s="95"/>
      <c r="QGD119" s="95"/>
      <c r="QGE119" s="95"/>
      <c r="QGF119" s="95"/>
      <c r="QGG119" s="95"/>
      <c r="QGH119" s="95"/>
      <c r="QGI119" s="95"/>
      <c r="QGJ119" s="95"/>
      <c r="QGK119" s="95"/>
      <c r="QGL119" s="95"/>
      <c r="QGM119" s="95"/>
      <c r="QGN119" s="95"/>
      <c r="QGO119" s="95"/>
      <c r="QGP119" s="95"/>
      <c r="QGQ119" s="95"/>
      <c r="QGR119" s="95"/>
      <c r="QGS119" s="95"/>
      <c r="QGT119" s="95"/>
      <c r="QGU119" s="95"/>
      <c r="QGV119" s="95"/>
      <c r="QGW119" s="95"/>
      <c r="QGX119" s="95"/>
      <c r="QGY119" s="95"/>
      <c r="QGZ119" s="95"/>
      <c r="QHA119" s="95"/>
      <c r="QHB119" s="95"/>
      <c r="QHC119" s="95"/>
      <c r="QHD119" s="95"/>
      <c r="QHE119" s="95"/>
      <c r="QHF119" s="95"/>
      <c r="QHG119" s="95"/>
      <c r="QHH119" s="95"/>
      <c r="QHI119" s="95"/>
      <c r="QHJ119" s="95"/>
      <c r="QHK119" s="95"/>
      <c r="QHL119" s="95"/>
      <c r="QHM119" s="95"/>
      <c r="QHN119" s="95"/>
      <c r="QHO119" s="95"/>
      <c r="QHP119" s="95"/>
      <c r="QHQ119" s="95"/>
      <c r="QHR119" s="95"/>
      <c r="QHS119" s="95"/>
      <c r="QHT119" s="95"/>
      <c r="QHU119" s="95"/>
      <c r="QHV119" s="95"/>
      <c r="QHW119" s="95"/>
      <c r="QHX119" s="95"/>
      <c r="QHY119" s="95"/>
      <c r="QHZ119" s="95"/>
      <c r="QIA119" s="95"/>
      <c r="QIB119" s="95"/>
      <c r="QIC119" s="95"/>
      <c r="QID119" s="95"/>
      <c r="QIE119" s="95"/>
      <c r="QIF119" s="95"/>
      <c r="QIG119" s="95"/>
      <c r="QIH119" s="95"/>
      <c r="QII119" s="95"/>
      <c r="QIJ119" s="95"/>
      <c r="QIK119" s="95"/>
      <c r="QIL119" s="95"/>
      <c r="QIM119" s="95"/>
      <c r="QIN119" s="95"/>
      <c r="QIO119" s="95"/>
      <c r="QIP119" s="95"/>
      <c r="QIQ119" s="95"/>
      <c r="QIR119" s="95"/>
      <c r="QIS119" s="95"/>
      <c r="QIT119" s="95"/>
      <c r="QIU119" s="95"/>
      <c r="QIV119" s="95"/>
      <c r="QIW119" s="95"/>
      <c r="QIX119" s="95"/>
      <c r="QIY119" s="95"/>
      <c r="QIZ119" s="95"/>
      <c r="QJA119" s="95"/>
      <c r="QJB119" s="95"/>
      <c r="QJC119" s="95"/>
      <c r="QJD119" s="95"/>
      <c r="QJE119" s="95"/>
      <c r="QJF119" s="95"/>
      <c r="QJG119" s="95"/>
      <c r="QJH119" s="95"/>
      <c r="QJI119" s="95"/>
      <c r="QJJ119" s="95"/>
      <c r="QJK119" s="95"/>
      <c r="QJL119" s="95"/>
      <c r="QJM119" s="95"/>
      <c r="QJN119" s="95"/>
      <c r="QJO119" s="95"/>
      <c r="QJP119" s="95"/>
      <c r="QJQ119" s="95"/>
      <c r="QJR119" s="95"/>
      <c r="QJS119" s="95"/>
      <c r="QJT119" s="95"/>
      <c r="QJU119" s="95"/>
      <c r="QJV119" s="95"/>
      <c r="QJW119" s="95"/>
      <c r="QJX119" s="95"/>
      <c r="QJY119" s="95"/>
      <c r="QJZ119" s="95"/>
      <c r="QKA119" s="95"/>
      <c r="QKB119" s="95"/>
      <c r="QKC119" s="95"/>
      <c r="QKD119" s="95"/>
      <c r="QKE119" s="95"/>
      <c r="QKF119" s="95"/>
      <c r="QKG119" s="95"/>
      <c r="QKH119" s="95"/>
      <c r="QKI119" s="95"/>
      <c r="QKJ119" s="95"/>
      <c r="QKK119" s="95"/>
      <c r="QKL119" s="95"/>
      <c r="QKM119" s="95"/>
      <c r="QKN119" s="95"/>
      <c r="QKO119" s="95"/>
      <c r="QKP119" s="95"/>
      <c r="QKQ119" s="95"/>
      <c r="QKR119" s="95"/>
      <c r="QKS119" s="95"/>
      <c r="QKT119" s="95"/>
      <c r="QKU119" s="95"/>
      <c r="QKV119" s="95"/>
      <c r="QKW119" s="95"/>
      <c r="QKX119" s="95"/>
      <c r="QKY119" s="95"/>
      <c r="QKZ119" s="95"/>
      <c r="QLA119" s="95"/>
      <c r="QLB119" s="95"/>
      <c r="QLC119" s="95"/>
      <c r="QLD119" s="95"/>
      <c r="QLE119" s="95"/>
      <c r="QLF119" s="95"/>
      <c r="QLG119" s="95"/>
      <c r="QLH119" s="95"/>
      <c r="QLI119" s="95"/>
      <c r="QLJ119" s="95"/>
      <c r="QLK119" s="95"/>
      <c r="QLL119" s="95"/>
      <c r="QLM119" s="95"/>
      <c r="QLN119" s="95"/>
      <c r="QLO119" s="95"/>
      <c r="QLP119" s="95"/>
      <c r="QLQ119" s="95"/>
      <c r="QLR119" s="95"/>
      <c r="QLS119" s="95"/>
      <c r="QLT119" s="95"/>
      <c r="QLU119" s="95"/>
      <c r="QLV119" s="95"/>
      <c r="QLW119" s="95"/>
      <c r="QLX119" s="95"/>
      <c r="QLY119" s="95"/>
      <c r="QLZ119" s="95"/>
      <c r="QMA119" s="95"/>
      <c r="QMB119" s="95"/>
      <c r="QMC119" s="95"/>
      <c r="QMD119" s="95"/>
      <c r="QME119" s="95"/>
      <c r="QMF119" s="95"/>
      <c r="QMG119" s="95"/>
      <c r="QMH119" s="95"/>
      <c r="QMI119" s="95"/>
      <c r="QMJ119" s="95"/>
      <c r="QMK119" s="95"/>
      <c r="QML119" s="95"/>
      <c r="QMM119" s="95"/>
      <c r="QMN119" s="95"/>
      <c r="QMO119" s="95"/>
      <c r="QMP119" s="95"/>
      <c r="QMQ119" s="95"/>
      <c r="QMR119" s="95"/>
      <c r="QMS119" s="95"/>
      <c r="QMT119" s="95"/>
      <c r="QMU119" s="95"/>
      <c r="QMV119" s="95"/>
      <c r="QMW119" s="95"/>
      <c r="QMX119" s="95"/>
      <c r="QMY119" s="95"/>
      <c r="QMZ119" s="95"/>
      <c r="QNA119" s="95"/>
      <c r="QNB119" s="95"/>
      <c r="QNC119" s="95"/>
      <c r="QND119" s="95"/>
      <c r="QNE119" s="95"/>
      <c r="QNF119" s="95"/>
      <c r="QNG119" s="95"/>
      <c r="QNH119" s="95"/>
      <c r="QNI119" s="95"/>
      <c r="QNJ119" s="95"/>
      <c r="QNK119" s="95"/>
      <c r="QNL119" s="95"/>
      <c r="QNM119" s="95"/>
      <c r="QNN119" s="95"/>
      <c r="QNO119" s="95"/>
      <c r="QNP119" s="95"/>
      <c r="QNQ119" s="95"/>
      <c r="QNR119" s="95"/>
      <c r="QNS119" s="95"/>
      <c r="QNT119" s="95"/>
      <c r="QNU119" s="95"/>
      <c r="QNV119" s="95"/>
      <c r="QNW119" s="95"/>
      <c r="QNX119" s="95"/>
      <c r="QNY119" s="95"/>
      <c r="QNZ119" s="95"/>
      <c r="QOA119" s="95"/>
      <c r="QOB119" s="95"/>
      <c r="QOC119" s="95"/>
      <c r="QOD119" s="95"/>
      <c r="QOE119" s="95"/>
      <c r="QOF119" s="95"/>
      <c r="QOG119" s="95"/>
      <c r="QOH119" s="95"/>
      <c r="QOI119" s="95"/>
      <c r="QOJ119" s="95"/>
      <c r="QOK119" s="95"/>
      <c r="QOL119" s="95"/>
      <c r="QOM119" s="95"/>
      <c r="QON119" s="95"/>
      <c r="QOO119" s="95"/>
      <c r="QOP119" s="95"/>
      <c r="QOQ119" s="95"/>
      <c r="QOR119" s="95"/>
      <c r="QOS119" s="95"/>
      <c r="QOT119" s="95"/>
      <c r="QOU119" s="95"/>
      <c r="QOV119" s="95"/>
      <c r="QOW119" s="95"/>
      <c r="QOX119" s="95"/>
      <c r="QOY119" s="95"/>
      <c r="QOZ119" s="95"/>
      <c r="QPA119" s="95"/>
      <c r="QPB119" s="95"/>
      <c r="QPC119" s="95"/>
      <c r="QPD119" s="95"/>
      <c r="QPE119" s="95"/>
      <c r="QPF119" s="95"/>
      <c r="QPG119" s="95"/>
      <c r="QPH119" s="95"/>
      <c r="QPI119" s="95"/>
      <c r="QPJ119" s="95"/>
      <c r="QPK119" s="95"/>
      <c r="QPL119" s="95"/>
      <c r="QPM119" s="95"/>
      <c r="QPN119" s="95"/>
      <c r="QPO119" s="95"/>
      <c r="QPP119" s="95"/>
      <c r="QPQ119" s="95"/>
      <c r="QPR119" s="95"/>
      <c r="QPS119" s="95"/>
      <c r="QPT119" s="95"/>
      <c r="QPU119" s="95"/>
      <c r="QPV119" s="95"/>
      <c r="QPW119" s="95"/>
      <c r="QPX119" s="95"/>
      <c r="QPY119" s="95"/>
      <c r="QPZ119" s="95"/>
      <c r="QQA119" s="95"/>
      <c r="QQB119" s="95"/>
      <c r="QQC119" s="95"/>
      <c r="QQD119" s="95"/>
      <c r="QQE119" s="95"/>
      <c r="QQF119" s="95"/>
      <c r="QQG119" s="95"/>
      <c r="QQH119" s="95"/>
      <c r="QQI119" s="95"/>
      <c r="QQJ119" s="95"/>
      <c r="QQK119" s="95"/>
      <c r="QQL119" s="95"/>
      <c r="QQM119" s="95"/>
      <c r="QQN119" s="95"/>
      <c r="QQO119" s="95"/>
      <c r="QQP119" s="95"/>
      <c r="QQQ119" s="95"/>
      <c r="QQR119" s="95"/>
      <c r="QQS119" s="95"/>
      <c r="QQT119" s="95"/>
      <c r="QQU119" s="95"/>
      <c r="QQV119" s="95"/>
      <c r="QQW119" s="95"/>
      <c r="QQX119" s="95"/>
      <c r="QQY119" s="95"/>
      <c r="QQZ119" s="95"/>
      <c r="QRA119" s="95"/>
      <c r="QRB119" s="95"/>
      <c r="QRC119" s="95"/>
      <c r="QRD119" s="95"/>
      <c r="QRE119" s="95"/>
      <c r="QRF119" s="95"/>
      <c r="QRG119" s="95"/>
      <c r="QRH119" s="95"/>
      <c r="QRI119" s="95"/>
      <c r="QRJ119" s="95"/>
      <c r="QRK119" s="95"/>
      <c r="QRL119" s="95"/>
      <c r="QRM119" s="95"/>
      <c r="QRN119" s="95"/>
      <c r="QRO119" s="95"/>
      <c r="QRP119" s="95"/>
      <c r="QRQ119" s="95"/>
      <c r="QRR119" s="95"/>
      <c r="QRS119" s="95"/>
      <c r="QRT119" s="95"/>
      <c r="QRU119" s="95"/>
      <c r="QRV119" s="95"/>
      <c r="QRW119" s="95"/>
      <c r="QRX119" s="95"/>
      <c r="QRY119" s="95"/>
      <c r="QRZ119" s="95"/>
      <c r="QSA119" s="95"/>
      <c r="QSB119" s="95"/>
      <c r="QSC119" s="95"/>
      <c r="QSD119" s="95"/>
      <c r="QSE119" s="95"/>
      <c r="QSF119" s="95"/>
      <c r="QSG119" s="95"/>
      <c r="QSH119" s="95"/>
      <c r="QSI119" s="95"/>
      <c r="QSJ119" s="95"/>
      <c r="QSK119" s="95"/>
      <c r="QSL119" s="95"/>
      <c r="QSM119" s="95"/>
      <c r="QSN119" s="95"/>
      <c r="QSO119" s="95"/>
      <c r="QSP119" s="95"/>
      <c r="QSQ119" s="95"/>
      <c r="QSR119" s="95"/>
      <c r="QSS119" s="95"/>
      <c r="QST119" s="95"/>
      <c r="QSU119" s="95"/>
      <c r="QSV119" s="95"/>
      <c r="QSW119" s="95"/>
      <c r="QSX119" s="95"/>
      <c r="QSY119" s="95"/>
      <c r="QSZ119" s="95"/>
      <c r="QTA119" s="95"/>
      <c r="QTB119" s="95"/>
      <c r="QTC119" s="95"/>
      <c r="QTD119" s="95"/>
      <c r="QTE119" s="95"/>
      <c r="QTF119" s="95"/>
      <c r="QTG119" s="95"/>
      <c r="QTH119" s="95"/>
      <c r="QTI119" s="95"/>
      <c r="QTJ119" s="95"/>
      <c r="QTK119" s="95"/>
      <c r="QTL119" s="95"/>
      <c r="QTM119" s="95"/>
      <c r="QTN119" s="95"/>
      <c r="QTO119" s="95"/>
      <c r="QTP119" s="95"/>
      <c r="QTQ119" s="95"/>
      <c r="QTR119" s="95"/>
      <c r="QTS119" s="95"/>
      <c r="QTT119" s="95"/>
      <c r="QTU119" s="95"/>
      <c r="QTV119" s="95"/>
      <c r="QTW119" s="95"/>
      <c r="QTX119" s="95"/>
      <c r="QTY119" s="95"/>
      <c r="QTZ119" s="95"/>
      <c r="QUA119" s="95"/>
      <c r="QUB119" s="95"/>
      <c r="QUC119" s="95"/>
      <c r="QUD119" s="95"/>
      <c r="QUE119" s="95"/>
      <c r="QUF119" s="95"/>
      <c r="QUG119" s="95"/>
      <c r="QUH119" s="95"/>
      <c r="QUI119" s="95"/>
      <c r="QUJ119" s="95"/>
      <c r="QUK119" s="95"/>
      <c r="QUL119" s="95"/>
      <c r="QUM119" s="95"/>
      <c r="QUN119" s="95"/>
      <c r="QUO119" s="95"/>
      <c r="QUP119" s="95"/>
      <c r="QUQ119" s="95"/>
      <c r="QUR119" s="95"/>
      <c r="QUS119" s="95"/>
      <c r="QUT119" s="95"/>
      <c r="QUU119" s="95"/>
      <c r="QUV119" s="95"/>
      <c r="QUW119" s="95"/>
      <c r="QUX119" s="95"/>
      <c r="QUY119" s="95"/>
      <c r="QUZ119" s="95"/>
      <c r="QVA119" s="95"/>
      <c r="QVB119" s="95"/>
      <c r="QVC119" s="95"/>
      <c r="QVD119" s="95"/>
      <c r="QVE119" s="95"/>
      <c r="QVF119" s="95"/>
      <c r="QVG119" s="95"/>
      <c r="QVH119" s="95"/>
      <c r="QVI119" s="95"/>
      <c r="QVJ119" s="95"/>
      <c r="QVK119" s="95"/>
      <c r="QVL119" s="95"/>
      <c r="QVM119" s="95"/>
      <c r="QVN119" s="95"/>
      <c r="QVO119" s="95"/>
      <c r="QVP119" s="95"/>
      <c r="QVQ119" s="95"/>
      <c r="QVR119" s="95"/>
      <c r="QVS119" s="95"/>
      <c r="QVT119" s="95"/>
      <c r="QVU119" s="95"/>
      <c r="QVV119" s="95"/>
      <c r="QVW119" s="95"/>
      <c r="QVX119" s="95"/>
      <c r="QVY119" s="95"/>
      <c r="QVZ119" s="95"/>
      <c r="QWA119" s="95"/>
      <c r="QWB119" s="95"/>
      <c r="QWC119" s="95"/>
      <c r="QWD119" s="95"/>
      <c r="QWE119" s="95"/>
      <c r="QWF119" s="95"/>
      <c r="QWG119" s="95"/>
      <c r="QWH119" s="95"/>
      <c r="QWI119" s="95"/>
      <c r="QWJ119" s="95"/>
      <c r="QWK119" s="95"/>
      <c r="QWL119" s="95"/>
      <c r="QWM119" s="95"/>
      <c r="QWN119" s="95"/>
      <c r="QWO119" s="95"/>
      <c r="QWP119" s="95"/>
      <c r="QWQ119" s="95"/>
      <c r="QWR119" s="95"/>
      <c r="QWS119" s="95"/>
      <c r="QWT119" s="95"/>
      <c r="QWU119" s="95"/>
      <c r="QWV119" s="95"/>
      <c r="QWW119" s="95"/>
      <c r="QWX119" s="95"/>
      <c r="QWY119" s="95"/>
      <c r="QWZ119" s="95"/>
      <c r="QXA119" s="95"/>
      <c r="QXB119" s="95"/>
      <c r="QXC119" s="95"/>
      <c r="QXD119" s="95"/>
      <c r="QXE119" s="95"/>
      <c r="QXF119" s="95"/>
      <c r="QXG119" s="95"/>
      <c r="QXH119" s="95"/>
      <c r="QXI119" s="95"/>
      <c r="QXJ119" s="95"/>
      <c r="QXK119" s="95"/>
      <c r="QXL119" s="95"/>
      <c r="QXM119" s="95"/>
      <c r="QXN119" s="95"/>
      <c r="QXO119" s="95"/>
      <c r="QXP119" s="95"/>
      <c r="QXQ119" s="95"/>
      <c r="QXR119" s="95"/>
      <c r="QXS119" s="95"/>
      <c r="QXT119" s="95"/>
      <c r="QXU119" s="95"/>
      <c r="QXV119" s="95"/>
      <c r="QXW119" s="95"/>
      <c r="QXX119" s="95"/>
      <c r="QXY119" s="95"/>
      <c r="QXZ119" s="95"/>
      <c r="QYA119" s="95"/>
      <c r="QYB119" s="95"/>
      <c r="QYC119" s="95"/>
      <c r="QYD119" s="95"/>
      <c r="QYE119" s="95"/>
      <c r="QYF119" s="95"/>
      <c r="QYG119" s="95"/>
      <c r="QYH119" s="95"/>
      <c r="QYI119" s="95"/>
      <c r="QYJ119" s="95"/>
      <c r="QYK119" s="95"/>
      <c r="QYL119" s="95"/>
      <c r="QYM119" s="95"/>
      <c r="QYN119" s="95"/>
      <c r="QYO119" s="95"/>
      <c r="QYP119" s="95"/>
      <c r="QYQ119" s="95"/>
      <c r="QYR119" s="95"/>
      <c r="QYS119" s="95"/>
      <c r="QYT119" s="95"/>
      <c r="QYU119" s="95"/>
      <c r="QYV119" s="95"/>
      <c r="QYW119" s="95"/>
      <c r="QYX119" s="95"/>
      <c r="QYY119" s="95"/>
      <c r="QYZ119" s="95"/>
      <c r="QZA119" s="95"/>
      <c r="QZB119" s="95"/>
      <c r="QZC119" s="95"/>
      <c r="QZD119" s="95"/>
      <c r="QZE119" s="95"/>
      <c r="QZF119" s="95"/>
      <c r="QZG119" s="95"/>
      <c r="QZH119" s="95"/>
      <c r="QZI119" s="95"/>
      <c r="QZJ119" s="95"/>
      <c r="QZK119" s="95"/>
      <c r="QZL119" s="95"/>
      <c r="QZM119" s="95"/>
      <c r="QZN119" s="95"/>
      <c r="QZO119" s="95"/>
      <c r="QZP119" s="95"/>
      <c r="QZQ119" s="95"/>
      <c r="QZR119" s="95"/>
      <c r="QZS119" s="95"/>
      <c r="QZT119" s="95"/>
      <c r="QZU119" s="95"/>
      <c r="QZV119" s="95"/>
      <c r="QZW119" s="95"/>
      <c r="QZX119" s="95"/>
      <c r="QZY119" s="95"/>
      <c r="QZZ119" s="95"/>
      <c r="RAA119" s="95"/>
      <c r="RAB119" s="95"/>
      <c r="RAC119" s="95"/>
      <c r="RAD119" s="95"/>
      <c r="RAE119" s="95"/>
      <c r="RAF119" s="95"/>
      <c r="RAG119" s="95"/>
      <c r="RAH119" s="95"/>
      <c r="RAI119" s="95"/>
      <c r="RAJ119" s="95"/>
      <c r="RAK119" s="95"/>
      <c r="RAL119" s="95"/>
      <c r="RAM119" s="95"/>
      <c r="RAN119" s="95"/>
      <c r="RAO119" s="95"/>
      <c r="RAP119" s="95"/>
      <c r="RAQ119" s="95"/>
      <c r="RAR119" s="95"/>
      <c r="RAS119" s="95"/>
      <c r="RAT119" s="95"/>
      <c r="RAU119" s="95"/>
      <c r="RAV119" s="95"/>
      <c r="RAW119" s="95"/>
      <c r="RAX119" s="95"/>
      <c r="RAY119" s="95"/>
      <c r="RAZ119" s="95"/>
      <c r="RBA119" s="95"/>
      <c r="RBB119" s="95"/>
      <c r="RBC119" s="95"/>
      <c r="RBD119" s="95"/>
      <c r="RBE119" s="95"/>
      <c r="RBF119" s="95"/>
      <c r="RBG119" s="95"/>
      <c r="RBH119" s="95"/>
      <c r="RBI119" s="95"/>
      <c r="RBJ119" s="95"/>
      <c r="RBK119" s="95"/>
      <c r="RBL119" s="95"/>
      <c r="RBM119" s="95"/>
      <c r="RBN119" s="95"/>
      <c r="RBO119" s="95"/>
      <c r="RBP119" s="95"/>
      <c r="RBQ119" s="95"/>
      <c r="RBR119" s="95"/>
      <c r="RBS119" s="95"/>
      <c r="RBT119" s="95"/>
      <c r="RBU119" s="95"/>
      <c r="RBV119" s="95"/>
      <c r="RBW119" s="95"/>
      <c r="RBX119" s="95"/>
      <c r="RBY119" s="95"/>
      <c r="RBZ119" s="95"/>
      <c r="RCA119" s="95"/>
      <c r="RCB119" s="95"/>
      <c r="RCC119" s="95"/>
      <c r="RCD119" s="95"/>
      <c r="RCE119" s="95"/>
      <c r="RCF119" s="95"/>
      <c r="RCG119" s="95"/>
      <c r="RCH119" s="95"/>
      <c r="RCI119" s="95"/>
      <c r="RCJ119" s="95"/>
      <c r="RCK119" s="95"/>
      <c r="RCL119" s="95"/>
      <c r="RCM119" s="95"/>
      <c r="RCN119" s="95"/>
      <c r="RCO119" s="95"/>
      <c r="RCP119" s="95"/>
      <c r="RCQ119" s="95"/>
      <c r="RCR119" s="95"/>
      <c r="RCS119" s="95"/>
      <c r="RCT119" s="95"/>
      <c r="RCU119" s="95"/>
      <c r="RCV119" s="95"/>
      <c r="RCW119" s="95"/>
      <c r="RCX119" s="95"/>
      <c r="RCY119" s="95"/>
      <c r="RCZ119" s="95"/>
      <c r="RDA119" s="95"/>
      <c r="RDB119" s="95"/>
      <c r="RDC119" s="95"/>
      <c r="RDD119" s="95"/>
      <c r="RDE119" s="95"/>
      <c r="RDF119" s="95"/>
      <c r="RDG119" s="95"/>
      <c r="RDH119" s="95"/>
      <c r="RDI119" s="95"/>
      <c r="RDJ119" s="95"/>
      <c r="RDK119" s="95"/>
      <c r="RDL119" s="95"/>
      <c r="RDM119" s="95"/>
      <c r="RDN119" s="95"/>
      <c r="RDO119" s="95"/>
      <c r="RDP119" s="95"/>
      <c r="RDQ119" s="95"/>
      <c r="RDR119" s="95"/>
      <c r="RDS119" s="95"/>
      <c r="RDT119" s="95"/>
      <c r="RDU119" s="95"/>
      <c r="RDV119" s="95"/>
      <c r="RDW119" s="95"/>
      <c r="RDX119" s="95"/>
      <c r="RDY119" s="95"/>
      <c r="RDZ119" s="95"/>
      <c r="REA119" s="95"/>
      <c r="REB119" s="95"/>
      <c r="REC119" s="95"/>
      <c r="RED119" s="95"/>
      <c r="REE119" s="95"/>
      <c r="REF119" s="95"/>
      <c r="REG119" s="95"/>
      <c r="REH119" s="95"/>
      <c r="REI119" s="95"/>
      <c r="REJ119" s="95"/>
      <c r="REK119" s="95"/>
      <c r="REL119" s="95"/>
      <c r="REM119" s="95"/>
      <c r="REN119" s="95"/>
      <c r="REO119" s="95"/>
      <c r="REP119" s="95"/>
      <c r="REQ119" s="95"/>
      <c r="RER119" s="95"/>
      <c r="RES119" s="95"/>
      <c r="RET119" s="95"/>
      <c r="REU119" s="95"/>
      <c r="REV119" s="95"/>
      <c r="REW119" s="95"/>
      <c r="REX119" s="95"/>
      <c r="REY119" s="95"/>
      <c r="REZ119" s="95"/>
      <c r="RFA119" s="95"/>
      <c r="RFB119" s="95"/>
      <c r="RFC119" s="95"/>
      <c r="RFD119" s="95"/>
      <c r="RFE119" s="95"/>
      <c r="RFF119" s="95"/>
      <c r="RFG119" s="95"/>
      <c r="RFH119" s="95"/>
      <c r="RFI119" s="95"/>
      <c r="RFJ119" s="95"/>
      <c r="RFK119" s="95"/>
      <c r="RFL119" s="95"/>
      <c r="RFM119" s="95"/>
      <c r="RFN119" s="95"/>
      <c r="RFO119" s="95"/>
      <c r="RFP119" s="95"/>
      <c r="RFQ119" s="95"/>
      <c r="RFR119" s="95"/>
      <c r="RFS119" s="95"/>
      <c r="RFT119" s="95"/>
      <c r="RFU119" s="95"/>
      <c r="RFV119" s="95"/>
      <c r="RFW119" s="95"/>
      <c r="RFX119" s="95"/>
      <c r="RFY119" s="95"/>
      <c r="RFZ119" s="95"/>
      <c r="RGA119" s="95"/>
      <c r="RGB119" s="95"/>
      <c r="RGC119" s="95"/>
      <c r="RGD119" s="95"/>
      <c r="RGE119" s="95"/>
      <c r="RGF119" s="95"/>
      <c r="RGG119" s="95"/>
      <c r="RGH119" s="95"/>
      <c r="RGI119" s="95"/>
      <c r="RGJ119" s="95"/>
      <c r="RGK119" s="95"/>
      <c r="RGL119" s="95"/>
      <c r="RGM119" s="95"/>
      <c r="RGN119" s="95"/>
      <c r="RGO119" s="95"/>
      <c r="RGP119" s="95"/>
      <c r="RGQ119" s="95"/>
      <c r="RGR119" s="95"/>
      <c r="RGS119" s="95"/>
      <c r="RGT119" s="95"/>
      <c r="RGU119" s="95"/>
      <c r="RGV119" s="95"/>
      <c r="RGW119" s="95"/>
      <c r="RGX119" s="95"/>
      <c r="RGY119" s="95"/>
      <c r="RGZ119" s="95"/>
      <c r="RHA119" s="95"/>
      <c r="RHB119" s="95"/>
      <c r="RHC119" s="95"/>
      <c r="RHD119" s="95"/>
      <c r="RHE119" s="95"/>
      <c r="RHF119" s="95"/>
      <c r="RHG119" s="95"/>
      <c r="RHH119" s="95"/>
      <c r="RHI119" s="95"/>
      <c r="RHJ119" s="95"/>
      <c r="RHK119" s="95"/>
      <c r="RHL119" s="95"/>
      <c r="RHM119" s="95"/>
      <c r="RHN119" s="95"/>
      <c r="RHO119" s="95"/>
      <c r="RHP119" s="95"/>
      <c r="RHQ119" s="95"/>
      <c r="RHR119" s="95"/>
      <c r="RHS119" s="95"/>
      <c r="RHT119" s="95"/>
      <c r="RHU119" s="95"/>
      <c r="RHV119" s="95"/>
      <c r="RHW119" s="95"/>
      <c r="RHX119" s="95"/>
      <c r="RHY119" s="95"/>
      <c r="RHZ119" s="95"/>
      <c r="RIA119" s="95"/>
      <c r="RIB119" s="95"/>
      <c r="RIC119" s="95"/>
      <c r="RID119" s="95"/>
      <c r="RIE119" s="95"/>
      <c r="RIF119" s="95"/>
      <c r="RIG119" s="95"/>
      <c r="RIH119" s="95"/>
      <c r="RII119" s="95"/>
      <c r="RIJ119" s="95"/>
      <c r="RIK119" s="95"/>
      <c r="RIL119" s="95"/>
      <c r="RIM119" s="95"/>
      <c r="RIN119" s="95"/>
      <c r="RIO119" s="95"/>
      <c r="RIP119" s="95"/>
      <c r="RIQ119" s="95"/>
      <c r="RIR119" s="95"/>
      <c r="RIS119" s="95"/>
      <c r="RIT119" s="95"/>
      <c r="RIU119" s="95"/>
      <c r="RIV119" s="95"/>
      <c r="RIW119" s="95"/>
      <c r="RIX119" s="95"/>
      <c r="RIY119" s="95"/>
      <c r="RIZ119" s="95"/>
      <c r="RJA119" s="95"/>
      <c r="RJB119" s="95"/>
      <c r="RJC119" s="95"/>
      <c r="RJD119" s="95"/>
      <c r="RJE119" s="95"/>
      <c r="RJF119" s="95"/>
      <c r="RJG119" s="95"/>
      <c r="RJH119" s="95"/>
      <c r="RJI119" s="95"/>
      <c r="RJJ119" s="95"/>
      <c r="RJK119" s="95"/>
      <c r="RJL119" s="95"/>
      <c r="RJM119" s="95"/>
      <c r="RJN119" s="95"/>
      <c r="RJO119" s="95"/>
      <c r="RJP119" s="95"/>
      <c r="RJQ119" s="95"/>
      <c r="RJR119" s="95"/>
      <c r="RJS119" s="95"/>
      <c r="RJT119" s="95"/>
      <c r="RJU119" s="95"/>
      <c r="RJV119" s="95"/>
      <c r="RJW119" s="95"/>
      <c r="RJX119" s="95"/>
      <c r="RJY119" s="95"/>
      <c r="RJZ119" s="95"/>
      <c r="RKA119" s="95"/>
      <c r="RKB119" s="95"/>
      <c r="RKC119" s="95"/>
      <c r="RKD119" s="95"/>
      <c r="RKE119" s="95"/>
      <c r="RKF119" s="95"/>
      <c r="RKG119" s="95"/>
      <c r="RKH119" s="95"/>
      <c r="RKI119" s="95"/>
      <c r="RKJ119" s="95"/>
      <c r="RKK119" s="95"/>
      <c r="RKL119" s="95"/>
      <c r="RKM119" s="95"/>
      <c r="RKN119" s="95"/>
      <c r="RKO119" s="95"/>
      <c r="RKP119" s="95"/>
      <c r="RKQ119" s="95"/>
      <c r="RKR119" s="95"/>
      <c r="RKS119" s="95"/>
      <c r="RKT119" s="95"/>
      <c r="RKU119" s="95"/>
      <c r="RKV119" s="95"/>
      <c r="RKW119" s="95"/>
      <c r="RKX119" s="95"/>
      <c r="RKY119" s="95"/>
      <c r="RKZ119" s="95"/>
      <c r="RLA119" s="95"/>
      <c r="RLB119" s="95"/>
      <c r="RLC119" s="95"/>
      <c r="RLD119" s="95"/>
      <c r="RLE119" s="95"/>
      <c r="RLF119" s="95"/>
      <c r="RLG119" s="95"/>
      <c r="RLH119" s="95"/>
      <c r="RLI119" s="95"/>
      <c r="RLJ119" s="95"/>
      <c r="RLK119" s="95"/>
      <c r="RLL119" s="95"/>
      <c r="RLM119" s="95"/>
      <c r="RLN119" s="95"/>
      <c r="RLO119" s="95"/>
      <c r="RLP119" s="95"/>
      <c r="RLQ119" s="95"/>
      <c r="RLR119" s="95"/>
      <c r="RLS119" s="95"/>
      <c r="RLT119" s="95"/>
      <c r="RLU119" s="95"/>
      <c r="RLV119" s="95"/>
      <c r="RLW119" s="95"/>
      <c r="RLX119" s="95"/>
      <c r="RLY119" s="95"/>
      <c r="RLZ119" s="95"/>
      <c r="RMA119" s="95"/>
      <c r="RMB119" s="95"/>
      <c r="RMC119" s="95"/>
      <c r="RMD119" s="95"/>
      <c r="RME119" s="95"/>
      <c r="RMF119" s="95"/>
      <c r="RMG119" s="95"/>
      <c r="RMH119" s="95"/>
      <c r="RMI119" s="95"/>
      <c r="RMJ119" s="95"/>
      <c r="RMK119" s="95"/>
      <c r="RML119" s="95"/>
      <c r="RMM119" s="95"/>
      <c r="RMN119" s="95"/>
      <c r="RMO119" s="95"/>
      <c r="RMP119" s="95"/>
      <c r="RMQ119" s="95"/>
      <c r="RMR119" s="95"/>
      <c r="RMS119" s="95"/>
      <c r="RMT119" s="95"/>
      <c r="RMU119" s="95"/>
      <c r="RMV119" s="95"/>
      <c r="RMW119" s="95"/>
      <c r="RMX119" s="95"/>
      <c r="RMY119" s="95"/>
      <c r="RMZ119" s="95"/>
      <c r="RNA119" s="95"/>
      <c r="RNB119" s="95"/>
      <c r="RNC119" s="95"/>
      <c r="RND119" s="95"/>
      <c r="RNE119" s="95"/>
      <c r="RNF119" s="95"/>
      <c r="RNG119" s="95"/>
      <c r="RNH119" s="95"/>
      <c r="RNI119" s="95"/>
      <c r="RNJ119" s="95"/>
      <c r="RNK119" s="95"/>
      <c r="RNL119" s="95"/>
      <c r="RNM119" s="95"/>
      <c r="RNN119" s="95"/>
      <c r="RNO119" s="95"/>
      <c r="RNP119" s="95"/>
      <c r="RNQ119" s="95"/>
      <c r="RNR119" s="95"/>
      <c r="RNS119" s="95"/>
      <c r="RNT119" s="95"/>
      <c r="RNU119" s="95"/>
      <c r="RNV119" s="95"/>
      <c r="RNW119" s="95"/>
      <c r="RNX119" s="95"/>
      <c r="RNY119" s="95"/>
      <c r="RNZ119" s="95"/>
      <c r="ROA119" s="95"/>
      <c r="ROB119" s="95"/>
      <c r="ROC119" s="95"/>
      <c r="ROD119" s="95"/>
      <c r="ROE119" s="95"/>
      <c r="ROF119" s="95"/>
      <c r="ROG119" s="95"/>
      <c r="ROH119" s="95"/>
      <c r="ROI119" s="95"/>
      <c r="ROJ119" s="95"/>
      <c r="ROK119" s="95"/>
      <c r="ROL119" s="95"/>
      <c r="ROM119" s="95"/>
      <c r="RON119" s="95"/>
      <c r="ROO119" s="95"/>
      <c r="ROP119" s="95"/>
      <c r="ROQ119" s="95"/>
      <c r="ROR119" s="95"/>
      <c r="ROS119" s="95"/>
      <c r="ROT119" s="95"/>
      <c r="ROU119" s="95"/>
      <c r="ROV119" s="95"/>
      <c r="ROW119" s="95"/>
      <c r="ROX119" s="95"/>
      <c r="ROY119" s="95"/>
      <c r="ROZ119" s="95"/>
      <c r="RPA119" s="95"/>
      <c r="RPB119" s="95"/>
      <c r="RPC119" s="95"/>
      <c r="RPD119" s="95"/>
      <c r="RPE119" s="95"/>
      <c r="RPF119" s="95"/>
      <c r="RPG119" s="95"/>
      <c r="RPH119" s="95"/>
      <c r="RPI119" s="95"/>
      <c r="RPJ119" s="95"/>
      <c r="RPK119" s="95"/>
      <c r="RPL119" s="95"/>
      <c r="RPM119" s="95"/>
      <c r="RPN119" s="95"/>
      <c r="RPO119" s="95"/>
      <c r="RPP119" s="95"/>
      <c r="RPQ119" s="95"/>
      <c r="RPR119" s="95"/>
      <c r="RPS119" s="95"/>
      <c r="RPT119" s="95"/>
      <c r="RPU119" s="95"/>
      <c r="RPV119" s="95"/>
      <c r="RPW119" s="95"/>
      <c r="RPX119" s="95"/>
      <c r="RPY119" s="95"/>
      <c r="RPZ119" s="95"/>
      <c r="RQA119" s="95"/>
      <c r="RQB119" s="95"/>
      <c r="RQC119" s="95"/>
      <c r="RQD119" s="95"/>
      <c r="RQE119" s="95"/>
      <c r="RQF119" s="95"/>
      <c r="RQG119" s="95"/>
      <c r="RQH119" s="95"/>
      <c r="RQI119" s="95"/>
      <c r="RQJ119" s="95"/>
      <c r="RQK119" s="95"/>
      <c r="RQL119" s="95"/>
      <c r="RQM119" s="95"/>
      <c r="RQN119" s="95"/>
      <c r="RQO119" s="95"/>
      <c r="RQP119" s="95"/>
      <c r="RQQ119" s="95"/>
      <c r="RQR119" s="95"/>
      <c r="RQS119" s="95"/>
      <c r="RQT119" s="95"/>
      <c r="RQU119" s="95"/>
      <c r="RQV119" s="95"/>
      <c r="RQW119" s="95"/>
      <c r="RQX119" s="95"/>
      <c r="RQY119" s="95"/>
      <c r="RQZ119" s="95"/>
      <c r="RRA119" s="95"/>
      <c r="RRB119" s="95"/>
      <c r="RRC119" s="95"/>
      <c r="RRD119" s="95"/>
      <c r="RRE119" s="95"/>
      <c r="RRF119" s="95"/>
      <c r="RRG119" s="95"/>
      <c r="RRH119" s="95"/>
      <c r="RRI119" s="95"/>
      <c r="RRJ119" s="95"/>
      <c r="RRK119" s="95"/>
      <c r="RRL119" s="95"/>
      <c r="RRM119" s="95"/>
      <c r="RRN119" s="95"/>
      <c r="RRO119" s="95"/>
      <c r="RRP119" s="95"/>
      <c r="RRQ119" s="95"/>
      <c r="RRR119" s="95"/>
      <c r="RRS119" s="95"/>
      <c r="RRT119" s="95"/>
      <c r="RRU119" s="95"/>
      <c r="RRV119" s="95"/>
      <c r="RRW119" s="95"/>
      <c r="RRX119" s="95"/>
      <c r="RRY119" s="95"/>
      <c r="RRZ119" s="95"/>
      <c r="RSA119" s="95"/>
      <c r="RSB119" s="95"/>
      <c r="RSC119" s="95"/>
      <c r="RSD119" s="95"/>
      <c r="RSE119" s="95"/>
      <c r="RSF119" s="95"/>
      <c r="RSG119" s="95"/>
      <c r="RSH119" s="95"/>
      <c r="RSI119" s="95"/>
      <c r="RSJ119" s="95"/>
      <c r="RSK119" s="95"/>
      <c r="RSL119" s="95"/>
      <c r="RSM119" s="95"/>
      <c r="RSN119" s="95"/>
      <c r="RSO119" s="95"/>
      <c r="RSP119" s="95"/>
      <c r="RSQ119" s="95"/>
      <c r="RSR119" s="95"/>
      <c r="RSS119" s="95"/>
      <c r="RST119" s="95"/>
      <c r="RSU119" s="95"/>
      <c r="RSV119" s="95"/>
      <c r="RSW119" s="95"/>
      <c r="RSX119" s="95"/>
      <c r="RSY119" s="95"/>
      <c r="RSZ119" s="95"/>
      <c r="RTA119" s="95"/>
      <c r="RTB119" s="95"/>
      <c r="RTC119" s="95"/>
      <c r="RTD119" s="95"/>
      <c r="RTE119" s="95"/>
      <c r="RTF119" s="95"/>
      <c r="RTG119" s="95"/>
      <c r="RTH119" s="95"/>
      <c r="RTI119" s="95"/>
      <c r="RTJ119" s="95"/>
      <c r="RTK119" s="95"/>
      <c r="RTL119" s="95"/>
      <c r="RTM119" s="95"/>
      <c r="RTN119" s="95"/>
      <c r="RTO119" s="95"/>
      <c r="RTP119" s="95"/>
      <c r="RTQ119" s="95"/>
      <c r="RTR119" s="95"/>
      <c r="RTS119" s="95"/>
      <c r="RTT119" s="95"/>
      <c r="RTU119" s="95"/>
      <c r="RTV119" s="95"/>
      <c r="RTW119" s="95"/>
      <c r="RTX119" s="95"/>
      <c r="RTY119" s="95"/>
      <c r="RTZ119" s="95"/>
      <c r="RUA119" s="95"/>
      <c r="RUB119" s="95"/>
      <c r="RUC119" s="95"/>
      <c r="RUD119" s="95"/>
      <c r="RUE119" s="95"/>
      <c r="RUF119" s="95"/>
      <c r="RUG119" s="95"/>
      <c r="RUH119" s="95"/>
      <c r="RUI119" s="95"/>
      <c r="RUJ119" s="95"/>
      <c r="RUK119" s="95"/>
      <c r="RUL119" s="95"/>
      <c r="RUM119" s="95"/>
      <c r="RUN119" s="95"/>
      <c r="RUO119" s="95"/>
      <c r="RUP119" s="95"/>
      <c r="RUQ119" s="95"/>
      <c r="RUR119" s="95"/>
      <c r="RUS119" s="95"/>
      <c r="RUT119" s="95"/>
      <c r="RUU119" s="95"/>
      <c r="RUV119" s="95"/>
      <c r="RUW119" s="95"/>
      <c r="RUX119" s="95"/>
      <c r="RUY119" s="95"/>
      <c r="RUZ119" s="95"/>
      <c r="RVA119" s="95"/>
      <c r="RVB119" s="95"/>
      <c r="RVC119" s="95"/>
      <c r="RVD119" s="95"/>
      <c r="RVE119" s="95"/>
      <c r="RVF119" s="95"/>
      <c r="RVG119" s="95"/>
      <c r="RVH119" s="95"/>
      <c r="RVI119" s="95"/>
      <c r="RVJ119" s="95"/>
      <c r="RVK119" s="95"/>
      <c r="RVL119" s="95"/>
      <c r="RVM119" s="95"/>
      <c r="RVN119" s="95"/>
      <c r="RVO119" s="95"/>
      <c r="RVP119" s="95"/>
      <c r="RVQ119" s="95"/>
      <c r="RVR119" s="95"/>
      <c r="RVS119" s="95"/>
      <c r="RVT119" s="95"/>
      <c r="RVU119" s="95"/>
      <c r="RVV119" s="95"/>
      <c r="RVW119" s="95"/>
      <c r="RVX119" s="95"/>
      <c r="RVY119" s="95"/>
      <c r="RVZ119" s="95"/>
      <c r="RWA119" s="95"/>
      <c r="RWB119" s="95"/>
      <c r="RWC119" s="95"/>
      <c r="RWD119" s="95"/>
      <c r="RWE119" s="95"/>
      <c r="RWF119" s="95"/>
      <c r="RWG119" s="95"/>
      <c r="RWH119" s="95"/>
      <c r="RWI119" s="95"/>
      <c r="RWJ119" s="95"/>
      <c r="RWK119" s="95"/>
      <c r="RWL119" s="95"/>
      <c r="RWM119" s="95"/>
      <c r="RWN119" s="95"/>
      <c r="RWO119" s="95"/>
      <c r="RWP119" s="95"/>
      <c r="RWQ119" s="95"/>
      <c r="RWR119" s="95"/>
      <c r="RWS119" s="95"/>
      <c r="RWT119" s="95"/>
      <c r="RWU119" s="95"/>
      <c r="RWV119" s="95"/>
      <c r="RWW119" s="95"/>
      <c r="RWX119" s="95"/>
      <c r="RWY119" s="95"/>
      <c r="RWZ119" s="95"/>
      <c r="RXA119" s="95"/>
      <c r="RXB119" s="95"/>
      <c r="RXC119" s="95"/>
      <c r="RXD119" s="95"/>
      <c r="RXE119" s="95"/>
      <c r="RXF119" s="95"/>
      <c r="RXG119" s="95"/>
      <c r="RXH119" s="95"/>
      <c r="RXI119" s="95"/>
      <c r="RXJ119" s="95"/>
      <c r="RXK119" s="95"/>
      <c r="RXL119" s="95"/>
      <c r="RXM119" s="95"/>
      <c r="RXN119" s="95"/>
      <c r="RXO119" s="95"/>
      <c r="RXP119" s="95"/>
      <c r="RXQ119" s="95"/>
      <c r="RXR119" s="95"/>
      <c r="RXS119" s="95"/>
      <c r="RXT119" s="95"/>
      <c r="RXU119" s="95"/>
      <c r="RXV119" s="95"/>
      <c r="RXW119" s="95"/>
      <c r="RXX119" s="95"/>
      <c r="RXY119" s="95"/>
      <c r="RXZ119" s="95"/>
      <c r="RYA119" s="95"/>
      <c r="RYB119" s="95"/>
      <c r="RYC119" s="95"/>
      <c r="RYD119" s="95"/>
      <c r="RYE119" s="95"/>
      <c r="RYF119" s="95"/>
      <c r="RYG119" s="95"/>
      <c r="RYH119" s="95"/>
      <c r="RYI119" s="95"/>
      <c r="RYJ119" s="95"/>
      <c r="RYK119" s="95"/>
      <c r="RYL119" s="95"/>
      <c r="RYM119" s="95"/>
      <c r="RYN119" s="95"/>
      <c r="RYO119" s="95"/>
      <c r="RYP119" s="95"/>
      <c r="RYQ119" s="95"/>
      <c r="RYR119" s="95"/>
      <c r="RYS119" s="95"/>
      <c r="RYT119" s="95"/>
      <c r="RYU119" s="95"/>
      <c r="RYV119" s="95"/>
      <c r="RYW119" s="95"/>
      <c r="RYX119" s="95"/>
      <c r="RYY119" s="95"/>
      <c r="RYZ119" s="95"/>
      <c r="RZA119" s="95"/>
      <c r="RZB119" s="95"/>
      <c r="RZC119" s="95"/>
      <c r="RZD119" s="95"/>
      <c r="RZE119" s="95"/>
      <c r="RZF119" s="95"/>
      <c r="RZG119" s="95"/>
      <c r="RZH119" s="95"/>
      <c r="RZI119" s="95"/>
      <c r="RZJ119" s="95"/>
      <c r="RZK119" s="95"/>
      <c r="RZL119" s="95"/>
      <c r="RZM119" s="95"/>
      <c r="RZN119" s="95"/>
      <c r="RZO119" s="95"/>
      <c r="RZP119" s="95"/>
      <c r="RZQ119" s="95"/>
      <c r="RZR119" s="95"/>
      <c r="RZS119" s="95"/>
      <c r="RZT119" s="95"/>
      <c r="RZU119" s="95"/>
      <c r="RZV119" s="95"/>
      <c r="RZW119" s="95"/>
      <c r="RZX119" s="95"/>
      <c r="RZY119" s="95"/>
      <c r="RZZ119" s="95"/>
      <c r="SAA119" s="95"/>
      <c r="SAB119" s="95"/>
      <c r="SAC119" s="95"/>
      <c r="SAD119" s="95"/>
      <c r="SAE119" s="95"/>
      <c r="SAF119" s="95"/>
      <c r="SAG119" s="95"/>
      <c r="SAH119" s="95"/>
      <c r="SAI119" s="95"/>
      <c r="SAJ119" s="95"/>
      <c r="SAK119" s="95"/>
      <c r="SAL119" s="95"/>
      <c r="SAM119" s="95"/>
      <c r="SAN119" s="95"/>
      <c r="SAO119" s="95"/>
      <c r="SAP119" s="95"/>
      <c r="SAQ119" s="95"/>
      <c r="SAR119" s="95"/>
      <c r="SAS119" s="95"/>
      <c r="SAT119" s="95"/>
      <c r="SAU119" s="95"/>
      <c r="SAV119" s="95"/>
      <c r="SAW119" s="95"/>
      <c r="SAX119" s="95"/>
      <c r="SAY119" s="95"/>
      <c r="SAZ119" s="95"/>
      <c r="SBA119" s="95"/>
      <c r="SBB119" s="95"/>
      <c r="SBC119" s="95"/>
      <c r="SBD119" s="95"/>
      <c r="SBE119" s="95"/>
      <c r="SBF119" s="95"/>
      <c r="SBG119" s="95"/>
      <c r="SBH119" s="95"/>
      <c r="SBI119" s="95"/>
      <c r="SBJ119" s="95"/>
      <c r="SBK119" s="95"/>
      <c r="SBL119" s="95"/>
      <c r="SBM119" s="95"/>
      <c r="SBN119" s="95"/>
      <c r="SBO119" s="95"/>
      <c r="SBP119" s="95"/>
      <c r="SBQ119" s="95"/>
      <c r="SBR119" s="95"/>
      <c r="SBS119" s="95"/>
      <c r="SBT119" s="95"/>
      <c r="SBU119" s="95"/>
      <c r="SBV119" s="95"/>
      <c r="SBW119" s="95"/>
      <c r="SBX119" s="95"/>
      <c r="SBY119" s="95"/>
      <c r="SBZ119" s="95"/>
      <c r="SCA119" s="95"/>
      <c r="SCB119" s="95"/>
      <c r="SCC119" s="95"/>
      <c r="SCD119" s="95"/>
      <c r="SCE119" s="95"/>
      <c r="SCF119" s="95"/>
      <c r="SCG119" s="95"/>
      <c r="SCH119" s="95"/>
      <c r="SCI119" s="95"/>
      <c r="SCJ119" s="95"/>
      <c r="SCK119" s="95"/>
      <c r="SCL119" s="95"/>
      <c r="SCM119" s="95"/>
      <c r="SCN119" s="95"/>
      <c r="SCO119" s="95"/>
      <c r="SCP119" s="95"/>
      <c r="SCQ119" s="95"/>
      <c r="SCR119" s="95"/>
      <c r="SCS119" s="95"/>
      <c r="SCT119" s="95"/>
      <c r="SCU119" s="95"/>
      <c r="SCV119" s="95"/>
      <c r="SCW119" s="95"/>
      <c r="SCX119" s="95"/>
      <c r="SCY119" s="95"/>
      <c r="SCZ119" s="95"/>
      <c r="SDA119" s="95"/>
      <c r="SDB119" s="95"/>
      <c r="SDC119" s="95"/>
      <c r="SDD119" s="95"/>
      <c r="SDE119" s="95"/>
      <c r="SDF119" s="95"/>
      <c r="SDG119" s="95"/>
      <c r="SDH119" s="95"/>
      <c r="SDI119" s="95"/>
      <c r="SDJ119" s="95"/>
      <c r="SDK119" s="95"/>
      <c r="SDL119" s="95"/>
      <c r="SDM119" s="95"/>
      <c r="SDN119" s="95"/>
      <c r="SDO119" s="95"/>
      <c r="SDP119" s="95"/>
      <c r="SDQ119" s="95"/>
      <c r="SDR119" s="95"/>
      <c r="SDS119" s="95"/>
      <c r="SDT119" s="95"/>
      <c r="SDU119" s="95"/>
      <c r="SDV119" s="95"/>
      <c r="SDW119" s="95"/>
      <c r="SDX119" s="95"/>
      <c r="SDY119" s="95"/>
      <c r="SDZ119" s="95"/>
      <c r="SEA119" s="95"/>
      <c r="SEB119" s="95"/>
      <c r="SEC119" s="95"/>
      <c r="SED119" s="95"/>
      <c r="SEE119" s="95"/>
      <c r="SEF119" s="95"/>
      <c r="SEG119" s="95"/>
      <c r="SEH119" s="95"/>
      <c r="SEI119" s="95"/>
      <c r="SEJ119" s="95"/>
      <c r="SEK119" s="95"/>
      <c r="SEL119" s="95"/>
      <c r="SEM119" s="95"/>
      <c r="SEN119" s="95"/>
      <c r="SEO119" s="95"/>
      <c r="SEP119" s="95"/>
      <c r="SEQ119" s="95"/>
      <c r="SER119" s="95"/>
      <c r="SES119" s="95"/>
      <c r="SET119" s="95"/>
      <c r="SEU119" s="95"/>
      <c r="SEV119" s="95"/>
      <c r="SEW119" s="95"/>
      <c r="SEX119" s="95"/>
      <c r="SEY119" s="95"/>
      <c r="SEZ119" s="95"/>
      <c r="SFA119" s="95"/>
      <c r="SFB119" s="95"/>
      <c r="SFC119" s="95"/>
      <c r="SFD119" s="95"/>
      <c r="SFE119" s="95"/>
      <c r="SFF119" s="95"/>
      <c r="SFG119" s="95"/>
      <c r="SFH119" s="95"/>
      <c r="SFI119" s="95"/>
      <c r="SFJ119" s="95"/>
      <c r="SFK119" s="95"/>
      <c r="SFL119" s="95"/>
      <c r="SFM119" s="95"/>
      <c r="SFN119" s="95"/>
      <c r="SFO119" s="95"/>
      <c r="SFP119" s="95"/>
      <c r="SFQ119" s="95"/>
      <c r="SFR119" s="95"/>
      <c r="SFS119" s="95"/>
      <c r="SFT119" s="95"/>
      <c r="SFU119" s="95"/>
      <c r="SFV119" s="95"/>
      <c r="SFW119" s="95"/>
      <c r="SFX119" s="95"/>
      <c r="SFY119" s="95"/>
      <c r="SFZ119" s="95"/>
      <c r="SGA119" s="95"/>
      <c r="SGB119" s="95"/>
      <c r="SGC119" s="95"/>
      <c r="SGD119" s="95"/>
      <c r="SGE119" s="95"/>
      <c r="SGF119" s="95"/>
      <c r="SGG119" s="95"/>
      <c r="SGH119" s="95"/>
      <c r="SGI119" s="95"/>
      <c r="SGJ119" s="95"/>
      <c r="SGK119" s="95"/>
      <c r="SGL119" s="95"/>
      <c r="SGM119" s="95"/>
      <c r="SGN119" s="95"/>
      <c r="SGO119" s="95"/>
      <c r="SGP119" s="95"/>
      <c r="SGQ119" s="95"/>
      <c r="SGR119" s="95"/>
      <c r="SGS119" s="95"/>
      <c r="SGT119" s="95"/>
      <c r="SGU119" s="95"/>
      <c r="SGV119" s="95"/>
      <c r="SGW119" s="95"/>
      <c r="SGX119" s="95"/>
      <c r="SGY119" s="95"/>
      <c r="SGZ119" s="95"/>
      <c r="SHA119" s="95"/>
      <c r="SHB119" s="95"/>
      <c r="SHC119" s="95"/>
      <c r="SHD119" s="95"/>
      <c r="SHE119" s="95"/>
      <c r="SHF119" s="95"/>
      <c r="SHG119" s="95"/>
      <c r="SHH119" s="95"/>
      <c r="SHI119" s="95"/>
      <c r="SHJ119" s="95"/>
      <c r="SHK119" s="95"/>
      <c r="SHL119" s="95"/>
      <c r="SHM119" s="95"/>
      <c r="SHN119" s="95"/>
      <c r="SHO119" s="95"/>
      <c r="SHP119" s="95"/>
      <c r="SHQ119" s="95"/>
      <c r="SHR119" s="95"/>
      <c r="SHS119" s="95"/>
      <c r="SHT119" s="95"/>
      <c r="SHU119" s="95"/>
      <c r="SHV119" s="95"/>
      <c r="SHW119" s="95"/>
      <c r="SHX119" s="95"/>
      <c r="SHY119" s="95"/>
      <c r="SHZ119" s="95"/>
      <c r="SIA119" s="95"/>
      <c r="SIB119" s="95"/>
      <c r="SIC119" s="95"/>
      <c r="SID119" s="95"/>
      <c r="SIE119" s="95"/>
      <c r="SIF119" s="95"/>
      <c r="SIG119" s="95"/>
      <c r="SIH119" s="95"/>
      <c r="SII119" s="95"/>
      <c r="SIJ119" s="95"/>
      <c r="SIK119" s="95"/>
      <c r="SIL119" s="95"/>
      <c r="SIM119" s="95"/>
      <c r="SIN119" s="95"/>
      <c r="SIO119" s="95"/>
      <c r="SIP119" s="95"/>
      <c r="SIQ119" s="95"/>
      <c r="SIR119" s="95"/>
      <c r="SIS119" s="95"/>
      <c r="SIT119" s="95"/>
      <c r="SIU119" s="95"/>
      <c r="SIV119" s="95"/>
      <c r="SIW119" s="95"/>
      <c r="SIX119" s="95"/>
      <c r="SIY119" s="95"/>
      <c r="SIZ119" s="95"/>
      <c r="SJA119" s="95"/>
      <c r="SJB119" s="95"/>
      <c r="SJC119" s="95"/>
      <c r="SJD119" s="95"/>
      <c r="SJE119" s="95"/>
      <c r="SJF119" s="95"/>
      <c r="SJG119" s="95"/>
      <c r="SJH119" s="95"/>
      <c r="SJI119" s="95"/>
      <c r="SJJ119" s="95"/>
      <c r="SJK119" s="95"/>
      <c r="SJL119" s="95"/>
      <c r="SJM119" s="95"/>
      <c r="SJN119" s="95"/>
      <c r="SJO119" s="95"/>
      <c r="SJP119" s="95"/>
      <c r="SJQ119" s="95"/>
      <c r="SJR119" s="95"/>
      <c r="SJS119" s="95"/>
      <c r="SJT119" s="95"/>
      <c r="SJU119" s="95"/>
      <c r="SJV119" s="95"/>
      <c r="SJW119" s="95"/>
      <c r="SJX119" s="95"/>
      <c r="SJY119" s="95"/>
      <c r="SJZ119" s="95"/>
      <c r="SKA119" s="95"/>
      <c r="SKB119" s="95"/>
      <c r="SKC119" s="95"/>
      <c r="SKD119" s="95"/>
      <c r="SKE119" s="95"/>
      <c r="SKF119" s="95"/>
      <c r="SKG119" s="95"/>
      <c r="SKH119" s="95"/>
      <c r="SKI119" s="95"/>
      <c r="SKJ119" s="95"/>
      <c r="SKK119" s="95"/>
      <c r="SKL119" s="95"/>
      <c r="SKM119" s="95"/>
      <c r="SKN119" s="95"/>
      <c r="SKO119" s="95"/>
      <c r="SKP119" s="95"/>
      <c r="SKQ119" s="95"/>
      <c r="SKR119" s="95"/>
      <c r="SKS119" s="95"/>
      <c r="SKT119" s="95"/>
      <c r="SKU119" s="95"/>
      <c r="SKV119" s="95"/>
      <c r="SKW119" s="95"/>
      <c r="SKX119" s="95"/>
      <c r="SKY119" s="95"/>
      <c r="SKZ119" s="95"/>
      <c r="SLA119" s="95"/>
      <c r="SLB119" s="95"/>
      <c r="SLC119" s="95"/>
      <c r="SLD119" s="95"/>
      <c r="SLE119" s="95"/>
      <c r="SLF119" s="95"/>
      <c r="SLG119" s="95"/>
      <c r="SLH119" s="95"/>
      <c r="SLI119" s="95"/>
      <c r="SLJ119" s="95"/>
      <c r="SLK119" s="95"/>
      <c r="SLL119" s="95"/>
      <c r="SLM119" s="95"/>
      <c r="SLN119" s="95"/>
      <c r="SLO119" s="95"/>
      <c r="SLP119" s="95"/>
      <c r="SLQ119" s="95"/>
      <c r="SLR119" s="95"/>
      <c r="SLS119" s="95"/>
      <c r="SLT119" s="95"/>
      <c r="SLU119" s="95"/>
      <c r="SLV119" s="95"/>
      <c r="SLW119" s="95"/>
      <c r="SLX119" s="95"/>
      <c r="SLY119" s="95"/>
      <c r="SLZ119" s="95"/>
      <c r="SMA119" s="95"/>
      <c r="SMB119" s="95"/>
      <c r="SMC119" s="95"/>
      <c r="SMD119" s="95"/>
      <c r="SME119" s="95"/>
      <c r="SMF119" s="95"/>
      <c r="SMG119" s="95"/>
      <c r="SMH119" s="95"/>
      <c r="SMI119" s="95"/>
      <c r="SMJ119" s="95"/>
      <c r="SMK119" s="95"/>
      <c r="SML119" s="95"/>
      <c r="SMM119" s="95"/>
      <c r="SMN119" s="95"/>
      <c r="SMO119" s="95"/>
      <c r="SMP119" s="95"/>
      <c r="SMQ119" s="95"/>
      <c r="SMR119" s="95"/>
      <c r="SMS119" s="95"/>
      <c r="SMT119" s="95"/>
      <c r="SMU119" s="95"/>
      <c r="SMV119" s="95"/>
      <c r="SMW119" s="95"/>
      <c r="SMX119" s="95"/>
      <c r="SMY119" s="95"/>
      <c r="SMZ119" s="95"/>
      <c r="SNA119" s="95"/>
      <c r="SNB119" s="95"/>
      <c r="SNC119" s="95"/>
      <c r="SND119" s="95"/>
      <c r="SNE119" s="95"/>
      <c r="SNF119" s="95"/>
      <c r="SNG119" s="95"/>
      <c r="SNH119" s="95"/>
      <c r="SNI119" s="95"/>
      <c r="SNJ119" s="95"/>
      <c r="SNK119" s="95"/>
      <c r="SNL119" s="95"/>
      <c r="SNM119" s="95"/>
      <c r="SNN119" s="95"/>
      <c r="SNO119" s="95"/>
      <c r="SNP119" s="95"/>
      <c r="SNQ119" s="95"/>
      <c r="SNR119" s="95"/>
      <c r="SNS119" s="95"/>
      <c r="SNT119" s="95"/>
      <c r="SNU119" s="95"/>
      <c r="SNV119" s="95"/>
      <c r="SNW119" s="95"/>
      <c r="SNX119" s="95"/>
      <c r="SNY119" s="95"/>
      <c r="SNZ119" s="95"/>
      <c r="SOA119" s="95"/>
      <c r="SOB119" s="95"/>
      <c r="SOC119" s="95"/>
      <c r="SOD119" s="95"/>
      <c r="SOE119" s="95"/>
      <c r="SOF119" s="95"/>
      <c r="SOG119" s="95"/>
      <c r="SOH119" s="95"/>
      <c r="SOI119" s="95"/>
      <c r="SOJ119" s="95"/>
      <c r="SOK119" s="95"/>
      <c r="SOL119" s="95"/>
      <c r="SOM119" s="95"/>
      <c r="SON119" s="95"/>
      <c r="SOO119" s="95"/>
      <c r="SOP119" s="95"/>
      <c r="SOQ119" s="95"/>
      <c r="SOR119" s="95"/>
      <c r="SOS119" s="95"/>
      <c r="SOT119" s="95"/>
      <c r="SOU119" s="95"/>
      <c r="SOV119" s="95"/>
      <c r="SOW119" s="95"/>
      <c r="SOX119" s="95"/>
      <c r="SOY119" s="95"/>
      <c r="SOZ119" s="95"/>
      <c r="SPA119" s="95"/>
      <c r="SPB119" s="95"/>
      <c r="SPC119" s="95"/>
      <c r="SPD119" s="95"/>
      <c r="SPE119" s="95"/>
      <c r="SPF119" s="95"/>
      <c r="SPG119" s="95"/>
      <c r="SPH119" s="95"/>
      <c r="SPI119" s="95"/>
      <c r="SPJ119" s="95"/>
      <c r="SPK119" s="95"/>
      <c r="SPL119" s="95"/>
      <c r="SPM119" s="95"/>
      <c r="SPN119" s="95"/>
      <c r="SPO119" s="95"/>
      <c r="SPP119" s="95"/>
      <c r="SPQ119" s="95"/>
      <c r="SPR119" s="95"/>
      <c r="SPS119" s="95"/>
      <c r="SPT119" s="95"/>
      <c r="SPU119" s="95"/>
      <c r="SPV119" s="95"/>
      <c r="SPW119" s="95"/>
      <c r="SPX119" s="95"/>
      <c r="SPY119" s="95"/>
      <c r="SPZ119" s="95"/>
      <c r="SQA119" s="95"/>
      <c r="SQB119" s="95"/>
      <c r="SQC119" s="95"/>
      <c r="SQD119" s="95"/>
      <c r="SQE119" s="95"/>
      <c r="SQF119" s="95"/>
      <c r="SQG119" s="95"/>
      <c r="SQH119" s="95"/>
      <c r="SQI119" s="95"/>
      <c r="SQJ119" s="95"/>
      <c r="SQK119" s="95"/>
      <c r="SQL119" s="95"/>
      <c r="SQM119" s="95"/>
      <c r="SQN119" s="95"/>
      <c r="SQO119" s="95"/>
      <c r="SQP119" s="95"/>
      <c r="SQQ119" s="95"/>
      <c r="SQR119" s="95"/>
      <c r="SQS119" s="95"/>
      <c r="SQT119" s="95"/>
      <c r="SQU119" s="95"/>
      <c r="SQV119" s="95"/>
      <c r="SQW119" s="95"/>
      <c r="SQX119" s="95"/>
      <c r="SQY119" s="95"/>
      <c r="SQZ119" s="95"/>
      <c r="SRA119" s="95"/>
      <c r="SRB119" s="95"/>
      <c r="SRC119" s="95"/>
      <c r="SRD119" s="95"/>
      <c r="SRE119" s="95"/>
      <c r="SRF119" s="95"/>
      <c r="SRG119" s="95"/>
      <c r="SRH119" s="95"/>
      <c r="SRI119" s="95"/>
      <c r="SRJ119" s="95"/>
      <c r="SRK119" s="95"/>
      <c r="SRL119" s="95"/>
      <c r="SRM119" s="95"/>
      <c r="SRN119" s="95"/>
      <c r="SRO119" s="95"/>
      <c r="SRP119" s="95"/>
      <c r="SRQ119" s="95"/>
      <c r="SRR119" s="95"/>
      <c r="SRS119" s="95"/>
      <c r="SRT119" s="95"/>
      <c r="SRU119" s="95"/>
      <c r="SRV119" s="95"/>
      <c r="SRW119" s="95"/>
      <c r="SRX119" s="95"/>
      <c r="SRY119" s="95"/>
      <c r="SRZ119" s="95"/>
      <c r="SSA119" s="95"/>
      <c r="SSB119" s="95"/>
      <c r="SSC119" s="95"/>
      <c r="SSD119" s="95"/>
      <c r="SSE119" s="95"/>
      <c r="SSF119" s="95"/>
      <c r="SSG119" s="95"/>
      <c r="SSH119" s="95"/>
      <c r="SSI119" s="95"/>
      <c r="SSJ119" s="95"/>
      <c r="SSK119" s="95"/>
      <c r="SSL119" s="95"/>
      <c r="SSM119" s="95"/>
      <c r="SSN119" s="95"/>
      <c r="SSO119" s="95"/>
      <c r="SSP119" s="95"/>
      <c r="SSQ119" s="95"/>
      <c r="SSR119" s="95"/>
      <c r="SSS119" s="95"/>
      <c r="SST119" s="95"/>
      <c r="SSU119" s="95"/>
      <c r="SSV119" s="95"/>
      <c r="SSW119" s="95"/>
      <c r="SSX119" s="95"/>
      <c r="SSY119" s="95"/>
      <c r="SSZ119" s="95"/>
      <c r="STA119" s="95"/>
      <c r="STB119" s="95"/>
      <c r="STC119" s="95"/>
      <c r="STD119" s="95"/>
      <c r="STE119" s="95"/>
      <c r="STF119" s="95"/>
      <c r="STG119" s="95"/>
      <c r="STH119" s="95"/>
      <c r="STI119" s="95"/>
      <c r="STJ119" s="95"/>
      <c r="STK119" s="95"/>
      <c r="STL119" s="95"/>
      <c r="STM119" s="95"/>
      <c r="STN119" s="95"/>
      <c r="STO119" s="95"/>
      <c r="STP119" s="95"/>
      <c r="STQ119" s="95"/>
      <c r="STR119" s="95"/>
      <c r="STS119" s="95"/>
      <c r="STT119" s="95"/>
      <c r="STU119" s="95"/>
      <c r="STV119" s="95"/>
      <c r="STW119" s="95"/>
      <c r="STX119" s="95"/>
      <c r="STY119" s="95"/>
      <c r="STZ119" s="95"/>
      <c r="SUA119" s="95"/>
      <c r="SUB119" s="95"/>
      <c r="SUC119" s="95"/>
      <c r="SUD119" s="95"/>
      <c r="SUE119" s="95"/>
      <c r="SUF119" s="95"/>
      <c r="SUG119" s="95"/>
      <c r="SUH119" s="95"/>
      <c r="SUI119" s="95"/>
      <c r="SUJ119" s="95"/>
      <c r="SUK119" s="95"/>
      <c r="SUL119" s="95"/>
      <c r="SUM119" s="95"/>
      <c r="SUN119" s="95"/>
      <c r="SUO119" s="95"/>
      <c r="SUP119" s="95"/>
      <c r="SUQ119" s="95"/>
      <c r="SUR119" s="95"/>
      <c r="SUS119" s="95"/>
      <c r="SUT119" s="95"/>
      <c r="SUU119" s="95"/>
      <c r="SUV119" s="95"/>
      <c r="SUW119" s="95"/>
      <c r="SUX119" s="95"/>
      <c r="SUY119" s="95"/>
      <c r="SUZ119" s="95"/>
      <c r="SVA119" s="95"/>
      <c r="SVB119" s="95"/>
      <c r="SVC119" s="95"/>
      <c r="SVD119" s="95"/>
      <c r="SVE119" s="95"/>
      <c r="SVF119" s="95"/>
      <c r="SVG119" s="95"/>
      <c r="SVH119" s="95"/>
      <c r="SVI119" s="95"/>
      <c r="SVJ119" s="95"/>
      <c r="SVK119" s="95"/>
      <c r="SVL119" s="95"/>
      <c r="SVM119" s="95"/>
      <c r="SVN119" s="95"/>
      <c r="SVO119" s="95"/>
      <c r="SVP119" s="95"/>
      <c r="SVQ119" s="95"/>
      <c r="SVR119" s="95"/>
      <c r="SVS119" s="95"/>
      <c r="SVT119" s="95"/>
      <c r="SVU119" s="95"/>
      <c r="SVV119" s="95"/>
      <c r="SVW119" s="95"/>
      <c r="SVX119" s="95"/>
      <c r="SVY119" s="95"/>
      <c r="SVZ119" s="95"/>
      <c r="SWA119" s="95"/>
      <c r="SWB119" s="95"/>
      <c r="SWC119" s="95"/>
      <c r="SWD119" s="95"/>
      <c r="SWE119" s="95"/>
      <c r="SWF119" s="95"/>
      <c r="SWG119" s="95"/>
      <c r="SWH119" s="95"/>
      <c r="SWI119" s="95"/>
      <c r="SWJ119" s="95"/>
      <c r="SWK119" s="95"/>
      <c r="SWL119" s="95"/>
      <c r="SWM119" s="95"/>
      <c r="SWN119" s="95"/>
      <c r="SWO119" s="95"/>
      <c r="SWP119" s="95"/>
      <c r="SWQ119" s="95"/>
      <c r="SWR119" s="95"/>
      <c r="SWS119" s="95"/>
      <c r="SWT119" s="95"/>
      <c r="SWU119" s="95"/>
      <c r="SWV119" s="95"/>
      <c r="SWW119" s="95"/>
      <c r="SWX119" s="95"/>
      <c r="SWY119" s="95"/>
      <c r="SWZ119" s="95"/>
      <c r="SXA119" s="95"/>
      <c r="SXB119" s="95"/>
      <c r="SXC119" s="95"/>
      <c r="SXD119" s="95"/>
      <c r="SXE119" s="95"/>
      <c r="SXF119" s="95"/>
      <c r="SXG119" s="95"/>
      <c r="SXH119" s="95"/>
      <c r="SXI119" s="95"/>
      <c r="SXJ119" s="95"/>
      <c r="SXK119" s="95"/>
      <c r="SXL119" s="95"/>
      <c r="SXM119" s="95"/>
      <c r="SXN119" s="95"/>
      <c r="SXO119" s="95"/>
      <c r="SXP119" s="95"/>
      <c r="SXQ119" s="95"/>
      <c r="SXR119" s="95"/>
      <c r="SXS119" s="95"/>
      <c r="SXT119" s="95"/>
      <c r="SXU119" s="95"/>
      <c r="SXV119" s="95"/>
      <c r="SXW119" s="95"/>
      <c r="SXX119" s="95"/>
      <c r="SXY119" s="95"/>
      <c r="SXZ119" s="95"/>
      <c r="SYA119" s="95"/>
      <c r="SYB119" s="95"/>
      <c r="SYC119" s="95"/>
      <c r="SYD119" s="95"/>
      <c r="SYE119" s="95"/>
      <c r="SYF119" s="95"/>
      <c r="SYG119" s="95"/>
      <c r="SYH119" s="95"/>
      <c r="SYI119" s="95"/>
      <c r="SYJ119" s="95"/>
      <c r="SYK119" s="95"/>
      <c r="SYL119" s="95"/>
      <c r="SYM119" s="95"/>
      <c r="SYN119" s="95"/>
      <c r="SYO119" s="95"/>
      <c r="SYP119" s="95"/>
      <c r="SYQ119" s="95"/>
      <c r="SYR119" s="95"/>
      <c r="SYS119" s="95"/>
      <c r="SYT119" s="95"/>
      <c r="SYU119" s="95"/>
      <c r="SYV119" s="95"/>
      <c r="SYW119" s="95"/>
      <c r="SYX119" s="95"/>
      <c r="SYY119" s="95"/>
      <c r="SYZ119" s="95"/>
      <c r="SZA119" s="95"/>
      <c r="SZB119" s="95"/>
      <c r="SZC119" s="95"/>
      <c r="SZD119" s="95"/>
      <c r="SZE119" s="95"/>
      <c r="SZF119" s="95"/>
      <c r="SZG119" s="95"/>
      <c r="SZH119" s="95"/>
      <c r="SZI119" s="95"/>
      <c r="SZJ119" s="95"/>
      <c r="SZK119" s="95"/>
      <c r="SZL119" s="95"/>
      <c r="SZM119" s="95"/>
      <c r="SZN119" s="95"/>
      <c r="SZO119" s="95"/>
      <c r="SZP119" s="95"/>
      <c r="SZQ119" s="95"/>
      <c r="SZR119" s="95"/>
      <c r="SZS119" s="95"/>
      <c r="SZT119" s="95"/>
      <c r="SZU119" s="95"/>
      <c r="SZV119" s="95"/>
      <c r="SZW119" s="95"/>
      <c r="SZX119" s="95"/>
      <c r="SZY119" s="95"/>
      <c r="SZZ119" s="95"/>
      <c r="TAA119" s="95"/>
      <c r="TAB119" s="95"/>
      <c r="TAC119" s="95"/>
      <c r="TAD119" s="95"/>
      <c r="TAE119" s="95"/>
      <c r="TAF119" s="95"/>
      <c r="TAG119" s="95"/>
      <c r="TAH119" s="95"/>
      <c r="TAI119" s="95"/>
      <c r="TAJ119" s="95"/>
      <c r="TAK119" s="95"/>
      <c r="TAL119" s="95"/>
      <c r="TAM119" s="95"/>
      <c r="TAN119" s="95"/>
      <c r="TAO119" s="95"/>
      <c r="TAP119" s="95"/>
      <c r="TAQ119" s="95"/>
      <c r="TAR119" s="95"/>
      <c r="TAS119" s="95"/>
      <c r="TAT119" s="95"/>
      <c r="TAU119" s="95"/>
      <c r="TAV119" s="95"/>
      <c r="TAW119" s="95"/>
      <c r="TAX119" s="95"/>
      <c r="TAY119" s="95"/>
      <c r="TAZ119" s="95"/>
      <c r="TBA119" s="95"/>
      <c r="TBB119" s="95"/>
      <c r="TBC119" s="95"/>
      <c r="TBD119" s="95"/>
      <c r="TBE119" s="95"/>
      <c r="TBF119" s="95"/>
      <c r="TBG119" s="95"/>
      <c r="TBH119" s="95"/>
      <c r="TBI119" s="95"/>
      <c r="TBJ119" s="95"/>
      <c r="TBK119" s="95"/>
      <c r="TBL119" s="95"/>
      <c r="TBM119" s="95"/>
      <c r="TBN119" s="95"/>
      <c r="TBO119" s="95"/>
      <c r="TBP119" s="95"/>
      <c r="TBQ119" s="95"/>
      <c r="TBR119" s="95"/>
      <c r="TBS119" s="95"/>
      <c r="TBT119" s="95"/>
      <c r="TBU119" s="95"/>
      <c r="TBV119" s="95"/>
      <c r="TBW119" s="95"/>
      <c r="TBX119" s="95"/>
      <c r="TBY119" s="95"/>
      <c r="TBZ119" s="95"/>
      <c r="TCA119" s="95"/>
      <c r="TCB119" s="95"/>
      <c r="TCC119" s="95"/>
      <c r="TCD119" s="95"/>
      <c r="TCE119" s="95"/>
      <c r="TCF119" s="95"/>
      <c r="TCG119" s="95"/>
      <c r="TCH119" s="95"/>
      <c r="TCI119" s="95"/>
      <c r="TCJ119" s="95"/>
      <c r="TCK119" s="95"/>
      <c r="TCL119" s="95"/>
      <c r="TCM119" s="95"/>
      <c r="TCN119" s="95"/>
      <c r="TCO119" s="95"/>
      <c r="TCP119" s="95"/>
      <c r="TCQ119" s="95"/>
      <c r="TCR119" s="95"/>
      <c r="TCS119" s="95"/>
      <c r="TCT119" s="95"/>
      <c r="TCU119" s="95"/>
      <c r="TCV119" s="95"/>
      <c r="TCW119" s="95"/>
      <c r="TCX119" s="95"/>
      <c r="TCY119" s="95"/>
      <c r="TCZ119" s="95"/>
      <c r="TDA119" s="95"/>
      <c r="TDB119" s="95"/>
      <c r="TDC119" s="95"/>
      <c r="TDD119" s="95"/>
      <c r="TDE119" s="95"/>
      <c r="TDF119" s="95"/>
      <c r="TDG119" s="95"/>
      <c r="TDH119" s="95"/>
      <c r="TDI119" s="95"/>
      <c r="TDJ119" s="95"/>
      <c r="TDK119" s="95"/>
      <c r="TDL119" s="95"/>
      <c r="TDM119" s="95"/>
      <c r="TDN119" s="95"/>
      <c r="TDO119" s="95"/>
      <c r="TDP119" s="95"/>
      <c r="TDQ119" s="95"/>
      <c r="TDR119" s="95"/>
      <c r="TDS119" s="95"/>
      <c r="TDT119" s="95"/>
      <c r="TDU119" s="95"/>
      <c r="TDV119" s="95"/>
      <c r="TDW119" s="95"/>
      <c r="TDX119" s="95"/>
      <c r="TDY119" s="95"/>
      <c r="TDZ119" s="95"/>
      <c r="TEA119" s="95"/>
      <c r="TEB119" s="95"/>
      <c r="TEC119" s="95"/>
      <c r="TED119" s="95"/>
      <c r="TEE119" s="95"/>
      <c r="TEF119" s="95"/>
      <c r="TEG119" s="95"/>
      <c r="TEH119" s="95"/>
      <c r="TEI119" s="95"/>
      <c r="TEJ119" s="95"/>
      <c r="TEK119" s="95"/>
      <c r="TEL119" s="95"/>
      <c r="TEM119" s="95"/>
      <c r="TEN119" s="95"/>
      <c r="TEO119" s="95"/>
      <c r="TEP119" s="95"/>
      <c r="TEQ119" s="95"/>
      <c r="TER119" s="95"/>
      <c r="TES119" s="95"/>
      <c r="TET119" s="95"/>
      <c r="TEU119" s="95"/>
      <c r="TEV119" s="95"/>
      <c r="TEW119" s="95"/>
      <c r="TEX119" s="95"/>
      <c r="TEY119" s="95"/>
      <c r="TEZ119" s="95"/>
      <c r="TFA119" s="95"/>
      <c r="TFB119" s="95"/>
      <c r="TFC119" s="95"/>
      <c r="TFD119" s="95"/>
      <c r="TFE119" s="95"/>
      <c r="TFF119" s="95"/>
      <c r="TFG119" s="95"/>
      <c r="TFH119" s="95"/>
      <c r="TFI119" s="95"/>
      <c r="TFJ119" s="95"/>
      <c r="TFK119" s="95"/>
      <c r="TFL119" s="95"/>
      <c r="TFM119" s="95"/>
      <c r="TFN119" s="95"/>
      <c r="TFO119" s="95"/>
      <c r="TFP119" s="95"/>
      <c r="TFQ119" s="95"/>
      <c r="TFR119" s="95"/>
      <c r="TFS119" s="95"/>
      <c r="TFT119" s="95"/>
      <c r="TFU119" s="95"/>
      <c r="TFV119" s="95"/>
      <c r="TFW119" s="95"/>
      <c r="TFX119" s="95"/>
      <c r="TFY119" s="95"/>
      <c r="TFZ119" s="95"/>
      <c r="TGA119" s="95"/>
      <c r="TGB119" s="95"/>
      <c r="TGC119" s="95"/>
      <c r="TGD119" s="95"/>
      <c r="TGE119" s="95"/>
      <c r="TGF119" s="95"/>
      <c r="TGG119" s="95"/>
      <c r="TGH119" s="95"/>
      <c r="TGI119" s="95"/>
      <c r="TGJ119" s="95"/>
      <c r="TGK119" s="95"/>
      <c r="TGL119" s="95"/>
      <c r="TGM119" s="95"/>
      <c r="TGN119" s="95"/>
      <c r="TGO119" s="95"/>
      <c r="TGP119" s="95"/>
      <c r="TGQ119" s="95"/>
      <c r="TGR119" s="95"/>
      <c r="TGS119" s="95"/>
      <c r="TGT119" s="95"/>
      <c r="TGU119" s="95"/>
      <c r="TGV119" s="95"/>
      <c r="TGW119" s="95"/>
      <c r="TGX119" s="95"/>
      <c r="TGY119" s="95"/>
      <c r="TGZ119" s="95"/>
      <c r="THA119" s="95"/>
      <c r="THB119" s="95"/>
      <c r="THC119" s="95"/>
      <c r="THD119" s="95"/>
      <c r="THE119" s="95"/>
      <c r="THF119" s="95"/>
      <c r="THG119" s="95"/>
      <c r="THH119" s="95"/>
      <c r="THI119" s="95"/>
      <c r="THJ119" s="95"/>
      <c r="THK119" s="95"/>
      <c r="THL119" s="95"/>
      <c r="THM119" s="95"/>
      <c r="THN119" s="95"/>
      <c r="THO119" s="95"/>
      <c r="THP119" s="95"/>
      <c r="THQ119" s="95"/>
      <c r="THR119" s="95"/>
      <c r="THS119" s="95"/>
      <c r="THT119" s="95"/>
      <c r="THU119" s="95"/>
      <c r="THV119" s="95"/>
      <c r="THW119" s="95"/>
      <c r="THX119" s="95"/>
      <c r="THY119" s="95"/>
      <c r="THZ119" s="95"/>
      <c r="TIA119" s="95"/>
      <c r="TIB119" s="95"/>
      <c r="TIC119" s="95"/>
      <c r="TID119" s="95"/>
      <c r="TIE119" s="95"/>
      <c r="TIF119" s="95"/>
      <c r="TIG119" s="95"/>
      <c r="TIH119" s="95"/>
      <c r="TII119" s="95"/>
      <c r="TIJ119" s="95"/>
      <c r="TIK119" s="95"/>
      <c r="TIL119" s="95"/>
      <c r="TIM119" s="95"/>
      <c r="TIN119" s="95"/>
      <c r="TIO119" s="95"/>
      <c r="TIP119" s="95"/>
      <c r="TIQ119" s="95"/>
      <c r="TIR119" s="95"/>
      <c r="TIS119" s="95"/>
      <c r="TIT119" s="95"/>
      <c r="TIU119" s="95"/>
      <c r="TIV119" s="95"/>
      <c r="TIW119" s="95"/>
      <c r="TIX119" s="95"/>
      <c r="TIY119" s="95"/>
      <c r="TIZ119" s="95"/>
      <c r="TJA119" s="95"/>
      <c r="TJB119" s="95"/>
      <c r="TJC119" s="95"/>
      <c r="TJD119" s="95"/>
      <c r="TJE119" s="95"/>
      <c r="TJF119" s="95"/>
      <c r="TJG119" s="95"/>
      <c r="TJH119" s="95"/>
      <c r="TJI119" s="95"/>
      <c r="TJJ119" s="95"/>
      <c r="TJK119" s="95"/>
      <c r="TJL119" s="95"/>
      <c r="TJM119" s="95"/>
      <c r="TJN119" s="95"/>
      <c r="TJO119" s="95"/>
      <c r="TJP119" s="95"/>
      <c r="TJQ119" s="95"/>
      <c r="TJR119" s="95"/>
      <c r="TJS119" s="95"/>
      <c r="TJT119" s="95"/>
      <c r="TJU119" s="95"/>
      <c r="TJV119" s="95"/>
      <c r="TJW119" s="95"/>
      <c r="TJX119" s="95"/>
      <c r="TJY119" s="95"/>
      <c r="TJZ119" s="95"/>
      <c r="TKA119" s="95"/>
      <c r="TKB119" s="95"/>
      <c r="TKC119" s="95"/>
      <c r="TKD119" s="95"/>
      <c r="TKE119" s="95"/>
      <c r="TKF119" s="95"/>
      <c r="TKG119" s="95"/>
      <c r="TKH119" s="95"/>
      <c r="TKI119" s="95"/>
      <c r="TKJ119" s="95"/>
      <c r="TKK119" s="95"/>
      <c r="TKL119" s="95"/>
      <c r="TKM119" s="95"/>
      <c r="TKN119" s="95"/>
      <c r="TKO119" s="95"/>
      <c r="TKP119" s="95"/>
      <c r="TKQ119" s="95"/>
      <c r="TKR119" s="95"/>
      <c r="TKS119" s="95"/>
      <c r="TKT119" s="95"/>
      <c r="TKU119" s="95"/>
      <c r="TKV119" s="95"/>
      <c r="TKW119" s="95"/>
      <c r="TKX119" s="95"/>
      <c r="TKY119" s="95"/>
      <c r="TKZ119" s="95"/>
      <c r="TLA119" s="95"/>
      <c r="TLB119" s="95"/>
      <c r="TLC119" s="95"/>
      <c r="TLD119" s="95"/>
      <c r="TLE119" s="95"/>
      <c r="TLF119" s="95"/>
      <c r="TLG119" s="95"/>
      <c r="TLH119" s="95"/>
      <c r="TLI119" s="95"/>
      <c r="TLJ119" s="95"/>
      <c r="TLK119" s="95"/>
      <c r="TLL119" s="95"/>
      <c r="TLM119" s="95"/>
      <c r="TLN119" s="95"/>
      <c r="TLO119" s="95"/>
      <c r="TLP119" s="95"/>
      <c r="TLQ119" s="95"/>
      <c r="TLR119" s="95"/>
      <c r="TLS119" s="95"/>
      <c r="TLT119" s="95"/>
      <c r="TLU119" s="95"/>
      <c r="TLV119" s="95"/>
      <c r="TLW119" s="95"/>
      <c r="TLX119" s="95"/>
      <c r="TLY119" s="95"/>
      <c r="TLZ119" s="95"/>
      <c r="TMA119" s="95"/>
      <c r="TMB119" s="95"/>
      <c r="TMC119" s="95"/>
      <c r="TMD119" s="95"/>
      <c r="TME119" s="95"/>
      <c r="TMF119" s="95"/>
      <c r="TMG119" s="95"/>
      <c r="TMH119" s="95"/>
      <c r="TMI119" s="95"/>
      <c r="TMJ119" s="95"/>
      <c r="TMK119" s="95"/>
      <c r="TML119" s="95"/>
      <c r="TMM119" s="95"/>
      <c r="TMN119" s="95"/>
      <c r="TMO119" s="95"/>
      <c r="TMP119" s="95"/>
      <c r="TMQ119" s="95"/>
      <c r="TMR119" s="95"/>
      <c r="TMS119" s="95"/>
      <c r="TMT119" s="95"/>
      <c r="TMU119" s="95"/>
      <c r="TMV119" s="95"/>
      <c r="TMW119" s="95"/>
      <c r="TMX119" s="95"/>
      <c r="TMY119" s="95"/>
      <c r="TMZ119" s="95"/>
      <c r="TNA119" s="95"/>
      <c r="TNB119" s="95"/>
      <c r="TNC119" s="95"/>
      <c r="TND119" s="95"/>
      <c r="TNE119" s="95"/>
      <c r="TNF119" s="95"/>
      <c r="TNG119" s="95"/>
      <c r="TNH119" s="95"/>
      <c r="TNI119" s="95"/>
      <c r="TNJ119" s="95"/>
      <c r="TNK119" s="95"/>
      <c r="TNL119" s="95"/>
      <c r="TNM119" s="95"/>
      <c r="TNN119" s="95"/>
      <c r="TNO119" s="95"/>
      <c r="TNP119" s="95"/>
      <c r="TNQ119" s="95"/>
      <c r="TNR119" s="95"/>
      <c r="TNS119" s="95"/>
      <c r="TNT119" s="95"/>
      <c r="TNU119" s="95"/>
      <c r="TNV119" s="95"/>
      <c r="TNW119" s="95"/>
      <c r="TNX119" s="95"/>
      <c r="TNY119" s="95"/>
      <c r="TNZ119" s="95"/>
      <c r="TOA119" s="95"/>
      <c r="TOB119" s="95"/>
      <c r="TOC119" s="95"/>
      <c r="TOD119" s="95"/>
      <c r="TOE119" s="95"/>
      <c r="TOF119" s="95"/>
      <c r="TOG119" s="95"/>
      <c r="TOH119" s="95"/>
      <c r="TOI119" s="95"/>
      <c r="TOJ119" s="95"/>
      <c r="TOK119" s="95"/>
      <c r="TOL119" s="95"/>
      <c r="TOM119" s="95"/>
      <c r="TON119" s="95"/>
      <c r="TOO119" s="95"/>
      <c r="TOP119" s="95"/>
      <c r="TOQ119" s="95"/>
      <c r="TOR119" s="95"/>
      <c r="TOS119" s="95"/>
      <c r="TOT119" s="95"/>
      <c r="TOU119" s="95"/>
      <c r="TOV119" s="95"/>
      <c r="TOW119" s="95"/>
      <c r="TOX119" s="95"/>
      <c r="TOY119" s="95"/>
      <c r="TOZ119" s="95"/>
      <c r="TPA119" s="95"/>
      <c r="TPB119" s="95"/>
      <c r="TPC119" s="95"/>
      <c r="TPD119" s="95"/>
      <c r="TPE119" s="95"/>
      <c r="TPF119" s="95"/>
      <c r="TPG119" s="95"/>
      <c r="TPH119" s="95"/>
      <c r="TPI119" s="95"/>
      <c r="TPJ119" s="95"/>
      <c r="TPK119" s="95"/>
      <c r="TPL119" s="95"/>
      <c r="TPM119" s="95"/>
      <c r="TPN119" s="95"/>
      <c r="TPO119" s="95"/>
      <c r="TPP119" s="95"/>
      <c r="TPQ119" s="95"/>
      <c r="TPR119" s="95"/>
      <c r="TPS119" s="95"/>
      <c r="TPT119" s="95"/>
      <c r="TPU119" s="95"/>
      <c r="TPV119" s="95"/>
      <c r="TPW119" s="95"/>
      <c r="TPX119" s="95"/>
      <c r="TPY119" s="95"/>
      <c r="TPZ119" s="95"/>
      <c r="TQA119" s="95"/>
      <c r="TQB119" s="95"/>
      <c r="TQC119" s="95"/>
      <c r="TQD119" s="95"/>
      <c r="TQE119" s="95"/>
      <c r="TQF119" s="95"/>
      <c r="TQG119" s="95"/>
      <c r="TQH119" s="95"/>
      <c r="TQI119" s="95"/>
      <c r="TQJ119" s="95"/>
      <c r="TQK119" s="95"/>
      <c r="TQL119" s="95"/>
      <c r="TQM119" s="95"/>
      <c r="TQN119" s="95"/>
      <c r="TQO119" s="95"/>
      <c r="TQP119" s="95"/>
      <c r="TQQ119" s="95"/>
      <c r="TQR119" s="95"/>
      <c r="TQS119" s="95"/>
      <c r="TQT119" s="95"/>
      <c r="TQU119" s="95"/>
      <c r="TQV119" s="95"/>
      <c r="TQW119" s="95"/>
      <c r="TQX119" s="95"/>
      <c r="TQY119" s="95"/>
      <c r="TQZ119" s="95"/>
      <c r="TRA119" s="95"/>
      <c r="TRB119" s="95"/>
      <c r="TRC119" s="95"/>
      <c r="TRD119" s="95"/>
      <c r="TRE119" s="95"/>
      <c r="TRF119" s="95"/>
      <c r="TRG119" s="95"/>
      <c r="TRH119" s="95"/>
      <c r="TRI119" s="95"/>
      <c r="TRJ119" s="95"/>
      <c r="TRK119" s="95"/>
      <c r="TRL119" s="95"/>
      <c r="TRM119" s="95"/>
      <c r="TRN119" s="95"/>
      <c r="TRO119" s="95"/>
      <c r="TRP119" s="95"/>
      <c r="TRQ119" s="95"/>
      <c r="TRR119" s="95"/>
      <c r="TRS119" s="95"/>
      <c r="TRT119" s="95"/>
      <c r="TRU119" s="95"/>
      <c r="TRV119" s="95"/>
      <c r="TRW119" s="95"/>
      <c r="TRX119" s="95"/>
      <c r="TRY119" s="95"/>
      <c r="TRZ119" s="95"/>
      <c r="TSA119" s="95"/>
      <c r="TSB119" s="95"/>
      <c r="TSC119" s="95"/>
      <c r="TSD119" s="95"/>
      <c r="TSE119" s="95"/>
      <c r="TSF119" s="95"/>
      <c r="TSG119" s="95"/>
      <c r="TSH119" s="95"/>
      <c r="TSI119" s="95"/>
      <c r="TSJ119" s="95"/>
      <c r="TSK119" s="95"/>
      <c r="TSL119" s="95"/>
      <c r="TSM119" s="95"/>
      <c r="TSN119" s="95"/>
      <c r="TSO119" s="95"/>
      <c r="TSP119" s="95"/>
      <c r="TSQ119" s="95"/>
      <c r="TSR119" s="95"/>
      <c r="TSS119" s="95"/>
      <c r="TST119" s="95"/>
      <c r="TSU119" s="95"/>
      <c r="TSV119" s="95"/>
      <c r="TSW119" s="95"/>
      <c r="TSX119" s="95"/>
      <c r="TSY119" s="95"/>
      <c r="TSZ119" s="95"/>
      <c r="TTA119" s="95"/>
      <c r="TTB119" s="95"/>
      <c r="TTC119" s="95"/>
      <c r="TTD119" s="95"/>
      <c r="TTE119" s="95"/>
      <c r="TTF119" s="95"/>
      <c r="TTG119" s="95"/>
      <c r="TTH119" s="95"/>
      <c r="TTI119" s="95"/>
      <c r="TTJ119" s="95"/>
      <c r="TTK119" s="95"/>
      <c r="TTL119" s="95"/>
      <c r="TTM119" s="95"/>
      <c r="TTN119" s="95"/>
      <c r="TTO119" s="95"/>
      <c r="TTP119" s="95"/>
      <c r="TTQ119" s="95"/>
      <c r="TTR119" s="95"/>
      <c r="TTS119" s="95"/>
      <c r="TTT119" s="95"/>
      <c r="TTU119" s="95"/>
      <c r="TTV119" s="95"/>
      <c r="TTW119" s="95"/>
      <c r="TTX119" s="95"/>
      <c r="TTY119" s="95"/>
      <c r="TTZ119" s="95"/>
      <c r="TUA119" s="95"/>
      <c r="TUB119" s="95"/>
      <c r="TUC119" s="95"/>
      <c r="TUD119" s="95"/>
      <c r="TUE119" s="95"/>
      <c r="TUF119" s="95"/>
      <c r="TUG119" s="95"/>
      <c r="TUH119" s="95"/>
      <c r="TUI119" s="95"/>
      <c r="TUJ119" s="95"/>
      <c r="TUK119" s="95"/>
      <c r="TUL119" s="95"/>
      <c r="TUM119" s="95"/>
      <c r="TUN119" s="95"/>
      <c r="TUO119" s="95"/>
      <c r="TUP119" s="95"/>
      <c r="TUQ119" s="95"/>
      <c r="TUR119" s="95"/>
      <c r="TUS119" s="95"/>
      <c r="TUT119" s="95"/>
      <c r="TUU119" s="95"/>
      <c r="TUV119" s="95"/>
      <c r="TUW119" s="95"/>
      <c r="TUX119" s="95"/>
      <c r="TUY119" s="95"/>
      <c r="TUZ119" s="95"/>
      <c r="TVA119" s="95"/>
      <c r="TVB119" s="95"/>
      <c r="TVC119" s="95"/>
      <c r="TVD119" s="95"/>
      <c r="TVE119" s="95"/>
      <c r="TVF119" s="95"/>
      <c r="TVG119" s="95"/>
      <c r="TVH119" s="95"/>
      <c r="TVI119" s="95"/>
      <c r="TVJ119" s="95"/>
      <c r="TVK119" s="95"/>
      <c r="TVL119" s="95"/>
      <c r="TVM119" s="95"/>
      <c r="TVN119" s="95"/>
      <c r="TVO119" s="95"/>
      <c r="TVP119" s="95"/>
      <c r="TVQ119" s="95"/>
      <c r="TVR119" s="95"/>
      <c r="TVS119" s="95"/>
      <c r="TVT119" s="95"/>
      <c r="TVU119" s="95"/>
      <c r="TVV119" s="95"/>
      <c r="TVW119" s="95"/>
      <c r="TVX119" s="95"/>
      <c r="TVY119" s="95"/>
      <c r="TVZ119" s="95"/>
      <c r="TWA119" s="95"/>
      <c r="TWB119" s="95"/>
      <c r="TWC119" s="95"/>
      <c r="TWD119" s="95"/>
      <c r="TWE119" s="95"/>
      <c r="TWF119" s="95"/>
      <c r="TWG119" s="95"/>
      <c r="TWH119" s="95"/>
      <c r="TWI119" s="95"/>
      <c r="TWJ119" s="95"/>
      <c r="TWK119" s="95"/>
      <c r="TWL119" s="95"/>
      <c r="TWM119" s="95"/>
      <c r="TWN119" s="95"/>
      <c r="TWO119" s="95"/>
      <c r="TWP119" s="95"/>
      <c r="TWQ119" s="95"/>
      <c r="TWR119" s="95"/>
      <c r="TWS119" s="95"/>
      <c r="TWT119" s="95"/>
      <c r="TWU119" s="95"/>
      <c r="TWV119" s="95"/>
      <c r="TWW119" s="95"/>
      <c r="TWX119" s="95"/>
      <c r="TWY119" s="95"/>
      <c r="TWZ119" s="95"/>
      <c r="TXA119" s="95"/>
      <c r="TXB119" s="95"/>
      <c r="TXC119" s="95"/>
      <c r="TXD119" s="95"/>
      <c r="TXE119" s="95"/>
      <c r="TXF119" s="95"/>
      <c r="TXG119" s="95"/>
      <c r="TXH119" s="95"/>
      <c r="TXI119" s="95"/>
      <c r="TXJ119" s="95"/>
      <c r="TXK119" s="95"/>
      <c r="TXL119" s="95"/>
      <c r="TXM119" s="95"/>
      <c r="TXN119" s="95"/>
      <c r="TXO119" s="95"/>
      <c r="TXP119" s="95"/>
      <c r="TXQ119" s="95"/>
      <c r="TXR119" s="95"/>
      <c r="TXS119" s="95"/>
      <c r="TXT119" s="95"/>
      <c r="TXU119" s="95"/>
      <c r="TXV119" s="95"/>
      <c r="TXW119" s="95"/>
      <c r="TXX119" s="95"/>
      <c r="TXY119" s="95"/>
      <c r="TXZ119" s="95"/>
      <c r="TYA119" s="95"/>
      <c r="TYB119" s="95"/>
      <c r="TYC119" s="95"/>
      <c r="TYD119" s="95"/>
      <c r="TYE119" s="95"/>
      <c r="TYF119" s="95"/>
      <c r="TYG119" s="95"/>
      <c r="TYH119" s="95"/>
      <c r="TYI119" s="95"/>
      <c r="TYJ119" s="95"/>
      <c r="TYK119" s="95"/>
      <c r="TYL119" s="95"/>
      <c r="TYM119" s="95"/>
      <c r="TYN119" s="95"/>
      <c r="TYO119" s="95"/>
      <c r="TYP119" s="95"/>
      <c r="TYQ119" s="95"/>
      <c r="TYR119" s="95"/>
      <c r="TYS119" s="95"/>
      <c r="TYT119" s="95"/>
      <c r="TYU119" s="95"/>
      <c r="TYV119" s="95"/>
      <c r="TYW119" s="95"/>
      <c r="TYX119" s="95"/>
      <c r="TYY119" s="95"/>
      <c r="TYZ119" s="95"/>
      <c r="TZA119" s="95"/>
      <c r="TZB119" s="95"/>
      <c r="TZC119" s="95"/>
      <c r="TZD119" s="95"/>
      <c r="TZE119" s="95"/>
      <c r="TZF119" s="95"/>
      <c r="TZG119" s="95"/>
      <c r="TZH119" s="95"/>
      <c r="TZI119" s="95"/>
      <c r="TZJ119" s="95"/>
      <c r="TZK119" s="95"/>
      <c r="TZL119" s="95"/>
      <c r="TZM119" s="95"/>
      <c r="TZN119" s="95"/>
      <c r="TZO119" s="95"/>
      <c r="TZP119" s="95"/>
      <c r="TZQ119" s="95"/>
      <c r="TZR119" s="95"/>
      <c r="TZS119" s="95"/>
      <c r="TZT119" s="95"/>
      <c r="TZU119" s="95"/>
      <c r="TZV119" s="95"/>
      <c r="TZW119" s="95"/>
      <c r="TZX119" s="95"/>
      <c r="TZY119" s="95"/>
      <c r="TZZ119" s="95"/>
      <c r="UAA119" s="95"/>
      <c r="UAB119" s="95"/>
      <c r="UAC119" s="95"/>
      <c r="UAD119" s="95"/>
      <c r="UAE119" s="95"/>
      <c r="UAF119" s="95"/>
      <c r="UAG119" s="95"/>
      <c r="UAH119" s="95"/>
      <c r="UAI119" s="95"/>
      <c r="UAJ119" s="95"/>
      <c r="UAK119" s="95"/>
      <c r="UAL119" s="95"/>
      <c r="UAM119" s="95"/>
      <c r="UAN119" s="95"/>
      <c r="UAO119" s="95"/>
      <c r="UAP119" s="95"/>
      <c r="UAQ119" s="95"/>
      <c r="UAR119" s="95"/>
      <c r="UAS119" s="95"/>
      <c r="UAT119" s="95"/>
      <c r="UAU119" s="95"/>
      <c r="UAV119" s="95"/>
      <c r="UAW119" s="95"/>
      <c r="UAX119" s="95"/>
      <c r="UAY119" s="95"/>
      <c r="UAZ119" s="95"/>
      <c r="UBA119" s="95"/>
      <c r="UBB119" s="95"/>
      <c r="UBC119" s="95"/>
      <c r="UBD119" s="95"/>
      <c r="UBE119" s="95"/>
      <c r="UBF119" s="95"/>
      <c r="UBG119" s="95"/>
      <c r="UBH119" s="95"/>
      <c r="UBI119" s="95"/>
      <c r="UBJ119" s="95"/>
      <c r="UBK119" s="95"/>
      <c r="UBL119" s="95"/>
      <c r="UBM119" s="95"/>
      <c r="UBN119" s="95"/>
      <c r="UBO119" s="95"/>
      <c r="UBP119" s="95"/>
      <c r="UBQ119" s="95"/>
      <c r="UBR119" s="95"/>
      <c r="UBS119" s="95"/>
      <c r="UBT119" s="95"/>
      <c r="UBU119" s="95"/>
      <c r="UBV119" s="95"/>
      <c r="UBW119" s="95"/>
      <c r="UBX119" s="95"/>
      <c r="UBY119" s="95"/>
      <c r="UBZ119" s="95"/>
      <c r="UCA119" s="95"/>
      <c r="UCB119" s="95"/>
      <c r="UCC119" s="95"/>
      <c r="UCD119" s="95"/>
      <c r="UCE119" s="95"/>
      <c r="UCF119" s="95"/>
      <c r="UCG119" s="95"/>
      <c r="UCH119" s="95"/>
      <c r="UCI119" s="95"/>
      <c r="UCJ119" s="95"/>
      <c r="UCK119" s="95"/>
      <c r="UCL119" s="95"/>
      <c r="UCM119" s="95"/>
      <c r="UCN119" s="95"/>
      <c r="UCO119" s="95"/>
      <c r="UCP119" s="95"/>
      <c r="UCQ119" s="95"/>
      <c r="UCR119" s="95"/>
      <c r="UCS119" s="95"/>
      <c r="UCT119" s="95"/>
      <c r="UCU119" s="95"/>
      <c r="UCV119" s="95"/>
      <c r="UCW119" s="95"/>
      <c r="UCX119" s="95"/>
      <c r="UCY119" s="95"/>
      <c r="UCZ119" s="95"/>
      <c r="UDA119" s="95"/>
      <c r="UDB119" s="95"/>
      <c r="UDC119" s="95"/>
      <c r="UDD119" s="95"/>
      <c r="UDE119" s="95"/>
      <c r="UDF119" s="95"/>
      <c r="UDG119" s="95"/>
      <c r="UDH119" s="95"/>
      <c r="UDI119" s="95"/>
      <c r="UDJ119" s="95"/>
      <c r="UDK119" s="95"/>
      <c r="UDL119" s="95"/>
      <c r="UDM119" s="95"/>
      <c r="UDN119" s="95"/>
      <c r="UDO119" s="95"/>
      <c r="UDP119" s="95"/>
      <c r="UDQ119" s="95"/>
      <c r="UDR119" s="95"/>
      <c r="UDS119" s="95"/>
      <c r="UDT119" s="95"/>
      <c r="UDU119" s="95"/>
      <c r="UDV119" s="95"/>
      <c r="UDW119" s="95"/>
      <c r="UDX119" s="95"/>
      <c r="UDY119" s="95"/>
      <c r="UDZ119" s="95"/>
      <c r="UEA119" s="95"/>
      <c r="UEB119" s="95"/>
      <c r="UEC119" s="95"/>
      <c r="UED119" s="95"/>
      <c r="UEE119" s="95"/>
      <c r="UEF119" s="95"/>
      <c r="UEG119" s="95"/>
      <c r="UEH119" s="95"/>
      <c r="UEI119" s="95"/>
      <c r="UEJ119" s="95"/>
      <c r="UEK119" s="95"/>
      <c r="UEL119" s="95"/>
      <c r="UEM119" s="95"/>
      <c r="UEN119" s="95"/>
      <c r="UEO119" s="95"/>
      <c r="UEP119" s="95"/>
      <c r="UEQ119" s="95"/>
      <c r="UER119" s="95"/>
      <c r="UES119" s="95"/>
      <c r="UET119" s="95"/>
      <c r="UEU119" s="95"/>
      <c r="UEV119" s="95"/>
      <c r="UEW119" s="95"/>
      <c r="UEX119" s="95"/>
      <c r="UEY119" s="95"/>
      <c r="UEZ119" s="95"/>
      <c r="UFA119" s="95"/>
      <c r="UFB119" s="95"/>
      <c r="UFC119" s="95"/>
      <c r="UFD119" s="95"/>
      <c r="UFE119" s="95"/>
      <c r="UFF119" s="95"/>
      <c r="UFG119" s="95"/>
      <c r="UFH119" s="95"/>
      <c r="UFI119" s="95"/>
      <c r="UFJ119" s="95"/>
      <c r="UFK119" s="95"/>
      <c r="UFL119" s="95"/>
      <c r="UFM119" s="95"/>
      <c r="UFN119" s="95"/>
      <c r="UFO119" s="95"/>
      <c r="UFP119" s="95"/>
      <c r="UFQ119" s="95"/>
      <c r="UFR119" s="95"/>
      <c r="UFS119" s="95"/>
      <c r="UFT119" s="95"/>
      <c r="UFU119" s="95"/>
      <c r="UFV119" s="95"/>
      <c r="UFW119" s="95"/>
      <c r="UFX119" s="95"/>
      <c r="UFY119" s="95"/>
      <c r="UFZ119" s="95"/>
      <c r="UGA119" s="95"/>
      <c r="UGB119" s="95"/>
      <c r="UGC119" s="95"/>
      <c r="UGD119" s="95"/>
      <c r="UGE119" s="95"/>
      <c r="UGF119" s="95"/>
      <c r="UGG119" s="95"/>
      <c r="UGH119" s="95"/>
      <c r="UGI119" s="95"/>
      <c r="UGJ119" s="95"/>
      <c r="UGK119" s="95"/>
      <c r="UGL119" s="95"/>
      <c r="UGM119" s="95"/>
      <c r="UGN119" s="95"/>
      <c r="UGO119" s="95"/>
      <c r="UGP119" s="95"/>
      <c r="UGQ119" s="95"/>
      <c r="UGR119" s="95"/>
      <c r="UGS119" s="95"/>
      <c r="UGT119" s="95"/>
      <c r="UGU119" s="95"/>
      <c r="UGV119" s="95"/>
      <c r="UGW119" s="95"/>
      <c r="UGX119" s="95"/>
      <c r="UGY119" s="95"/>
      <c r="UGZ119" s="95"/>
      <c r="UHA119" s="95"/>
      <c r="UHB119" s="95"/>
      <c r="UHC119" s="95"/>
      <c r="UHD119" s="95"/>
      <c r="UHE119" s="95"/>
      <c r="UHF119" s="95"/>
      <c r="UHG119" s="95"/>
      <c r="UHH119" s="95"/>
      <c r="UHI119" s="95"/>
      <c r="UHJ119" s="95"/>
      <c r="UHK119" s="95"/>
      <c r="UHL119" s="95"/>
      <c r="UHM119" s="95"/>
      <c r="UHN119" s="95"/>
      <c r="UHO119" s="95"/>
      <c r="UHP119" s="95"/>
      <c r="UHQ119" s="95"/>
      <c r="UHR119" s="95"/>
      <c r="UHS119" s="95"/>
      <c r="UHT119" s="95"/>
      <c r="UHU119" s="95"/>
      <c r="UHV119" s="95"/>
      <c r="UHW119" s="95"/>
      <c r="UHX119" s="95"/>
      <c r="UHY119" s="95"/>
      <c r="UHZ119" s="95"/>
      <c r="UIA119" s="95"/>
      <c r="UIB119" s="95"/>
      <c r="UIC119" s="95"/>
      <c r="UID119" s="95"/>
      <c r="UIE119" s="95"/>
      <c r="UIF119" s="95"/>
      <c r="UIG119" s="95"/>
      <c r="UIH119" s="95"/>
      <c r="UII119" s="95"/>
      <c r="UIJ119" s="95"/>
      <c r="UIK119" s="95"/>
      <c r="UIL119" s="95"/>
      <c r="UIM119" s="95"/>
      <c r="UIN119" s="95"/>
      <c r="UIO119" s="95"/>
      <c r="UIP119" s="95"/>
      <c r="UIQ119" s="95"/>
      <c r="UIR119" s="95"/>
      <c r="UIS119" s="95"/>
      <c r="UIT119" s="95"/>
      <c r="UIU119" s="95"/>
      <c r="UIV119" s="95"/>
      <c r="UIW119" s="95"/>
      <c r="UIX119" s="95"/>
      <c r="UIY119" s="95"/>
      <c r="UIZ119" s="95"/>
      <c r="UJA119" s="95"/>
      <c r="UJB119" s="95"/>
      <c r="UJC119" s="95"/>
      <c r="UJD119" s="95"/>
      <c r="UJE119" s="95"/>
      <c r="UJF119" s="95"/>
      <c r="UJG119" s="95"/>
      <c r="UJH119" s="95"/>
      <c r="UJI119" s="95"/>
      <c r="UJJ119" s="95"/>
      <c r="UJK119" s="95"/>
      <c r="UJL119" s="95"/>
      <c r="UJM119" s="95"/>
      <c r="UJN119" s="95"/>
      <c r="UJO119" s="95"/>
      <c r="UJP119" s="95"/>
      <c r="UJQ119" s="95"/>
      <c r="UJR119" s="95"/>
      <c r="UJS119" s="95"/>
      <c r="UJT119" s="95"/>
      <c r="UJU119" s="95"/>
      <c r="UJV119" s="95"/>
      <c r="UJW119" s="95"/>
      <c r="UJX119" s="95"/>
      <c r="UJY119" s="95"/>
      <c r="UJZ119" s="95"/>
      <c r="UKA119" s="95"/>
      <c r="UKB119" s="95"/>
      <c r="UKC119" s="95"/>
      <c r="UKD119" s="95"/>
      <c r="UKE119" s="95"/>
      <c r="UKF119" s="95"/>
      <c r="UKG119" s="95"/>
      <c r="UKH119" s="95"/>
      <c r="UKI119" s="95"/>
      <c r="UKJ119" s="95"/>
      <c r="UKK119" s="95"/>
      <c r="UKL119" s="95"/>
      <c r="UKM119" s="95"/>
      <c r="UKN119" s="95"/>
      <c r="UKO119" s="95"/>
      <c r="UKP119" s="95"/>
      <c r="UKQ119" s="95"/>
      <c r="UKR119" s="95"/>
      <c r="UKS119" s="95"/>
      <c r="UKT119" s="95"/>
      <c r="UKU119" s="95"/>
      <c r="UKV119" s="95"/>
      <c r="UKW119" s="95"/>
      <c r="UKX119" s="95"/>
      <c r="UKY119" s="95"/>
      <c r="UKZ119" s="95"/>
      <c r="ULA119" s="95"/>
      <c r="ULB119" s="95"/>
      <c r="ULC119" s="95"/>
      <c r="ULD119" s="95"/>
      <c r="ULE119" s="95"/>
      <c r="ULF119" s="95"/>
      <c r="ULG119" s="95"/>
      <c r="ULH119" s="95"/>
      <c r="ULI119" s="95"/>
      <c r="ULJ119" s="95"/>
      <c r="ULK119" s="95"/>
      <c r="ULL119" s="95"/>
      <c r="ULM119" s="95"/>
      <c r="ULN119" s="95"/>
      <c r="ULO119" s="95"/>
      <c r="ULP119" s="95"/>
      <c r="ULQ119" s="95"/>
      <c r="ULR119" s="95"/>
      <c r="ULS119" s="95"/>
      <c r="ULT119" s="95"/>
      <c r="ULU119" s="95"/>
      <c r="ULV119" s="95"/>
      <c r="ULW119" s="95"/>
      <c r="ULX119" s="95"/>
      <c r="ULY119" s="95"/>
      <c r="ULZ119" s="95"/>
      <c r="UMA119" s="95"/>
      <c r="UMB119" s="95"/>
      <c r="UMC119" s="95"/>
      <c r="UMD119" s="95"/>
      <c r="UME119" s="95"/>
      <c r="UMF119" s="95"/>
      <c r="UMG119" s="95"/>
      <c r="UMH119" s="95"/>
      <c r="UMI119" s="95"/>
      <c r="UMJ119" s="95"/>
      <c r="UMK119" s="95"/>
      <c r="UML119" s="95"/>
      <c r="UMM119" s="95"/>
      <c r="UMN119" s="95"/>
      <c r="UMO119" s="95"/>
      <c r="UMP119" s="95"/>
      <c r="UMQ119" s="95"/>
      <c r="UMR119" s="95"/>
      <c r="UMS119" s="95"/>
      <c r="UMT119" s="95"/>
      <c r="UMU119" s="95"/>
      <c r="UMV119" s="95"/>
      <c r="UMW119" s="95"/>
      <c r="UMX119" s="95"/>
      <c r="UMY119" s="95"/>
      <c r="UMZ119" s="95"/>
      <c r="UNA119" s="95"/>
      <c r="UNB119" s="95"/>
      <c r="UNC119" s="95"/>
      <c r="UND119" s="95"/>
      <c r="UNE119" s="95"/>
      <c r="UNF119" s="95"/>
      <c r="UNG119" s="95"/>
      <c r="UNH119" s="95"/>
      <c r="UNI119" s="95"/>
      <c r="UNJ119" s="95"/>
      <c r="UNK119" s="95"/>
      <c r="UNL119" s="95"/>
      <c r="UNM119" s="95"/>
      <c r="UNN119" s="95"/>
      <c r="UNO119" s="95"/>
      <c r="UNP119" s="95"/>
      <c r="UNQ119" s="95"/>
      <c r="UNR119" s="95"/>
      <c r="UNS119" s="95"/>
      <c r="UNT119" s="95"/>
      <c r="UNU119" s="95"/>
      <c r="UNV119" s="95"/>
      <c r="UNW119" s="95"/>
      <c r="UNX119" s="95"/>
      <c r="UNY119" s="95"/>
      <c r="UNZ119" s="95"/>
      <c r="UOA119" s="95"/>
      <c r="UOB119" s="95"/>
      <c r="UOC119" s="95"/>
      <c r="UOD119" s="95"/>
      <c r="UOE119" s="95"/>
      <c r="UOF119" s="95"/>
      <c r="UOG119" s="95"/>
      <c r="UOH119" s="95"/>
      <c r="UOI119" s="95"/>
      <c r="UOJ119" s="95"/>
      <c r="UOK119" s="95"/>
      <c r="UOL119" s="95"/>
      <c r="UOM119" s="95"/>
      <c r="UON119" s="95"/>
      <c r="UOO119" s="95"/>
      <c r="UOP119" s="95"/>
      <c r="UOQ119" s="95"/>
      <c r="UOR119" s="95"/>
      <c r="UOS119" s="95"/>
      <c r="UOT119" s="95"/>
      <c r="UOU119" s="95"/>
      <c r="UOV119" s="95"/>
      <c r="UOW119" s="95"/>
      <c r="UOX119" s="95"/>
      <c r="UOY119" s="95"/>
      <c r="UOZ119" s="95"/>
      <c r="UPA119" s="95"/>
      <c r="UPB119" s="95"/>
      <c r="UPC119" s="95"/>
      <c r="UPD119" s="95"/>
      <c r="UPE119" s="95"/>
      <c r="UPF119" s="95"/>
      <c r="UPG119" s="95"/>
      <c r="UPH119" s="95"/>
      <c r="UPI119" s="95"/>
      <c r="UPJ119" s="95"/>
      <c r="UPK119" s="95"/>
      <c r="UPL119" s="95"/>
      <c r="UPM119" s="95"/>
      <c r="UPN119" s="95"/>
      <c r="UPO119" s="95"/>
      <c r="UPP119" s="95"/>
      <c r="UPQ119" s="95"/>
      <c r="UPR119" s="95"/>
      <c r="UPS119" s="95"/>
      <c r="UPT119" s="95"/>
      <c r="UPU119" s="95"/>
      <c r="UPV119" s="95"/>
      <c r="UPW119" s="95"/>
      <c r="UPX119" s="95"/>
      <c r="UPY119" s="95"/>
      <c r="UPZ119" s="95"/>
      <c r="UQA119" s="95"/>
      <c r="UQB119" s="95"/>
      <c r="UQC119" s="95"/>
      <c r="UQD119" s="95"/>
      <c r="UQE119" s="95"/>
      <c r="UQF119" s="95"/>
      <c r="UQG119" s="95"/>
      <c r="UQH119" s="95"/>
      <c r="UQI119" s="95"/>
      <c r="UQJ119" s="95"/>
      <c r="UQK119" s="95"/>
      <c r="UQL119" s="95"/>
      <c r="UQM119" s="95"/>
      <c r="UQN119" s="95"/>
      <c r="UQO119" s="95"/>
      <c r="UQP119" s="95"/>
      <c r="UQQ119" s="95"/>
      <c r="UQR119" s="95"/>
      <c r="UQS119" s="95"/>
      <c r="UQT119" s="95"/>
      <c r="UQU119" s="95"/>
      <c r="UQV119" s="95"/>
      <c r="UQW119" s="95"/>
      <c r="UQX119" s="95"/>
      <c r="UQY119" s="95"/>
      <c r="UQZ119" s="95"/>
      <c r="URA119" s="95"/>
      <c r="URB119" s="95"/>
      <c r="URC119" s="95"/>
      <c r="URD119" s="95"/>
      <c r="URE119" s="95"/>
      <c r="URF119" s="95"/>
      <c r="URG119" s="95"/>
      <c r="URH119" s="95"/>
      <c r="URI119" s="95"/>
      <c r="URJ119" s="95"/>
      <c r="URK119" s="95"/>
      <c r="URL119" s="95"/>
      <c r="URM119" s="95"/>
      <c r="URN119" s="95"/>
      <c r="URO119" s="95"/>
      <c r="URP119" s="95"/>
      <c r="URQ119" s="95"/>
      <c r="URR119" s="95"/>
      <c r="URS119" s="95"/>
      <c r="URT119" s="95"/>
      <c r="URU119" s="95"/>
      <c r="URV119" s="95"/>
      <c r="URW119" s="95"/>
      <c r="URX119" s="95"/>
      <c r="URY119" s="95"/>
      <c r="URZ119" s="95"/>
      <c r="USA119" s="95"/>
      <c r="USB119" s="95"/>
      <c r="USC119" s="95"/>
      <c r="USD119" s="95"/>
      <c r="USE119" s="95"/>
      <c r="USF119" s="95"/>
      <c r="USG119" s="95"/>
      <c r="USH119" s="95"/>
      <c r="USI119" s="95"/>
      <c r="USJ119" s="95"/>
      <c r="USK119" s="95"/>
      <c r="USL119" s="95"/>
      <c r="USM119" s="95"/>
      <c r="USN119" s="95"/>
      <c r="USO119" s="95"/>
      <c r="USP119" s="95"/>
      <c r="USQ119" s="95"/>
      <c r="USR119" s="95"/>
      <c r="USS119" s="95"/>
      <c r="UST119" s="95"/>
      <c r="USU119" s="95"/>
      <c r="USV119" s="95"/>
      <c r="USW119" s="95"/>
      <c r="USX119" s="95"/>
      <c r="USY119" s="95"/>
      <c r="USZ119" s="95"/>
      <c r="UTA119" s="95"/>
      <c r="UTB119" s="95"/>
      <c r="UTC119" s="95"/>
      <c r="UTD119" s="95"/>
      <c r="UTE119" s="95"/>
      <c r="UTF119" s="95"/>
      <c r="UTG119" s="95"/>
      <c r="UTH119" s="95"/>
      <c r="UTI119" s="95"/>
      <c r="UTJ119" s="95"/>
      <c r="UTK119" s="95"/>
      <c r="UTL119" s="95"/>
      <c r="UTM119" s="95"/>
      <c r="UTN119" s="95"/>
      <c r="UTO119" s="95"/>
      <c r="UTP119" s="95"/>
      <c r="UTQ119" s="95"/>
      <c r="UTR119" s="95"/>
      <c r="UTS119" s="95"/>
      <c r="UTT119" s="95"/>
      <c r="UTU119" s="95"/>
      <c r="UTV119" s="95"/>
      <c r="UTW119" s="95"/>
      <c r="UTX119" s="95"/>
      <c r="UTY119" s="95"/>
      <c r="UTZ119" s="95"/>
      <c r="UUA119" s="95"/>
      <c r="UUB119" s="95"/>
      <c r="UUC119" s="95"/>
      <c r="UUD119" s="95"/>
      <c r="UUE119" s="95"/>
      <c r="UUF119" s="95"/>
      <c r="UUG119" s="95"/>
      <c r="UUH119" s="95"/>
      <c r="UUI119" s="95"/>
      <c r="UUJ119" s="95"/>
      <c r="UUK119" s="95"/>
      <c r="UUL119" s="95"/>
      <c r="UUM119" s="95"/>
      <c r="UUN119" s="95"/>
      <c r="UUO119" s="95"/>
      <c r="UUP119" s="95"/>
      <c r="UUQ119" s="95"/>
      <c r="UUR119" s="95"/>
      <c r="UUS119" s="95"/>
      <c r="UUT119" s="95"/>
      <c r="UUU119" s="95"/>
      <c r="UUV119" s="95"/>
      <c r="UUW119" s="95"/>
      <c r="UUX119" s="95"/>
      <c r="UUY119" s="95"/>
      <c r="UUZ119" s="95"/>
      <c r="UVA119" s="95"/>
      <c r="UVB119" s="95"/>
      <c r="UVC119" s="95"/>
      <c r="UVD119" s="95"/>
      <c r="UVE119" s="95"/>
      <c r="UVF119" s="95"/>
      <c r="UVG119" s="95"/>
      <c r="UVH119" s="95"/>
      <c r="UVI119" s="95"/>
      <c r="UVJ119" s="95"/>
      <c r="UVK119" s="95"/>
      <c r="UVL119" s="95"/>
      <c r="UVM119" s="95"/>
      <c r="UVN119" s="95"/>
      <c r="UVO119" s="95"/>
      <c r="UVP119" s="95"/>
      <c r="UVQ119" s="95"/>
      <c r="UVR119" s="95"/>
      <c r="UVS119" s="95"/>
      <c r="UVT119" s="95"/>
      <c r="UVU119" s="95"/>
      <c r="UVV119" s="95"/>
      <c r="UVW119" s="95"/>
      <c r="UVX119" s="95"/>
      <c r="UVY119" s="95"/>
      <c r="UVZ119" s="95"/>
      <c r="UWA119" s="95"/>
      <c r="UWB119" s="95"/>
      <c r="UWC119" s="95"/>
      <c r="UWD119" s="95"/>
      <c r="UWE119" s="95"/>
      <c r="UWF119" s="95"/>
      <c r="UWG119" s="95"/>
      <c r="UWH119" s="95"/>
      <c r="UWI119" s="95"/>
      <c r="UWJ119" s="95"/>
      <c r="UWK119" s="95"/>
      <c r="UWL119" s="95"/>
      <c r="UWM119" s="95"/>
      <c r="UWN119" s="95"/>
      <c r="UWO119" s="95"/>
      <c r="UWP119" s="95"/>
      <c r="UWQ119" s="95"/>
      <c r="UWR119" s="95"/>
      <c r="UWS119" s="95"/>
      <c r="UWT119" s="95"/>
      <c r="UWU119" s="95"/>
      <c r="UWV119" s="95"/>
      <c r="UWW119" s="95"/>
      <c r="UWX119" s="95"/>
      <c r="UWY119" s="95"/>
      <c r="UWZ119" s="95"/>
      <c r="UXA119" s="95"/>
      <c r="UXB119" s="95"/>
      <c r="UXC119" s="95"/>
      <c r="UXD119" s="95"/>
      <c r="UXE119" s="95"/>
      <c r="UXF119" s="95"/>
      <c r="UXG119" s="95"/>
      <c r="UXH119" s="95"/>
      <c r="UXI119" s="95"/>
      <c r="UXJ119" s="95"/>
      <c r="UXK119" s="95"/>
      <c r="UXL119" s="95"/>
      <c r="UXM119" s="95"/>
      <c r="UXN119" s="95"/>
      <c r="UXO119" s="95"/>
      <c r="UXP119" s="95"/>
      <c r="UXQ119" s="95"/>
      <c r="UXR119" s="95"/>
      <c r="UXS119" s="95"/>
      <c r="UXT119" s="95"/>
      <c r="UXU119" s="95"/>
      <c r="UXV119" s="95"/>
      <c r="UXW119" s="95"/>
      <c r="UXX119" s="95"/>
      <c r="UXY119" s="95"/>
      <c r="UXZ119" s="95"/>
      <c r="UYA119" s="95"/>
      <c r="UYB119" s="95"/>
      <c r="UYC119" s="95"/>
      <c r="UYD119" s="95"/>
      <c r="UYE119" s="95"/>
      <c r="UYF119" s="95"/>
      <c r="UYG119" s="95"/>
      <c r="UYH119" s="95"/>
      <c r="UYI119" s="95"/>
      <c r="UYJ119" s="95"/>
      <c r="UYK119" s="95"/>
      <c r="UYL119" s="95"/>
      <c r="UYM119" s="95"/>
      <c r="UYN119" s="95"/>
      <c r="UYO119" s="95"/>
      <c r="UYP119" s="95"/>
      <c r="UYQ119" s="95"/>
      <c r="UYR119" s="95"/>
      <c r="UYS119" s="95"/>
      <c r="UYT119" s="95"/>
      <c r="UYU119" s="95"/>
      <c r="UYV119" s="95"/>
      <c r="UYW119" s="95"/>
      <c r="UYX119" s="95"/>
      <c r="UYY119" s="95"/>
      <c r="UYZ119" s="95"/>
      <c r="UZA119" s="95"/>
      <c r="UZB119" s="95"/>
      <c r="UZC119" s="95"/>
      <c r="UZD119" s="95"/>
      <c r="UZE119" s="95"/>
      <c r="UZF119" s="95"/>
      <c r="UZG119" s="95"/>
      <c r="UZH119" s="95"/>
      <c r="UZI119" s="95"/>
      <c r="UZJ119" s="95"/>
      <c r="UZK119" s="95"/>
      <c r="UZL119" s="95"/>
      <c r="UZM119" s="95"/>
      <c r="UZN119" s="95"/>
      <c r="UZO119" s="95"/>
      <c r="UZP119" s="95"/>
      <c r="UZQ119" s="95"/>
      <c r="UZR119" s="95"/>
      <c r="UZS119" s="95"/>
      <c r="UZT119" s="95"/>
      <c r="UZU119" s="95"/>
      <c r="UZV119" s="95"/>
      <c r="UZW119" s="95"/>
      <c r="UZX119" s="95"/>
      <c r="UZY119" s="95"/>
      <c r="UZZ119" s="95"/>
      <c r="VAA119" s="95"/>
      <c r="VAB119" s="95"/>
      <c r="VAC119" s="95"/>
      <c r="VAD119" s="95"/>
      <c r="VAE119" s="95"/>
      <c r="VAF119" s="95"/>
      <c r="VAG119" s="95"/>
      <c r="VAH119" s="95"/>
      <c r="VAI119" s="95"/>
      <c r="VAJ119" s="95"/>
      <c r="VAK119" s="95"/>
      <c r="VAL119" s="95"/>
      <c r="VAM119" s="95"/>
      <c r="VAN119" s="95"/>
      <c r="VAO119" s="95"/>
      <c r="VAP119" s="95"/>
      <c r="VAQ119" s="95"/>
      <c r="VAR119" s="95"/>
      <c r="VAS119" s="95"/>
      <c r="VAT119" s="95"/>
      <c r="VAU119" s="95"/>
      <c r="VAV119" s="95"/>
      <c r="VAW119" s="95"/>
      <c r="VAX119" s="95"/>
      <c r="VAY119" s="95"/>
      <c r="VAZ119" s="95"/>
      <c r="VBA119" s="95"/>
      <c r="VBB119" s="95"/>
      <c r="VBC119" s="95"/>
      <c r="VBD119" s="95"/>
      <c r="VBE119" s="95"/>
      <c r="VBF119" s="95"/>
      <c r="VBG119" s="95"/>
      <c r="VBH119" s="95"/>
      <c r="VBI119" s="95"/>
      <c r="VBJ119" s="95"/>
      <c r="VBK119" s="95"/>
      <c r="VBL119" s="95"/>
      <c r="VBM119" s="95"/>
      <c r="VBN119" s="95"/>
      <c r="VBO119" s="95"/>
      <c r="VBP119" s="95"/>
      <c r="VBQ119" s="95"/>
      <c r="VBR119" s="95"/>
      <c r="VBS119" s="95"/>
      <c r="VBT119" s="95"/>
      <c r="VBU119" s="95"/>
      <c r="VBV119" s="95"/>
      <c r="VBW119" s="95"/>
      <c r="VBX119" s="95"/>
      <c r="VBY119" s="95"/>
      <c r="VBZ119" s="95"/>
      <c r="VCA119" s="95"/>
      <c r="VCB119" s="95"/>
      <c r="VCC119" s="95"/>
      <c r="VCD119" s="95"/>
      <c r="VCE119" s="95"/>
      <c r="VCF119" s="95"/>
      <c r="VCG119" s="95"/>
      <c r="VCH119" s="95"/>
      <c r="VCI119" s="95"/>
      <c r="VCJ119" s="95"/>
      <c r="VCK119" s="95"/>
      <c r="VCL119" s="95"/>
      <c r="VCM119" s="95"/>
      <c r="VCN119" s="95"/>
      <c r="VCO119" s="95"/>
      <c r="VCP119" s="95"/>
      <c r="VCQ119" s="95"/>
      <c r="VCR119" s="95"/>
      <c r="VCS119" s="95"/>
      <c r="VCT119" s="95"/>
      <c r="VCU119" s="95"/>
      <c r="VCV119" s="95"/>
      <c r="VCW119" s="95"/>
      <c r="VCX119" s="95"/>
      <c r="VCY119" s="95"/>
      <c r="VCZ119" s="95"/>
      <c r="VDA119" s="95"/>
      <c r="VDB119" s="95"/>
      <c r="VDC119" s="95"/>
      <c r="VDD119" s="95"/>
      <c r="VDE119" s="95"/>
      <c r="VDF119" s="95"/>
      <c r="VDG119" s="95"/>
      <c r="VDH119" s="95"/>
      <c r="VDI119" s="95"/>
      <c r="VDJ119" s="95"/>
      <c r="VDK119" s="95"/>
      <c r="VDL119" s="95"/>
      <c r="VDM119" s="95"/>
      <c r="VDN119" s="95"/>
      <c r="VDO119" s="95"/>
      <c r="VDP119" s="95"/>
      <c r="VDQ119" s="95"/>
      <c r="VDR119" s="95"/>
      <c r="VDS119" s="95"/>
      <c r="VDT119" s="95"/>
      <c r="VDU119" s="95"/>
      <c r="VDV119" s="95"/>
      <c r="VDW119" s="95"/>
      <c r="VDX119" s="95"/>
      <c r="VDY119" s="95"/>
      <c r="VDZ119" s="95"/>
      <c r="VEA119" s="95"/>
      <c r="VEB119" s="95"/>
      <c r="VEC119" s="95"/>
      <c r="VED119" s="95"/>
      <c r="VEE119" s="95"/>
      <c r="VEF119" s="95"/>
      <c r="VEG119" s="95"/>
      <c r="VEH119" s="95"/>
      <c r="VEI119" s="95"/>
      <c r="VEJ119" s="95"/>
      <c r="VEK119" s="95"/>
      <c r="VEL119" s="95"/>
      <c r="VEM119" s="95"/>
      <c r="VEN119" s="95"/>
      <c r="VEO119" s="95"/>
      <c r="VEP119" s="95"/>
      <c r="VEQ119" s="95"/>
      <c r="VER119" s="95"/>
      <c r="VES119" s="95"/>
      <c r="VET119" s="95"/>
      <c r="VEU119" s="95"/>
      <c r="VEV119" s="95"/>
      <c r="VEW119" s="95"/>
      <c r="VEX119" s="95"/>
      <c r="VEY119" s="95"/>
      <c r="VEZ119" s="95"/>
      <c r="VFA119" s="95"/>
      <c r="VFB119" s="95"/>
      <c r="VFC119" s="95"/>
      <c r="VFD119" s="95"/>
      <c r="VFE119" s="95"/>
      <c r="VFF119" s="95"/>
      <c r="VFG119" s="95"/>
      <c r="VFH119" s="95"/>
      <c r="VFI119" s="95"/>
      <c r="VFJ119" s="95"/>
      <c r="VFK119" s="95"/>
      <c r="VFL119" s="95"/>
      <c r="VFM119" s="95"/>
      <c r="VFN119" s="95"/>
      <c r="VFO119" s="95"/>
      <c r="VFP119" s="95"/>
      <c r="VFQ119" s="95"/>
      <c r="VFR119" s="95"/>
      <c r="VFS119" s="95"/>
      <c r="VFT119" s="95"/>
      <c r="VFU119" s="95"/>
      <c r="VFV119" s="95"/>
      <c r="VFW119" s="95"/>
      <c r="VFX119" s="95"/>
      <c r="VFY119" s="95"/>
      <c r="VFZ119" s="95"/>
      <c r="VGA119" s="95"/>
      <c r="VGB119" s="95"/>
      <c r="VGC119" s="95"/>
      <c r="VGD119" s="95"/>
      <c r="VGE119" s="95"/>
      <c r="VGF119" s="95"/>
      <c r="VGG119" s="95"/>
      <c r="VGH119" s="95"/>
      <c r="VGI119" s="95"/>
      <c r="VGJ119" s="95"/>
      <c r="VGK119" s="95"/>
      <c r="VGL119" s="95"/>
      <c r="VGM119" s="95"/>
      <c r="VGN119" s="95"/>
      <c r="VGO119" s="95"/>
      <c r="VGP119" s="95"/>
      <c r="VGQ119" s="95"/>
      <c r="VGR119" s="95"/>
      <c r="VGS119" s="95"/>
      <c r="VGT119" s="95"/>
      <c r="VGU119" s="95"/>
      <c r="VGV119" s="95"/>
      <c r="VGW119" s="95"/>
      <c r="VGX119" s="95"/>
      <c r="VGY119" s="95"/>
      <c r="VGZ119" s="95"/>
      <c r="VHA119" s="95"/>
      <c r="VHB119" s="95"/>
      <c r="VHC119" s="95"/>
      <c r="VHD119" s="95"/>
      <c r="VHE119" s="95"/>
      <c r="VHF119" s="95"/>
      <c r="VHG119" s="95"/>
      <c r="VHH119" s="95"/>
      <c r="VHI119" s="95"/>
      <c r="VHJ119" s="95"/>
      <c r="VHK119" s="95"/>
      <c r="VHL119" s="95"/>
      <c r="VHM119" s="95"/>
      <c r="VHN119" s="95"/>
      <c r="VHO119" s="95"/>
      <c r="VHP119" s="95"/>
      <c r="VHQ119" s="95"/>
      <c r="VHR119" s="95"/>
      <c r="VHS119" s="95"/>
      <c r="VHT119" s="95"/>
      <c r="VHU119" s="95"/>
      <c r="VHV119" s="95"/>
      <c r="VHW119" s="95"/>
      <c r="VHX119" s="95"/>
      <c r="VHY119" s="95"/>
      <c r="VHZ119" s="95"/>
      <c r="VIA119" s="95"/>
      <c r="VIB119" s="95"/>
      <c r="VIC119" s="95"/>
      <c r="VID119" s="95"/>
      <c r="VIE119" s="95"/>
      <c r="VIF119" s="95"/>
      <c r="VIG119" s="95"/>
      <c r="VIH119" s="95"/>
      <c r="VII119" s="95"/>
      <c r="VIJ119" s="95"/>
      <c r="VIK119" s="95"/>
      <c r="VIL119" s="95"/>
      <c r="VIM119" s="95"/>
      <c r="VIN119" s="95"/>
      <c r="VIO119" s="95"/>
      <c r="VIP119" s="95"/>
      <c r="VIQ119" s="95"/>
      <c r="VIR119" s="95"/>
      <c r="VIS119" s="95"/>
      <c r="VIT119" s="95"/>
      <c r="VIU119" s="95"/>
      <c r="VIV119" s="95"/>
      <c r="VIW119" s="95"/>
      <c r="VIX119" s="95"/>
      <c r="VIY119" s="95"/>
      <c r="VIZ119" s="95"/>
      <c r="VJA119" s="95"/>
      <c r="VJB119" s="95"/>
      <c r="VJC119" s="95"/>
      <c r="VJD119" s="95"/>
      <c r="VJE119" s="95"/>
      <c r="VJF119" s="95"/>
      <c r="VJG119" s="95"/>
      <c r="VJH119" s="95"/>
      <c r="VJI119" s="95"/>
      <c r="VJJ119" s="95"/>
      <c r="VJK119" s="95"/>
      <c r="VJL119" s="95"/>
      <c r="VJM119" s="95"/>
      <c r="VJN119" s="95"/>
      <c r="VJO119" s="95"/>
      <c r="VJP119" s="95"/>
      <c r="VJQ119" s="95"/>
      <c r="VJR119" s="95"/>
      <c r="VJS119" s="95"/>
      <c r="VJT119" s="95"/>
      <c r="VJU119" s="95"/>
      <c r="VJV119" s="95"/>
      <c r="VJW119" s="95"/>
      <c r="VJX119" s="95"/>
      <c r="VJY119" s="95"/>
      <c r="VJZ119" s="95"/>
      <c r="VKA119" s="95"/>
      <c r="VKB119" s="95"/>
      <c r="VKC119" s="95"/>
      <c r="VKD119" s="95"/>
      <c r="VKE119" s="95"/>
      <c r="VKF119" s="95"/>
      <c r="VKG119" s="95"/>
      <c r="VKH119" s="95"/>
      <c r="VKI119" s="95"/>
      <c r="VKJ119" s="95"/>
      <c r="VKK119" s="95"/>
      <c r="VKL119" s="95"/>
      <c r="VKM119" s="95"/>
      <c r="VKN119" s="95"/>
      <c r="VKO119" s="95"/>
      <c r="VKP119" s="95"/>
      <c r="VKQ119" s="95"/>
      <c r="VKR119" s="95"/>
      <c r="VKS119" s="95"/>
      <c r="VKT119" s="95"/>
      <c r="VKU119" s="95"/>
      <c r="VKV119" s="95"/>
      <c r="VKW119" s="95"/>
      <c r="VKX119" s="95"/>
      <c r="VKY119" s="95"/>
      <c r="VKZ119" s="95"/>
      <c r="VLA119" s="95"/>
      <c r="VLB119" s="95"/>
      <c r="VLC119" s="95"/>
      <c r="VLD119" s="95"/>
      <c r="VLE119" s="95"/>
      <c r="VLF119" s="95"/>
      <c r="VLG119" s="95"/>
      <c r="VLH119" s="95"/>
      <c r="VLI119" s="95"/>
      <c r="VLJ119" s="95"/>
      <c r="VLK119" s="95"/>
      <c r="VLL119" s="95"/>
      <c r="VLM119" s="95"/>
      <c r="VLN119" s="95"/>
      <c r="VLO119" s="95"/>
      <c r="VLP119" s="95"/>
      <c r="VLQ119" s="95"/>
      <c r="VLR119" s="95"/>
      <c r="VLS119" s="95"/>
      <c r="VLT119" s="95"/>
      <c r="VLU119" s="95"/>
      <c r="VLV119" s="95"/>
      <c r="VLW119" s="95"/>
      <c r="VLX119" s="95"/>
      <c r="VLY119" s="95"/>
      <c r="VLZ119" s="95"/>
      <c r="VMA119" s="95"/>
      <c r="VMB119" s="95"/>
      <c r="VMC119" s="95"/>
      <c r="VMD119" s="95"/>
      <c r="VME119" s="95"/>
      <c r="VMF119" s="95"/>
      <c r="VMG119" s="95"/>
      <c r="VMH119" s="95"/>
      <c r="VMI119" s="95"/>
      <c r="VMJ119" s="95"/>
      <c r="VMK119" s="95"/>
      <c r="VML119" s="95"/>
      <c r="VMM119" s="95"/>
      <c r="VMN119" s="95"/>
      <c r="VMO119" s="95"/>
      <c r="VMP119" s="95"/>
      <c r="VMQ119" s="95"/>
      <c r="VMR119" s="95"/>
      <c r="VMS119" s="95"/>
      <c r="VMT119" s="95"/>
      <c r="VMU119" s="95"/>
      <c r="VMV119" s="95"/>
      <c r="VMW119" s="95"/>
      <c r="VMX119" s="95"/>
      <c r="VMY119" s="95"/>
      <c r="VMZ119" s="95"/>
      <c r="VNA119" s="95"/>
      <c r="VNB119" s="95"/>
      <c r="VNC119" s="95"/>
      <c r="VND119" s="95"/>
      <c r="VNE119" s="95"/>
      <c r="VNF119" s="95"/>
      <c r="VNG119" s="95"/>
      <c r="VNH119" s="95"/>
      <c r="VNI119" s="95"/>
      <c r="VNJ119" s="95"/>
      <c r="VNK119" s="95"/>
      <c r="VNL119" s="95"/>
      <c r="VNM119" s="95"/>
      <c r="VNN119" s="95"/>
      <c r="VNO119" s="95"/>
      <c r="VNP119" s="95"/>
      <c r="VNQ119" s="95"/>
      <c r="VNR119" s="95"/>
      <c r="VNS119" s="95"/>
      <c r="VNT119" s="95"/>
      <c r="VNU119" s="95"/>
      <c r="VNV119" s="95"/>
      <c r="VNW119" s="95"/>
      <c r="VNX119" s="95"/>
      <c r="VNY119" s="95"/>
      <c r="VNZ119" s="95"/>
      <c r="VOA119" s="95"/>
      <c r="VOB119" s="95"/>
      <c r="VOC119" s="95"/>
      <c r="VOD119" s="95"/>
      <c r="VOE119" s="95"/>
      <c r="VOF119" s="95"/>
      <c r="VOG119" s="95"/>
      <c r="VOH119" s="95"/>
      <c r="VOI119" s="95"/>
      <c r="VOJ119" s="95"/>
      <c r="VOK119" s="95"/>
      <c r="VOL119" s="95"/>
      <c r="VOM119" s="95"/>
      <c r="VON119" s="95"/>
      <c r="VOO119" s="95"/>
      <c r="VOP119" s="95"/>
      <c r="VOQ119" s="95"/>
      <c r="VOR119" s="95"/>
      <c r="VOS119" s="95"/>
      <c r="VOT119" s="95"/>
      <c r="VOU119" s="95"/>
      <c r="VOV119" s="95"/>
      <c r="VOW119" s="95"/>
      <c r="VOX119" s="95"/>
      <c r="VOY119" s="95"/>
      <c r="VOZ119" s="95"/>
      <c r="VPA119" s="95"/>
      <c r="VPB119" s="95"/>
      <c r="VPC119" s="95"/>
      <c r="VPD119" s="95"/>
      <c r="VPE119" s="95"/>
      <c r="VPF119" s="95"/>
      <c r="VPG119" s="95"/>
      <c r="VPH119" s="95"/>
      <c r="VPI119" s="95"/>
      <c r="VPJ119" s="95"/>
      <c r="VPK119" s="95"/>
      <c r="VPL119" s="95"/>
      <c r="VPM119" s="95"/>
      <c r="VPN119" s="95"/>
      <c r="VPO119" s="95"/>
      <c r="VPP119" s="95"/>
      <c r="VPQ119" s="95"/>
      <c r="VPR119" s="95"/>
      <c r="VPS119" s="95"/>
      <c r="VPT119" s="95"/>
      <c r="VPU119" s="95"/>
      <c r="VPV119" s="95"/>
      <c r="VPW119" s="95"/>
      <c r="VPX119" s="95"/>
      <c r="VPY119" s="95"/>
      <c r="VPZ119" s="95"/>
      <c r="VQA119" s="95"/>
      <c r="VQB119" s="95"/>
      <c r="VQC119" s="95"/>
      <c r="VQD119" s="95"/>
      <c r="VQE119" s="95"/>
      <c r="VQF119" s="95"/>
      <c r="VQG119" s="95"/>
      <c r="VQH119" s="95"/>
      <c r="VQI119" s="95"/>
      <c r="VQJ119" s="95"/>
      <c r="VQK119" s="95"/>
      <c r="VQL119" s="95"/>
      <c r="VQM119" s="95"/>
      <c r="VQN119" s="95"/>
      <c r="VQO119" s="95"/>
      <c r="VQP119" s="95"/>
      <c r="VQQ119" s="95"/>
      <c r="VQR119" s="95"/>
      <c r="VQS119" s="95"/>
      <c r="VQT119" s="95"/>
      <c r="VQU119" s="95"/>
      <c r="VQV119" s="95"/>
      <c r="VQW119" s="95"/>
      <c r="VQX119" s="95"/>
      <c r="VQY119" s="95"/>
      <c r="VQZ119" s="95"/>
      <c r="VRA119" s="95"/>
      <c r="VRB119" s="95"/>
      <c r="VRC119" s="95"/>
      <c r="VRD119" s="95"/>
      <c r="VRE119" s="95"/>
      <c r="VRF119" s="95"/>
      <c r="VRG119" s="95"/>
      <c r="VRH119" s="95"/>
      <c r="VRI119" s="95"/>
      <c r="VRJ119" s="95"/>
      <c r="VRK119" s="95"/>
      <c r="VRL119" s="95"/>
      <c r="VRM119" s="95"/>
      <c r="VRN119" s="95"/>
      <c r="VRO119" s="95"/>
      <c r="VRP119" s="95"/>
      <c r="VRQ119" s="95"/>
      <c r="VRR119" s="95"/>
      <c r="VRS119" s="95"/>
      <c r="VRT119" s="95"/>
      <c r="VRU119" s="95"/>
      <c r="VRV119" s="95"/>
      <c r="VRW119" s="95"/>
      <c r="VRX119" s="95"/>
      <c r="VRY119" s="95"/>
      <c r="VRZ119" s="95"/>
      <c r="VSA119" s="95"/>
      <c r="VSB119" s="95"/>
      <c r="VSC119" s="95"/>
      <c r="VSD119" s="95"/>
      <c r="VSE119" s="95"/>
      <c r="VSF119" s="95"/>
      <c r="VSG119" s="95"/>
      <c r="VSH119" s="95"/>
      <c r="VSI119" s="95"/>
      <c r="VSJ119" s="95"/>
      <c r="VSK119" s="95"/>
      <c r="VSL119" s="95"/>
      <c r="VSM119" s="95"/>
      <c r="VSN119" s="95"/>
      <c r="VSO119" s="95"/>
      <c r="VSP119" s="95"/>
      <c r="VSQ119" s="95"/>
      <c r="VSR119" s="95"/>
      <c r="VSS119" s="95"/>
      <c r="VST119" s="95"/>
      <c r="VSU119" s="95"/>
      <c r="VSV119" s="95"/>
      <c r="VSW119" s="95"/>
      <c r="VSX119" s="95"/>
      <c r="VSY119" s="95"/>
      <c r="VSZ119" s="95"/>
      <c r="VTA119" s="95"/>
      <c r="VTB119" s="95"/>
      <c r="VTC119" s="95"/>
      <c r="VTD119" s="95"/>
      <c r="VTE119" s="95"/>
      <c r="VTF119" s="95"/>
      <c r="VTG119" s="95"/>
      <c r="VTH119" s="95"/>
      <c r="VTI119" s="95"/>
      <c r="VTJ119" s="95"/>
      <c r="VTK119" s="95"/>
      <c r="VTL119" s="95"/>
      <c r="VTM119" s="95"/>
      <c r="VTN119" s="95"/>
      <c r="VTO119" s="95"/>
      <c r="VTP119" s="95"/>
      <c r="VTQ119" s="95"/>
      <c r="VTR119" s="95"/>
      <c r="VTS119" s="95"/>
      <c r="VTT119" s="95"/>
      <c r="VTU119" s="95"/>
      <c r="VTV119" s="95"/>
      <c r="VTW119" s="95"/>
      <c r="VTX119" s="95"/>
      <c r="VTY119" s="95"/>
      <c r="VTZ119" s="95"/>
      <c r="VUA119" s="95"/>
      <c r="VUB119" s="95"/>
      <c r="VUC119" s="95"/>
      <c r="VUD119" s="95"/>
      <c r="VUE119" s="95"/>
      <c r="VUF119" s="95"/>
      <c r="VUG119" s="95"/>
      <c r="VUH119" s="95"/>
      <c r="VUI119" s="95"/>
      <c r="VUJ119" s="95"/>
      <c r="VUK119" s="95"/>
      <c r="VUL119" s="95"/>
      <c r="VUM119" s="95"/>
      <c r="VUN119" s="95"/>
      <c r="VUO119" s="95"/>
      <c r="VUP119" s="95"/>
      <c r="VUQ119" s="95"/>
      <c r="VUR119" s="95"/>
      <c r="VUS119" s="95"/>
      <c r="VUT119" s="95"/>
      <c r="VUU119" s="95"/>
      <c r="VUV119" s="95"/>
      <c r="VUW119" s="95"/>
      <c r="VUX119" s="95"/>
      <c r="VUY119" s="95"/>
      <c r="VUZ119" s="95"/>
      <c r="VVA119" s="95"/>
      <c r="VVB119" s="95"/>
      <c r="VVC119" s="95"/>
      <c r="VVD119" s="95"/>
      <c r="VVE119" s="95"/>
      <c r="VVF119" s="95"/>
      <c r="VVG119" s="95"/>
      <c r="VVH119" s="95"/>
      <c r="VVI119" s="95"/>
      <c r="VVJ119" s="95"/>
      <c r="VVK119" s="95"/>
      <c r="VVL119" s="95"/>
      <c r="VVM119" s="95"/>
      <c r="VVN119" s="95"/>
      <c r="VVO119" s="95"/>
      <c r="VVP119" s="95"/>
      <c r="VVQ119" s="95"/>
      <c r="VVR119" s="95"/>
      <c r="VVS119" s="95"/>
      <c r="VVT119" s="95"/>
      <c r="VVU119" s="95"/>
      <c r="VVV119" s="95"/>
      <c r="VVW119" s="95"/>
      <c r="VVX119" s="95"/>
      <c r="VVY119" s="95"/>
      <c r="VVZ119" s="95"/>
      <c r="VWA119" s="95"/>
      <c r="VWB119" s="95"/>
      <c r="VWC119" s="95"/>
      <c r="VWD119" s="95"/>
      <c r="VWE119" s="95"/>
      <c r="VWF119" s="95"/>
      <c r="VWG119" s="95"/>
      <c r="VWH119" s="95"/>
      <c r="VWI119" s="95"/>
      <c r="VWJ119" s="95"/>
      <c r="VWK119" s="95"/>
      <c r="VWL119" s="95"/>
      <c r="VWM119" s="95"/>
      <c r="VWN119" s="95"/>
      <c r="VWO119" s="95"/>
      <c r="VWP119" s="95"/>
      <c r="VWQ119" s="95"/>
      <c r="VWR119" s="95"/>
      <c r="VWS119" s="95"/>
      <c r="VWT119" s="95"/>
      <c r="VWU119" s="95"/>
      <c r="VWV119" s="95"/>
      <c r="VWW119" s="95"/>
      <c r="VWX119" s="95"/>
      <c r="VWY119" s="95"/>
      <c r="VWZ119" s="95"/>
      <c r="VXA119" s="95"/>
      <c r="VXB119" s="95"/>
      <c r="VXC119" s="95"/>
      <c r="VXD119" s="95"/>
      <c r="VXE119" s="95"/>
      <c r="VXF119" s="95"/>
      <c r="VXG119" s="95"/>
      <c r="VXH119" s="95"/>
      <c r="VXI119" s="95"/>
      <c r="VXJ119" s="95"/>
      <c r="VXK119" s="95"/>
      <c r="VXL119" s="95"/>
      <c r="VXM119" s="95"/>
      <c r="VXN119" s="95"/>
      <c r="VXO119" s="95"/>
      <c r="VXP119" s="95"/>
      <c r="VXQ119" s="95"/>
      <c r="VXR119" s="95"/>
      <c r="VXS119" s="95"/>
      <c r="VXT119" s="95"/>
      <c r="VXU119" s="95"/>
      <c r="VXV119" s="95"/>
      <c r="VXW119" s="95"/>
      <c r="VXX119" s="95"/>
      <c r="VXY119" s="95"/>
      <c r="VXZ119" s="95"/>
      <c r="VYA119" s="95"/>
      <c r="VYB119" s="95"/>
      <c r="VYC119" s="95"/>
      <c r="VYD119" s="95"/>
      <c r="VYE119" s="95"/>
      <c r="VYF119" s="95"/>
      <c r="VYG119" s="95"/>
      <c r="VYH119" s="95"/>
      <c r="VYI119" s="95"/>
      <c r="VYJ119" s="95"/>
      <c r="VYK119" s="95"/>
      <c r="VYL119" s="95"/>
      <c r="VYM119" s="95"/>
      <c r="VYN119" s="95"/>
      <c r="VYO119" s="95"/>
      <c r="VYP119" s="95"/>
      <c r="VYQ119" s="95"/>
      <c r="VYR119" s="95"/>
      <c r="VYS119" s="95"/>
      <c r="VYT119" s="95"/>
      <c r="VYU119" s="95"/>
      <c r="VYV119" s="95"/>
      <c r="VYW119" s="95"/>
      <c r="VYX119" s="95"/>
      <c r="VYY119" s="95"/>
      <c r="VYZ119" s="95"/>
      <c r="VZA119" s="95"/>
      <c r="VZB119" s="95"/>
      <c r="VZC119" s="95"/>
      <c r="VZD119" s="95"/>
      <c r="VZE119" s="95"/>
      <c r="VZF119" s="95"/>
      <c r="VZG119" s="95"/>
      <c r="VZH119" s="95"/>
      <c r="VZI119" s="95"/>
      <c r="VZJ119" s="95"/>
      <c r="VZK119" s="95"/>
      <c r="VZL119" s="95"/>
      <c r="VZM119" s="95"/>
      <c r="VZN119" s="95"/>
      <c r="VZO119" s="95"/>
      <c r="VZP119" s="95"/>
      <c r="VZQ119" s="95"/>
      <c r="VZR119" s="95"/>
      <c r="VZS119" s="95"/>
      <c r="VZT119" s="95"/>
      <c r="VZU119" s="95"/>
      <c r="VZV119" s="95"/>
      <c r="VZW119" s="95"/>
      <c r="VZX119" s="95"/>
      <c r="VZY119" s="95"/>
      <c r="VZZ119" s="95"/>
      <c r="WAA119" s="95"/>
      <c r="WAB119" s="95"/>
      <c r="WAC119" s="95"/>
      <c r="WAD119" s="95"/>
      <c r="WAE119" s="95"/>
      <c r="WAF119" s="95"/>
      <c r="WAG119" s="95"/>
      <c r="WAH119" s="95"/>
      <c r="WAI119" s="95"/>
      <c r="WAJ119" s="95"/>
      <c r="WAK119" s="95"/>
      <c r="WAL119" s="95"/>
      <c r="WAM119" s="95"/>
      <c r="WAN119" s="95"/>
      <c r="WAO119" s="95"/>
      <c r="WAP119" s="95"/>
      <c r="WAQ119" s="95"/>
      <c r="WAR119" s="95"/>
      <c r="WAS119" s="95"/>
      <c r="WAT119" s="95"/>
      <c r="WAU119" s="95"/>
      <c r="WAV119" s="95"/>
      <c r="WAW119" s="95"/>
      <c r="WAX119" s="95"/>
      <c r="WAY119" s="95"/>
      <c r="WAZ119" s="95"/>
      <c r="WBA119" s="95"/>
      <c r="WBB119" s="95"/>
      <c r="WBC119" s="95"/>
      <c r="WBD119" s="95"/>
      <c r="WBE119" s="95"/>
      <c r="WBF119" s="95"/>
      <c r="WBG119" s="95"/>
      <c r="WBH119" s="95"/>
      <c r="WBI119" s="95"/>
      <c r="WBJ119" s="95"/>
      <c r="WBK119" s="95"/>
      <c r="WBL119" s="95"/>
      <c r="WBM119" s="95"/>
      <c r="WBN119" s="95"/>
      <c r="WBO119" s="95"/>
      <c r="WBP119" s="95"/>
      <c r="WBQ119" s="95"/>
      <c r="WBR119" s="95"/>
      <c r="WBS119" s="95"/>
      <c r="WBT119" s="95"/>
      <c r="WBU119" s="95"/>
      <c r="WBV119" s="95"/>
      <c r="WBW119" s="95"/>
      <c r="WBX119" s="95"/>
      <c r="WBY119" s="95"/>
      <c r="WBZ119" s="95"/>
      <c r="WCA119" s="95"/>
      <c r="WCB119" s="95"/>
      <c r="WCC119" s="95"/>
      <c r="WCD119" s="95"/>
      <c r="WCE119" s="95"/>
      <c r="WCF119" s="95"/>
      <c r="WCG119" s="95"/>
      <c r="WCH119" s="95"/>
      <c r="WCI119" s="95"/>
      <c r="WCJ119" s="95"/>
      <c r="WCK119" s="95"/>
      <c r="WCL119" s="95"/>
      <c r="WCM119" s="95"/>
      <c r="WCN119" s="95"/>
      <c r="WCO119" s="95"/>
      <c r="WCP119" s="95"/>
      <c r="WCQ119" s="95"/>
      <c r="WCR119" s="95"/>
      <c r="WCS119" s="95"/>
      <c r="WCT119" s="95"/>
      <c r="WCU119" s="95"/>
      <c r="WCV119" s="95"/>
      <c r="WCW119" s="95"/>
      <c r="WCX119" s="95"/>
      <c r="WCY119" s="95"/>
      <c r="WCZ119" s="95"/>
      <c r="WDA119" s="95"/>
      <c r="WDB119" s="95"/>
      <c r="WDC119" s="95"/>
      <c r="WDD119" s="95"/>
      <c r="WDE119" s="95"/>
      <c r="WDF119" s="95"/>
      <c r="WDG119" s="95"/>
      <c r="WDH119" s="95"/>
      <c r="WDI119" s="95"/>
      <c r="WDJ119" s="95"/>
      <c r="WDK119" s="95"/>
      <c r="WDL119" s="95"/>
      <c r="WDM119" s="95"/>
      <c r="WDN119" s="95"/>
      <c r="WDO119" s="95"/>
      <c r="WDP119" s="95"/>
      <c r="WDQ119" s="95"/>
      <c r="WDR119" s="95"/>
      <c r="WDS119" s="95"/>
      <c r="WDT119" s="95"/>
      <c r="WDU119" s="95"/>
      <c r="WDV119" s="95"/>
      <c r="WDW119" s="95"/>
      <c r="WDX119" s="95"/>
      <c r="WDY119" s="95"/>
      <c r="WDZ119" s="95"/>
      <c r="WEA119" s="95"/>
      <c r="WEB119" s="95"/>
      <c r="WEC119" s="95"/>
      <c r="WED119" s="95"/>
      <c r="WEE119" s="95"/>
      <c r="WEF119" s="95"/>
      <c r="WEG119" s="95"/>
      <c r="WEH119" s="95"/>
      <c r="WEI119" s="95"/>
      <c r="WEJ119" s="95"/>
      <c r="WEK119" s="95"/>
      <c r="WEL119" s="95"/>
      <c r="WEM119" s="95"/>
      <c r="WEN119" s="95"/>
      <c r="WEO119" s="95"/>
      <c r="WEP119" s="95"/>
      <c r="WEQ119" s="95"/>
      <c r="WER119" s="95"/>
      <c r="WES119" s="95"/>
      <c r="WET119" s="95"/>
      <c r="WEU119" s="95"/>
      <c r="WEV119" s="95"/>
      <c r="WEW119" s="95"/>
      <c r="WEX119" s="95"/>
      <c r="WEY119" s="95"/>
      <c r="WEZ119" s="95"/>
      <c r="WFA119" s="95"/>
      <c r="WFB119" s="95"/>
      <c r="WFC119" s="95"/>
      <c r="WFD119" s="95"/>
      <c r="WFE119" s="95"/>
      <c r="WFF119" s="95"/>
      <c r="WFG119" s="95"/>
      <c r="WFH119" s="95"/>
      <c r="WFI119" s="95"/>
      <c r="WFJ119" s="95"/>
      <c r="WFK119" s="95"/>
      <c r="WFL119" s="95"/>
      <c r="WFM119" s="95"/>
      <c r="WFN119" s="95"/>
      <c r="WFO119" s="95"/>
      <c r="WFP119" s="95"/>
      <c r="WFQ119" s="95"/>
      <c r="WFR119" s="95"/>
      <c r="WFS119" s="95"/>
      <c r="WFT119" s="95"/>
      <c r="WFU119" s="95"/>
      <c r="WFV119" s="95"/>
      <c r="WFW119" s="95"/>
      <c r="WFX119" s="95"/>
      <c r="WFY119" s="95"/>
      <c r="WFZ119" s="95"/>
      <c r="WGA119" s="95"/>
      <c r="WGB119" s="95"/>
      <c r="WGC119" s="95"/>
      <c r="WGD119" s="95"/>
      <c r="WGE119" s="95"/>
      <c r="WGF119" s="95"/>
      <c r="WGG119" s="95"/>
      <c r="WGH119" s="95"/>
      <c r="WGI119" s="95"/>
      <c r="WGJ119" s="95"/>
      <c r="WGK119" s="95"/>
      <c r="WGL119" s="95"/>
      <c r="WGM119" s="95"/>
      <c r="WGN119" s="95"/>
      <c r="WGO119" s="95"/>
      <c r="WGP119" s="95"/>
      <c r="WGQ119" s="95"/>
      <c r="WGR119" s="95"/>
      <c r="WGS119" s="95"/>
      <c r="WGT119" s="95"/>
      <c r="WGU119" s="95"/>
      <c r="WGV119" s="95"/>
      <c r="WGW119" s="95"/>
      <c r="WGX119" s="95"/>
      <c r="WGY119" s="95"/>
      <c r="WGZ119" s="95"/>
      <c r="WHA119" s="95"/>
      <c r="WHB119" s="95"/>
      <c r="WHC119" s="95"/>
      <c r="WHD119" s="95"/>
      <c r="WHE119" s="95"/>
      <c r="WHF119" s="95"/>
      <c r="WHG119" s="95"/>
      <c r="WHH119" s="95"/>
      <c r="WHI119" s="95"/>
      <c r="WHJ119" s="95"/>
      <c r="WHK119" s="95"/>
      <c r="WHL119" s="95"/>
      <c r="WHM119" s="95"/>
      <c r="WHN119" s="95"/>
      <c r="WHO119" s="95"/>
      <c r="WHP119" s="95"/>
      <c r="WHQ119" s="95"/>
      <c r="WHR119" s="95"/>
      <c r="WHS119" s="95"/>
      <c r="WHT119" s="95"/>
      <c r="WHU119" s="95"/>
      <c r="WHV119" s="95"/>
      <c r="WHW119" s="95"/>
      <c r="WHX119" s="95"/>
      <c r="WHY119" s="95"/>
      <c r="WHZ119" s="95"/>
      <c r="WIA119" s="95"/>
      <c r="WIB119" s="95"/>
      <c r="WIC119" s="95"/>
      <c r="WID119" s="95"/>
      <c r="WIE119" s="95"/>
      <c r="WIF119" s="95"/>
      <c r="WIG119" s="95"/>
      <c r="WIH119" s="95"/>
      <c r="WII119" s="95"/>
      <c r="WIJ119" s="95"/>
      <c r="WIK119" s="95"/>
      <c r="WIL119" s="95"/>
      <c r="WIM119" s="95"/>
      <c r="WIN119" s="95"/>
      <c r="WIO119" s="95"/>
      <c r="WIP119" s="95"/>
      <c r="WIQ119" s="95"/>
      <c r="WIR119" s="95"/>
      <c r="WIS119" s="95"/>
      <c r="WIT119" s="95"/>
      <c r="WIU119" s="95"/>
      <c r="WIV119" s="95"/>
      <c r="WIW119" s="95"/>
      <c r="WIX119" s="95"/>
      <c r="WIY119" s="95"/>
      <c r="WIZ119" s="95"/>
      <c r="WJA119" s="95"/>
      <c r="WJB119" s="95"/>
      <c r="WJC119" s="95"/>
      <c r="WJD119" s="95"/>
      <c r="WJE119" s="95"/>
      <c r="WJF119" s="95"/>
      <c r="WJG119" s="95"/>
      <c r="WJH119" s="95"/>
      <c r="WJI119" s="95"/>
      <c r="WJJ119" s="95"/>
      <c r="WJK119" s="95"/>
      <c r="WJL119" s="95"/>
      <c r="WJM119" s="95"/>
      <c r="WJN119" s="95"/>
      <c r="WJO119" s="95"/>
      <c r="WJP119" s="95"/>
      <c r="WJQ119" s="95"/>
      <c r="WJR119" s="95"/>
      <c r="WJS119" s="95"/>
      <c r="WJT119" s="95"/>
      <c r="WJU119" s="95"/>
      <c r="WJV119" s="95"/>
      <c r="WJW119" s="95"/>
      <c r="WJX119" s="95"/>
      <c r="WJY119" s="95"/>
      <c r="WJZ119" s="95"/>
      <c r="WKA119" s="95"/>
      <c r="WKB119" s="95"/>
      <c r="WKC119" s="95"/>
      <c r="WKD119" s="95"/>
      <c r="WKE119" s="95"/>
      <c r="WKF119" s="95"/>
      <c r="WKG119" s="95"/>
      <c r="WKH119" s="95"/>
      <c r="WKI119" s="95"/>
      <c r="WKJ119" s="95"/>
      <c r="WKK119" s="95"/>
      <c r="WKL119" s="95"/>
      <c r="WKM119" s="95"/>
      <c r="WKN119" s="95"/>
      <c r="WKO119" s="95"/>
      <c r="WKP119" s="95"/>
      <c r="WKQ119" s="95"/>
      <c r="WKR119" s="95"/>
      <c r="WKS119" s="95"/>
      <c r="WKT119" s="95"/>
      <c r="WKU119" s="95"/>
      <c r="WKV119" s="95"/>
      <c r="WKW119" s="95"/>
      <c r="WKX119" s="95"/>
      <c r="WKY119" s="95"/>
      <c r="WKZ119" s="95"/>
      <c r="WLA119" s="95"/>
      <c r="WLB119" s="95"/>
      <c r="WLC119" s="95"/>
      <c r="WLD119" s="95"/>
      <c r="WLE119" s="95"/>
      <c r="WLF119" s="95"/>
      <c r="WLG119" s="95"/>
      <c r="WLH119" s="95"/>
      <c r="WLI119" s="95"/>
      <c r="WLJ119" s="95"/>
      <c r="WLK119" s="95"/>
      <c r="WLL119" s="95"/>
      <c r="WLM119" s="95"/>
      <c r="WLN119" s="95"/>
      <c r="WLO119" s="95"/>
      <c r="WLP119" s="95"/>
      <c r="WLQ119" s="95"/>
      <c r="WLR119" s="95"/>
      <c r="WLS119" s="95"/>
      <c r="WLT119" s="95"/>
      <c r="WLU119" s="95"/>
      <c r="WLV119" s="95"/>
      <c r="WLW119" s="95"/>
      <c r="WLX119" s="95"/>
      <c r="WLY119" s="95"/>
      <c r="WLZ119" s="95"/>
      <c r="WMA119" s="95"/>
      <c r="WMB119" s="95"/>
      <c r="WMC119" s="95"/>
      <c r="WMD119" s="95"/>
      <c r="WME119" s="95"/>
      <c r="WMF119" s="95"/>
      <c r="WMG119" s="95"/>
      <c r="WMH119" s="95"/>
      <c r="WMI119" s="95"/>
      <c r="WMJ119" s="95"/>
      <c r="WMK119" s="95"/>
      <c r="WML119" s="95"/>
      <c r="WMM119" s="95"/>
      <c r="WMN119" s="95"/>
      <c r="WMO119" s="95"/>
      <c r="WMP119" s="95"/>
      <c r="WMQ119" s="95"/>
      <c r="WMR119" s="95"/>
      <c r="WMS119" s="95"/>
      <c r="WMT119" s="95"/>
      <c r="WMU119" s="95"/>
      <c r="WMV119" s="95"/>
      <c r="WMW119" s="95"/>
      <c r="WMX119" s="95"/>
      <c r="WMY119" s="95"/>
      <c r="WMZ119" s="95"/>
      <c r="WNA119" s="95"/>
      <c r="WNB119" s="95"/>
      <c r="WNC119" s="95"/>
      <c r="WND119" s="95"/>
      <c r="WNE119" s="95"/>
      <c r="WNF119" s="95"/>
      <c r="WNG119" s="95"/>
      <c r="WNH119" s="95"/>
      <c r="WNI119" s="95"/>
      <c r="WNJ119" s="95"/>
      <c r="WNK119" s="95"/>
      <c r="WNL119" s="95"/>
      <c r="WNM119" s="95"/>
      <c r="WNN119" s="95"/>
      <c r="WNO119" s="95"/>
      <c r="WNP119" s="95"/>
      <c r="WNQ119" s="95"/>
      <c r="WNR119" s="95"/>
      <c r="WNS119" s="95"/>
      <c r="WNT119" s="95"/>
      <c r="WNU119" s="95"/>
      <c r="WNV119" s="95"/>
      <c r="WNW119" s="95"/>
      <c r="WNX119" s="95"/>
      <c r="WNY119" s="95"/>
      <c r="WNZ119" s="95"/>
      <c r="WOA119" s="95"/>
      <c r="WOB119" s="95"/>
      <c r="WOC119" s="95"/>
      <c r="WOD119" s="95"/>
      <c r="WOE119" s="95"/>
      <c r="WOF119" s="95"/>
      <c r="WOG119" s="95"/>
      <c r="WOH119" s="95"/>
      <c r="WOI119" s="95"/>
      <c r="WOJ119" s="95"/>
      <c r="WOK119" s="95"/>
      <c r="WOL119" s="95"/>
      <c r="WOM119" s="95"/>
      <c r="WON119" s="95"/>
      <c r="WOO119" s="95"/>
      <c r="WOP119" s="95"/>
      <c r="WOQ119" s="95"/>
      <c r="WOR119" s="95"/>
      <c r="WOS119" s="95"/>
      <c r="WOT119" s="95"/>
      <c r="WOU119" s="95"/>
      <c r="WOV119" s="95"/>
      <c r="WOW119" s="95"/>
      <c r="WOX119" s="95"/>
      <c r="WOY119" s="95"/>
      <c r="WOZ119" s="95"/>
      <c r="WPA119" s="95"/>
      <c r="WPB119" s="95"/>
      <c r="WPC119" s="95"/>
      <c r="WPD119" s="95"/>
      <c r="WPE119" s="95"/>
      <c r="WPF119" s="95"/>
      <c r="WPG119" s="95"/>
      <c r="WPH119" s="95"/>
      <c r="WPI119" s="95"/>
      <c r="WPJ119" s="95"/>
      <c r="WPK119" s="95"/>
      <c r="WPL119" s="95"/>
      <c r="WPM119" s="95"/>
      <c r="WPN119" s="95"/>
      <c r="WPO119" s="95"/>
      <c r="WPP119" s="95"/>
      <c r="WPQ119" s="95"/>
      <c r="WPR119" s="95"/>
      <c r="WPS119" s="95"/>
      <c r="WPT119" s="95"/>
      <c r="WPU119" s="95"/>
      <c r="WPV119" s="95"/>
      <c r="WPW119" s="95"/>
      <c r="WPX119" s="95"/>
      <c r="WPY119" s="95"/>
      <c r="WPZ119" s="95"/>
      <c r="WQA119" s="95"/>
      <c r="WQB119" s="95"/>
      <c r="WQC119" s="95"/>
      <c r="WQD119" s="95"/>
      <c r="WQE119" s="95"/>
      <c r="WQF119" s="95"/>
      <c r="WQG119" s="95"/>
      <c r="WQH119" s="95"/>
      <c r="WQI119" s="95"/>
      <c r="WQJ119" s="95"/>
      <c r="WQK119" s="95"/>
      <c r="WQL119" s="95"/>
      <c r="WQM119" s="95"/>
      <c r="WQN119" s="95"/>
      <c r="WQO119" s="95"/>
      <c r="WQP119" s="95"/>
      <c r="WQQ119" s="95"/>
      <c r="WQR119" s="95"/>
      <c r="WQS119" s="95"/>
      <c r="WQT119" s="95"/>
      <c r="WQU119" s="95"/>
      <c r="WQV119" s="95"/>
      <c r="WQW119" s="95"/>
      <c r="WQX119" s="95"/>
      <c r="WQY119" s="95"/>
      <c r="WQZ119" s="95"/>
      <c r="WRA119" s="95"/>
      <c r="WRB119" s="95"/>
      <c r="WRC119" s="95"/>
      <c r="WRD119" s="95"/>
      <c r="WRE119" s="95"/>
      <c r="WRF119" s="95"/>
      <c r="WRG119" s="95"/>
      <c r="WRH119" s="95"/>
      <c r="WRI119" s="95"/>
      <c r="WRJ119" s="95"/>
      <c r="WRK119" s="95"/>
      <c r="WRL119" s="95"/>
      <c r="WRM119" s="95"/>
      <c r="WRN119" s="95"/>
      <c r="WRO119" s="95"/>
      <c r="WRP119" s="95"/>
      <c r="WRQ119" s="95"/>
      <c r="WRR119" s="95"/>
      <c r="WRS119" s="95"/>
      <c r="WRT119" s="95"/>
      <c r="WRU119" s="95"/>
      <c r="WRV119" s="95"/>
      <c r="WRW119" s="95"/>
      <c r="WRX119" s="95"/>
      <c r="WRY119" s="95"/>
      <c r="WRZ119" s="95"/>
      <c r="WSA119" s="95"/>
      <c r="WSB119" s="95"/>
      <c r="WSC119" s="95"/>
      <c r="WSD119" s="95"/>
      <c r="WSE119" s="95"/>
      <c r="WSF119" s="95"/>
      <c r="WSG119" s="95"/>
      <c r="WSH119" s="95"/>
      <c r="WSI119" s="95"/>
      <c r="WSJ119" s="95"/>
      <c r="WSK119" s="95"/>
      <c r="WSL119" s="95"/>
      <c r="WSM119" s="95"/>
      <c r="WSN119" s="95"/>
      <c r="WSO119" s="95"/>
      <c r="WSP119" s="95"/>
      <c r="WSQ119" s="95"/>
      <c r="WSR119" s="95"/>
      <c r="WSS119" s="95"/>
      <c r="WST119" s="95"/>
      <c r="WSU119" s="95"/>
      <c r="WSV119" s="95"/>
      <c r="WSW119" s="95"/>
      <c r="WSX119" s="95"/>
      <c r="WSY119" s="95"/>
      <c r="WSZ119" s="95"/>
      <c r="WTA119" s="95"/>
      <c r="WTB119" s="95"/>
      <c r="WTC119" s="95"/>
      <c r="WTD119" s="95"/>
      <c r="WTE119" s="95"/>
      <c r="WTF119" s="95"/>
      <c r="WTG119" s="95"/>
      <c r="WTH119" s="95"/>
      <c r="WTI119" s="95"/>
      <c r="WTJ119" s="95"/>
      <c r="WTK119" s="95"/>
      <c r="WTL119" s="95"/>
      <c r="WTM119" s="95"/>
      <c r="WTN119" s="95"/>
      <c r="WTO119" s="95"/>
      <c r="WTP119" s="95"/>
      <c r="WTQ119" s="95"/>
      <c r="WTR119" s="95"/>
      <c r="WTS119" s="95"/>
      <c r="WTT119" s="95"/>
      <c r="WTU119" s="95"/>
      <c r="WTV119" s="95"/>
      <c r="WTW119" s="95"/>
      <c r="WTX119" s="95"/>
      <c r="WTY119" s="95"/>
      <c r="WTZ119" s="95"/>
      <c r="WUA119" s="95"/>
      <c r="WUB119" s="95"/>
      <c r="WUC119" s="95"/>
      <c r="WUD119" s="95"/>
      <c r="WUE119" s="95"/>
      <c r="WUF119" s="95"/>
      <c r="WUG119" s="95"/>
      <c r="WUH119" s="95"/>
      <c r="WUI119" s="95"/>
      <c r="WUJ119" s="95"/>
      <c r="WUK119" s="95"/>
      <c r="WUL119" s="95"/>
      <c r="WUM119" s="95"/>
      <c r="WUN119" s="95"/>
      <c r="WUO119" s="95"/>
      <c r="WUP119" s="95"/>
      <c r="WUQ119" s="95"/>
      <c r="WUR119" s="95"/>
      <c r="WUS119" s="95"/>
      <c r="WUT119" s="95"/>
      <c r="WUU119" s="95"/>
      <c r="WUV119" s="95"/>
      <c r="WUW119" s="95"/>
      <c r="WUX119" s="95"/>
      <c r="WUY119" s="95"/>
      <c r="WUZ119" s="95"/>
      <c r="WVA119" s="95"/>
      <c r="WVB119" s="95"/>
      <c r="WVC119" s="95"/>
      <c r="WVD119" s="95"/>
      <c r="WVE119" s="95"/>
      <c r="WVF119" s="95"/>
      <c r="WVG119" s="95"/>
      <c r="WVH119" s="95"/>
      <c r="WVI119" s="95"/>
      <c r="WVJ119" s="95"/>
      <c r="WVK119" s="95"/>
      <c r="WVL119" s="95"/>
      <c r="WVM119" s="95"/>
      <c r="WVN119" s="95"/>
      <c r="WVO119" s="95"/>
      <c r="WVP119" s="95"/>
      <c r="WVQ119" s="95"/>
      <c r="WVR119" s="95"/>
      <c r="WVS119" s="95"/>
      <c r="WVT119" s="95"/>
      <c r="WVU119" s="95"/>
      <c r="WVV119" s="95"/>
      <c r="WVW119" s="95"/>
      <c r="WVX119" s="95"/>
      <c r="WVY119" s="95"/>
      <c r="WVZ119" s="95"/>
      <c r="WWA119" s="95"/>
      <c r="WWB119" s="95"/>
      <c r="WWC119" s="95"/>
      <c r="WWD119" s="95"/>
      <c r="WWE119" s="95"/>
      <c r="WWF119" s="95"/>
      <c r="WWG119" s="95"/>
      <c r="WWH119" s="95"/>
      <c r="WWI119" s="95"/>
      <c r="WWJ119" s="95"/>
      <c r="WWK119" s="95"/>
      <c r="WWL119" s="95"/>
      <c r="WWM119" s="95"/>
      <c r="WWN119" s="95"/>
      <c r="WWO119" s="95"/>
      <c r="WWP119" s="95"/>
      <c r="WWQ119" s="95"/>
      <c r="WWR119" s="95"/>
      <c r="WWS119" s="95"/>
      <c r="WWT119" s="95"/>
      <c r="WWU119" s="95"/>
      <c r="WWV119" s="95"/>
      <c r="WWW119" s="95"/>
      <c r="WWX119" s="95"/>
      <c r="WWY119" s="95"/>
      <c r="WWZ119" s="95"/>
      <c r="WXA119" s="95"/>
      <c r="WXB119" s="95"/>
      <c r="WXC119" s="95"/>
      <c r="WXD119" s="95"/>
      <c r="WXE119" s="95"/>
      <c r="WXF119" s="95"/>
      <c r="WXG119" s="95"/>
      <c r="WXH119" s="95"/>
      <c r="WXI119" s="95"/>
      <c r="WXJ119" s="95"/>
      <c r="WXK119" s="95"/>
      <c r="WXL119" s="95"/>
      <c r="WXM119" s="95"/>
      <c r="WXN119" s="95"/>
      <c r="WXO119" s="95"/>
      <c r="WXP119" s="95"/>
      <c r="WXQ119" s="95"/>
      <c r="WXR119" s="95"/>
      <c r="WXS119" s="95"/>
      <c r="WXT119" s="95"/>
      <c r="WXU119" s="95"/>
      <c r="WXV119" s="95"/>
      <c r="WXW119" s="95"/>
      <c r="WXX119" s="95"/>
      <c r="WXY119" s="95"/>
      <c r="WXZ119" s="95"/>
      <c r="WYA119" s="95"/>
      <c r="WYB119" s="95"/>
      <c r="WYC119" s="95"/>
      <c r="WYD119" s="95"/>
      <c r="WYE119" s="95"/>
      <c r="WYF119" s="95"/>
      <c r="WYG119" s="95"/>
      <c r="WYH119" s="95"/>
      <c r="WYI119" s="95"/>
      <c r="WYJ119" s="95"/>
      <c r="WYK119" s="95"/>
      <c r="WYL119" s="95"/>
      <c r="WYM119" s="95"/>
      <c r="WYN119" s="95"/>
      <c r="WYO119" s="95"/>
      <c r="WYP119" s="95"/>
      <c r="WYQ119" s="95"/>
      <c r="WYR119" s="95"/>
      <c r="WYS119" s="95"/>
      <c r="WYT119" s="95"/>
      <c r="WYU119" s="95"/>
      <c r="WYV119" s="95"/>
      <c r="WYW119" s="95"/>
      <c r="WYX119" s="95"/>
      <c r="WYY119" s="95"/>
      <c r="WYZ119" s="95"/>
      <c r="WZA119" s="95"/>
      <c r="WZB119" s="95"/>
      <c r="WZC119" s="95"/>
      <c r="WZD119" s="95"/>
      <c r="WZE119" s="95"/>
      <c r="WZF119" s="95"/>
      <c r="WZG119" s="95"/>
      <c r="WZH119" s="95"/>
      <c r="WZI119" s="95"/>
      <c r="WZJ119" s="95"/>
      <c r="WZK119" s="95"/>
      <c r="WZL119" s="95"/>
      <c r="WZM119" s="95"/>
      <c r="WZN119" s="95"/>
      <c r="WZO119" s="95"/>
      <c r="WZP119" s="95"/>
      <c r="WZQ119" s="95"/>
      <c r="WZR119" s="95"/>
      <c r="WZS119" s="95"/>
      <c r="WZT119" s="95"/>
      <c r="WZU119" s="95"/>
      <c r="WZV119" s="95"/>
      <c r="WZW119" s="95"/>
      <c r="WZX119" s="95"/>
      <c r="WZY119" s="95"/>
      <c r="WZZ119" s="95"/>
      <c r="XAA119" s="95"/>
      <c r="XAB119" s="95"/>
      <c r="XAC119" s="95"/>
      <c r="XAD119" s="95"/>
      <c r="XAE119" s="95"/>
      <c r="XAF119" s="95"/>
      <c r="XAG119" s="95"/>
      <c r="XAH119" s="95"/>
      <c r="XAI119" s="95"/>
      <c r="XAJ119" s="95"/>
      <c r="XAK119" s="95"/>
      <c r="XAL119" s="95"/>
      <c r="XAM119" s="95"/>
      <c r="XAN119" s="95"/>
      <c r="XAO119" s="95"/>
      <c r="XAP119" s="95"/>
      <c r="XAQ119" s="95"/>
      <c r="XAR119" s="95"/>
      <c r="XAS119" s="95"/>
      <c r="XAT119" s="95"/>
      <c r="XAU119" s="95"/>
      <c r="XAV119" s="95"/>
      <c r="XAW119" s="95"/>
      <c r="XAX119" s="95"/>
      <c r="XAY119" s="95"/>
      <c r="XAZ119" s="95"/>
      <c r="XBA119" s="95"/>
      <c r="XBB119" s="95"/>
      <c r="XBC119" s="95"/>
      <c r="XBD119" s="95"/>
      <c r="XBE119" s="95"/>
      <c r="XBF119" s="95"/>
      <c r="XBG119" s="95"/>
      <c r="XBH119" s="95"/>
      <c r="XBI119" s="95"/>
      <c r="XBJ119" s="95"/>
      <c r="XBK119" s="95"/>
      <c r="XBL119" s="95"/>
      <c r="XBM119" s="95"/>
      <c r="XBN119" s="95"/>
      <c r="XBO119" s="95"/>
      <c r="XBP119" s="95"/>
      <c r="XBQ119" s="95"/>
      <c r="XBR119" s="95"/>
      <c r="XBS119" s="95"/>
      <c r="XBT119" s="95"/>
      <c r="XBU119" s="95"/>
      <c r="XBV119" s="95"/>
      <c r="XBW119" s="95"/>
      <c r="XBX119" s="95"/>
      <c r="XBY119" s="95"/>
      <c r="XBZ119" s="95"/>
      <c r="XCA119" s="95"/>
      <c r="XCB119" s="95"/>
      <c r="XCC119" s="95"/>
      <c r="XCD119" s="95"/>
      <c r="XCE119" s="95"/>
      <c r="XCF119" s="95"/>
      <c r="XCG119" s="95"/>
      <c r="XCH119" s="95"/>
      <c r="XCI119" s="95"/>
      <c r="XCJ119" s="95"/>
      <c r="XCK119" s="95"/>
      <c r="XCL119" s="95"/>
      <c r="XCM119" s="95"/>
      <c r="XCN119" s="95"/>
      <c r="XCO119" s="95"/>
      <c r="XCP119" s="95"/>
      <c r="XCQ119" s="95"/>
      <c r="XCR119" s="95"/>
      <c r="XCS119" s="95"/>
      <c r="XCT119" s="95"/>
      <c r="XCU119" s="95"/>
      <c r="XCV119" s="95"/>
      <c r="XCW119" s="95"/>
      <c r="XCX119" s="95"/>
      <c r="XCY119" s="95"/>
      <c r="XCZ119" s="95"/>
      <c r="XDA119" s="95"/>
      <c r="XDB119" s="95"/>
      <c r="XDC119" s="95"/>
      <c r="XDD119" s="95"/>
      <c r="XDE119" s="95"/>
      <c r="XDF119" s="95"/>
      <c r="XDG119" s="95"/>
      <c r="XDH119" s="95"/>
      <c r="XDI119" s="95"/>
      <c r="XDJ119" s="95"/>
      <c r="XDK119" s="95"/>
      <c r="XDL119" s="95"/>
      <c r="XDM119" s="95"/>
      <c r="XDN119" s="95"/>
      <c r="XDO119" s="95"/>
      <c r="XDP119" s="95"/>
      <c r="XDQ119" s="95"/>
      <c r="XDR119" s="95"/>
      <c r="XDS119" s="95"/>
      <c r="XDT119" s="95"/>
      <c r="XDU119" s="95"/>
      <c r="XDV119" s="95"/>
      <c r="XDW119" s="95"/>
      <c r="XDX119" s="95"/>
      <c r="XDY119" s="95"/>
      <c r="XDZ119" s="95"/>
      <c r="XEA119" s="95"/>
      <c r="XEB119" s="95"/>
      <c r="XEC119" s="95"/>
      <c r="XED119" s="95"/>
      <c r="XEE119" s="95"/>
      <c r="XEF119" s="95"/>
      <c r="XEG119" s="95"/>
      <c r="XEH119" s="95"/>
      <c r="XEI119" s="95"/>
      <c r="XEJ119" s="95"/>
      <c r="XEK119" s="95"/>
      <c r="XEL119" s="95"/>
      <c r="XEM119" s="95"/>
      <c r="XEN119" s="95"/>
      <c r="XEO119" s="95"/>
      <c r="XEP119" s="95"/>
      <c r="XEQ119" s="95"/>
      <c r="XER119" s="95"/>
      <c r="XES119" s="95"/>
      <c r="XET119" s="95"/>
      <c r="XEU119" s="95"/>
      <c r="XEV119" s="95"/>
      <c r="XEW119" s="95"/>
      <c r="XEX119" s="95"/>
      <c r="XEY119" s="95"/>
      <c r="XEZ119" s="95"/>
      <c r="XFA119" s="95"/>
      <c r="XFB119" s="95"/>
      <c r="XFC119" s="95"/>
      <c r="XFD119" s="95"/>
    </row>
    <row r="120" spans="1:16384" ht="13.5" customHeight="1" x14ac:dyDescent="0.2">
      <c r="A120" s="85">
        <v>72102701</v>
      </c>
      <c r="B120" s="69" t="str">
        <f t="shared" ca="1" si="2"/>
        <v>Entarimado, instalación o acabado de suelos</v>
      </c>
      <c r="C120" s="81" t="s">
        <v>1449</v>
      </c>
      <c r="D120" s="81">
        <v>24</v>
      </c>
      <c r="E120" s="71">
        <v>25000</v>
      </c>
      <c r="F120" s="70">
        <f t="shared" ca="1" si="3"/>
        <v>600000</v>
      </c>
      <c r="G120" s="4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c r="CO120" s="95"/>
      <c r="CP120" s="95"/>
      <c r="CQ120" s="95"/>
      <c r="CR120" s="95"/>
      <c r="CS120" s="95"/>
      <c r="CT120" s="95"/>
      <c r="CU120" s="95"/>
      <c r="CV120" s="95"/>
      <c r="CW120" s="95"/>
      <c r="CX120" s="95"/>
      <c r="CY120" s="95"/>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95"/>
      <c r="EA120" s="95"/>
      <c r="EB120" s="95"/>
      <c r="EC120" s="95"/>
      <c r="ED120" s="95"/>
      <c r="EE120" s="95"/>
      <c r="EF120" s="95"/>
      <c r="EG120" s="95"/>
      <c r="EH120" s="95"/>
      <c r="EI120" s="95"/>
      <c r="EJ120" s="95"/>
      <c r="EK120" s="95"/>
      <c r="EL120" s="95"/>
      <c r="EM120" s="95"/>
      <c r="EN120" s="95"/>
      <c r="EO120" s="95"/>
      <c r="EP120" s="95"/>
      <c r="EQ120" s="95"/>
      <c r="ER120" s="95"/>
      <c r="ES120" s="95"/>
      <c r="ET120" s="95"/>
      <c r="EU120" s="95"/>
      <c r="EV120" s="95"/>
      <c r="EW120" s="95"/>
      <c r="EX120" s="95"/>
      <c r="EY120" s="95"/>
      <c r="EZ120" s="95"/>
      <c r="FA120" s="95"/>
      <c r="FB120" s="95"/>
      <c r="FC120" s="95"/>
      <c r="FD120" s="95"/>
      <c r="FE120" s="95"/>
      <c r="FF120" s="95"/>
      <c r="FG120" s="95"/>
      <c r="FH120" s="95"/>
      <c r="FI120" s="95"/>
      <c r="FJ120" s="95"/>
      <c r="FK120" s="95"/>
      <c r="FL120" s="95"/>
      <c r="FM120" s="95"/>
      <c r="FN120" s="95"/>
      <c r="FO120" s="95"/>
      <c r="FP120" s="95"/>
      <c r="FQ120" s="95"/>
      <c r="FR120" s="95"/>
      <c r="FS120" s="95"/>
      <c r="FT120" s="95"/>
      <c r="FU120" s="95"/>
      <c r="FV120" s="95"/>
      <c r="FW120" s="95"/>
      <c r="FX120" s="95"/>
      <c r="FY120" s="95"/>
      <c r="FZ120" s="95"/>
      <c r="GA120" s="95"/>
      <c r="GB120" s="95"/>
      <c r="GC120" s="95"/>
      <c r="GD120" s="95"/>
      <c r="GE120" s="95"/>
      <c r="GF120" s="95"/>
      <c r="GG120" s="95"/>
      <c r="GH120" s="95"/>
      <c r="GI120" s="95"/>
      <c r="GJ120" s="95"/>
      <c r="GK120" s="95"/>
      <c r="GL120" s="95"/>
      <c r="GM120" s="95"/>
      <c r="GN120" s="95"/>
      <c r="GO120" s="95"/>
      <c r="GP120" s="95"/>
      <c r="GQ120" s="95"/>
      <c r="GR120" s="95"/>
      <c r="GS120" s="95"/>
      <c r="GT120" s="95"/>
      <c r="GU120" s="95"/>
      <c r="GV120" s="95"/>
      <c r="GW120" s="95"/>
      <c r="GX120" s="95"/>
      <c r="GY120" s="95"/>
      <c r="GZ120" s="95"/>
      <c r="HA120" s="95"/>
      <c r="HB120" s="95"/>
      <c r="HC120" s="95"/>
      <c r="HD120" s="95"/>
      <c r="HE120" s="95"/>
      <c r="HF120" s="95"/>
      <c r="HG120" s="95"/>
      <c r="HH120" s="95"/>
      <c r="HI120" s="95"/>
      <c r="HJ120" s="95"/>
      <c r="HK120" s="95"/>
      <c r="HL120" s="95"/>
      <c r="HM120" s="95"/>
      <c r="HN120" s="95"/>
      <c r="HO120" s="95"/>
      <c r="HP120" s="95"/>
      <c r="HQ120" s="95"/>
      <c r="HR120" s="95"/>
      <c r="HS120" s="95"/>
      <c r="HT120" s="95"/>
      <c r="HU120" s="95"/>
      <c r="HV120" s="95"/>
      <c r="HW120" s="95"/>
      <c r="HX120" s="95"/>
      <c r="HY120" s="95"/>
      <c r="HZ120" s="95"/>
      <c r="IA120" s="95"/>
      <c r="IB120" s="95"/>
      <c r="IC120" s="95"/>
      <c r="ID120" s="95"/>
      <c r="IE120" s="95"/>
      <c r="IF120" s="95"/>
      <c r="IG120" s="95"/>
      <c r="IH120" s="95"/>
      <c r="II120" s="95"/>
      <c r="IJ120" s="95"/>
      <c r="IK120" s="95"/>
      <c r="IL120" s="95"/>
      <c r="IM120" s="95"/>
      <c r="IN120" s="95"/>
      <c r="IO120" s="95"/>
      <c r="IP120" s="95"/>
      <c r="IQ120" s="95"/>
      <c r="IR120" s="95"/>
      <c r="IS120" s="95"/>
      <c r="IT120" s="95"/>
      <c r="IU120" s="95"/>
      <c r="IV120" s="95"/>
      <c r="IW120" s="95"/>
      <c r="IX120" s="95"/>
      <c r="IY120" s="95"/>
      <c r="IZ120" s="95"/>
      <c r="JA120" s="95"/>
      <c r="JB120" s="95"/>
      <c r="JC120" s="95"/>
      <c r="JD120" s="95"/>
      <c r="JE120" s="95"/>
      <c r="JF120" s="95"/>
      <c r="JG120" s="95"/>
      <c r="JH120" s="95"/>
      <c r="JI120" s="95"/>
      <c r="JJ120" s="95"/>
      <c r="JK120" s="95"/>
      <c r="JL120" s="95"/>
      <c r="JM120" s="95"/>
      <c r="JN120" s="95"/>
      <c r="JO120" s="95"/>
      <c r="JP120" s="95"/>
      <c r="JQ120" s="95"/>
      <c r="JR120" s="95"/>
      <c r="JS120" s="95"/>
      <c r="JT120" s="95"/>
      <c r="JU120" s="95"/>
      <c r="JV120" s="95"/>
      <c r="JW120" s="95"/>
      <c r="JX120" s="95"/>
      <c r="JY120" s="95"/>
      <c r="JZ120" s="95"/>
      <c r="KA120" s="95"/>
      <c r="KB120" s="95"/>
      <c r="KC120" s="95"/>
      <c r="KD120" s="95"/>
      <c r="KE120" s="95"/>
      <c r="KF120" s="95"/>
      <c r="KG120" s="95"/>
      <c r="KH120" s="95"/>
      <c r="KI120" s="95"/>
      <c r="KJ120" s="95"/>
      <c r="KK120" s="95"/>
      <c r="KL120" s="95"/>
      <c r="KM120" s="95"/>
      <c r="KN120" s="95"/>
      <c r="KO120" s="95"/>
      <c r="KP120" s="95"/>
      <c r="KQ120" s="95"/>
      <c r="KR120" s="95"/>
      <c r="KS120" s="95"/>
      <c r="KT120" s="95"/>
      <c r="KU120" s="95"/>
      <c r="KV120" s="95"/>
      <c r="KW120" s="95"/>
      <c r="KX120" s="95"/>
      <c r="KY120" s="95"/>
      <c r="KZ120" s="95"/>
      <c r="LA120" s="95"/>
      <c r="LB120" s="95"/>
      <c r="LC120" s="95"/>
      <c r="LD120" s="95"/>
      <c r="LE120" s="95"/>
      <c r="LF120" s="95"/>
      <c r="LG120" s="95"/>
      <c r="LH120" s="95"/>
      <c r="LI120" s="95"/>
      <c r="LJ120" s="95"/>
      <c r="LK120" s="95"/>
      <c r="LL120" s="95"/>
      <c r="LM120" s="95"/>
      <c r="LN120" s="95"/>
      <c r="LO120" s="95"/>
      <c r="LP120" s="95"/>
      <c r="LQ120" s="95"/>
      <c r="LR120" s="95"/>
      <c r="LS120" s="95"/>
      <c r="LT120" s="95"/>
      <c r="LU120" s="95"/>
      <c r="LV120" s="95"/>
      <c r="LW120" s="95"/>
      <c r="LX120" s="95"/>
      <c r="LY120" s="95"/>
      <c r="LZ120" s="95"/>
      <c r="MA120" s="95"/>
      <c r="MB120" s="95"/>
      <c r="MC120" s="95"/>
      <c r="MD120" s="95"/>
      <c r="ME120" s="95"/>
      <c r="MF120" s="95"/>
      <c r="MG120" s="95"/>
      <c r="MH120" s="95"/>
      <c r="MI120" s="95"/>
      <c r="MJ120" s="95"/>
      <c r="MK120" s="95"/>
      <c r="ML120" s="95"/>
      <c r="MM120" s="95"/>
      <c r="MN120" s="95"/>
      <c r="MO120" s="95"/>
      <c r="MP120" s="95"/>
      <c r="MQ120" s="95"/>
      <c r="MR120" s="95"/>
      <c r="MS120" s="95"/>
      <c r="MT120" s="95"/>
      <c r="MU120" s="95"/>
      <c r="MV120" s="95"/>
      <c r="MW120" s="95"/>
      <c r="MX120" s="95"/>
      <c r="MY120" s="95"/>
      <c r="MZ120" s="95"/>
      <c r="NA120" s="95"/>
      <c r="NB120" s="95"/>
      <c r="NC120" s="95"/>
      <c r="ND120" s="95"/>
      <c r="NE120" s="95"/>
      <c r="NF120" s="95"/>
      <c r="NG120" s="95"/>
      <c r="NH120" s="95"/>
      <c r="NI120" s="95"/>
      <c r="NJ120" s="95"/>
      <c r="NK120" s="95"/>
      <c r="NL120" s="95"/>
      <c r="NM120" s="95"/>
      <c r="NN120" s="95"/>
      <c r="NO120" s="95"/>
      <c r="NP120" s="95"/>
      <c r="NQ120" s="95"/>
      <c r="NR120" s="95"/>
      <c r="NS120" s="95"/>
      <c r="NT120" s="95"/>
      <c r="NU120" s="95"/>
      <c r="NV120" s="95"/>
      <c r="NW120" s="95"/>
      <c r="NX120" s="95"/>
      <c r="NY120" s="95"/>
      <c r="NZ120" s="95"/>
      <c r="OA120" s="95"/>
      <c r="OB120" s="95"/>
      <c r="OC120" s="95"/>
      <c r="OD120" s="95"/>
      <c r="OE120" s="95"/>
      <c r="OF120" s="95"/>
      <c r="OG120" s="95"/>
      <c r="OH120" s="95"/>
      <c r="OI120" s="95"/>
      <c r="OJ120" s="95"/>
      <c r="OK120" s="95"/>
      <c r="OL120" s="95"/>
      <c r="OM120" s="95"/>
      <c r="ON120" s="95"/>
      <c r="OO120" s="95"/>
      <c r="OP120" s="95"/>
      <c r="OQ120" s="95"/>
      <c r="OR120" s="95"/>
      <c r="OS120" s="95"/>
      <c r="OT120" s="95"/>
      <c r="OU120" s="95"/>
      <c r="OV120" s="95"/>
      <c r="OW120" s="95"/>
      <c r="OX120" s="95"/>
      <c r="OY120" s="95"/>
      <c r="OZ120" s="95"/>
      <c r="PA120" s="95"/>
      <c r="PB120" s="95"/>
      <c r="PC120" s="95"/>
      <c r="PD120" s="95"/>
      <c r="PE120" s="95"/>
      <c r="PF120" s="95"/>
      <c r="PG120" s="95"/>
      <c r="PH120" s="95"/>
      <c r="PI120" s="95"/>
      <c r="PJ120" s="95"/>
      <c r="PK120" s="95"/>
      <c r="PL120" s="95"/>
      <c r="PM120" s="95"/>
      <c r="PN120" s="95"/>
      <c r="PO120" s="95"/>
      <c r="PP120" s="95"/>
      <c r="PQ120" s="95"/>
      <c r="PR120" s="95"/>
      <c r="PS120" s="95"/>
      <c r="PT120" s="95"/>
      <c r="PU120" s="95"/>
      <c r="PV120" s="95"/>
      <c r="PW120" s="95"/>
      <c r="PX120" s="95"/>
      <c r="PY120" s="95"/>
      <c r="PZ120" s="95"/>
      <c r="QA120" s="95"/>
      <c r="QB120" s="95"/>
      <c r="QC120" s="95"/>
      <c r="QD120" s="95"/>
      <c r="QE120" s="95"/>
      <c r="QF120" s="95"/>
      <c r="QG120" s="95"/>
      <c r="QH120" s="95"/>
      <c r="QI120" s="95"/>
      <c r="QJ120" s="95"/>
      <c r="QK120" s="95"/>
      <c r="QL120" s="95"/>
      <c r="QM120" s="95"/>
      <c r="QN120" s="95"/>
      <c r="QO120" s="95"/>
      <c r="QP120" s="95"/>
      <c r="QQ120" s="95"/>
      <c r="QR120" s="95"/>
      <c r="QS120" s="95"/>
      <c r="QT120" s="95"/>
      <c r="QU120" s="95"/>
      <c r="QV120" s="95"/>
      <c r="QW120" s="95"/>
      <c r="QX120" s="95"/>
      <c r="QY120" s="95"/>
      <c r="QZ120" s="95"/>
      <c r="RA120" s="95"/>
      <c r="RB120" s="95"/>
      <c r="RC120" s="95"/>
      <c r="RD120" s="95"/>
      <c r="RE120" s="95"/>
      <c r="RF120" s="95"/>
      <c r="RG120" s="95"/>
      <c r="RH120" s="95"/>
      <c r="RI120" s="95"/>
      <c r="RJ120" s="95"/>
      <c r="RK120" s="95"/>
      <c r="RL120" s="95"/>
      <c r="RM120" s="95"/>
      <c r="RN120" s="95"/>
      <c r="RO120" s="95"/>
      <c r="RP120" s="95"/>
      <c r="RQ120" s="95"/>
      <c r="RR120" s="95"/>
      <c r="RS120" s="95"/>
      <c r="RT120" s="95"/>
      <c r="RU120" s="95"/>
      <c r="RV120" s="95"/>
      <c r="RW120" s="95"/>
      <c r="RX120" s="95"/>
      <c r="RY120" s="95"/>
      <c r="RZ120" s="95"/>
      <c r="SA120" s="95"/>
      <c r="SB120" s="95"/>
      <c r="SC120" s="95"/>
      <c r="SD120" s="95"/>
      <c r="SE120" s="95"/>
      <c r="SF120" s="95"/>
      <c r="SG120" s="95"/>
      <c r="SH120" s="95"/>
      <c r="SI120" s="95"/>
      <c r="SJ120" s="95"/>
      <c r="SK120" s="95"/>
      <c r="SL120" s="95"/>
      <c r="SM120" s="95"/>
      <c r="SN120" s="95"/>
      <c r="SO120" s="95"/>
      <c r="SP120" s="95"/>
      <c r="SQ120" s="95"/>
      <c r="SR120" s="95"/>
      <c r="SS120" s="95"/>
      <c r="ST120" s="95"/>
      <c r="SU120" s="95"/>
      <c r="SV120" s="95"/>
      <c r="SW120" s="95"/>
      <c r="SX120" s="95"/>
      <c r="SY120" s="95"/>
      <c r="SZ120" s="95"/>
      <c r="TA120" s="95"/>
      <c r="TB120" s="95"/>
      <c r="TC120" s="95"/>
      <c r="TD120" s="95"/>
      <c r="TE120" s="95"/>
      <c r="TF120" s="95"/>
      <c r="TG120" s="95"/>
      <c r="TH120" s="95"/>
      <c r="TI120" s="95"/>
      <c r="TJ120" s="95"/>
      <c r="TK120" s="95"/>
      <c r="TL120" s="95"/>
      <c r="TM120" s="95"/>
      <c r="TN120" s="95"/>
      <c r="TO120" s="95"/>
      <c r="TP120" s="95"/>
      <c r="TQ120" s="95"/>
      <c r="TR120" s="95"/>
      <c r="TS120" s="95"/>
      <c r="TT120" s="95"/>
      <c r="TU120" s="95"/>
      <c r="TV120" s="95"/>
      <c r="TW120" s="95"/>
      <c r="TX120" s="95"/>
      <c r="TY120" s="95"/>
      <c r="TZ120" s="95"/>
      <c r="UA120" s="95"/>
      <c r="UB120" s="95"/>
      <c r="UC120" s="95"/>
      <c r="UD120" s="95"/>
      <c r="UE120" s="95"/>
      <c r="UF120" s="95"/>
      <c r="UG120" s="95"/>
      <c r="UH120" s="95"/>
      <c r="UI120" s="95"/>
      <c r="UJ120" s="95"/>
      <c r="UK120" s="95"/>
      <c r="UL120" s="95"/>
      <c r="UM120" s="95"/>
      <c r="UN120" s="95"/>
      <c r="UO120" s="95"/>
      <c r="UP120" s="95"/>
      <c r="UQ120" s="95"/>
      <c r="UR120" s="95"/>
      <c r="US120" s="95"/>
      <c r="UT120" s="95"/>
      <c r="UU120" s="95"/>
      <c r="UV120" s="95"/>
      <c r="UW120" s="95"/>
      <c r="UX120" s="95"/>
      <c r="UY120" s="95"/>
      <c r="UZ120" s="95"/>
      <c r="VA120" s="95"/>
      <c r="VB120" s="95"/>
      <c r="VC120" s="95"/>
      <c r="VD120" s="95"/>
      <c r="VE120" s="95"/>
      <c r="VF120" s="95"/>
      <c r="VG120" s="95"/>
      <c r="VH120" s="95"/>
      <c r="VI120" s="95"/>
      <c r="VJ120" s="95"/>
      <c r="VK120" s="95"/>
      <c r="VL120" s="95"/>
      <c r="VM120" s="95"/>
      <c r="VN120" s="95"/>
      <c r="VO120" s="95"/>
      <c r="VP120" s="95"/>
      <c r="VQ120" s="95"/>
      <c r="VR120" s="95"/>
      <c r="VS120" s="95"/>
      <c r="VT120" s="95"/>
      <c r="VU120" s="95"/>
      <c r="VV120" s="95"/>
      <c r="VW120" s="95"/>
      <c r="VX120" s="95"/>
      <c r="VY120" s="95"/>
      <c r="VZ120" s="95"/>
      <c r="WA120" s="95"/>
      <c r="WB120" s="95"/>
      <c r="WC120" s="95"/>
      <c r="WD120" s="95"/>
      <c r="WE120" s="95"/>
      <c r="WF120" s="95"/>
      <c r="WG120" s="95"/>
      <c r="WH120" s="95"/>
      <c r="WI120" s="95"/>
      <c r="WJ120" s="95"/>
      <c r="WK120" s="95"/>
      <c r="WL120" s="95"/>
      <c r="WM120" s="95"/>
      <c r="WN120" s="95"/>
      <c r="WO120" s="95"/>
      <c r="WP120" s="95"/>
      <c r="WQ120" s="95"/>
      <c r="WR120" s="95"/>
      <c r="WS120" s="95"/>
      <c r="WT120" s="95"/>
      <c r="WU120" s="95"/>
      <c r="WV120" s="95"/>
      <c r="WW120" s="95"/>
      <c r="WX120" s="95"/>
      <c r="WY120" s="95"/>
      <c r="WZ120" s="95"/>
      <c r="XA120" s="95"/>
      <c r="XB120" s="95"/>
      <c r="XC120" s="95"/>
      <c r="XD120" s="95"/>
      <c r="XE120" s="95"/>
      <c r="XF120" s="95"/>
      <c r="XG120" s="95"/>
      <c r="XH120" s="95"/>
      <c r="XI120" s="95"/>
      <c r="XJ120" s="95"/>
      <c r="XK120" s="95"/>
      <c r="XL120" s="95"/>
      <c r="XM120" s="95"/>
      <c r="XN120" s="95"/>
      <c r="XO120" s="95"/>
      <c r="XP120" s="95"/>
      <c r="XQ120" s="95"/>
      <c r="XR120" s="95"/>
      <c r="XS120" s="95"/>
      <c r="XT120" s="95"/>
      <c r="XU120" s="95"/>
      <c r="XV120" s="95"/>
      <c r="XW120" s="95"/>
      <c r="XX120" s="95"/>
      <c r="XY120" s="95"/>
      <c r="XZ120" s="95"/>
      <c r="YA120" s="95"/>
      <c r="YB120" s="95"/>
      <c r="YC120" s="95"/>
      <c r="YD120" s="95"/>
      <c r="YE120" s="95"/>
      <c r="YF120" s="95"/>
      <c r="YG120" s="95"/>
      <c r="YH120" s="95"/>
      <c r="YI120" s="95"/>
      <c r="YJ120" s="95"/>
      <c r="YK120" s="95"/>
      <c r="YL120" s="95"/>
      <c r="YM120" s="95"/>
      <c r="YN120" s="95"/>
      <c r="YO120" s="95"/>
      <c r="YP120" s="95"/>
      <c r="YQ120" s="95"/>
      <c r="YR120" s="95"/>
      <c r="YS120" s="95"/>
      <c r="YT120" s="95"/>
      <c r="YU120" s="95"/>
      <c r="YV120" s="95"/>
      <c r="YW120" s="95"/>
      <c r="YX120" s="95"/>
      <c r="YY120" s="95"/>
      <c r="YZ120" s="95"/>
      <c r="ZA120" s="95"/>
      <c r="ZB120" s="95"/>
      <c r="ZC120" s="95"/>
      <c r="ZD120" s="95"/>
      <c r="ZE120" s="95"/>
      <c r="ZF120" s="95"/>
      <c r="ZG120" s="95"/>
      <c r="ZH120" s="95"/>
      <c r="ZI120" s="95"/>
      <c r="ZJ120" s="95"/>
      <c r="ZK120" s="95"/>
      <c r="ZL120" s="95"/>
      <c r="ZM120" s="95"/>
      <c r="ZN120" s="95"/>
      <c r="ZO120" s="95"/>
      <c r="ZP120" s="95"/>
      <c r="ZQ120" s="95"/>
      <c r="ZR120" s="95"/>
      <c r="ZS120" s="95"/>
      <c r="ZT120" s="95"/>
      <c r="ZU120" s="95"/>
      <c r="ZV120" s="95"/>
      <c r="ZW120" s="95"/>
      <c r="ZX120" s="95"/>
      <c r="ZY120" s="95"/>
      <c r="ZZ120" s="95"/>
      <c r="AAA120" s="95"/>
      <c r="AAB120" s="95"/>
      <c r="AAC120" s="95"/>
      <c r="AAD120" s="95"/>
      <c r="AAE120" s="95"/>
      <c r="AAF120" s="95"/>
      <c r="AAG120" s="95"/>
      <c r="AAH120" s="95"/>
      <c r="AAI120" s="95"/>
      <c r="AAJ120" s="95"/>
      <c r="AAK120" s="95"/>
      <c r="AAL120" s="95"/>
      <c r="AAM120" s="95"/>
      <c r="AAN120" s="95"/>
      <c r="AAO120" s="95"/>
      <c r="AAP120" s="95"/>
      <c r="AAQ120" s="95"/>
      <c r="AAR120" s="95"/>
      <c r="AAS120" s="95"/>
      <c r="AAT120" s="95"/>
      <c r="AAU120" s="95"/>
      <c r="AAV120" s="95"/>
      <c r="AAW120" s="95"/>
      <c r="AAX120" s="95"/>
      <c r="AAY120" s="95"/>
      <c r="AAZ120" s="95"/>
      <c r="ABA120" s="95"/>
      <c r="ABB120" s="95"/>
      <c r="ABC120" s="95"/>
      <c r="ABD120" s="95"/>
      <c r="ABE120" s="95"/>
      <c r="ABF120" s="95"/>
      <c r="ABG120" s="95"/>
      <c r="ABH120" s="95"/>
      <c r="ABI120" s="95"/>
      <c r="ABJ120" s="95"/>
      <c r="ABK120" s="95"/>
      <c r="ABL120" s="95"/>
      <c r="ABM120" s="95"/>
      <c r="ABN120" s="95"/>
      <c r="ABO120" s="95"/>
      <c r="ABP120" s="95"/>
      <c r="ABQ120" s="95"/>
      <c r="ABR120" s="95"/>
      <c r="ABS120" s="95"/>
      <c r="ABT120" s="95"/>
      <c r="ABU120" s="95"/>
      <c r="ABV120" s="95"/>
      <c r="ABW120" s="95"/>
      <c r="ABX120" s="95"/>
      <c r="ABY120" s="95"/>
      <c r="ABZ120" s="95"/>
      <c r="ACA120" s="95"/>
      <c r="ACB120" s="95"/>
      <c r="ACC120" s="95"/>
      <c r="ACD120" s="95"/>
      <c r="ACE120" s="95"/>
      <c r="ACF120" s="95"/>
      <c r="ACG120" s="95"/>
      <c r="ACH120" s="95"/>
      <c r="ACI120" s="95"/>
      <c r="ACJ120" s="95"/>
      <c r="ACK120" s="95"/>
      <c r="ACL120" s="95"/>
      <c r="ACM120" s="95"/>
      <c r="ACN120" s="95"/>
      <c r="ACO120" s="95"/>
      <c r="ACP120" s="95"/>
      <c r="ACQ120" s="95"/>
      <c r="ACR120" s="95"/>
      <c r="ACS120" s="95"/>
      <c r="ACT120" s="95"/>
      <c r="ACU120" s="95"/>
      <c r="ACV120" s="95"/>
      <c r="ACW120" s="95"/>
      <c r="ACX120" s="95"/>
      <c r="ACY120" s="95"/>
      <c r="ACZ120" s="95"/>
      <c r="ADA120" s="95"/>
      <c r="ADB120" s="95"/>
      <c r="ADC120" s="95"/>
      <c r="ADD120" s="95"/>
      <c r="ADE120" s="95"/>
      <c r="ADF120" s="95"/>
      <c r="ADG120" s="95"/>
      <c r="ADH120" s="95"/>
      <c r="ADI120" s="95"/>
      <c r="ADJ120" s="95"/>
      <c r="ADK120" s="95"/>
      <c r="ADL120" s="95"/>
      <c r="ADM120" s="95"/>
      <c r="ADN120" s="95"/>
      <c r="ADO120" s="95"/>
      <c r="ADP120" s="95"/>
      <c r="ADQ120" s="95"/>
      <c r="ADR120" s="95"/>
      <c r="ADS120" s="95"/>
      <c r="ADT120" s="95"/>
      <c r="ADU120" s="95"/>
      <c r="ADV120" s="95"/>
      <c r="ADW120" s="95"/>
      <c r="ADX120" s="95"/>
      <c r="ADY120" s="95"/>
      <c r="ADZ120" s="95"/>
      <c r="AEA120" s="95"/>
      <c r="AEB120" s="95"/>
      <c r="AEC120" s="95"/>
      <c r="AED120" s="95"/>
      <c r="AEE120" s="95"/>
      <c r="AEF120" s="95"/>
      <c r="AEG120" s="95"/>
      <c r="AEH120" s="95"/>
      <c r="AEI120" s="95"/>
      <c r="AEJ120" s="95"/>
      <c r="AEK120" s="95"/>
      <c r="AEL120" s="95"/>
      <c r="AEM120" s="95"/>
      <c r="AEN120" s="95"/>
      <c r="AEO120" s="95"/>
      <c r="AEP120" s="95"/>
      <c r="AEQ120" s="95"/>
      <c r="AER120" s="95"/>
      <c r="AES120" s="95"/>
      <c r="AET120" s="95"/>
      <c r="AEU120" s="95"/>
      <c r="AEV120" s="95"/>
      <c r="AEW120" s="95"/>
      <c r="AEX120" s="95"/>
      <c r="AEY120" s="95"/>
      <c r="AEZ120" s="95"/>
      <c r="AFA120" s="95"/>
      <c r="AFB120" s="95"/>
      <c r="AFC120" s="95"/>
      <c r="AFD120" s="95"/>
      <c r="AFE120" s="95"/>
      <c r="AFF120" s="95"/>
      <c r="AFG120" s="95"/>
      <c r="AFH120" s="95"/>
      <c r="AFI120" s="95"/>
      <c r="AFJ120" s="95"/>
      <c r="AFK120" s="95"/>
      <c r="AFL120" s="95"/>
      <c r="AFM120" s="95"/>
      <c r="AFN120" s="95"/>
      <c r="AFO120" s="95"/>
      <c r="AFP120" s="95"/>
      <c r="AFQ120" s="95"/>
      <c r="AFR120" s="95"/>
      <c r="AFS120" s="95"/>
      <c r="AFT120" s="95"/>
      <c r="AFU120" s="95"/>
      <c r="AFV120" s="95"/>
      <c r="AFW120" s="95"/>
      <c r="AFX120" s="95"/>
      <c r="AFY120" s="95"/>
      <c r="AFZ120" s="95"/>
      <c r="AGA120" s="95"/>
      <c r="AGB120" s="95"/>
      <c r="AGC120" s="95"/>
      <c r="AGD120" s="95"/>
      <c r="AGE120" s="95"/>
      <c r="AGF120" s="95"/>
      <c r="AGG120" s="95"/>
      <c r="AGH120" s="95"/>
      <c r="AGI120" s="95"/>
      <c r="AGJ120" s="95"/>
      <c r="AGK120" s="95"/>
      <c r="AGL120" s="95"/>
      <c r="AGM120" s="95"/>
      <c r="AGN120" s="95"/>
      <c r="AGO120" s="95"/>
      <c r="AGP120" s="95"/>
      <c r="AGQ120" s="95"/>
      <c r="AGR120" s="95"/>
      <c r="AGS120" s="95"/>
      <c r="AGT120" s="95"/>
      <c r="AGU120" s="95"/>
      <c r="AGV120" s="95"/>
      <c r="AGW120" s="95"/>
      <c r="AGX120" s="95"/>
      <c r="AGY120" s="95"/>
      <c r="AGZ120" s="95"/>
      <c r="AHA120" s="95"/>
      <c r="AHB120" s="95"/>
      <c r="AHC120" s="95"/>
      <c r="AHD120" s="95"/>
      <c r="AHE120" s="95"/>
      <c r="AHF120" s="95"/>
      <c r="AHG120" s="95"/>
      <c r="AHH120" s="95"/>
      <c r="AHI120" s="95"/>
      <c r="AHJ120" s="95"/>
      <c r="AHK120" s="95"/>
      <c r="AHL120" s="95"/>
      <c r="AHM120" s="95"/>
      <c r="AHN120" s="95"/>
      <c r="AHO120" s="95"/>
      <c r="AHP120" s="95"/>
      <c r="AHQ120" s="95"/>
      <c r="AHR120" s="95"/>
      <c r="AHS120" s="95"/>
      <c r="AHT120" s="95"/>
      <c r="AHU120" s="95"/>
      <c r="AHV120" s="95"/>
      <c r="AHW120" s="95"/>
      <c r="AHX120" s="95"/>
      <c r="AHY120" s="95"/>
      <c r="AHZ120" s="95"/>
      <c r="AIA120" s="95"/>
      <c r="AIB120" s="95"/>
      <c r="AIC120" s="95"/>
      <c r="AID120" s="95"/>
      <c r="AIE120" s="95"/>
      <c r="AIF120" s="95"/>
      <c r="AIG120" s="95"/>
      <c r="AIH120" s="95"/>
      <c r="AII120" s="95"/>
      <c r="AIJ120" s="95"/>
      <c r="AIK120" s="95"/>
      <c r="AIL120" s="95"/>
      <c r="AIM120" s="95"/>
      <c r="AIN120" s="95"/>
      <c r="AIO120" s="95"/>
      <c r="AIP120" s="95"/>
      <c r="AIQ120" s="95"/>
      <c r="AIR120" s="95"/>
      <c r="AIS120" s="95"/>
      <c r="AIT120" s="95"/>
      <c r="AIU120" s="95"/>
      <c r="AIV120" s="95"/>
      <c r="AIW120" s="95"/>
      <c r="AIX120" s="95"/>
      <c r="AIY120" s="95"/>
      <c r="AIZ120" s="95"/>
      <c r="AJA120" s="95"/>
      <c r="AJB120" s="95"/>
      <c r="AJC120" s="95"/>
      <c r="AJD120" s="95"/>
      <c r="AJE120" s="95"/>
      <c r="AJF120" s="95"/>
      <c r="AJG120" s="95"/>
      <c r="AJH120" s="95"/>
      <c r="AJI120" s="95"/>
      <c r="AJJ120" s="95"/>
      <c r="AJK120" s="95"/>
      <c r="AJL120" s="95"/>
      <c r="AJM120" s="95"/>
      <c r="AJN120" s="95"/>
      <c r="AJO120" s="95"/>
      <c r="AJP120" s="95"/>
      <c r="AJQ120" s="95"/>
      <c r="AJR120" s="95"/>
      <c r="AJS120" s="95"/>
      <c r="AJT120" s="95"/>
      <c r="AJU120" s="95"/>
      <c r="AJV120" s="95"/>
      <c r="AJW120" s="95"/>
      <c r="AJX120" s="95"/>
      <c r="AJY120" s="95"/>
      <c r="AJZ120" s="95"/>
      <c r="AKA120" s="95"/>
      <c r="AKB120" s="95"/>
      <c r="AKC120" s="95"/>
      <c r="AKD120" s="95"/>
      <c r="AKE120" s="95"/>
      <c r="AKF120" s="95"/>
      <c r="AKG120" s="95"/>
      <c r="AKH120" s="95"/>
      <c r="AKI120" s="95"/>
      <c r="AKJ120" s="95"/>
      <c r="AKK120" s="95"/>
      <c r="AKL120" s="95"/>
      <c r="AKM120" s="95"/>
      <c r="AKN120" s="95"/>
      <c r="AKO120" s="95"/>
      <c r="AKP120" s="95"/>
      <c r="AKQ120" s="95"/>
      <c r="AKR120" s="95"/>
      <c r="AKS120" s="95"/>
      <c r="AKT120" s="95"/>
      <c r="AKU120" s="95"/>
      <c r="AKV120" s="95"/>
      <c r="AKW120" s="95"/>
      <c r="AKX120" s="95"/>
      <c r="AKY120" s="95"/>
      <c r="AKZ120" s="95"/>
      <c r="ALA120" s="95"/>
      <c r="ALB120" s="95"/>
      <c r="ALC120" s="95"/>
      <c r="ALD120" s="95"/>
      <c r="ALE120" s="95"/>
      <c r="ALF120" s="95"/>
      <c r="ALG120" s="95"/>
      <c r="ALH120" s="95"/>
      <c r="ALI120" s="95"/>
      <c r="ALJ120" s="95"/>
      <c r="ALK120" s="95"/>
      <c r="ALL120" s="95"/>
      <c r="ALM120" s="95"/>
      <c r="ALN120" s="95"/>
      <c r="ALO120" s="95"/>
      <c r="ALP120" s="95"/>
      <c r="ALQ120" s="95"/>
      <c r="ALR120" s="95"/>
      <c r="ALS120" s="95"/>
      <c r="ALT120" s="95"/>
      <c r="ALU120" s="95"/>
      <c r="ALV120" s="95"/>
      <c r="ALW120" s="95"/>
      <c r="ALX120" s="95"/>
      <c r="ALY120" s="95"/>
      <c r="ALZ120" s="95"/>
      <c r="AMA120" s="95"/>
      <c r="AMB120" s="95"/>
      <c r="AMC120" s="95"/>
      <c r="AMD120" s="95"/>
      <c r="AME120" s="95"/>
      <c r="AMF120" s="95"/>
      <c r="AMG120" s="95"/>
      <c r="AMH120" s="95"/>
      <c r="AMI120" s="95"/>
      <c r="AMJ120" s="95"/>
      <c r="AMK120" s="95"/>
      <c r="AML120" s="95"/>
      <c r="AMM120" s="95"/>
      <c r="AMN120" s="95"/>
      <c r="AMO120" s="95"/>
      <c r="AMP120" s="95"/>
      <c r="AMQ120" s="95"/>
      <c r="AMR120" s="95"/>
      <c r="AMS120" s="95"/>
      <c r="AMT120" s="95"/>
      <c r="AMU120" s="95"/>
      <c r="AMV120" s="95"/>
      <c r="AMW120" s="95"/>
      <c r="AMX120" s="95"/>
      <c r="AMY120" s="95"/>
      <c r="AMZ120" s="95"/>
      <c r="ANA120" s="95"/>
      <c r="ANB120" s="95"/>
      <c r="ANC120" s="95"/>
      <c r="AND120" s="95"/>
      <c r="ANE120" s="95"/>
      <c r="ANF120" s="95"/>
      <c r="ANG120" s="95"/>
      <c r="ANH120" s="95"/>
      <c r="ANI120" s="95"/>
      <c r="ANJ120" s="95"/>
      <c r="ANK120" s="95"/>
      <c r="ANL120" s="95"/>
      <c r="ANM120" s="95"/>
      <c r="ANN120" s="95"/>
      <c r="ANO120" s="95"/>
      <c r="ANP120" s="95"/>
      <c r="ANQ120" s="95"/>
      <c r="ANR120" s="95"/>
      <c r="ANS120" s="95"/>
      <c r="ANT120" s="95"/>
      <c r="ANU120" s="95"/>
      <c r="ANV120" s="95"/>
      <c r="ANW120" s="95"/>
      <c r="ANX120" s="95"/>
      <c r="ANY120" s="95"/>
      <c r="ANZ120" s="95"/>
      <c r="AOA120" s="95"/>
      <c r="AOB120" s="95"/>
      <c r="AOC120" s="95"/>
      <c r="AOD120" s="95"/>
      <c r="AOE120" s="95"/>
      <c r="AOF120" s="95"/>
      <c r="AOG120" s="95"/>
      <c r="AOH120" s="95"/>
      <c r="AOI120" s="95"/>
      <c r="AOJ120" s="95"/>
      <c r="AOK120" s="95"/>
      <c r="AOL120" s="95"/>
      <c r="AOM120" s="95"/>
      <c r="AON120" s="95"/>
      <c r="AOO120" s="95"/>
      <c r="AOP120" s="95"/>
      <c r="AOQ120" s="95"/>
      <c r="AOR120" s="95"/>
      <c r="AOS120" s="95"/>
      <c r="AOT120" s="95"/>
      <c r="AOU120" s="95"/>
      <c r="AOV120" s="95"/>
      <c r="AOW120" s="95"/>
      <c r="AOX120" s="95"/>
      <c r="AOY120" s="95"/>
      <c r="AOZ120" s="95"/>
      <c r="APA120" s="95"/>
      <c r="APB120" s="95"/>
      <c r="APC120" s="95"/>
      <c r="APD120" s="95"/>
      <c r="APE120" s="95"/>
      <c r="APF120" s="95"/>
      <c r="APG120" s="95"/>
      <c r="APH120" s="95"/>
      <c r="API120" s="95"/>
      <c r="APJ120" s="95"/>
      <c r="APK120" s="95"/>
      <c r="APL120" s="95"/>
      <c r="APM120" s="95"/>
      <c r="APN120" s="95"/>
      <c r="APO120" s="95"/>
      <c r="APP120" s="95"/>
      <c r="APQ120" s="95"/>
      <c r="APR120" s="95"/>
      <c r="APS120" s="95"/>
      <c r="APT120" s="95"/>
      <c r="APU120" s="95"/>
      <c r="APV120" s="95"/>
      <c r="APW120" s="95"/>
      <c r="APX120" s="95"/>
      <c r="APY120" s="95"/>
      <c r="APZ120" s="95"/>
      <c r="AQA120" s="95"/>
      <c r="AQB120" s="95"/>
      <c r="AQC120" s="95"/>
      <c r="AQD120" s="95"/>
      <c r="AQE120" s="95"/>
      <c r="AQF120" s="95"/>
      <c r="AQG120" s="95"/>
      <c r="AQH120" s="95"/>
      <c r="AQI120" s="95"/>
      <c r="AQJ120" s="95"/>
      <c r="AQK120" s="95"/>
      <c r="AQL120" s="95"/>
      <c r="AQM120" s="95"/>
      <c r="AQN120" s="95"/>
      <c r="AQO120" s="95"/>
      <c r="AQP120" s="95"/>
      <c r="AQQ120" s="95"/>
      <c r="AQR120" s="95"/>
      <c r="AQS120" s="95"/>
      <c r="AQT120" s="95"/>
      <c r="AQU120" s="95"/>
      <c r="AQV120" s="95"/>
      <c r="AQW120" s="95"/>
      <c r="AQX120" s="95"/>
      <c r="AQY120" s="95"/>
      <c r="AQZ120" s="95"/>
      <c r="ARA120" s="95"/>
      <c r="ARB120" s="95"/>
      <c r="ARC120" s="95"/>
      <c r="ARD120" s="95"/>
      <c r="ARE120" s="95"/>
      <c r="ARF120" s="95"/>
      <c r="ARG120" s="95"/>
      <c r="ARH120" s="95"/>
      <c r="ARI120" s="95"/>
      <c r="ARJ120" s="95"/>
      <c r="ARK120" s="95"/>
      <c r="ARL120" s="95"/>
      <c r="ARM120" s="95"/>
      <c r="ARN120" s="95"/>
      <c r="ARO120" s="95"/>
      <c r="ARP120" s="95"/>
      <c r="ARQ120" s="95"/>
      <c r="ARR120" s="95"/>
      <c r="ARS120" s="95"/>
      <c r="ART120" s="95"/>
      <c r="ARU120" s="95"/>
      <c r="ARV120" s="95"/>
      <c r="ARW120" s="95"/>
      <c r="ARX120" s="95"/>
      <c r="ARY120" s="95"/>
      <c r="ARZ120" s="95"/>
      <c r="ASA120" s="95"/>
      <c r="ASB120" s="95"/>
      <c r="ASC120" s="95"/>
      <c r="ASD120" s="95"/>
      <c r="ASE120" s="95"/>
      <c r="ASF120" s="95"/>
      <c r="ASG120" s="95"/>
      <c r="ASH120" s="95"/>
      <c r="ASI120" s="95"/>
      <c r="ASJ120" s="95"/>
      <c r="ASK120" s="95"/>
      <c r="ASL120" s="95"/>
      <c r="ASM120" s="95"/>
      <c r="ASN120" s="95"/>
      <c r="ASO120" s="95"/>
      <c r="ASP120" s="95"/>
      <c r="ASQ120" s="95"/>
      <c r="ASR120" s="95"/>
      <c r="ASS120" s="95"/>
      <c r="AST120" s="95"/>
      <c r="ASU120" s="95"/>
      <c r="ASV120" s="95"/>
      <c r="ASW120" s="95"/>
      <c r="ASX120" s="95"/>
      <c r="ASY120" s="95"/>
      <c r="ASZ120" s="95"/>
      <c r="ATA120" s="95"/>
      <c r="ATB120" s="95"/>
      <c r="ATC120" s="95"/>
      <c r="ATD120" s="95"/>
      <c r="ATE120" s="95"/>
      <c r="ATF120" s="95"/>
      <c r="ATG120" s="95"/>
      <c r="ATH120" s="95"/>
      <c r="ATI120" s="95"/>
      <c r="ATJ120" s="95"/>
      <c r="ATK120" s="95"/>
      <c r="ATL120" s="95"/>
      <c r="ATM120" s="95"/>
      <c r="ATN120" s="95"/>
      <c r="ATO120" s="95"/>
      <c r="ATP120" s="95"/>
      <c r="ATQ120" s="95"/>
      <c r="ATR120" s="95"/>
      <c r="ATS120" s="95"/>
      <c r="ATT120" s="95"/>
      <c r="ATU120" s="95"/>
      <c r="ATV120" s="95"/>
      <c r="ATW120" s="95"/>
      <c r="ATX120" s="95"/>
      <c r="ATY120" s="95"/>
      <c r="ATZ120" s="95"/>
      <c r="AUA120" s="95"/>
      <c r="AUB120" s="95"/>
      <c r="AUC120" s="95"/>
      <c r="AUD120" s="95"/>
      <c r="AUE120" s="95"/>
      <c r="AUF120" s="95"/>
      <c r="AUG120" s="95"/>
      <c r="AUH120" s="95"/>
      <c r="AUI120" s="95"/>
      <c r="AUJ120" s="95"/>
      <c r="AUK120" s="95"/>
      <c r="AUL120" s="95"/>
      <c r="AUM120" s="95"/>
      <c r="AUN120" s="95"/>
      <c r="AUO120" s="95"/>
      <c r="AUP120" s="95"/>
      <c r="AUQ120" s="95"/>
      <c r="AUR120" s="95"/>
      <c r="AUS120" s="95"/>
      <c r="AUT120" s="95"/>
      <c r="AUU120" s="95"/>
      <c r="AUV120" s="95"/>
      <c r="AUW120" s="95"/>
      <c r="AUX120" s="95"/>
      <c r="AUY120" s="95"/>
      <c r="AUZ120" s="95"/>
      <c r="AVA120" s="95"/>
      <c r="AVB120" s="95"/>
      <c r="AVC120" s="95"/>
      <c r="AVD120" s="95"/>
      <c r="AVE120" s="95"/>
      <c r="AVF120" s="95"/>
      <c r="AVG120" s="95"/>
      <c r="AVH120" s="95"/>
      <c r="AVI120" s="95"/>
      <c r="AVJ120" s="95"/>
      <c r="AVK120" s="95"/>
      <c r="AVL120" s="95"/>
      <c r="AVM120" s="95"/>
      <c r="AVN120" s="95"/>
      <c r="AVO120" s="95"/>
      <c r="AVP120" s="95"/>
      <c r="AVQ120" s="95"/>
      <c r="AVR120" s="95"/>
      <c r="AVS120" s="95"/>
      <c r="AVT120" s="95"/>
      <c r="AVU120" s="95"/>
      <c r="AVV120" s="95"/>
      <c r="AVW120" s="95"/>
      <c r="AVX120" s="95"/>
      <c r="AVY120" s="95"/>
      <c r="AVZ120" s="95"/>
      <c r="AWA120" s="95"/>
      <c r="AWB120" s="95"/>
      <c r="AWC120" s="95"/>
      <c r="AWD120" s="95"/>
      <c r="AWE120" s="95"/>
      <c r="AWF120" s="95"/>
      <c r="AWG120" s="95"/>
      <c r="AWH120" s="95"/>
      <c r="AWI120" s="95"/>
      <c r="AWJ120" s="95"/>
      <c r="AWK120" s="95"/>
      <c r="AWL120" s="95"/>
      <c r="AWM120" s="95"/>
      <c r="AWN120" s="95"/>
      <c r="AWO120" s="95"/>
      <c r="AWP120" s="95"/>
      <c r="AWQ120" s="95"/>
      <c r="AWR120" s="95"/>
      <c r="AWS120" s="95"/>
      <c r="AWT120" s="95"/>
      <c r="AWU120" s="95"/>
      <c r="AWV120" s="95"/>
      <c r="AWW120" s="95"/>
      <c r="AWX120" s="95"/>
      <c r="AWY120" s="95"/>
      <c r="AWZ120" s="95"/>
      <c r="AXA120" s="95"/>
      <c r="AXB120" s="95"/>
      <c r="AXC120" s="95"/>
      <c r="AXD120" s="95"/>
      <c r="AXE120" s="95"/>
      <c r="AXF120" s="95"/>
      <c r="AXG120" s="95"/>
      <c r="AXH120" s="95"/>
      <c r="AXI120" s="95"/>
      <c r="AXJ120" s="95"/>
      <c r="AXK120" s="95"/>
      <c r="AXL120" s="95"/>
      <c r="AXM120" s="95"/>
      <c r="AXN120" s="95"/>
      <c r="AXO120" s="95"/>
      <c r="AXP120" s="95"/>
      <c r="AXQ120" s="95"/>
      <c r="AXR120" s="95"/>
      <c r="AXS120" s="95"/>
      <c r="AXT120" s="95"/>
      <c r="AXU120" s="95"/>
      <c r="AXV120" s="95"/>
      <c r="AXW120" s="95"/>
      <c r="AXX120" s="95"/>
      <c r="AXY120" s="95"/>
      <c r="AXZ120" s="95"/>
      <c r="AYA120" s="95"/>
      <c r="AYB120" s="95"/>
      <c r="AYC120" s="95"/>
      <c r="AYD120" s="95"/>
      <c r="AYE120" s="95"/>
      <c r="AYF120" s="95"/>
      <c r="AYG120" s="95"/>
      <c r="AYH120" s="95"/>
      <c r="AYI120" s="95"/>
      <c r="AYJ120" s="95"/>
      <c r="AYK120" s="95"/>
      <c r="AYL120" s="95"/>
      <c r="AYM120" s="95"/>
      <c r="AYN120" s="95"/>
      <c r="AYO120" s="95"/>
      <c r="AYP120" s="95"/>
      <c r="AYQ120" s="95"/>
      <c r="AYR120" s="95"/>
      <c r="AYS120" s="95"/>
      <c r="AYT120" s="95"/>
      <c r="AYU120" s="95"/>
      <c r="AYV120" s="95"/>
      <c r="AYW120" s="95"/>
      <c r="AYX120" s="95"/>
      <c r="AYY120" s="95"/>
      <c r="AYZ120" s="95"/>
      <c r="AZA120" s="95"/>
      <c r="AZB120" s="95"/>
      <c r="AZC120" s="95"/>
      <c r="AZD120" s="95"/>
      <c r="AZE120" s="95"/>
      <c r="AZF120" s="95"/>
      <c r="AZG120" s="95"/>
      <c r="AZH120" s="95"/>
      <c r="AZI120" s="95"/>
      <c r="AZJ120" s="95"/>
      <c r="AZK120" s="95"/>
      <c r="AZL120" s="95"/>
      <c r="AZM120" s="95"/>
      <c r="AZN120" s="95"/>
      <c r="AZO120" s="95"/>
      <c r="AZP120" s="95"/>
      <c r="AZQ120" s="95"/>
      <c r="AZR120" s="95"/>
      <c r="AZS120" s="95"/>
      <c r="AZT120" s="95"/>
      <c r="AZU120" s="95"/>
      <c r="AZV120" s="95"/>
      <c r="AZW120" s="95"/>
      <c r="AZX120" s="95"/>
      <c r="AZY120" s="95"/>
      <c r="AZZ120" s="95"/>
      <c r="BAA120" s="95"/>
      <c r="BAB120" s="95"/>
      <c r="BAC120" s="95"/>
      <c r="BAD120" s="95"/>
      <c r="BAE120" s="95"/>
      <c r="BAF120" s="95"/>
      <c r="BAG120" s="95"/>
      <c r="BAH120" s="95"/>
      <c r="BAI120" s="95"/>
      <c r="BAJ120" s="95"/>
      <c r="BAK120" s="95"/>
      <c r="BAL120" s="95"/>
      <c r="BAM120" s="95"/>
      <c r="BAN120" s="95"/>
      <c r="BAO120" s="95"/>
      <c r="BAP120" s="95"/>
      <c r="BAQ120" s="95"/>
      <c r="BAR120" s="95"/>
      <c r="BAS120" s="95"/>
      <c r="BAT120" s="95"/>
      <c r="BAU120" s="95"/>
      <c r="BAV120" s="95"/>
      <c r="BAW120" s="95"/>
      <c r="BAX120" s="95"/>
      <c r="BAY120" s="95"/>
      <c r="BAZ120" s="95"/>
      <c r="BBA120" s="95"/>
      <c r="BBB120" s="95"/>
      <c r="BBC120" s="95"/>
      <c r="BBD120" s="95"/>
      <c r="BBE120" s="95"/>
      <c r="BBF120" s="95"/>
      <c r="BBG120" s="95"/>
      <c r="BBH120" s="95"/>
      <c r="BBI120" s="95"/>
      <c r="BBJ120" s="95"/>
      <c r="BBK120" s="95"/>
      <c r="BBL120" s="95"/>
      <c r="BBM120" s="95"/>
      <c r="BBN120" s="95"/>
      <c r="BBO120" s="95"/>
      <c r="BBP120" s="95"/>
      <c r="BBQ120" s="95"/>
      <c r="BBR120" s="95"/>
      <c r="BBS120" s="95"/>
      <c r="BBT120" s="95"/>
      <c r="BBU120" s="95"/>
      <c r="BBV120" s="95"/>
      <c r="BBW120" s="95"/>
      <c r="BBX120" s="95"/>
      <c r="BBY120" s="95"/>
      <c r="BBZ120" s="95"/>
      <c r="BCA120" s="95"/>
      <c r="BCB120" s="95"/>
      <c r="BCC120" s="95"/>
      <c r="BCD120" s="95"/>
      <c r="BCE120" s="95"/>
      <c r="BCF120" s="95"/>
      <c r="BCG120" s="95"/>
      <c r="BCH120" s="95"/>
      <c r="BCI120" s="95"/>
      <c r="BCJ120" s="95"/>
      <c r="BCK120" s="95"/>
      <c r="BCL120" s="95"/>
      <c r="BCM120" s="95"/>
      <c r="BCN120" s="95"/>
      <c r="BCO120" s="95"/>
      <c r="BCP120" s="95"/>
      <c r="BCQ120" s="95"/>
      <c r="BCR120" s="95"/>
      <c r="BCS120" s="95"/>
      <c r="BCT120" s="95"/>
      <c r="BCU120" s="95"/>
      <c r="BCV120" s="95"/>
      <c r="BCW120" s="95"/>
      <c r="BCX120" s="95"/>
      <c r="BCY120" s="95"/>
      <c r="BCZ120" s="95"/>
      <c r="BDA120" s="95"/>
      <c r="BDB120" s="95"/>
      <c r="BDC120" s="95"/>
      <c r="BDD120" s="95"/>
      <c r="BDE120" s="95"/>
      <c r="BDF120" s="95"/>
      <c r="BDG120" s="95"/>
      <c r="BDH120" s="95"/>
      <c r="BDI120" s="95"/>
      <c r="BDJ120" s="95"/>
      <c r="BDK120" s="95"/>
      <c r="BDL120" s="95"/>
      <c r="BDM120" s="95"/>
      <c r="BDN120" s="95"/>
      <c r="BDO120" s="95"/>
      <c r="BDP120" s="95"/>
      <c r="BDQ120" s="95"/>
      <c r="BDR120" s="95"/>
      <c r="BDS120" s="95"/>
      <c r="BDT120" s="95"/>
      <c r="BDU120" s="95"/>
      <c r="BDV120" s="95"/>
      <c r="BDW120" s="95"/>
      <c r="BDX120" s="95"/>
      <c r="BDY120" s="95"/>
      <c r="BDZ120" s="95"/>
      <c r="BEA120" s="95"/>
      <c r="BEB120" s="95"/>
      <c r="BEC120" s="95"/>
      <c r="BED120" s="95"/>
      <c r="BEE120" s="95"/>
      <c r="BEF120" s="95"/>
      <c r="BEG120" s="95"/>
      <c r="BEH120" s="95"/>
      <c r="BEI120" s="95"/>
      <c r="BEJ120" s="95"/>
      <c r="BEK120" s="95"/>
      <c r="BEL120" s="95"/>
      <c r="BEM120" s="95"/>
      <c r="BEN120" s="95"/>
      <c r="BEO120" s="95"/>
      <c r="BEP120" s="95"/>
      <c r="BEQ120" s="95"/>
      <c r="BER120" s="95"/>
      <c r="BES120" s="95"/>
      <c r="BET120" s="95"/>
      <c r="BEU120" s="95"/>
      <c r="BEV120" s="95"/>
      <c r="BEW120" s="95"/>
      <c r="BEX120" s="95"/>
      <c r="BEY120" s="95"/>
      <c r="BEZ120" s="95"/>
      <c r="BFA120" s="95"/>
      <c r="BFB120" s="95"/>
      <c r="BFC120" s="95"/>
      <c r="BFD120" s="95"/>
      <c r="BFE120" s="95"/>
      <c r="BFF120" s="95"/>
      <c r="BFG120" s="95"/>
      <c r="BFH120" s="95"/>
      <c r="BFI120" s="95"/>
      <c r="BFJ120" s="95"/>
      <c r="BFK120" s="95"/>
      <c r="BFL120" s="95"/>
      <c r="BFM120" s="95"/>
      <c r="BFN120" s="95"/>
      <c r="BFO120" s="95"/>
      <c r="BFP120" s="95"/>
      <c r="BFQ120" s="95"/>
      <c r="BFR120" s="95"/>
      <c r="BFS120" s="95"/>
      <c r="BFT120" s="95"/>
      <c r="BFU120" s="95"/>
      <c r="BFV120" s="95"/>
      <c r="BFW120" s="95"/>
      <c r="BFX120" s="95"/>
      <c r="BFY120" s="95"/>
      <c r="BFZ120" s="95"/>
      <c r="BGA120" s="95"/>
      <c r="BGB120" s="95"/>
      <c r="BGC120" s="95"/>
      <c r="BGD120" s="95"/>
      <c r="BGE120" s="95"/>
      <c r="BGF120" s="95"/>
      <c r="BGG120" s="95"/>
      <c r="BGH120" s="95"/>
      <c r="BGI120" s="95"/>
      <c r="BGJ120" s="95"/>
      <c r="BGK120" s="95"/>
      <c r="BGL120" s="95"/>
      <c r="BGM120" s="95"/>
      <c r="BGN120" s="95"/>
      <c r="BGO120" s="95"/>
      <c r="BGP120" s="95"/>
      <c r="BGQ120" s="95"/>
      <c r="BGR120" s="95"/>
      <c r="BGS120" s="95"/>
      <c r="BGT120" s="95"/>
      <c r="BGU120" s="95"/>
      <c r="BGV120" s="95"/>
      <c r="BGW120" s="95"/>
      <c r="BGX120" s="95"/>
      <c r="BGY120" s="95"/>
      <c r="BGZ120" s="95"/>
      <c r="BHA120" s="95"/>
      <c r="BHB120" s="95"/>
      <c r="BHC120" s="95"/>
      <c r="BHD120" s="95"/>
      <c r="BHE120" s="95"/>
      <c r="BHF120" s="95"/>
      <c r="BHG120" s="95"/>
      <c r="BHH120" s="95"/>
      <c r="BHI120" s="95"/>
      <c r="BHJ120" s="95"/>
      <c r="BHK120" s="95"/>
      <c r="BHL120" s="95"/>
      <c r="BHM120" s="95"/>
      <c r="BHN120" s="95"/>
      <c r="BHO120" s="95"/>
      <c r="BHP120" s="95"/>
      <c r="BHQ120" s="95"/>
      <c r="BHR120" s="95"/>
      <c r="BHS120" s="95"/>
      <c r="BHT120" s="95"/>
      <c r="BHU120" s="95"/>
      <c r="BHV120" s="95"/>
      <c r="BHW120" s="95"/>
      <c r="BHX120" s="95"/>
      <c r="BHY120" s="95"/>
      <c r="BHZ120" s="95"/>
      <c r="BIA120" s="95"/>
      <c r="BIB120" s="95"/>
      <c r="BIC120" s="95"/>
      <c r="BID120" s="95"/>
      <c r="BIE120" s="95"/>
      <c r="BIF120" s="95"/>
      <c r="BIG120" s="95"/>
      <c r="BIH120" s="95"/>
      <c r="BII120" s="95"/>
      <c r="BIJ120" s="95"/>
      <c r="BIK120" s="95"/>
      <c r="BIL120" s="95"/>
      <c r="BIM120" s="95"/>
      <c r="BIN120" s="95"/>
      <c r="BIO120" s="95"/>
      <c r="BIP120" s="95"/>
      <c r="BIQ120" s="95"/>
      <c r="BIR120" s="95"/>
      <c r="BIS120" s="95"/>
      <c r="BIT120" s="95"/>
      <c r="BIU120" s="95"/>
      <c r="BIV120" s="95"/>
      <c r="BIW120" s="95"/>
      <c r="BIX120" s="95"/>
      <c r="BIY120" s="95"/>
      <c r="BIZ120" s="95"/>
      <c r="BJA120" s="95"/>
      <c r="BJB120" s="95"/>
      <c r="BJC120" s="95"/>
      <c r="BJD120" s="95"/>
      <c r="BJE120" s="95"/>
      <c r="BJF120" s="95"/>
      <c r="BJG120" s="95"/>
      <c r="BJH120" s="95"/>
      <c r="BJI120" s="95"/>
      <c r="BJJ120" s="95"/>
      <c r="BJK120" s="95"/>
      <c r="BJL120" s="95"/>
      <c r="BJM120" s="95"/>
      <c r="BJN120" s="95"/>
      <c r="BJO120" s="95"/>
      <c r="BJP120" s="95"/>
      <c r="BJQ120" s="95"/>
      <c r="BJR120" s="95"/>
      <c r="BJS120" s="95"/>
      <c r="BJT120" s="95"/>
      <c r="BJU120" s="95"/>
      <c r="BJV120" s="95"/>
      <c r="BJW120" s="95"/>
      <c r="BJX120" s="95"/>
      <c r="BJY120" s="95"/>
      <c r="BJZ120" s="95"/>
      <c r="BKA120" s="95"/>
      <c r="BKB120" s="95"/>
      <c r="BKC120" s="95"/>
      <c r="BKD120" s="95"/>
      <c r="BKE120" s="95"/>
      <c r="BKF120" s="95"/>
      <c r="BKG120" s="95"/>
      <c r="BKH120" s="95"/>
      <c r="BKI120" s="95"/>
      <c r="BKJ120" s="95"/>
      <c r="BKK120" s="95"/>
      <c r="BKL120" s="95"/>
      <c r="BKM120" s="95"/>
      <c r="BKN120" s="95"/>
      <c r="BKO120" s="95"/>
      <c r="BKP120" s="95"/>
      <c r="BKQ120" s="95"/>
      <c r="BKR120" s="95"/>
      <c r="BKS120" s="95"/>
      <c r="BKT120" s="95"/>
      <c r="BKU120" s="95"/>
      <c r="BKV120" s="95"/>
      <c r="BKW120" s="95"/>
      <c r="BKX120" s="95"/>
      <c r="BKY120" s="95"/>
      <c r="BKZ120" s="95"/>
      <c r="BLA120" s="95"/>
      <c r="BLB120" s="95"/>
      <c r="BLC120" s="95"/>
      <c r="BLD120" s="95"/>
      <c r="BLE120" s="95"/>
      <c r="BLF120" s="95"/>
      <c r="BLG120" s="95"/>
      <c r="BLH120" s="95"/>
      <c r="BLI120" s="95"/>
      <c r="BLJ120" s="95"/>
      <c r="BLK120" s="95"/>
      <c r="BLL120" s="95"/>
      <c r="BLM120" s="95"/>
      <c r="BLN120" s="95"/>
      <c r="BLO120" s="95"/>
      <c r="BLP120" s="95"/>
      <c r="BLQ120" s="95"/>
      <c r="BLR120" s="95"/>
      <c r="BLS120" s="95"/>
      <c r="BLT120" s="95"/>
      <c r="BLU120" s="95"/>
      <c r="BLV120" s="95"/>
      <c r="BLW120" s="95"/>
      <c r="BLX120" s="95"/>
      <c r="BLY120" s="95"/>
      <c r="BLZ120" s="95"/>
      <c r="BMA120" s="95"/>
      <c r="BMB120" s="95"/>
      <c r="BMC120" s="95"/>
      <c r="BMD120" s="95"/>
      <c r="BME120" s="95"/>
      <c r="BMF120" s="95"/>
      <c r="BMG120" s="95"/>
      <c r="BMH120" s="95"/>
      <c r="BMI120" s="95"/>
      <c r="BMJ120" s="95"/>
      <c r="BMK120" s="95"/>
      <c r="BML120" s="95"/>
      <c r="BMM120" s="95"/>
      <c r="BMN120" s="95"/>
      <c r="BMO120" s="95"/>
      <c r="BMP120" s="95"/>
      <c r="BMQ120" s="95"/>
      <c r="BMR120" s="95"/>
      <c r="BMS120" s="95"/>
      <c r="BMT120" s="95"/>
      <c r="BMU120" s="95"/>
      <c r="BMV120" s="95"/>
      <c r="BMW120" s="95"/>
      <c r="BMX120" s="95"/>
      <c r="BMY120" s="95"/>
      <c r="BMZ120" s="95"/>
      <c r="BNA120" s="95"/>
      <c r="BNB120" s="95"/>
      <c r="BNC120" s="95"/>
      <c r="BND120" s="95"/>
      <c r="BNE120" s="95"/>
      <c r="BNF120" s="95"/>
      <c r="BNG120" s="95"/>
      <c r="BNH120" s="95"/>
      <c r="BNI120" s="95"/>
      <c r="BNJ120" s="95"/>
      <c r="BNK120" s="95"/>
      <c r="BNL120" s="95"/>
      <c r="BNM120" s="95"/>
      <c r="BNN120" s="95"/>
      <c r="BNO120" s="95"/>
      <c r="BNP120" s="95"/>
      <c r="BNQ120" s="95"/>
      <c r="BNR120" s="95"/>
      <c r="BNS120" s="95"/>
      <c r="BNT120" s="95"/>
      <c r="BNU120" s="95"/>
      <c r="BNV120" s="95"/>
      <c r="BNW120" s="95"/>
      <c r="BNX120" s="95"/>
      <c r="BNY120" s="95"/>
      <c r="BNZ120" s="95"/>
      <c r="BOA120" s="95"/>
      <c r="BOB120" s="95"/>
      <c r="BOC120" s="95"/>
      <c r="BOD120" s="95"/>
      <c r="BOE120" s="95"/>
      <c r="BOF120" s="95"/>
      <c r="BOG120" s="95"/>
      <c r="BOH120" s="95"/>
      <c r="BOI120" s="95"/>
      <c r="BOJ120" s="95"/>
      <c r="BOK120" s="95"/>
      <c r="BOL120" s="95"/>
      <c r="BOM120" s="95"/>
      <c r="BON120" s="95"/>
      <c r="BOO120" s="95"/>
      <c r="BOP120" s="95"/>
      <c r="BOQ120" s="95"/>
      <c r="BOR120" s="95"/>
      <c r="BOS120" s="95"/>
      <c r="BOT120" s="95"/>
      <c r="BOU120" s="95"/>
      <c r="BOV120" s="95"/>
      <c r="BOW120" s="95"/>
      <c r="BOX120" s="95"/>
      <c r="BOY120" s="95"/>
      <c r="BOZ120" s="95"/>
      <c r="BPA120" s="95"/>
      <c r="BPB120" s="95"/>
      <c r="BPC120" s="95"/>
      <c r="BPD120" s="95"/>
      <c r="BPE120" s="95"/>
      <c r="BPF120" s="95"/>
      <c r="BPG120" s="95"/>
      <c r="BPH120" s="95"/>
      <c r="BPI120" s="95"/>
      <c r="BPJ120" s="95"/>
      <c r="BPK120" s="95"/>
      <c r="BPL120" s="95"/>
      <c r="BPM120" s="95"/>
      <c r="BPN120" s="95"/>
      <c r="BPO120" s="95"/>
      <c r="BPP120" s="95"/>
      <c r="BPQ120" s="95"/>
      <c r="BPR120" s="95"/>
      <c r="BPS120" s="95"/>
      <c r="BPT120" s="95"/>
      <c r="BPU120" s="95"/>
      <c r="BPV120" s="95"/>
      <c r="BPW120" s="95"/>
      <c r="BPX120" s="95"/>
      <c r="BPY120" s="95"/>
      <c r="BPZ120" s="95"/>
      <c r="BQA120" s="95"/>
      <c r="BQB120" s="95"/>
      <c r="BQC120" s="95"/>
      <c r="BQD120" s="95"/>
      <c r="BQE120" s="95"/>
      <c r="BQF120" s="95"/>
      <c r="BQG120" s="95"/>
      <c r="BQH120" s="95"/>
      <c r="BQI120" s="95"/>
      <c r="BQJ120" s="95"/>
      <c r="BQK120" s="95"/>
      <c r="BQL120" s="95"/>
      <c r="BQM120" s="95"/>
      <c r="BQN120" s="95"/>
      <c r="BQO120" s="95"/>
      <c r="BQP120" s="95"/>
      <c r="BQQ120" s="95"/>
      <c r="BQR120" s="95"/>
      <c r="BQS120" s="95"/>
      <c r="BQT120" s="95"/>
      <c r="BQU120" s="95"/>
      <c r="BQV120" s="95"/>
      <c r="BQW120" s="95"/>
      <c r="BQX120" s="95"/>
      <c r="BQY120" s="95"/>
      <c r="BQZ120" s="95"/>
      <c r="BRA120" s="95"/>
      <c r="BRB120" s="95"/>
      <c r="BRC120" s="95"/>
      <c r="BRD120" s="95"/>
      <c r="BRE120" s="95"/>
      <c r="BRF120" s="95"/>
      <c r="BRG120" s="95"/>
      <c r="BRH120" s="95"/>
      <c r="BRI120" s="95"/>
      <c r="BRJ120" s="95"/>
      <c r="BRK120" s="95"/>
      <c r="BRL120" s="95"/>
      <c r="BRM120" s="95"/>
      <c r="BRN120" s="95"/>
      <c r="BRO120" s="95"/>
      <c r="BRP120" s="95"/>
      <c r="BRQ120" s="95"/>
      <c r="BRR120" s="95"/>
      <c r="BRS120" s="95"/>
      <c r="BRT120" s="95"/>
      <c r="BRU120" s="95"/>
      <c r="BRV120" s="95"/>
      <c r="BRW120" s="95"/>
      <c r="BRX120" s="95"/>
      <c r="BRY120" s="95"/>
      <c r="BRZ120" s="95"/>
      <c r="BSA120" s="95"/>
      <c r="BSB120" s="95"/>
      <c r="BSC120" s="95"/>
      <c r="BSD120" s="95"/>
      <c r="BSE120" s="95"/>
      <c r="BSF120" s="95"/>
      <c r="BSG120" s="95"/>
      <c r="BSH120" s="95"/>
      <c r="BSI120" s="95"/>
      <c r="BSJ120" s="95"/>
      <c r="BSK120" s="95"/>
      <c r="BSL120" s="95"/>
      <c r="BSM120" s="95"/>
      <c r="BSN120" s="95"/>
      <c r="BSO120" s="95"/>
      <c r="BSP120" s="95"/>
      <c r="BSQ120" s="95"/>
      <c r="BSR120" s="95"/>
      <c r="BSS120" s="95"/>
      <c r="BST120" s="95"/>
      <c r="BSU120" s="95"/>
      <c r="BSV120" s="95"/>
      <c r="BSW120" s="95"/>
      <c r="BSX120" s="95"/>
      <c r="BSY120" s="95"/>
      <c r="BSZ120" s="95"/>
      <c r="BTA120" s="95"/>
      <c r="BTB120" s="95"/>
      <c r="BTC120" s="95"/>
      <c r="BTD120" s="95"/>
      <c r="BTE120" s="95"/>
      <c r="BTF120" s="95"/>
      <c r="BTG120" s="95"/>
      <c r="BTH120" s="95"/>
      <c r="BTI120" s="95"/>
      <c r="BTJ120" s="95"/>
      <c r="BTK120" s="95"/>
      <c r="BTL120" s="95"/>
      <c r="BTM120" s="95"/>
      <c r="BTN120" s="95"/>
      <c r="BTO120" s="95"/>
      <c r="BTP120" s="95"/>
      <c r="BTQ120" s="95"/>
      <c r="BTR120" s="95"/>
      <c r="BTS120" s="95"/>
      <c r="BTT120" s="95"/>
      <c r="BTU120" s="95"/>
      <c r="BTV120" s="95"/>
      <c r="BTW120" s="95"/>
      <c r="BTX120" s="95"/>
      <c r="BTY120" s="95"/>
      <c r="BTZ120" s="95"/>
      <c r="BUA120" s="95"/>
      <c r="BUB120" s="95"/>
      <c r="BUC120" s="95"/>
      <c r="BUD120" s="95"/>
      <c r="BUE120" s="95"/>
      <c r="BUF120" s="95"/>
      <c r="BUG120" s="95"/>
      <c r="BUH120" s="95"/>
      <c r="BUI120" s="95"/>
      <c r="BUJ120" s="95"/>
      <c r="BUK120" s="95"/>
      <c r="BUL120" s="95"/>
      <c r="BUM120" s="95"/>
      <c r="BUN120" s="95"/>
      <c r="BUO120" s="95"/>
      <c r="BUP120" s="95"/>
      <c r="BUQ120" s="95"/>
      <c r="BUR120" s="95"/>
      <c r="BUS120" s="95"/>
      <c r="BUT120" s="95"/>
      <c r="BUU120" s="95"/>
      <c r="BUV120" s="95"/>
      <c r="BUW120" s="95"/>
      <c r="BUX120" s="95"/>
      <c r="BUY120" s="95"/>
      <c r="BUZ120" s="95"/>
      <c r="BVA120" s="95"/>
      <c r="BVB120" s="95"/>
      <c r="BVC120" s="95"/>
      <c r="BVD120" s="95"/>
      <c r="BVE120" s="95"/>
      <c r="BVF120" s="95"/>
      <c r="BVG120" s="95"/>
      <c r="BVH120" s="95"/>
      <c r="BVI120" s="95"/>
      <c r="BVJ120" s="95"/>
      <c r="BVK120" s="95"/>
      <c r="BVL120" s="95"/>
      <c r="BVM120" s="95"/>
      <c r="BVN120" s="95"/>
      <c r="BVO120" s="95"/>
      <c r="BVP120" s="95"/>
      <c r="BVQ120" s="95"/>
      <c r="BVR120" s="95"/>
      <c r="BVS120" s="95"/>
      <c r="BVT120" s="95"/>
      <c r="BVU120" s="95"/>
      <c r="BVV120" s="95"/>
      <c r="BVW120" s="95"/>
      <c r="BVX120" s="95"/>
      <c r="BVY120" s="95"/>
      <c r="BVZ120" s="95"/>
      <c r="BWA120" s="95"/>
      <c r="BWB120" s="95"/>
      <c r="BWC120" s="95"/>
      <c r="BWD120" s="95"/>
      <c r="BWE120" s="95"/>
      <c r="BWF120" s="95"/>
      <c r="BWG120" s="95"/>
      <c r="BWH120" s="95"/>
      <c r="BWI120" s="95"/>
      <c r="BWJ120" s="95"/>
      <c r="BWK120" s="95"/>
      <c r="BWL120" s="95"/>
      <c r="BWM120" s="95"/>
      <c r="BWN120" s="95"/>
      <c r="BWO120" s="95"/>
      <c r="BWP120" s="95"/>
      <c r="BWQ120" s="95"/>
      <c r="BWR120" s="95"/>
      <c r="BWS120" s="95"/>
      <c r="BWT120" s="95"/>
      <c r="BWU120" s="95"/>
      <c r="BWV120" s="95"/>
      <c r="BWW120" s="95"/>
      <c r="BWX120" s="95"/>
      <c r="BWY120" s="95"/>
      <c r="BWZ120" s="95"/>
      <c r="BXA120" s="95"/>
      <c r="BXB120" s="95"/>
      <c r="BXC120" s="95"/>
      <c r="BXD120" s="95"/>
      <c r="BXE120" s="95"/>
      <c r="BXF120" s="95"/>
      <c r="BXG120" s="95"/>
      <c r="BXH120" s="95"/>
      <c r="BXI120" s="95"/>
      <c r="BXJ120" s="95"/>
      <c r="BXK120" s="95"/>
      <c r="BXL120" s="95"/>
      <c r="BXM120" s="95"/>
      <c r="BXN120" s="95"/>
      <c r="BXO120" s="95"/>
      <c r="BXP120" s="95"/>
      <c r="BXQ120" s="95"/>
      <c r="BXR120" s="95"/>
      <c r="BXS120" s="95"/>
      <c r="BXT120" s="95"/>
      <c r="BXU120" s="95"/>
      <c r="BXV120" s="95"/>
      <c r="BXW120" s="95"/>
      <c r="BXX120" s="95"/>
      <c r="BXY120" s="95"/>
      <c r="BXZ120" s="95"/>
      <c r="BYA120" s="95"/>
      <c r="BYB120" s="95"/>
      <c r="BYC120" s="95"/>
      <c r="BYD120" s="95"/>
      <c r="BYE120" s="95"/>
      <c r="BYF120" s="95"/>
      <c r="BYG120" s="95"/>
      <c r="BYH120" s="95"/>
      <c r="BYI120" s="95"/>
      <c r="BYJ120" s="95"/>
      <c r="BYK120" s="95"/>
      <c r="BYL120" s="95"/>
      <c r="BYM120" s="95"/>
      <c r="BYN120" s="95"/>
      <c r="BYO120" s="95"/>
      <c r="BYP120" s="95"/>
      <c r="BYQ120" s="95"/>
      <c r="BYR120" s="95"/>
      <c r="BYS120" s="95"/>
      <c r="BYT120" s="95"/>
      <c r="BYU120" s="95"/>
      <c r="BYV120" s="95"/>
      <c r="BYW120" s="95"/>
      <c r="BYX120" s="95"/>
      <c r="BYY120" s="95"/>
      <c r="BYZ120" s="95"/>
      <c r="BZA120" s="95"/>
      <c r="BZB120" s="95"/>
      <c r="BZC120" s="95"/>
      <c r="BZD120" s="95"/>
      <c r="BZE120" s="95"/>
      <c r="BZF120" s="95"/>
      <c r="BZG120" s="95"/>
      <c r="BZH120" s="95"/>
      <c r="BZI120" s="95"/>
      <c r="BZJ120" s="95"/>
      <c r="BZK120" s="95"/>
      <c r="BZL120" s="95"/>
      <c r="BZM120" s="95"/>
      <c r="BZN120" s="95"/>
      <c r="BZO120" s="95"/>
      <c r="BZP120" s="95"/>
      <c r="BZQ120" s="95"/>
      <c r="BZR120" s="95"/>
      <c r="BZS120" s="95"/>
      <c r="BZT120" s="95"/>
      <c r="BZU120" s="95"/>
      <c r="BZV120" s="95"/>
      <c r="BZW120" s="95"/>
      <c r="BZX120" s="95"/>
      <c r="BZY120" s="95"/>
      <c r="BZZ120" s="95"/>
      <c r="CAA120" s="95"/>
      <c r="CAB120" s="95"/>
      <c r="CAC120" s="95"/>
      <c r="CAD120" s="95"/>
      <c r="CAE120" s="95"/>
      <c r="CAF120" s="95"/>
      <c r="CAG120" s="95"/>
      <c r="CAH120" s="95"/>
      <c r="CAI120" s="95"/>
      <c r="CAJ120" s="95"/>
      <c r="CAK120" s="95"/>
      <c r="CAL120" s="95"/>
      <c r="CAM120" s="95"/>
      <c r="CAN120" s="95"/>
      <c r="CAO120" s="95"/>
      <c r="CAP120" s="95"/>
      <c r="CAQ120" s="95"/>
      <c r="CAR120" s="95"/>
      <c r="CAS120" s="95"/>
      <c r="CAT120" s="95"/>
      <c r="CAU120" s="95"/>
      <c r="CAV120" s="95"/>
      <c r="CAW120" s="95"/>
      <c r="CAX120" s="95"/>
      <c r="CAY120" s="95"/>
      <c r="CAZ120" s="95"/>
      <c r="CBA120" s="95"/>
      <c r="CBB120" s="95"/>
      <c r="CBC120" s="95"/>
      <c r="CBD120" s="95"/>
      <c r="CBE120" s="95"/>
      <c r="CBF120" s="95"/>
      <c r="CBG120" s="95"/>
      <c r="CBH120" s="95"/>
      <c r="CBI120" s="95"/>
      <c r="CBJ120" s="95"/>
      <c r="CBK120" s="95"/>
      <c r="CBL120" s="95"/>
      <c r="CBM120" s="95"/>
      <c r="CBN120" s="95"/>
      <c r="CBO120" s="95"/>
      <c r="CBP120" s="95"/>
      <c r="CBQ120" s="95"/>
      <c r="CBR120" s="95"/>
      <c r="CBS120" s="95"/>
      <c r="CBT120" s="95"/>
      <c r="CBU120" s="95"/>
      <c r="CBV120" s="95"/>
      <c r="CBW120" s="95"/>
      <c r="CBX120" s="95"/>
      <c r="CBY120" s="95"/>
      <c r="CBZ120" s="95"/>
      <c r="CCA120" s="95"/>
      <c r="CCB120" s="95"/>
      <c r="CCC120" s="95"/>
      <c r="CCD120" s="95"/>
      <c r="CCE120" s="95"/>
      <c r="CCF120" s="95"/>
      <c r="CCG120" s="95"/>
      <c r="CCH120" s="95"/>
      <c r="CCI120" s="95"/>
      <c r="CCJ120" s="95"/>
      <c r="CCK120" s="95"/>
      <c r="CCL120" s="95"/>
      <c r="CCM120" s="95"/>
      <c r="CCN120" s="95"/>
      <c r="CCO120" s="95"/>
      <c r="CCP120" s="95"/>
      <c r="CCQ120" s="95"/>
      <c r="CCR120" s="95"/>
      <c r="CCS120" s="95"/>
      <c r="CCT120" s="95"/>
      <c r="CCU120" s="95"/>
      <c r="CCV120" s="95"/>
      <c r="CCW120" s="95"/>
      <c r="CCX120" s="95"/>
      <c r="CCY120" s="95"/>
      <c r="CCZ120" s="95"/>
      <c r="CDA120" s="95"/>
      <c r="CDB120" s="95"/>
      <c r="CDC120" s="95"/>
      <c r="CDD120" s="95"/>
      <c r="CDE120" s="95"/>
      <c r="CDF120" s="95"/>
      <c r="CDG120" s="95"/>
      <c r="CDH120" s="95"/>
      <c r="CDI120" s="95"/>
      <c r="CDJ120" s="95"/>
      <c r="CDK120" s="95"/>
      <c r="CDL120" s="95"/>
      <c r="CDM120" s="95"/>
      <c r="CDN120" s="95"/>
      <c r="CDO120" s="95"/>
      <c r="CDP120" s="95"/>
      <c r="CDQ120" s="95"/>
      <c r="CDR120" s="95"/>
      <c r="CDS120" s="95"/>
      <c r="CDT120" s="95"/>
      <c r="CDU120" s="95"/>
      <c r="CDV120" s="95"/>
      <c r="CDW120" s="95"/>
      <c r="CDX120" s="95"/>
      <c r="CDY120" s="95"/>
      <c r="CDZ120" s="95"/>
      <c r="CEA120" s="95"/>
      <c r="CEB120" s="95"/>
      <c r="CEC120" s="95"/>
      <c r="CED120" s="95"/>
      <c r="CEE120" s="95"/>
      <c r="CEF120" s="95"/>
      <c r="CEG120" s="95"/>
      <c r="CEH120" s="95"/>
      <c r="CEI120" s="95"/>
      <c r="CEJ120" s="95"/>
      <c r="CEK120" s="95"/>
      <c r="CEL120" s="95"/>
      <c r="CEM120" s="95"/>
      <c r="CEN120" s="95"/>
      <c r="CEO120" s="95"/>
      <c r="CEP120" s="95"/>
      <c r="CEQ120" s="95"/>
      <c r="CER120" s="95"/>
      <c r="CES120" s="95"/>
      <c r="CET120" s="95"/>
      <c r="CEU120" s="95"/>
      <c r="CEV120" s="95"/>
      <c r="CEW120" s="95"/>
      <c r="CEX120" s="95"/>
      <c r="CEY120" s="95"/>
      <c r="CEZ120" s="95"/>
      <c r="CFA120" s="95"/>
      <c r="CFB120" s="95"/>
      <c r="CFC120" s="95"/>
      <c r="CFD120" s="95"/>
      <c r="CFE120" s="95"/>
      <c r="CFF120" s="95"/>
      <c r="CFG120" s="95"/>
      <c r="CFH120" s="95"/>
      <c r="CFI120" s="95"/>
      <c r="CFJ120" s="95"/>
      <c r="CFK120" s="95"/>
      <c r="CFL120" s="95"/>
      <c r="CFM120" s="95"/>
      <c r="CFN120" s="95"/>
      <c r="CFO120" s="95"/>
      <c r="CFP120" s="95"/>
      <c r="CFQ120" s="95"/>
      <c r="CFR120" s="95"/>
      <c r="CFS120" s="95"/>
      <c r="CFT120" s="95"/>
      <c r="CFU120" s="95"/>
      <c r="CFV120" s="95"/>
      <c r="CFW120" s="95"/>
      <c r="CFX120" s="95"/>
      <c r="CFY120" s="95"/>
      <c r="CFZ120" s="95"/>
      <c r="CGA120" s="95"/>
      <c r="CGB120" s="95"/>
      <c r="CGC120" s="95"/>
      <c r="CGD120" s="95"/>
      <c r="CGE120" s="95"/>
      <c r="CGF120" s="95"/>
      <c r="CGG120" s="95"/>
      <c r="CGH120" s="95"/>
      <c r="CGI120" s="95"/>
      <c r="CGJ120" s="95"/>
      <c r="CGK120" s="95"/>
      <c r="CGL120" s="95"/>
      <c r="CGM120" s="95"/>
      <c r="CGN120" s="95"/>
      <c r="CGO120" s="95"/>
      <c r="CGP120" s="95"/>
      <c r="CGQ120" s="95"/>
      <c r="CGR120" s="95"/>
      <c r="CGS120" s="95"/>
      <c r="CGT120" s="95"/>
      <c r="CGU120" s="95"/>
      <c r="CGV120" s="95"/>
      <c r="CGW120" s="95"/>
      <c r="CGX120" s="95"/>
      <c r="CGY120" s="95"/>
      <c r="CGZ120" s="95"/>
      <c r="CHA120" s="95"/>
      <c r="CHB120" s="95"/>
      <c r="CHC120" s="95"/>
      <c r="CHD120" s="95"/>
      <c r="CHE120" s="95"/>
      <c r="CHF120" s="95"/>
      <c r="CHG120" s="95"/>
      <c r="CHH120" s="95"/>
      <c r="CHI120" s="95"/>
      <c r="CHJ120" s="95"/>
      <c r="CHK120" s="95"/>
      <c r="CHL120" s="95"/>
      <c r="CHM120" s="95"/>
      <c r="CHN120" s="95"/>
      <c r="CHO120" s="95"/>
      <c r="CHP120" s="95"/>
      <c r="CHQ120" s="95"/>
      <c r="CHR120" s="95"/>
      <c r="CHS120" s="95"/>
      <c r="CHT120" s="95"/>
      <c r="CHU120" s="95"/>
      <c r="CHV120" s="95"/>
      <c r="CHW120" s="95"/>
      <c r="CHX120" s="95"/>
      <c r="CHY120" s="95"/>
      <c r="CHZ120" s="95"/>
      <c r="CIA120" s="95"/>
      <c r="CIB120" s="95"/>
      <c r="CIC120" s="95"/>
      <c r="CID120" s="95"/>
      <c r="CIE120" s="95"/>
      <c r="CIF120" s="95"/>
      <c r="CIG120" s="95"/>
      <c r="CIH120" s="95"/>
      <c r="CII120" s="95"/>
      <c r="CIJ120" s="95"/>
      <c r="CIK120" s="95"/>
      <c r="CIL120" s="95"/>
      <c r="CIM120" s="95"/>
      <c r="CIN120" s="95"/>
      <c r="CIO120" s="95"/>
      <c r="CIP120" s="95"/>
      <c r="CIQ120" s="95"/>
      <c r="CIR120" s="95"/>
      <c r="CIS120" s="95"/>
      <c r="CIT120" s="95"/>
      <c r="CIU120" s="95"/>
      <c r="CIV120" s="95"/>
      <c r="CIW120" s="95"/>
      <c r="CIX120" s="95"/>
      <c r="CIY120" s="95"/>
      <c r="CIZ120" s="95"/>
      <c r="CJA120" s="95"/>
      <c r="CJB120" s="95"/>
      <c r="CJC120" s="95"/>
      <c r="CJD120" s="95"/>
      <c r="CJE120" s="95"/>
      <c r="CJF120" s="95"/>
      <c r="CJG120" s="95"/>
      <c r="CJH120" s="95"/>
      <c r="CJI120" s="95"/>
      <c r="CJJ120" s="95"/>
      <c r="CJK120" s="95"/>
      <c r="CJL120" s="95"/>
      <c r="CJM120" s="95"/>
      <c r="CJN120" s="95"/>
      <c r="CJO120" s="95"/>
      <c r="CJP120" s="95"/>
      <c r="CJQ120" s="95"/>
      <c r="CJR120" s="95"/>
      <c r="CJS120" s="95"/>
      <c r="CJT120" s="95"/>
      <c r="CJU120" s="95"/>
      <c r="CJV120" s="95"/>
      <c r="CJW120" s="95"/>
      <c r="CJX120" s="95"/>
      <c r="CJY120" s="95"/>
      <c r="CJZ120" s="95"/>
      <c r="CKA120" s="95"/>
      <c r="CKB120" s="95"/>
      <c r="CKC120" s="95"/>
      <c r="CKD120" s="95"/>
      <c r="CKE120" s="95"/>
      <c r="CKF120" s="95"/>
      <c r="CKG120" s="95"/>
      <c r="CKH120" s="95"/>
      <c r="CKI120" s="95"/>
      <c r="CKJ120" s="95"/>
      <c r="CKK120" s="95"/>
      <c r="CKL120" s="95"/>
      <c r="CKM120" s="95"/>
      <c r="CKN120" s="95"/>
      <c r="CKO120" s="95"/>
      <c r="CKP120" s="95"/>
      <c r="CKQ120" s="95"/>
      <c r="CKR120" s="95"/>
      <c r="CKS120" s="95"/>
      <c r="CKT120" s="95"/>
      <c r="CKU120" s="95"/>
      <c r="CKV120" s="95"/>
      <c r="CKW120" s="95"/>
      <c r="CKX120" s="95"/>
      <c r="CKY120" s="95"/>
      <c r="CKZ120" s="95"/>
      <c r="CLA120" s="95"/>
      <c r="CLB120" s="95"/>
      <c r="CLC120" s="95"/>
      <c r="CLD120" s="95"/>
      <c r="CLE120" s="95"/>
      <c r="CLF120" s="95"/>
      <c r="CLG120" s="95"/>
      <c r="CLH120" s="95"/>
      <c r="CLI120" s="95"/>
      <c r="CLJ120" s="95"/>
      <c r="CLK120" s="95"/>
      <c r="CLL120" s="95"/>
      <c r="CLM120" s="95"/>
      <c r="CLN120" s="95"/>
      <c r="CLO120" s="95"/>
      <c r="CLP120" s="95"/>
      <c r="CLQ120" s="95"/>
      <c r="CLR120" s="95"/>
      <c r="CLS120" s="95"/>
      <c r="CLT120" s="95"/>
      <c r="CLU120" s="95"/>
      <c r="CLV120" s="95"/>
      <c r="CLW120" s="95"/>
      <c r="CLX120" s="95"/>
      <c r="CLY120" s="95"/>
      <c r="CLZ120" s="95"/>
      <c r="CMA120" s="95"/>
      <c r="CMB120" s="95"/>
      <c r="CMC120" s="95"/>
      <c r="CMD120" s="95"/>
      <c r="CME120" s="95"/>
      <c r="CMF120" s="95"/>
      <c r="CMG120" s="95"/>
      <c r="CMH120" s="95"/>
      <c r="CMI120" s="95"/>
      <c r="CMJ120" s="95"/>
      <c r="CMK120" s="95"/>
      <c r="CML120" s="95"/>
      <c r="CMM120" s="95"/>
      <c r="CMN120" s="95"/>
      <c r="CMO120" s="95"/>
      <c r="CMP120" s="95"/>
      <c r="CMQ120" s="95"/>
      <c r="CMR120" s="95"/>
      <c r="CMS120" s="95"/>
      <c r="CMT120" s="95"/>
      <c r="CMU120" s="95"/>
      <c r="CMV120" s="95"/>
      <c r="CMW120" s="95"/>
      <c r="CMX120" s="95"/>
      <c r="CMY120" s="95"/>
      <c r="CMZ120" s="95"/>
      <c r="CNA120" s="95"/>
      <c r="CNB120" s="95"/>
      <c r="CNC120" s="95"/>
      <c r="CND120" s="95"/>
      <c r="CNE120" s="95"/>
      <c r="CNF120" s="95"/>
      <c r="CNG120" s="95"/>
      <c r="CNH120" s="95"/>
      <c r="CNI120" s="95"/>
      <c r="CNJ120" s="95"/>
      <c r="CNK120" s="95"/>
      <c r="CNL120" s="95"/>
      <c r="CNM120" s="95"/>
      <c r="CNN120" s="95"/>
      <c r="CNO120" s="95"/>
      <c r="CNP120" s="95"/>
      <c r="CNQ120" s="95"/>
      <c r="CNR120" s="95"/>
      <c r="CNS120" s="95"/>
      <c r="CNT120" s="95"/>
      <c r="CNU120" s="95"/>
      <c r="CNV120" s="95"/>
      <c r="CNW120" s="95"/>
      <c r="CNX120" s="95"/>
      <c r="CNY120" s="95"/>
      <c r="CNZ120" s="95"/>
      <c r="COA120" s="95"/>
      <c r="COB120" s="95"/>
      <c r="COC120" s="95"/>
      <c r="COD120" s="95"/>
      <c r="COE120" s="95"/>
      <c r="COF120" s="95"/>
      <c r="COG120" s="95"/>
      <c r="COH120" s="95"/>
      <c r="COI120" s="95"/>
      <c r="COJ120" s="95"/>
      <c r="COK120" s="95"/>
      <c r="COL120" s="95"/>
      <c r="COM120" s="95"/>
      <c r="CON120" s="95"/>
      <c r="COO120" s="95"/>
      <c r="COP120" s="95"/>
      <c r="COQ120" s="95"/>
      <c r="COR120" s="95"/>
      <c r="COS120" s="95"/>
      <c r="COT120" s="95"/>
      <c r="COU120" s="95"/>
      <c r="COV120" s="95"/>
      <c r="COW120" s="95"/>
      <c r="COX120" s="95"/>
      <c r="COY120" s="95"/>
      <c r="COZ120" s="95"/>
      <c r="CPA120" s="95"/>
      <c r="CPB120" s="95"/>
      <c r="CPC120" s="95"/>
      <c r="CPD120" s="95"/>
      <c r="CPE120" s="95"/>
      <c r="CPF120" s="95"/>
      <c r="CPG120" s="95"/>
      <c r="CPH120" s="95"/>
      <c r="CPI120" s="95"/>
      <c r="CPJ120" s="95"/>
      <c r="CPK120" s="95"/>
      <c r="CPL120" s="95"/>
      <c r="CPM120" s="95"/>
      <c r="CPN120" s="95"/>
      <c r="CPO120" s="95"/>
      <c r="CPP120" s="95"/>
      <c r="CPQ120" s="95"/>
      <c r="CPR120" s="95"/>
      <c r="CPS120" s="95"/>
      <c r="CPT120" s="95"/>
      <c r="CPU120" s="95"/>
      <c r="CPV120" s="95"/>
      <c r="CPW120" s="95"/>
      <c r="CPX120" s="95"/>
      <c r="CPY120" s="95"/>
      <c r="CPZ120" s="95"/>
      <c r="CQA120" s="95"/>
      <c r="CQB120" s="95"/>
      <c r="CQC120" s="95"/>
      <c r="CQD120" s="95"/>
      <c r="CQE120" s="95"/>
      <c r="CQF120" s="95"/>
      <c r="CQG120" s="95"/>
      <c r="CQH120" s="95"/>
      <c r="CQI120" s="95"/>
      <c r="CQJ120" s="95"/>
      <c r="CQK120" s="95"/>
      <c r="CQL120" s="95"/>
      <c r="CQM120" s="95"/>
      <c r="CQN120" s="95"/>
      <c r="CQO120" s="95"/>
      <c r="CQP120" s="95"/>
      <c r="CQQ120" s="95"/>
      <c r="CQR120" s="95"/>
      <c r="CQS120" s="95"/>
      <c r="CQT120" s="95"/>
      <c r="CQU120" s="95"/>
      <c r="CQV120" s="95"/>
      <c r="CQW120" s="95"/>
      <c r="CQX120" s="95"/>
      <c r="CQY120" s="95"/>
      <c r="CQZ120" s="95"/>
      <c r="CRA120" s="95"/>
      <c r="CRB120" s="95"/>
      <c r="CRC120" s="95"/>
      <c r="CRD120" s="95"/>
      <c r="CRE120" s="95"/>
      <c r="CRF120" s="95"/>
      <c r="CRG120" s="95"/>
      <c r="CRH120" s="95"/>
      <c r="CRI120" s="95"/>
      <c r="CRJ120" s="95"/>
      <c r="CRK120" s="95"/>
      <c r="CRL120" s="95"/>
      <c r="CRM120" s="95"/>
      <c r="CRN120" s="95"/>
      <c r="CRO120" s="95"/>
      <c r="CRP120" s="95"/>
      <c r="CRQ120" s="95"/>
      <c r="CRR120" s="95"/>
      <c r="CRS120" s="95"/>
      <c r="CRT120" s="95"/>
      <c r="CRU120" s="95"/>
      <c r="CRV120" s="95"/>
      <c r="CRW120" s="95"/>
      <c r="CRX120" s="95"/>
      <c r="CRY120" s="95"/>
      <c r="CRZ120" s="95"/>
      <c r="CSA120" s="95"/>
      <c r="CSB120" s="95"/>
      <c r="CSC120" s="95"/>
      <c r="CSD120" s="95"/>
      <c r="CSE120" s="95"/>
      <c r="CSF120" s="95"/>
      <c r="CSG120" s="95"/>
      <c r="CSH120" s="95"/>
      <c r="CSI120" s="95"/>
      <c r="CSJ120" s="95"/>
      <c r="CSK120" s="95"/>
      <c r="CSL120" s="95"/>
      <c r="CSM120" s="95"/>
      <c r="CSN120" s="95"/>
      <c r="CSO120" s="95"/>
      <c r="CSP120" s="95"/>
      <c r="CSQ120" s="95"/>
      <c r="CSR120" s="95"/>
      <c r="CSS120" s="95"/>
      <c r="CST120" s="95"/>
      <c r="CSU120" s="95"/>
      <c r="CSV120" s="95"/>
      <c r="CSW120" s="95"/>
      <c r="CSX120" s="95"/>
      <c r="CSY120" s="95"/>
      <c r="CSZ120" s="95"/>
      <c r="CTA120" s="95"/>
      <c r="CTB120" s="95"/>
      <c r="CTC120" s="95"/>
      <c r="CTD120" s="95"/>
      <c r="CTE120" s="95"/>
      <c r="CTF120" s="95"/>
      <c r="CTG120" s="95"/>
      <c r="CTH120" s="95"/>
      <c r="CTI120" s="95"/>
      <c r="CTJ120" s="95"/>
      <c r="CTK120" s="95"/>
      <c r="CTL120" s="95"/>
      <c r="CTM120" s="95"/>
      <c r="CTN120" s="95"/>
      <c r="CTO120" s="95"/>
      <c r="CTP120" s="95"/>
      <c r="CTQ120" s="95"/>
      <c r="CTR120" s="95"/>
      <c r="CTS120" s="95"/>
      <c r="CTT120" s="95"/>
      <c r="CTU120" s="95"/>
      <c r="CTV120" s="95"/>
      <c r="CTW120" s="95"/>
      <c r="CTX120" s="95"/>
      <c r="CTY120" s="95"/>
      <c r="CTZ120" s="95"/>
      <c r="CUA120" s="95"/>
      <c r="CUB120" s="95"/>
      <c r="CUC120" s="95"/>
      <c r="CUD120" s="95"/>
      <c r="CUE120" s="95"/>
      <c r="CUF120" s="95"/>
      <c r="CUG120" s="95"/>
      <c r="CUH120" s="95"/>
      <c r="CUI120" s="95"/>
      <c r="CUJ120" s="95"/>
      <c r="CUK120" s="95"/>
      <c r="CUL120" s="95"/>
      <c r="CUM120" s="95"/>
      <c r="CUN120" s="95"/>
      <c r="CUO120" s="95"/>
      <c r="CUP120" s="95"/>
      <c r="CUQ120" s="95"/>
      <c r="CUR120" s="95"/>
      <c r="CUS120" s="95"/>
      <c r="CUT120" s="95"/>
      <c r="CUU120" s="95"/>
      <c r="CUV120" s="95"/>
      <c r="CUW120" s="95"/>
      <c r="CUX120" s="95"/>
      <c r="CUY120" s="95"/>
      <c r="CUZ120" s="95"/>
      <c r="CVA120" s="95"/>
      <c r="CVB120" s="95"/>
      <c r="CVC120" s="95"/>
      <c r="CVD120" s="95"/>
      <c r="CVE120" s="95"/>
      <c r="CVF120" s="95"/>
      <c r="CVG120" s="95"/>
      <c r="CVH120" s="95"/>
      <c r="CVI120" s="95"/>
      <c r="CVJ120" s="95"/>
      <c r="CVK120" s="95"/>
      <c r="CVL120" s="95"/>
      <c r="CVM120" s="95"/>
      <c r="CVN120" s="95"/>
      <c r="CVO120" s="95"/>
      <c r="CVP120" s="95"/>
      <c r="CVQ120" s="95"/>
      <c r="CVR120" s="95"/>
      <c r="CVS120" s="95"/>
      <c r="CVT120" s="95"/>
      <c r="CVU120" s="95"/>
      <c r="CVV120" s="95"/>
      <c r="CVW120" s="95"/>
      <c r="CVX120" s="95"/>
      <c r="CVY120" s="95"/>
      <c r="CVZ120" s="95"/>
      <c r="CWA120" s="95"/>
      <c r="CWB120" s="95"/>
      <c r="CWC120" s="95"/>
      <c r="CWD120" s="95"/>
      <c r="CWE120" s="95"/>
      <c r="CWF120" s="95"/>
      <c r="CWG120" s="95"/>
      <c r="CWH120" s="95"/>
      <c r="CWI120" s="95"/>
      <c r="CWJ120" s="95"/>
      <c r="CWK120" s="95"/>
      <c r="CWL120" s="95"/>
      <c r="CWM120" s="95"/>
      <c r="CWN120" s="95"/>
      <c r="CWO120" s="95"/>
      <c r="CWP120" s="95"/>
      <c r="CWQ120" s="95"/>
      <c r="CWR120" s="95"/>
      <c r="CWS120" s="95"/>
      <c r="CWT120" s="95"/>
      <c r="CWU120" s="95"/>
      <c r="CWV120" s="95"/>
      <c r="CWW120" s="95"/>
      <c r="CWX120" s="95"/>
      <c r="CWY120" s="95"/>
      <c r="CWZ120" s="95"/>
      <c r="CXA120" s="95"/>
      <c r="CXB120" s="95"/>
      <c r="CXC120" s="95"/>
      <c r="CXD120" s="95"/>
      <c r="CXE120" s="95"/>
      <c r="CXF120" s="95"/>
      <c r="CXG120" s="95"/>
      <c r="CXH120" s="95"/>
      <c r="CXI120" s="95"/>
      <c r="CXJ120" s="95"/>
      <c r="CXK120" s="95"/>
      <c r="CXL120" s="95"/>
      <c r="CXM120" s="95"/>
      <c r="CXN120" s="95"/>
      <c r="CXO120" s="95"/>
      <c r="CXP120" s="95"/>
      <c r="CXQ120" s="95"/>
      <c r="CXR120" s="95"/>
      <c r="CXS120" s="95"/>
      <c r="CXT120" s="95"/>
      <c r="CXU120" s="95"/>
      <c r="CXV120" s="95"/>
      <c r="CXW120" s="95"/>
      <c r="CXX120" s="95"/>
      <c r="CXY120" s="95"/>
      <c r="CXZ120" s="95"/>
      <c r="CYA120" s="95"/>
      <c r="CYB120" s="95"/>
      <c r="CYC120" s="95"/>
      <c r="CYD120" s="95"/>
      <c r="CYE120" s="95"/>
      <c r="CYF120" s="95"/>
      <c r="CYG120" s="95"/>
      <c r="CYH120" s="95"/>
      <c r="CYI120" s="95"/>
      <c r="CYJ120" s="95"/>
      <c r="CYK120" s="95"/>
      <c r="CYL120" s="95"/>
      <c r="CYM120" s="95"/>
      <c r="CYN120" s="95"/>
      <c r="CYO120" s="95"/>
      <c r="CYP120" s="95"/>
      <c r="CYQ120" s="95"/>
      <c r="CYR120" s="95"/>
      <c r="CYS120" s="95"/>
      <c r="CYT120" s="95"/>
      <c r="CYU120" s="95"/>
      <c r="CYV120" s="95"/>
      <c r="CYW120" s="95"/>
      <c r="CYX120" s="95"/>
      <c r="CYY120" s="95"/>
      <c r="CYZ120" s="95"/>
      <c r="CZA120" s="95"/>
      <c r="CZB120" s="95"/>
      <c r="CZC120" s="95"/>
      <c r="CZD120" s="95"/>
      <c r="CZE120" s="95"/>
      <c r="CZF120" s="95"/>
      <c r="CZG120" s="95"/>
      <c r="CZH120" s="95"/>
      <c r="CZI120" s="95"/>
      <c r="CZJ120" s="95"/>
      <c r="CZK120" s="95"/>
      <c r="CZL120" s="95"/>
      <c r="CZM120" s="95"/>
      <c r="CZN120" s="95"/>
      <c r="CZO120" s="95"/>
      <c r="CZP120" s="95"/>
      <c r="CZQ120" s="95"/>
      <c r="CZR120" s="95"/>
      <c r="CZS120" s="95"/>
      <c r="CZT120" s="95"/>
      <c r="CZU120" s="95"/>
      <c r="CZV120" s="95"/>
      <c r="CZW120" s="95"/>
      <c r="CZX120" s="95"/>
      <c r="CZY120" s="95"/>
      <c r="CZZ120" s="95"/>
      <c r="DAA120" s="95"/>
      <c r="DAB120" s="95"/>
      <c r="DAC120" s="95"/>
      <c r="DAD120" s="95"/>
      <c r="DAE120" s="95"/>
      <c r="DAF120" s="95"/>
      <c r="DAG120" s="95"/>
      <c r="DAH120" s="95"/>
      <c r="DAI120" s="95"/>
      <c r="DAJ120" s="95"/>
      <c r="DAK120" s="95"/>
      <c r="DAL120" s="95"/>
      <c r="DAM120" s="95"/>
      <c r="DAN120" s="95"/>
      <c r="DAO120" s="95"/>
      <c r="DAP120" s="95"/>
      <c r="DAQ120" s="95"/>
      <c r="DAR120" s="95"/>
      <c r="DAS120" s="95"/>
      <c r="DAT120" s="95"/>
      <c r="DAU120" s="95"/>
      <c r="DAV120" s="95"/>
      <c r="DAW120" s="95"/>
      <c r="DAX120" s="95"/>
      <c r="DAY120" s="95"/>
      <c r="DAZ120" s="95"/>
      <c r="DBA120" s="95"/>
      <c r="DBB120" s="95"/>
      <c r="DBC120" s="95"/>
      <c r="DBD120" s="95"/>
      <c r="DBE120" s="95"/>
      <c r="DBF120" s="95"/>
      <c r="DBG120" s="95"/>
      <c r="DBH120" s="95"/>
      <c r="DBI120" s="95"/>
      <c r="DBJ120" s="95"/>
      <c r="DBK120" s="95"/>
      <c r="DBL120" s="95"/>
      <c r="DBM120" s="95"/>
      <c r="DBN120" s="95"/>
      <c r="DBO120" s="95"/>
      <c r="DBP120" s="95"/>
      <c r="DBQ120" s="95"/>
      <c r="DBR120" s="95"/>
      <c r="DBS120" s="95"/>
      <c r="DBT120" s="95"/>
      <c r="DBU120" s="95"/>
      <c r="DBV120" s="95"/>
      <c r="DBW120" s="95"/>
      <c r="DBX120" s="95"/>
      <c r="DBY120" s="95"/>
      <c r="DBZ120" s="95"/>
      <c r="DCA120" s="95"/>
      <c r="DCB120" s="95"/>
      <c r="DCC120" s="95"/>
      <c r="DCD120" s="95"/>
      <c r="DCE120" s="95"/>
      <c r="DCF120" s="95"/>
      <c r="DCG120" s="95"/>
      <c r="DCH120" s="95"/>
      <c r="DCI120" s="95"/>
      <c r="DCJ120" s="95"/>
      <c r="DCK120" s="95"/>
      <c r="DCL120" s="95"/>
      <c r="DCM120" s="95"/>
      <c r="DCN120" s="95"/>
      <c r="DCO120" s="95"/>
      <c r="DCP120" s="95"/>
      <c r="DCQ120" s="95"/>
      <c r="DCR120" s="95"/>
      <c r="DCS120" s="95"/>
      <c r="DCT120" s="95"/>
      <c r="DCU120" s="95"/>
      <c r="DCV120" s="95"/>
      <c r="DCW120" s="95"/>
      <c r="DCX120" s="95"/>
      <c r="DCY120" s="95"/>
      <c r="DCZ120" s="95"/>
      <c r="DDA120" s="95"/>
      <c r="DDB120" s="95"/>
      <c r="DDC120" s="95"/>
      <c r="DDD120" s="95"/>
      <c r="DDE120" s="95"/>
      <c r="DDF120" s="95"/>
      <c r="DDG120" s="95"/>
      <c r="DDH120" s="95"/>
      <c r="DDI120" s="95"/>
      <c r="DDJ120" s="95"/>
      <c r="DDK120" s="95"/>
      <c r="DDL120" s="95"/>
      <c r="DDM120" s="95"/>
      <c r="DDN120" s="95"/>
      <c r="DDO120" s="95"/>
      <c r="DDP120" s="95"/>
      <c r="DDQ120" s="95"/>
      <c r="DDR120" s="95"/>
      <c r="DDS120" s="95"/>
      <c r="DDT120" s="95"/>
      <c r="DDU120" s="95"/>
      <c r="DDV120" s="95"/>
      <c r="DDW120" s="95"/>
      <c r="DDX120" s="95"/>
      <c r="DDY120" s="95"/>
      <c r="DDZ120" s="95"/>
      <c r="DEA120" s="95"/>
      <c r="DEB120" s="95"/>
      <c r="DEC120" s="95"/>
      <c r="DED120" s="95"/>
      <c r="DEE120" s="95"/>
      <c r="DEF120" s="95"/>
      <c r="DEG120" s="95"/>
      <c r="DEH120" s="95"/>
      <c r="DEI120" s="95"/>
      <c r="DEJ120" s="95"/>
      <c r="DEK120" s="95"/>
      <c r="DEL120" s="95"/>
      <c r="DEM120" s="95"/>
      <c r="DEN120" s="95"/>
      <c r="DEO120" s="95"/>
      <c r="DEP120" s="95"/>
      <c r="DEQ120" s="95"/>
      <c r="DER120" s="95"/>
      <c r="DES120" s="95"/>
      <c r="DET120" s="95"/>
      <c r="DEU120" s="95"/>
      <c r="DEV120" s="95"/>
      <c r="DEW120" s="95"/>
      <c r="DEX120" s="95"/>
      <c r="DEY120" s="95"/>
      <c r="DEZ120" s="95"/>
      <c r="DFA120" s="95"/>
      <c r="DFB120" s="95"/>
      <c r="DFC120" s="95"/>
      <c r="DFD120" s="95"/>
      <c r="DFE120" s="95"/>
      <c r="DFF120" s="95"/>
      <c r="DFG120" s="95"/>
      <c r="DFH120" s="95"/>
      <c r="DFI120" s="95"/>
      <c r="DFJ120" s="95"/>
      <c r="DFK120" s="95"/>
      <c r="DFL120" s="95"/>
      <c r="DFM120" s="95"/>
      <c r="DFN120" s="95"/>
      <c r="DFO120" s="95"/>
      <c r="DFP120" s="95"/>
      <c r="DFQ120" s="95"/>
      <c r="DFR120" s="95"/>
      <c r="DFS120" s="95"/>
      <c r="DFT120" s="95"/>
      <c r="DFU120" s="95"/>
      <c r="DFV120" s="95"/>
      <c r="DFW120" s="95"/>
      <c r="DFX120" s="95"/>
      <c r="DFY120" s="95"/>
      <c r="DFZ120" s="95"/>
      <c r="DGA120" s="95"/>
      <c r="DGB120" s="95"/>
      <c r="DGC120" s="95"/>
      <c r="DGD120" s="95"/>
      <c r="DGE120" s="95"/>
      <c r="DGF120" s="95"/>
      <c r="DGG120" s="95"/>
      <c r="DGH120" s="95"/>
      <c r="DGI120" s="95"/>
      <c r="DGJ120" s="95"/>
      <c r="DGK120" s="95"/>
      <c r="DGL120" s="95"/>
      <c r="DGM120" s="95"/>
      <c r="DGN120" s="95"/>
      <c r="DGO120" s="95"/>
      <c r="DGP120" s="95"/>
      <c r="DGQ120" s="95"/>
      <c r="DGR120" s="95"/>
      <c r="DGS120" s="95"/>
      <c r="DGT120" s="95"/>
      <c r="DGU120" s="95"/>
      <c r="DGV120" s="95"/>
      <c r="DGW120" s="95"/>
      <c r="DGX120" s="95"/>
      <c r="DGY120" s="95"/>
      <c r="DGZ120" s="95"/>
      <c r="DHA120" s="95"/>
      <c r="DHB120" s="95"/>
      <c r="DHC120" s="95"/>
      <c r="DHD120" s="95"/>
      <c r="DHE120" s="95"/>
      <c r="DHF120" s="95"/>
      <c r="DHG120" s="95"/>
      <c r="DHH120" s="95"/>
      <c r="DHI120" s="95"/>
      <c r="DHJ120" s="95"/>
      <c r="DHK120" s="95"/>
      <c r="DHL120" s="95"/>
      <c r="DHM120" s="95"/>
      <c r="DHN120" s="95"/>
      <c r="DHO120" s="95"/>
      <c r="DHP120" s="95"/>
      <c r="DHQ120" s="95"/>
      <c r="DHR120" s="95"/>
      <c r="DHS120" s="95"/>
      <c r="DHT120" s="95"/>
      <c r="DHU120" s="95"/>
      <c r="DHV120" s="95"/>
      <c r="DHW120" s="95"/>
      <c r="DHX120" s="95"/>
      <c r="DHY120" s="95"/>
      <c r="DHZ120" s="95"/>
      <c r="DIA120" s="95"/>
      <c r="DIB120" s="95"/>
      <c r="DIC120" s="95"/>
      <c r="DID120" s="95"/>
      <c r="DIE120" s="95"/>
      <c r="DIF120" s="95"/>
      <c r="DIG120" s="95"/>
      <c r="DIH120" s="95"/>
      <c r="DII120" s="95"/>
      <c r="DIJ120" s="95"/>
      <c r="DIK120" s="95"/>
      <c r="DIL120" s="95"/>
      <c r="DIM120" s="95"/>
      <c r="DIN120" s="95"/>
      <c r="DIO120" s="95"/>
      <c r="DIP120" s="95"/>
      <c r="DIQ120" s="95"/>
      <c r="DIR120" s="95"/>
      <c r="DIS120" s="95"/>
      <c r="DIT120" s="95"/>
      <c r="DIU120" s="95"/>
      <c r="DIV120" s="95"/>
      <c r="DIW120" s="95"/>
      <c r="DIX120" s="95"/>
      <c r="DIY120" s="95"/>
      <c r="DIZ120" s="95"/>
      <c r="DJA120" s="95"/>
      <c r="DJB120" s="95"/>
      <c r="DJC120" s="95"/>
      <c r="DJD120" s="95"/>
      <c r="DJE120" s="95"/>
      <c r="DJF120" s="95"/>
      <c r="DJG120" s="95"/>
      <c r="DJH120" s="95"/>
      <c r="DJI120" s="95"/>
      <c r="DJJ120" s="95"/>
      <c r="DJK120" s="95"/>
      <c r="DJL120" s="95"/>
      <c r="DJM120" s="95"/>
      <c r="DJN120" s="95"/>
      <c r="DJO120" s="95"/>
      <c r="DJP120" s="95"/>
      <c r="DJQ120" s="95"/>
      <c r="DJR120" s="95"/>
      <c r="DJS120" s="95"/>
      <c r="DJT120" s="95"/>
      <c r="DJU120" s="95"/>
      <c r="DJV120" s="95"/>
      <c r="DJW120" s="95"/>
      <c r="DJX120" s="95"/>
      <c r="DJY120" s="95"/>
      <c r="DJZ120" s="95"/>
      <c r="DKA120" s="95"/>
      <c r="DKB120" s="95"/>
      <c r="DKC120" s="95"/>
      <c r="DKD120" s="95"/>
      <c r="DKE120" s="95"/>
      <c r="DKF120" s="95"/>
      <c r="DKG120" s="95"/>
      <c r="DKH120" s="95"/>
      <c r="DKI120" s="95"/>
      <c r="DKJ120" s="95"/>
      <c r="DKK120" s="95"/>
      <c r="DKL120" s="95"/>
      <c r="DKM120" s="95"/>
      <c r="DKN120" s="95"/>
      <c r="DKO120" s="95"/>
      <c r="DKP120" s="95"/>
      <c r="DKQ120" s="95"/>
      <c r="DKR120" s="95"/>
      <c r="DKS120" s="95"/>
      <c r="DKT120" s="95"/>
      <c r="DKU120" s="95"/>
      <c r="DKV120" s="95"/>
      <c r="DKW120" s="95"/>
      <c r="DKX120" s="95"/>
      <c r="DKY120" s="95"/>
      <c r="DKZ120" s="95"/>
      <c r="DLA120" s="95"/>
      <c r="DLB120" s="95"/>
      <c r="DLC120" s="95"/>
      <c r="DLD120" s="95"/>
      <c r="DLE120" s="95"/>
      <c r="DLF120" s="95"/>
      <c r="DLG120" s="95"/>
      <c r="DLH120" s="95"/>
      <c r="DLI120" s="95"/>
      <c r="DLJ120" s="95"/>
      <c r="DLK120" s="95"/>
      <c r="DLL120" s="95"/>
      <c r="DLM120" s="95"/>
      <c r="DLN120" s="95"/>
      <c r="DLO120" s="95"/>
      <c r="DLP120" s="95"/>
      <c r="DLQ120" s="95"/>
      <c r="DLR120" s="95"/>
      <c r="DLS120" s="95"/>
      <c r="DLT120" s="95"/>
      <c r="DLU120" s="95"/>
      <c r="DLV120" s="95"/>
      <c r="DLW120" s="95"/>
      <c r="DLX120" s="95"/>
      <c r="DLY120" s="95"/>
      <c r="DLZ120" s="95"/>
      <c r="DMA120" s="95"/>
      <c r="DMB120" s="95"/>
      <c r="DMC120" s="95"/>
      <c r="DMD120" s="95"/>
      <c r="DME120" s="95"/>
      <c r="DMF120" s="95"/>
      <c r="DMG120" s="95"/>
      <c r="DMH120" s="95"/>
      <c r="DMI120" s="95"/>
      <c r="DMJ120" s="95"/>
      <c r="DMK120" s="95"/>
      <c r="DML120" s="95"/>
      <c r="DMM120" s="95"/>
      <c r="DMN120" s="95"/>
      <c r="DMO120" s="95"/>
      <c r="DMP120" s="95"/>
      <c r="DMQ120" s="95"/>
      <c r="DMR120" s="95"/>
      <c r="DMS120" s="95"/>
      <c r="DMT120" s="95"/>
      <c r="DMU120" s="95"/>
      <c r="DMV120" s="95"/>
      <c r="DMW120" s="95"/>
      <c r="DMX120" s="95"/>
      <c r="DMY120" s="95"/>
      <c r="DMZ120" s="95"/>
      <c r="DNA120" s="95"/>
      <c r="DNB120" s="95"/>
      <c r="DNC120" s="95"/>
      <c r="DND120" s="95"/>
      <c r="DNE120" s="95"/>
      <c r="DNF120" s="95"/>
      <c r="DNG120" s="95"/>
      <c r="DNH120" s="95"/>
      <c r="DNI120" s="95"/>
      <c r="DNJ120" s="95"/>
      <c r="DNK120" s="95"/>
      <c r="DNL120" s="95"/>
      <c r="DNM120" s="95"/>
      <c r="DNN120" s="95"/>
      <c r="DNO120" s="95"/>
      <c r="DNP120" s="95"/>
      <c r="DNQ120" s="95"/>
      <c r="DNR120" s="95"/>
      <c r="DNS120" s="95"/>
      <c r="DNT120" s="95"/>
      <c r="DNU120" s="95"/>
      <c r="DNV120" s="95"/>
      <c r="DNW120" s="95"/>
      <c r="DNX120" s="95"/>
      <c r="DNY120" s="95"/>
      <c r="DNZ120" s="95"/>
      <c r="DOA120" s="95"/>
      <c r="DOB120" s="95"/>
      <c r="DOC120" s="95"/>
      <c r="DOD120" s="95"/>
      <c r="DOE120" s="95"/>
      <c r="DOF120" s="95"/>
      <c r="DOG120" s="95"/>
      <c r="DOH120" s="95"/>
      <c r="DOI120" s="95"/>
      <c r="DOJ120" s="95"/>
      <c r="DOK120" s="95"/>
      <c r="DOL120" s="95"/>
      <c r="DOM120" s="95"/>
      <c r="DON120" s="95"/>
      <c r="DOO120" s="95"/>
      <c r="DOP120" s="95"/>
      <c r="DOQ120" s="95"/>
      <c r="DOR120" s="95"/>
      <c r="DOS120" s="95"/>
      <c r="DOT120" s="95"/>
      <c r="DOU120" s="95"/>
      <c r="DOV120" s="95"/>
      <c r="DOW120" s="95"/>
      <c r="DOX120" s="95"/>
      <c r="DOY120" s="95"/>
      <c r="DOZ120" s="95"/>
      <c r="DPA120" s="95"/>
      <c r="DPB120" s="95"/>
      <c r="DPC120" s="95"/>
      <c r="DPD120" s="95"/>
      <c r="DPE120" s="95"/>
      <c r="DPF120" s="95"/>
      <c r="DPG120" s="95"/>
      <c r="DPH120" s="95"/>
      <c r="DPI120" s="95"/>
      <c r="DPJ120" s="95"/>
      <c r="DPK120" s="95"/>
      <c r="DPL120" s="95"/>
      <c r="DPM120" s="95"/>
      <c r="DPN120" s="95"/>
      <c r="DPO120" s="95"/>
      <c r="DPP120" s="95"/>
      <c r="DPQ120" s="95"/>
      <c r="DPR120" s="95"/>
      <c r="DPS120" s="95"/>
      <c r="DPT120" s="95"/>
      <c r="DPU120" s="95"/>
      <c r="DPV120" s="95"/>
      <c r="DPW120" s="95"/>
      <c r="DPX120" s="95"/>
      <c r="DPY120" s="95"/>
      <c r="DPZ120" s="95"/>
      <c r="DQA120" s="95"/>
      <c r="DQB120" s="95"/>
      <c r="DQC120" s="95"/>
      <c r="DQD120" s="95"/>
      <c r="DQE120" s="95"/>
      <c r="DQF120" s="95"/>
      <c r="DQG120" s="95"/>
      <c r="DQH120" s="95"/>
      <c r="DQI120" s="95"/>
      <c r="DQJ120" s="95"/>
      <c r="DQK120" s="95"/>
      <c r="DQL120" s="95"/>
      <c r="DQM120" s="95"/>
      <c r="DQN120" s="95"/>
      <c r="DQO120" s="95"/>
      <c r="DQP120" s="95"/>
      <c r="DQQ120" s="95"/>
      <c r="DQR120" s="95"/>
      <c r="DQS120" s="95"/>
      <c r="DQT120" s="95"/>
      <c r="DQU120" s="95"/>
      <c r="DQV120" s="95"/>
      <c r="DQW120" s="95"/>
      <c r="DQX120" s="95"/>
      <c r="DQY120" s="95"/>
      <c r="DQZ120" s="95"/>
      <c r="DRA120" s="95"/>
      <c r="DRB120" s="95"/>
      <c r="DRC120" s="95"/>
      <c r="DRD120" s="95"/>
      <c r="DRE120" s="95"/>
      <c r="DRF120" s="95"/>
      <c r="DRG120" s="95"/>
      <c r="DRH120" s="95"/>
      <c r="DRI120" s="95"/>
      <c r="DRJ120" s="95"/>
      <c r="DRK120" s="95"/>
      <c r="DRL120" s="95"/>
      <c r="DRM120" s="95"/>
      <c r="DRN120" s="95"/>
      <c r="DRO120" s="95"/>
      <c r="DRP120" s="95"/>
      <c r="DRQ120" s="95"/>
      <c r="DRR120" s="95"/>
      <c r="DRS120" s="95"/>
      <c r="DRT120" s="95"/>
      <c r="DRU120" s="95"/>
      <c r="DRV120" s="95"/>
      <c r="DRW120" s="95"/>
      <c r="DRX120" s="95"/>
      <c r="DRY120" s="95"/>
      <c r="DRZ120" s="95"/>
      <c r="DSA120" s="95"/>
      <c r="DSB120" s="95"/>
      <c r="DSC120" s="95"/>
      <c r="DSD120" s="95"/>
      <c r="DSE120" s="95"/>
      <c r="DSF120" s="95"/>
      <c r="DSG120" s="95"/>
      <c r="DSH120" s="95"/>
      <c r="DSI120" s="95"/>
      <c r="DSJ120" s="95"/>
      <c r="DSK120" s="95"/>
      <c r="DSL120" s="95"/>
      <c r="DSM120" s="95"/>
      <c r="DSN120" s="95"/>
      <c r="DSO120" s="95"/>
      <c r="DSP120" s="95"/>
      <c r="DSQ120" s="95"/>
      <c r="DSR120" s="95"/>
      <c r="DSS120" s="95"/>
      <c r="DST120" s="95"/>
      <c r="DSU120" s="95"/>
      <c r="DSV120" s="95"/>
      <c r="DSW120" s="95"/>
      <c r="DSX120" s="95"/>
      <c r="DSY120" s="95"/>
      <c r="DSZ120" s="95"/>
      <c r="DTA120" s="95"/>
      <c r="DTB120" s="95"/>
      <c r="DTC120" s="95"/>
      <c r="DTD120" s="95"/>
      <c r="DTE120" s="95"/>
      <c r="DTF120" s="95"/>
      <c r="DTG120" s="95"/>
      <c r="DTH120" s="95"/>
      <c r="DTI120" s="95"/>
      <c r="DTJ120" s="95"/>
      <c r="DTK120" s="95"/>
      <c r="DTL120" s="95"/>
      <c r="DTM120" s="95"/>
      <c r="DTN120" s="95"/>
      <c r="DTO120" s="95"/>
      <c r="DTP120" s="95"/>
      <c r="DTQ120" s="95"/>
      <c r="DTR120" s="95"/>
      <c r="DTS120" s="95"/>
      <c r="DTT120" s="95"/>
      <c r="DTU120" s="95"/>
      <c r="DTV120" s="95"/>
      <c r="DTW120" s="95"/>
      <c r="DTX120" s="95"/>
      <c r="DTY120" s="95"/>
      <c r="DTZ120" s="95"/>
      <c r="DUA120" s="95"/>
      <c r="DUB120" s="95"/>
      <c r="DUC120" s="95"/>
      <c r="DUD120" s="95"/>
      <c r="DUE120" s="95"/>
      <c r="DUF120" s="95"/>
      <c r="DUG120" s="95"/>
      <c r="DUH120" s="95"/>
      <c r="DUI120" s="95"/>
      <c r="DUJ120" s="95"/>
      <c r="DUK120" s="95"/>
      <c r="DUL120" s="95"/>
      <c r="DUM120" s="95"/>
      <c r="DUN120" s="95"/>
      <c r="DUO120" s="95"/>
      <c r="DUP120" s="95"/>
      <c r="DUQ120" s="95"/>
      <c r="DUR120" s="95"/>
      <c r="DUS120" s="95"/>
      <c r="DUT120" s="95"/>
      <c r="DUU120" s="95"/>
      <c r="DUV120" s="95"/>
      <c r="DUW120" s="95"/>
      <c r="DUX120" s="95"/>
      <c r="DUY120" s="95"/>
      <c r="DUZ120" s="95"/>
      <c r="DVA120" s="95"/>
      <c r="DVB120" s="95"/>
      <c r="DVC120" s="95"/>
      <c r="DVD120" s="95"/>
      <c r="DVE120" s="95"/>
      <c r="DVF120" s="95"/>
      <c r="DVG120" s="95"/>
      <c r="DVH120" s="95"/>
      <c r="DVI120" s="95"/>
      <c r="DVJ120" s="95"/>
      <c r="DVK120" s="95"/>
      <c r="DVL120" s="95"/>
      <c r="DVM120" s="95"/>
      <c r="DVN120" s="95"/>
      <c r="DVO120" s="95"/>
      <c r="DVP120" s="95"/>
      <c r="DVQ120" s="95"/>
      <c r="DVR120" s="95"/>
      <c r="DVS120" s="95"/>
      <c r="DVT120" s="95"/>
      <c r="DVU120" s="95"/>
      <c r="DVV120" s="95"/>
      <c r="DVW120" s="95"/>
      <c r="DVX120" s="95"/>
      <c r="DVY120" s="95"/>
      <c r="DVZ120" s="95"/>
      <c r="DWA120" s="95"/>
      <c r="DWB120" s="95"/>
      <c r="DWC120" s="95"/>
      <c r="DWD120" s="95"/>
      <c r="DWE120" s="95"/>
      <c r="DWF120" s="95"/>
      <c r="DWG120" s="95"/>
      <c r="DWH120" s="95"/>
      <c r="DWI120" s="95"/>
      <c r="DWJ120" s="95"/>
      <c r="DWK120" s="95"/>
      <c r="DWL120" s="95"/>
      <c r="DWM120" s="95"/>
      <c r="DWN120" s="95"/>
      <c r="DWO120" s="95"/>
      <c r="DWP120" s="95"/>
      <c r="DWQ120" s="95"/>
      <c r="DWR120" s="95"/>
      <c r="DWS120" s="95"/>
      <c r="DWT120" s="95"/>
      <c r="DWU120" s="95"/>
      <c r="DWV120" s="95"/>
      <c r="DWW120" s="95"/>
      <c r="DWX120" s="95"/>
      <c r="DWY120" s="95"/>
      <c r="DWZ120" s="95"/>
      <c r="DXA120" s="95"/>
      <c r="DXB120" s="95"/>
      <c r="DXC120" s="95"/>
      <c r="DXD120" s="95"/>
      <c r="DXE120" s="95"/>
      <c r="DXF120" s="95"/>
      <c r="DXG120" s="95"/>
      <c r="DXH120" s="95"/>
      <c r="DXI120" s="95"/>
      <c r="DXJ120" s="95"/>
      <c r="DXK120" s="95"/>
      <c r="DXL120" s="95"/>
      <c r="DXM120" s="95"/>
      <c r="DXN120" s="95"/>
      <c r="DXO120" s="95"/>
      <c r="DXP120" s="95"/>
      <c r="DXQ120" s="95"/>
      <c r="DXR120" s="95"/>
      <c r="DXS120" s="95"/>
      <c r="DXT120" s="95"/>
      <c r="DXU120" s="95"/>
      <c r="DXV120" s="95"/>
      <c r="DXW120" s="95"/>
      <c r="DXX120" s="95"/>
      <c r="DXY120" s="95"/>
      <c r="DXZ120" s="95"/>
      <c r="DYA120" s="95"/>
      <c r="DYB120" s="95"/>
      <c r="DYC120" s="95"/>
      <c r="DYD120" s="95"/>
      <c r="DYE120" s="95"/>
      <c r="DYF120" s="95"/>
      <c r="DYG120" s="95"/>
      <c r="DYH120" s="95"/>
      <c r="DYI120" s="95"/>
      <c r="DYJ120" s="95"/>
      <c r="DYK120" s="95"/>
      <c r="DYL120" s="95"/>
      <c r="DYM120" s="95"/>
      <c r="DYN120" s="95"/>
      <c r="DYO120" s="95"/>
      <c r="DYP120" s="95"/>
      <c r="DYQ120" s="95"/>
      <c r="DYR120" s="95"/>
      <c r="DYS120" s="95"/>
      <c r="DYT120" s="95"/>
      <c r="DYU120" s="95"/>
      <c r="DYV120" s="95"/>
      <c r="DYW120" s="95"/>
      <c r="DYX120" s="95"/>
      <c r="DYY120" s="95"/>
      <c r="DYZ120" s="95"/>
      <c r="DZA120" s="95"/>
      <c r="DZB120" s="95"/>
      <c r="DZC120" s="95"/>
      <c r="DZD120" s="95"/>
      <c r="DZE120" s="95"/>
      <c r="DZF120" s="95"/>
      <c r="DZG120" s="95"/>
      <c r="DZH120" s="95"/>
      <c r="DZI120" s="95"/>
      <c r="DZJ120" s="95"/>
      <c r="DZK120" s="95"/>
      <c r="DZL120" s="95"/>
      <c r="DZM120" s="95"/>
      <c r="DZN120" s="95"/>
      <c r="DZO120" s="95"/>
      <c r="DZP120" s="95"/>
      <c r="DZQ120" s="95"/>
      <c r="DZR120" s="95"/>
      <c r="DZS120" s="95"/>
      <c r="DZT120" s="95"/>
      <c r="DZU120" s="95"/>
      <c r="DZV120" s="95"/>
      <c r="DZW120" s="95"/>
      <c r="DZX120" s="95"/>
      <c r="DZY120" s="95"/>
      <c r="DZZ120" s="95"/>
      <c r="EAA120" s="95"/>
      <c r="EAB120" s="95"/>
      <c r="EAC120" s="95"/>
      <c r="EAD120" s="95"/>
      <c r="EAE120" s="95"/>
      <c r="EAF120" s="95"/>
      <c r="EAG120" s="95"/>
      <c r="EAH120" s="95"/>
      <c r="EAI120" s="95"/>
      <c r="EAJ120" s="95"/>
      <c r="EAK120" s="95"/>
      <c r="EAL120" s="95"/>
      <c r="EAM120" s="95"/>
      <c r="EAN120" s="95"/>
      <c r="EAO120" s="95"/>
      <c r="EAP120" s="95"/>
      <c r="EAQ120" s="95"/>
      <c r="EAR120" s="95"/>
      <c r="EAS120" s="95"/>
      <c r="EAT120" s="95"/>
      <c r="EAU120" s="95"/>
      <c r="EAV120" s="95"/>
      <c r="EAW120" s="95"/>
      <c r="EAX120" s="95"/>
      <c r="EAY120" s="95"/>
      <c r="EAZ120" s="95"/>
      <c r="EBA120" s="95"/>
      <c r="EBB120" s="95"/>
      <c r="EBC120" s="95"/>
      <c r="EBD120" s="95"/>
      <c r="EBE120" s="95"/>
      <c r="EBF120" s="95"/>
      <c r="EBG120" s="95"/>
      <c r="EBH120" s="95"/>
      <c r="EBI120" s="95"/>
      <c r="EBJ120" s="95"/>
      <c r="EBK120" s="95"/>
      <c r="EBL120" s="95"/>
      <c r="EBM120" s="95"/>
      <c r="EBN120" s="95"/>
      <c r="EBO120" s="95"/>
      <c r="EBP120" s="95"/>
      <c r="EBQ120" s="95"/>
      <c r="EBR120" s="95"/>
      <c r="EBS120" s="95"/>
      <c r="EBT120" s="95"/>
      <c r="EBU120" s="95"/>
      <c r="EBV120" s="95"/>
      <c r="EBW120" s="95"/>
      <c r="EBX120" s="95"/>
      <c r="EBY120" s="95"/>
      <c r="EBZ120" s="95"/>
      <c r="ECA120" s="95"/>
      <c r="ECB120" s="95"/>
      <c r="ECC120" s="95"/>
      <c r="ECD120" s="95"/>
      <c r="ECE120" s="95"/>
      <c r="ECF120" s="95"/>
      <c r="ECG120" s="95"/>
      <c r="ECH120" s="95"/>
      <c r="ECI120" s="95"/>
      <c r="ECJ120" s="95"/>
      <c r="ECK120" s="95"/>
      <c r="ECL120" s="95"/>
      <c r="ECM120" s="95"/>
      <c r="ECN120" s="95"/>
      <c r="ECO120" s="95"/>
      <c r="ECP120" s="95"/>
      <c r="ECQ120" s="95"/>
      <c r="ECR120" s="95"/>
      <c r="ECS120" s="95"/>
      <c r="ECT120" s="95"/>
      <c r="ECU120" s="95"/>
      <c r="ECV120" s="95"/>
      <c r="ECW120" s="95"/>
      <c r="ECX120" s="95"/>
      <c r="ECY120" s="95"/>
      <c r="ECZ120" s="95"/>
      <c r="EDA120" s="95"/>
      <c r="EDB120" s="95"/>
      <c r="EDC120" s="95"/>
      <c r="EDD120" s="95"/>
      <c r="EDE120" s="95"/>
      <c r="EDF120" s="95"/>
      <c r="EDG120" s="95"/>
      <c r="EDH120" s="95"/>
      <c r="EDI120" s="95"/>
      <c r="EDJ120" s="95"/>
      <c r="EDK120" s="95"/>
      <c r="EDL120" s="95"/>
      <c r="EDM120" s="95"/>
      <c r="EDN120" s="95"/>
      <c r="EDO120" s="95"/>
      <c r="EDP120" s="95"/>
      <c r="EDQ120" s="95"/>
      <c r="EDR120" s="95"/>
      <c r="EDS120" s="95"/>
      <c r="EDT120" s="95"/>
      <c r="EDU120" s="95"/>
      <c r="EDV120" s="95"/>
      <c r="EDW120" s="95"/>
      <c r="EDX120" s="95"/>
      <c r="EDY120" s="95"/>
      <c r="EDZ120" s="95"/>
      <c r="EEA120" s="95"/>
      <c r="EEB120" s="95"/>
      <c r="EEC120" s="95"/>
      <c r="EED120" s="95"/>
      <c r="EEE120" s="95"/>
      <c r="EEF120" s="95"/>
      <c r="EEG120" s="95"/>
      <c r="EEH120" s="95"/>
      <c r="EEI120" s="95"/>
      <c r="EEJ120" s="95"/>
      <c r="EEK120" s="95"/>
      <c r="EEL120" s="95"/>
      <c r="EEM120" s="95"/>
      <c r="EEN120" s="95"/>
      <c r="EEO120" s="95"/>
      <c r="EEP120" s="95"/>
      <c r="EEQ120" s="95"/>
      <c r="EER120" s="95"/>
      <c r="EES120" s="95"/>
      <c r="EET120" s="95"/>
      <c r="EEU120" s="95"/>
      <c r="EEV120" s="95"/>
      <c r="EEW120" s="95"/>
      <c r="EEX120" s="95"/>
      <c r="EEY120" s="95"/>
      <c r="EEZ120" s="95"/>
      <c r="EFA120" s="95"/>
      <c r="EFB120" s="95"/>
      <c r="EFC120" s="95"/>
      <c r="EFD120" s="95"/>
      <c r="EFE120" s="95"/>
      <c r="EFF120" s="95"/>
      <c r="EFG120" s="95"/>
      <c r="EFH120" s="95"/>
      <c r="EFI120" s="95"/>
      <c r="EFJ120" s="95"/>
      <c r="EFK120" s="95"/>
      <c r="EFL120" s="95"/>
      <c r="EFM120" s="95"/>
      <c r="EFN120" s="95"/>
      <c r="EFO120" s="95"/>
      <c r="EFP120" s="95"/>
      <c r="EFQ120" s="95"/>
      <c r="EFR120" s="95"/>
      <c r="EFS120" s="95"/>
      <c r="EFT120" s="95"/>
      <c r="EFU120" s="95"/>
      <c r="EFV120" s="95"/>
      <c r="EFW120" s="95"/>
      <c r="EFX120" s="95"/>
      <c r="EFY120" s="95"/>
      <c r="EFZ120" s="95"/>
      <c r="EGA120" s="95"/>
      <c r="EGB120" s="95"/>
      <c r="EGC120" s="95"/>
      <c r="EGD120" s="95"/>
      <c r="EGE120" s="95"/>
      <c r="EGF120" s="95"/>
      <c r="EGG120" s="95"/>
      <c r="EGH120" s="95"/>
      <c r="EGI120" s="95"/>
      <c r="EGJ120" s="95"/>
      <c r="EGK120" s="95"/>
      <c r="EGL120" s="95"/>
      <c r="EGM120" s="95"/>
      <c r="EGN120" s="95"/>
      <c r="EGO120" s="95"/>
      <c r="EGP120" s="95"/>
      <c r="EGQ120" s="95"/>
      <c r="EGR120" s="95"/>
      <c r="EGS120" s="95"/>
      <c r="EGT120" s="95"/>
      <c r="EGU120" s="95"/>
      <c r="EGV120" s="95"/>
      <c r="EGW120" s="95"/>
      <c r="EGX120" s="95"/>
      <c r="EGY120" s="95"/>
      <c r="EGZ120" s="95"/>
      <c r="EHA120" s="95"/>
      <c r="EHB120" s="95"/>
      <c r="EHC120" s="95"/>
      <c r="EHD120" s="95"/>
      <c r="EHE120" s="95"/>
      <c r="EHF120" s="95"/>
      <c r="EHG120" s="95"/>
      <c r="EHH120" s="95"/>
      <c r="EHI120" s="95"/>
      <c r="EHJ120" s="95"/>
      <c r="EHK120" s="95"/>
      <c r="EHL120" s="95"/>
      <c r="EHM120" s="95"/>
      <c r="EHN120" s="95"/>
      <c r="EHO120" s="95"/>
      <c r="EHP120" s="95"/>
      <c r="EHQ120" s="95"/>
      <c r="EHR120" s="95"/>
      <c r="EHS120" s="95"/>
      <c r="EHT120" s="95"/>
      <c r="EHU120" s="95"/>
      <c r="EHV120" s="95"/>
      <c r="EHW120" s="95"/>
      <c r="EHX120" s="95"/>
      <c r="EHY120" s="95"/>
      <c r="EHZ120" s="95"/>
      <c r="EIA120" s="95"/>
      <c r="EIB120" s="95"/>
      <c r="EIC120" s="95"/>
      <c r="EID120" s="95"/>
      <c r="EIE120" s="95"/>
      <c r="EIF120" s="95"/>
      <c r="EIG120" s="95"/>
      <c r="EIH120" s="95"/>
      <c r="EII120" s="95"/>
      <c r="EIJ120" s="95"/>
      <c r="EIK120" s="95"/>
      <c r="EIL120" s="95"/>
      <c r="EIM120" s="95"/>
      <c r="EIN120" s="95"/>
      <c r="EIO120" s="95"/>
      <c r="EIP120" s="95"/>
      <c r="EIQ120" s="95"/>
      <c r="EIR120" s="95"/>
      <c r="EIS120" s="95"/>
      <c r="EIT120" s="95"/>
      <c r="EIU120" s="95"/>
      <c r="EIV120" s="95"/>
      <c r="EIW120" s="95"/>
      <c r="EIX120" s="95"/>
      <c r="EIY120" s="95"/>
      <c r="EIZ120" s="95"/>
      <c r="EJA120" s="95"/>
      <c r="EJB120" s="95"/>
      <c r="EJC120" s="95"/>
      <c r="EJD120" s="95"/>
      <c r="EJE120" s="95"/>
      <c r="EJF120" s="95"/>
      <c r="EJG120" s="95"/>
      <c r="EJH120" s="95"/>
      <c r="EJI120" s="95"/>
      <c r="EJJ120" s="95"/>
      <c r="EJK120" s="95"/>
      <c r="EJL120" s="95"/>
      <c r="EJM120" s="95"/>
      <c r="EJN120" s="95"/>
      <c r="EJO120" s="95"/>
      <c r="EJP120" s="95"/>
      <c r="EJQ120" s="95"/>
      <c r="EJR120" s="95"/>
      <c r="EJS120" s="95"/>
      <c r="EJT120" s="95"/>
      <c r="EJU120" s="95"/>
      <c r="EJV120" s="95"/>
      <c r="EJW120" s="95"/>
      <c r="EJX120" s="95"/>
      <c r="EJY120" s="95"/>
      <c r="EJZ120" s="95"/>
      <c r="EKA120" s="95"/>
      <c r="EKB120" s="95"/>
      <c r="EKC120" s="95"/>
      <c r="EKD120" s="95"/>
      <c r="EKE120" s="95"/>
      <c r="EKF120" s="95"/>
      <c r="EKG120" s="95"/>
      <c r="EKH120" s="95"/>
      <c r="EKI120" s="95"/>
      <c r="EKJ120" s="95"/>
      <c r="EKK120" s="95"/>
      <c r="EKL120" s="95"/>
      <c r="EKM120" s="95"/>
      <c r="EKN120" s="95"/>
      <c r="EKO120" s="95"/>
      <c r="EKP120" s="95"/>
      <c r="EKQ120" s="95"/>
      <c r="EKR120" s="95"/>
      <c r="EKS120" s="95"/>
      <c r="EKT120" s="95"/>
      <c r="EKU120" s="95"/>
      <c r="EKV120" s="95"/>
      <c r="EKW120" s="95"/>
      <c r="EKX120" s="95"/>
      <c r="EKY120" s="95"/>
      <c r="EKZ120" s="95"/>
      <c r="ELA120" s="95"/>
      <c r="ELB120" s="95"/>
      <c r="ELC120" s="95"/>
      <c r="ELD120" s="95"/>
      <c r="ELE120" s="95"/>
      <c r="ELF120" s="95"/>
      <c r="ELG120" s="95"/>
      <c r="ELH120" s="95"/>
      <c r="ELI120" s="95"/>
      <c r="ELJ120" s="95"/>
      <c r="ELK120" s="95"/>
      <c r="ELL120" s="95"/>
      <c r="ELM120" s="95"/>
      <c r="ELN120" s="95"/>
      <c r="ELO120" s="95"/>
      <c r="ELP120" s="95"/>
      <c r="ELQ120" s="95"/>
      <c r="ELR120" s="95"/>
      <c r="ELS120" s="95"/>
      <c r="ELT120" s="95"/>
      <c r="ELU120" s="95"/>
      <c r="ELV120" s="95"/>
      <c r="ELW120" s="95"/>
      <c r="ELX120" s="95"/>
      <c r="ELY120" s="95"/>
      <c r="ELZ120" s="95"/>
      <c r="EMA120" s="95"/>
      <c r="EMB120" s="95"/>
      <c r="EMC120" s="95"/>
      <c r="EMD120" s="95"/>
      <c r="EME120" s="95"/>
      <c r="EMF120" s="95"/>
      <c r="EMG120" s="95"/>
      <c r="EMH120" s="95"/>
      <c r="EMI120" s="95"/>
      <c r="EMJ120" s="95"/>
      <c r="EMK120" s="95"/>
      <c r="EML120" s="95"/>
      <c r="EMM120" s="95"/>
      <c r="EMN120" s="95"/>
      <c r="EMO120" s="95"/>
      <c r="EMP120" s="95"/>
      <c r="EMQ120" s="95"/>
      <c r="EMR120" s="95"/>
      <c r="EMS120" s="95"/>
      <c r="EMT120" s="95"/>
      <c r="EMU120" s="95"/>
      <c r="EMV120" s="95"/>
      <c r="EMW120" s="95"/>
      <c r="EMX120" s="95"/>
      <c r="EMY120" s="95"/>
      <c r="EMZ120" s="95"/>
      <c r="ENA120" s="95"/>
      <c r="ENB120" s="95"/>
      <c r="ENC120" s="95"/>
      <c r="END120" s="95"/>
      <c r="ENE120" s="95"/>
      <c r="ENF120" s="95"/>
      <c r="ENG120" s="95"/>
      <c r="ENH120" s="95"/>
      <c r="ENI120" s="95"/>
      <c r="ENJ120" s="95"/>
      <c r="ENK120" s="95"/>
      <c r="ENL120" s="95"/>
      <c r="ENM120" s="95"/>
      <c r="ENN120" s="95"/>
      <c r="ENO120" s="95"/>
      <c r="ENP120" s="95"/>
      <c r="ENQ120" s="95"/>
      <c r="ENR120" s="95"/>
      <c r="ENS120" s="95"/>
      <c r="ENT120" s="95"/>
      <c r="ENU120" s="95"/>
      <c r="ENV120" s="95"/>
      <c r="ENW120" s="95"/>
      <c r="ENX120" s="95"/>
      <c r="ENY120" s="95"/>
      <c r="ENZ120" s="95"/>
      <c r="EOA120" s="95"/>
      <c r="EOB120" s="95"/>
      <c r="EOC120" s="95"/>
      <c r="EOD120" s="95"/>
      <c r="EOE120" s="95"/>
      <c r="EOF120" s="95"/>
      <c r="EOG120" s="95"/>
      <c r="EOH120" s="95"/>
      <c r="EOI120" s="95"/>
      <c r="EOJ120" s="95"/>
      <c r="EOK120" s="95"/>
      <c r="EOL120" s="95"/>
      <c r="EOM120" s="95"/>
      <c r="EON120" s="95"/>
      <c r="EOO120" s="95"/>
      <c r="EOP120" s="95"/>
      <c r="EOQ120" s="95"/>
      <c r="EOR120" s="95"/>
      <c r="EOS120" s="95"/>
      <c r="EOT120" s="95"/>
      <c r="EOU120" s="95"/>
      <c r="EOV120" s="95"/>
      <c r="EOW120" s="95"/>
      <c r="EOX120" s="95"/>
      <c r="EOY120" s="95"/>
      <c r="EOZ120" s="95"/>
      <c r="EPA120" s="95"/>
      <c r="EPB120" s="95"/>
      <c r="EPC120" s="95"/>
      <c r="EPD120" s="95"/>
      <c r="EPE120" s="95"/>
      <c r="EPF120" s="95"/>
      <c r="EPG120" s="95"/>
      <c r="EPH120" s="95"/>
      <c r="EPI120" s="95"/>
      <c r="EPJ120" s="95"/>
      <c r="EPK120" s="95"/>
      <c r="EPL120" s="95"/>
      <c r="EPM120" s="95"/>
      <c r="EPN120" s="95"/>
      <c r="EPO120" s="95"/>
      <c r="EPP120" s="95"/>
      <c r="EPQ120" s="95"/>
      <c r="EPR120" s="95"/>
      <c r="EPS120" s="95"/>
      <c r="EPT120" s="95"/>
      <c r="EPU120" s="95"/>
      <c r="EPV120" s="95"/>
      <c r="EPW120" s="95"/>
      <c r="EPX120" s="95"/>
      <c r="EPY120" s="95"/>
      <c r="EPZ120" s="95"/>
      <c r="EQA120" s="95"/>
      <c r="EQB120" s="95"/>
      <c r="EQC120" s="95"/>
      <c r="EQD120" s="95"/>
      <c r="EQE120" s="95"/>
      <c r="EQF120" s="95"/>
      <c r="EQG120" s="95"/>
      <c r="EQH120" s="95"/>
      <c r="EQI120" s="95"/>
      <c r="EQJ120" s="95"/>
      <c r="EQK120" s="95"/>
      <c r="EQL120" s="95"/>
      <c r="EQM120" s="95"/>
      <c r="EQN120" s="95"/>
      <c r="EQO120" s="95"/>
      <c r="EQP120" s="95"/>
      <c r="EQQ120" s="95"/>
      <c r="EQR120" s="95"/>
      <c r="EQS120" s="95"/>
      <c r="EQT120" s="95"/>
      <c r="EQU120" s="95"/>
      <c r="EQV120" s="95"/>
      <c r="EQW120" s="95"/>
      <c r="EQX120" s="95"/>
      <c r="EQY120" s="95"/>
      <c r="EQZ120" s="95"/>
      <c r="ERA120" s="95"/>
      <c r="ERB120" s="95"/>
      <c r="ERC120" s="95"/>
      <c r="ERD120" s="95"/>
      <c r="ERE120" s="95"/>
      <c r="ERF120" s="95"/>
      <c r="ERG120" s="95"/>
      <c r="ERH120" s="95"/>
      <c r="ERI120" s="95"/>
      <c r="ERJ120" s="95"/>
      <c r="ERK120" s="95"/>
      <c r="ERL120" s="95"/>
      <c r="ERM120" s="95"/>
      <c r="ERN120" s="95"/>
      <c r="ERO120" s="95"/>
      <c r="ERP120" s="95"/>
      <c r="ERQ120" s="95"/>
      <c r="ERR120" s="95"/>
      <c r="ERS120" s="95"/>
      <c r="ERT120" s="95"/>
      <c r="ERU120" s="95"/>
      <c r="ERV120" s="95"/>
      <c r="ERW120" s="95"/>
      <c r="ERX120" s="95"/>
      <c r="ERY120" s="95"/>
      <c r="ERZ120" s="95"/>
      <c r="ESA120" s="95"/>
      <c r="ESB120" s="95"/>
      <c r="ESC120" s="95"/>
      <c r="ESD120" s="95"/>
      <c r="ESE120" s="95"/>
      <c r="ESF120" s="95"/>
      <c r="ESG120" s="95"/>
      <c r="ESH120" s="95"/>
      <c r="ESI120" s="95"/>
      <c r="ESJ120" s="95"/>
      <c r="ESK120" s="95"/>
      <c r="ESL120" s="95"/>
      <c r="ESM120" s="95"/>
      <c r="ESN120" s="95"/>
      <c r="ESO120" s="95"/>
      <c r="ESP120" s="95"/>
      <c r="ESQ120" s="95"/>
      <c r="ESR120" s="95"/>
      <c r="ESS120" s="95"/>
      <c r="EST120" s="95"/>
      <c r="ESU120" s="95"/>
      <c r="ESV120" s="95"/>
      <c r="ESW120" s="95"/>
      <c r="ESX120" s="95"/>
      <c r="ESY120" s="95"/>
      <c r="ESZ120" s="95"/>
      <c r="ETA120" s="95"/>
      <c r="ETB120" s="95"/>
      <c r="ETC120" s="95"/>
      <c r="ETD120" s="95"/>
      <c r="ETE120" s="95"/>
      <c r="ETF120" s="95"/>
      <c r="ETG120" s="95"/>
      <c r="ETH120" s="95"/>
      <c r="ETI120" s="95"/>
      <c r="ETJ120" s="95"/>
      <c r="ETK120" s="95"/>
      <c r="ETL120" s="95"/>
      <c r="ETM120" s="95"/>
      <c r="ETN120" s="95"/>
      <c r="ETO120" s="95"/>
      <c r="ETP120" s="95"/>
      <c r="ETQ120" s="95"/>
      <c r="ETR120" s="95"/>
      <c r="ETS120" s="95"/>
      <c r="ETT120" s="95"/>
      <c r="ETU120" s="95"/>
      <c r="ETV120" s="95"/>
      <c r="ETW120" s="95"/>
      <c r="ETX120" s="95"/>
      <c r="ETY120" s="95"/>
      <c r="ETZ120" s="95"/>
      <c r="EUA120" s="95"/>
      <c r="EUB120" s="95"/>
      <c r="EUC120" s="95"/>
      <c r="EUD120" s="95"/>
      <c r="EUE120" s="95"/>
      <c r="EUF120" s="95"/>
      <c r="EUG120" s="95"/>
      <c r="EUH120" s="95"/>
      <c r="EUI120" s="95"/>
      <c r="EUJ120" s="95"/>
      <c r="EUK120" s="95"/>
      <c r="EUL120" s="95"/>
      <c r="EUM120" s="95"/>
      <c r="EUN120" s="95"/>
      <c r="EUO120" s="95"/>
      <c r="EUP120" s="95"/>
      <c r="EUQ120" s="95"/>
      <c r="EUR120" s="95"/>
      <c r="EUS120" s="95"/>
      <c r="EUT120" s="95"/>
      <c r="EUU120" s="95"/>
      <c r="EUV120" s="95"/>
      <c r="EUW120" s="95"/>
      <c r="EUX120" s="95"/>
      <c r="EUY120" s="95"/>
      <c r="EUZ120" s="95"/>
      <c r="EVA120" s="95"/>
      <c r="EVB120" s="95"/>
      <c r="EVC120" s="95"/>
      <c r="EVD120" s="95"/>
      <c r="EVE120" s="95"/>
      <c r="EVF120" s="95"/>
      <c r="EVG120" s="95"/>
      <c r="EVH120" s="95"/>
      <c r="EVI120" s="95"/>
      <c r="EVJ120" s="95"/>
      <c r="EVK120" s="95"/>
      <c r="EVL120" s="95"/>
      <c r="EVM120" s="95"/>
      <c r="EVN120" s="95"/>
      <c r="EVO120" s="95"/>
      <c r="EVP120" s="95"/>
      <c r="EVQ120" s="95"/>
      <c r="EVR120" s="95"/>
      <c r="EVS120" s="95"/>
      <c r="EVT120" s="95"/>
      <c r="EVU120" s="95"/>
      <c r="EVV120" s="95"/>
      <c r="EVW120" s="95"/>
      <c r="EVX120" s="95"/>
      <c r="EVY120" s="95"/>
      <c r="EVZ120" s="95"/>
      <c r="EWA120" s="95"/>
      <c r="EWB120" s="95"/>
      <c r="EWC120" s="95"/>
      <c r="EWD120" s="95"/>
      <c r="EWE120" s="95"/>
      <c r="EWF120" s="95"/>
      <c r="EWG120" s="95"/>
      <c r="EWH120" s="95"/>
      <c r="EWI120" s="95"/>
      <c r="EWJ120" s="95"/>
      <c r="EWK120" s="95"/>
      <c r="EWL120" s="95"/>
      <c r="EWM120" s="95"/>
      <c r="EWN120" s="95"/>
      <c r="EWO120" s="95"/>
      <c r="EWP120" s="95"/>
      <c r="EWQ120" s="95"/>
      <c r="EWR120" s="95"/>
      <c r="EWS120" s="95"/>
      <c r="EWT120" s="95"/>
      <c r="EWU120" s="95"/>
      <c r="EWV120" s="95"/>
      <c r="EWW120" s="95"/>
      <c r="EWX120" s="95"/>
      <c r="EWY120" s="95"/>
      <c r="EWZ120" s="95"/>
      <c r="EXA120" s="95"/>
      <c r="EXB120" s="95"/>
      <c r="EXC120" s="95"/>
      <c r="EXD120" s="95"/>
      <c r="EXE120" s="95"/>
      <c r="EXF120" s="95"/>
      <c r="EXG120" s="95"/>
      <c r="EXH120" s="95"/>
      <c r="EXI120" s="95"/>
      <c r="EXJ120" s="95"/>
      <c r="EXK120" s="95"/>
      <c r="EXL120" s="95"/>
      <c r="EXM120" s="95"/>
      <c r="EXN120" s="95"/>
      <c r="EXO120" s="95"/>
      <c r="EXP120" s="95"/>
      <c r="EXQ120" s="95"/>
      <c r="EXR120" s="95"/>
      <c r="EXS120" s="95"/>
      <c r="EXT120" s="95"/>
      <c r="EXU120" s="95"/>
      <c r="EXV120" s="95"/>
      <c r="EXW120" s="95"/>
      <c r="EXX120" s="95"/>
      <c r="EXY120" s="95"/>
      <c r="EXZ120" s="95"/>
      <c r="EYA120" s="95"/>
      <c r="EYB120" s="95"/>
      <c r="EYC120" s="95"/>
      <c r="EYD120" s="95"/>
      <c r="EYE120" s="95"/>
      <c r="EYF120" s="95"/>
      <c r="EYG120" s="95"/>
      <c r="EYH120" s="95"/>
      <c r="EYI120" s="95"/>
      <c r="EYJ120" s="95"/>
      <c r="EYK120" s="95"/>
      <c r="EYL120" s="95"/>
      <c r="EYM120" s="95"/>
      <c r="EYN120" s="95"/>
      <c r="EYO120" s="95"/>
      <c r="EYP120" s="95"/>
      <c r="EYQ120" s="95"/>
      <c r="EYR120" s="95"/>
      <c r="EYS120" s="95"/>
      <c r="EYT120" s="95"/>
      <c r="EYU120" s="95"/>
      <c r="EYV120" s="95"/>
      <c r="EYW120" s="95"/>
      <c r="EYX120" s="95"/>
      <c r="EYY120" s="95"/>
      <c r="EYZ120" s="95"/>
      <c r="EZA120" s="95"/>
      <c r="EZB120" s="95"/>
      <c r="EZC120" s="95"/>
      <c r="EZD120" s="95"/>
      <c r="EZE120" s="95"/>
      <c r="EZF120" s="95"/>
      <c r="EZG120" s="95"/>
      <c r="EZH120" s="95"/>
      <c r="EZI120" s="95"/>
      <c r="EZJ120" s="95"/>
      <c r="EZK120" s="95"/>
      <c r="EZL120" s="95"/>
      <c r="EZM120" s="95"/>
      <c r="EZN120" s="95"/>
      <c r="EZO120" s="95"/>
      <c r="EZP120" s="95"/>
      <c r="EZQ120" s="95"/>
      <c r="EZR120" s="95"/>
      <c r="EZS120" s="95"/>
      <c r="EZT120" s="95"/>
      <c r="EZU120" s="95"/>
      <c r="EZV120" s="95"/>
      <c r="EZW120" s="95"/>
      <c r="EZX120" s="95"/>
      <c r="EZY120" s="95"/>
      <c r="EZZ120" s="95"/>
      <c r="FAA120" s="95"/>
      <c r="FAB120" s="95"/>
      <c r="FAC120" s="95"/>
      <c r="FAD120" s="95"/>
      <c r="FAE120" s="95"/>
      <c r="FAF120" s="95"/>
      <c r="FAG120" s="95"/>
      <c r="FAH120" s="95"/>
      <c r="FAI120" s="95"/>
      <c r="FAJ120" s="95"/>
      <c r="FAK120" s="95"/>
      <c r="FAL120" s="95"/>
      <c r="FAM120" s="95"/>
      <c r="FAN120" s="95"/>
      <c r="FAO120" s="95"/>
      <c r="FAP120" s="95"/>
      <c r="FAQ120" s="95"/>
      <c r="FAR120" s="95"/>
      <c r="FAS120" s="95"/>
      <c r="FAT120" s="95"/>
      <c r="FAU120" s="95"/>
      <c r="FAV120" s="95"/>
      <c r="FAW120" s="95"/>
      <c r="FAX120" s="95"/>
      <c r="FAY120" s="95"/>
      <c r="FAZ120" s="95"/>
      <c r="FBA120" s="95"/>
      <c r="FBB120" s="95"/>
      <c r="FBC120" s="95"/>
      <c r="FBD120" s="95"/>
      <c r="FBE120" s="95"/>
      <c r="FBF120" s="95"/>
      <c r="FBG120" s="95"/>
      <c r="FBH120" s="95"/>
      <c r="FBI120" s="95"/>
      <c r="FBJ120" s="95"/>
      <c r="FBK120" s="95"/>
      <c r="FBL120" s="95"/>
      <c r="FBM120" s="95"/>
      <c r="FBN120" s="95"/>
      <c r="FBO120" s="95"/>
      <c r="FBP120" s="95"/>
      <c r="FBQ120" s="95"/>
      <c r="FBR120" s="95"/>
      <c r="FBS120" s="95"/>
      <c r="FBT120" s="95"/>
      <c r="FBU120" s="95"/>
      <c r="FBV120" s="95"/>
      <c r="FBW120" s="95"/>
      <c r="FBX120" s="95"/>
      <c r="FBY120" s="95"/>
      <c r="FBZ120" s="95"/>
      <c r="FCA120" s="95"/>
      <c r="FCB120" s="95"/>
      <c r="FCC120" s="95"/>
      <c r="FCD120" s="95"/>
      <c r="FCE120" s="95"/>
      <c r="FCF120" s="95"/>
      <c r="FCG120" s="95"/>
      <c r="FCH120" s="95"/>
      <c r="FCI120" s="95"/>
      <c r="FCJ120" s="95"/>
      <c r="FCK120" s="95"/>
      <c r="FCL120" s="95"/>
      <c r="FCM120" s="95"/>
      <c r="FCN120" s="95"/>
      <c r="FCO120" s="95"/>
      <c r="FCP120" s="95"/>
      <c r="FCQ120" s="95"/>
      <c r="FCR120" s="95"/>
      <c r="FCS120" s="95"/>
      <c r="FCT120" s="95"/>
      <c r="FCU120" s="95"/>
      <c r="FCV120" s="95"/>
      <c r="FCW120" s="95"/>
      <c r="FCX120" s="95"/>
      <c r="FCY120" s="95"/>
      <c r="FCZ120" s="95"/>
      <c r="FDA120" s="95"/>
      <c r="FDB120" s="95"/>
      <c r="FDC120" s="95"/>
      <c r="FDD120" s="95"/>
      <c r="FDE120" s="95"/>
      <c r="FDF120" s="95"/>
      <c r="FDG120" s="95"/>
      <c r="FDH120" s="95"/>
      <c r="FDI120" s="95"/>
      <c r="FDJ120" s="95"/>
      <c r="FDK120" s="95"/>
      <c r="FDL120" s="95"/>
      <c r="FDM120" s="95"/>
      <c r="FDN120" s="95"/>
      <c r="FDO120" s="95"/>
      <c r="FDP120" s="95"/>
      <c r="FDQ120" s="95"/>
      <c r="FDR120" s="95"/>
      <c r="FDS120" s="95"/>
      <c r="FDT120" s="95"/>
      <c r="FDU120" s="95"/>
      <c r="FDV120" s="95"/>
      <c r="FDW120" s="95"/>
      <c r="FDX120" s="95"/>
      <c r="FDY120" s="95"/>
      <c r="FDZ120" s="95"/>
      <c r="FEA120" s="95"/>
      <c r="FEB120" s="95"/>
      <c r="FEC120" s="95"/>
      <c r="FED120" s="95"/>
      <c r="FEE120" s="95"/>
      <c r="FEF120" s="95"/>
      <c r="FEG120" s="95"/>
      <c r="FEH120" s="95"/>
      <c r="FEI120" s="95"/>
      <c r="FEJ120" s="95"/>
      <c r="FEK120" s="95"/>
      <c r="FEL120" s="95"/>
      <c r="FEM120" s="95"/>
      <c r="FEN120" s="95"/>
      <c r="FEO120" s="95"/>
      <c r="FEP120" s="95"/>
      <c r="FEQ120" s="95"/>
      <c r="FER120" s="95"/>
      <c r="FES120" s="95"/>
      <c r="FET120" s="95"/>
      <c r="FEU120" s="95"/>
      <c r="FEV120" s="95"/>
      <c r="FEW120" s="95"/>
      <c r="FEX120" s="95"/>
      <c r="FEY120" s="95"/>
      <c r="FEZ120" s="95"/>
      <c r="FFA120" s="95"/>
      <c r="FFB120" s="95"/>
      <c r="FFC120" s="95"/>
      <c r="FFD120" s="95"/>
      <c r="FFE120" s="95"/>
      <c r="FFF120" s="95"/>
      <c r="FFG120" s="95"/>
      <c r="FFH120" s="95"/>
      <c r="FFI120" s="95"/>
      <c r="FFJ120" s="95"/>
      <c r="FFK120" s="95"/>
      <c r="FFL120" s="95"/>
      <c r="FFM120" s="95"/>
      <c r="FFN120" s="95"/>
      <c r="FFO120" s="95"/>
      <c r="FFP120" s="95"/>
      <c r="FFQ120" s="95"/>
      <c r="FFR120" s="95"/>
      <c r="FFS120" s="95"/>
      <c r="FFT120" s="95"/>
      <c r="FFU120" s="95"/>
      <c r="FFV120" s="95"/>
      <c r="FFW120" s="95"/>
      <c r="FFX120" s="95"/>
      <c r="FFY120" s="95"/>
      <c r="FFZ120" s="95"/>
      <c r="FGA120" s="95"/>
      <c r="FGB120" s="95"/>
      <c r="FGC120" s="95"/>
      <c r="FGD120" s="95"/>
      <c r="FGE120" s="95"/>
      <c r="FGF120" s="95"/>
      <c r="FGG120" s="95"/>
      <c r="FGH120" s="95"/>
      <c r="FGI120" s="95"/>
      <c r="FGJ120" s="95"/>
      <c r="FGK120" s="95"/>
      <c r="FGL120" s="95"/>
      <c r="FGM120" s="95"/>
      <c r="FGN120" s="95"/>
      <c r="FGO120" s="95"/>
      <c r="FGP120" s="95"/>
      <c r="FGQ120" s="95"/>
      <c r="FGR120" s="95"/>
      <c r="FGS120" s="95"/>
      <c r="FGT120" s="95"/>
      <c r="FGU120" s="95"/>
      <c r="FGV120" s="95"/>
      <c r="FGW120" s="95"/>
      <c r="FGX120" s="95"/>
      <c r="FGY120" s="95"/>
      <c r="FGZ120" s="95"/>
      <c r="FHA120" s="95"/>
      <c r="FHB120" s="95"/>
      <c r="FHC120" s="95"/>
      <c r="FHD120" s="95"/>
      <c r="FHE120" s="95"/>
      <c r="FHF120" s="95"/>
      <c r="FHG120" s="95"/>
      <c r="FHH120" s="95"/>
      <c r="FHI120" s="95"/>
      <c r="FHJ120" s="95"/>
      <c r="FHK120" s="95"/>
      <c r="FHL120" s="95"/>
      <c r="FHM120" s="95"/>
      <c r="FHN120" s="95"/>
      <c r="FHO120" s="95"/>
      <c r="FHP120" s="95"/>
      <c r="FHQ120" s="95"/>
      <c r="FHR120" s="95"/>
      <c r="FHS120" s="95"/>
      <c r="FHT120" s="95"/>
      <c r="FHU120" s="95"/>
      <c r="FHV120" s="95"/>
      <c r="FHW120" s="95"/>
      <c r="FHX120" s="95"/>
      <c r="FHY120" s="95"/>
      <c r="FHZ120" s="95"/>
      <c r="FIA120" s="95"/>
      <c r="FIB120" s="95"/>
      <c r="FIC120" s="95"/>
      <c r="FID120" s="95"/>
      <c r="FIE120" s="95"/>
      <c r="FIF120" s="95"/>
      <c r="FIG120" s="95"/>
      <c r="FIH120" s="95"/>
      <c r="FII120" s="95"/>
      <c r="FIJ120" s="95"/>
      <c r="FIK120" s="95"/>
      <c r="FIL120" s="95"/>
      <c r="FIM120" s="95"/>
      <c r="FIN120" s="95"/>
      <c r="FIO120" s="95"/>
      <c r="FIP120" s="95"/>
      <c r="FIQ120" s="95"/>
      <c r="FIR120" s="95"/>
      <c r="FIS120" s="95"/>
      <c r="FIT120" s="95"/>
      <c r="FIU120" s="95"/>
      <c r="FIV120" s="95"/>
      <c r="FIW120" s="95"/>
      <c r="FIX120" s="95"/>
      <c r="FIY120" s="95"/>
      <c r="FIZ120" s="95"/>
      <c r="FJA120" s="95"/>
      <c r="FJB120" s="95"/>
      <c r="FJC120" s="95"/>
      <c r="FJD120" s="95"/>
      <c r="FJE120" s="95"/>
      <c r="FJF120" s="95"/>
      <c r="FJG120" s="95"/>
      <c r="FJH120" s="95"/>
      <c r="FJI120" s="95"/>
      <c r="FJJ120" s="95"/>
      <c r="FJK120" s="95"/>
      <c r="FJL120" s="95"/>
      <c r="FJM120" s="95"/>
      <c r="FJN120" s="95"/>
      <c r="FJO120" s="95"/>
      <c r="FJP120" s="95"/>
      <c r="FJQ120" s="95"/>
      <c r="FJR120" s="95"/>
      <c r="FJS120" s="95"/>
      <c r="FJT120" s="95"/>
      <c r="FJU120" s="95"/>
      <c r="FJV120" s="95"/>
      <c r="FJW120" s="95"/>
      <c r="FJX120" s="95"/>
      <c r="FJY120" s="95"/>
      <c r="FJZ120" s="95"/>
      <c r="FKA120" s="95"/>
      <c r="FKB120" s="95"/>
      <c r="FKC120" s="95"/>
      <c r="FKD120" s="95"/>
      <c r="FKE120" s="95"/>
      <c r="FKF120" s="95"/>
      <c r="FKG120" s="95"/>
      <c r="FKH120" s="95"/>
      <c r="FKI120" s="95"/>
      <c r="FKJ120" s="95"/>
      <c r="FKK120" s="95"/>
      <c r="FKL120" s="95"/>
      <c r="FKM120" s="95"/>
      <c r="FKN120" s="95"/>
      <c r="FKO120" s="95"/>
      <c r="FKP120" s="95"/>
      <c r="FKQ120" s="95"/>
      <c r="FKR120" s="95"/>
      <c r="FKS120" s="95"/>
      <c r="FKT120" s="95"/>
      <c r="FKU120" s="95"/>
      <c r="FKV120" s="95"/>
      <c r="FKW120" s="95"/>
      <c r="FKX120" s="95"/>
      <c r="FKY120" s="95"/>
      <c r="FKZ120" s="95"/>
      <c r="FLA120" s="95"/>
      <c r="FLB120" s="95"/>
      <c r="FLC120" s="95"/>
      <c r="FLD120" s="95"/>
      <c r="FLE120" s="95"/>
      <c r="FLF120" s="95"/>
      <c r="FLG120" s="95"/>
      <c r="FLH120" s="95"/>
      <c r="FLI120" s="95"/>
      <c r="FLJ120" s="95"/>
      <c r="FLK120" s="95"/>
      <c r="FLL120" s="95"/>
      <c r="FLM120" s="95"/>
      <c r="FLN120" s="95"/>
      <c r="FLO120" s="95"/>
      <c r="FLP120" s="95"/>
      <c r="FLQ120" s="95"/>
      <c r="FLR120" s="95"/>
      <c r="FLS120" s="95"/>
      <c r="FLT120" s="95"/>
      <c r="FLU120" s="95"/>
      <c r="FLV120" s="95"/>
      <c r="FLW120" s="95"/>
      <c r="FLX120" s="95"/>
      <c r="FLY120" s="95"/>
      <c r="FLZ120" s="95"/>
      <c r="FMA120" s="95"/>
      <c r="FMB120" s="95"/>
      <c r="FMC120" s="95"/>
      <c r="FMD120" s="95"/>
      <c r="FME120" s="95"/>
      <c r="FMF120" s="95"/>
      <c r="FMG120" s="95"/>
      <c r="FMH120" s="95"/>
      <c r="FMI120" s="95"/>
      <c r="FMJ120" s="95"/>
      <c r="FMK120" s="95"/>
      <c r="FML120" s="95"/>
      <c r="FMM120" s="95"/>
      <c r="FMN120" s="95"/>
      <c r="FMO120" s="95"/>
      <c r="FMP120" s="95"/>
      <c r="FMQ120" s="95"/>
      <c r="FMR120" s="95"/>
      <c r="FMS120" s="95"/>
      <c r="FMT120" s="95"/>
      <c r="FMU120" s="95"/>
      <c r="FMV120" s="95"/>
      <c r="FMW120" s="95"/>
      <c r="FMX120" s="95"/>
      <c r="FMY120" s="95"/>
      <c r="FMZ120" s="95"/>
      <c r="FNA120" s="95"/>
      <c r="FNB120" s="95"/>
      <c r="FNC120" s="95"/>
      <c r="FND120" s="95"/>
      <c r="FNE120" s="95"/>
      <c r="FNF120" s="95"/>
      <c r="FNG120" s="95"/>
      <c r="FNH120" s="95"/>
      <c r="FNI120" s="95"/>
      <c r="FNJ120" s="95"/>
      <c r="FNK120" s="95"/>
      <c r="FNL120" s="95"/>
      <c r="FNM120" s="95"/>
      <c r="FNN120" s="95"/>
      <c r="FNO120" s="95"/>
      <c r="FNP120" s="95"/>
      <c r="FNQ120" s="95"/>
      <c r="FNR120" s="95"/>
      <c r="FNS120" s="95"/>
      <c r="FNT120" s="95"/>
      <c r="FNU120" s="95"/>
      <c r="FNV120" s="95"/>
      <c r="FNW120" s="95"/>
      <c r="FNX120" s="95"/>
      <c r="FNY120" s="95"/>
      <c r="FNZ120" s="95"/>
      <c r="FOA120" s="95"/>
      <c r="FOB120" s="95"/>
      <c r="FOC120" s="95"/>
      <c r="FOD120" s="95"/>
      <c r="FOE120" s="95"/>
      <c r="FOF120" s="95"/>
      <c r="FOG120" s="95"/>
      <c r="FOH120" s="95"/>
      <c r="FOI120" s="95"/>
      <c r="FOJ120" s="95"/>
      <c r="FOK120" s="95"/>
      <c r="FOL120" s="95"/>
      <c r="FOM120" s="95"/>
      <c r="FON120" s="95"/>
      <c r="FOO120" s="95"/>
      <c r="FOP120" s="95"/>
      <c r="FOQ120" s="95"/>
      <c r="FOR120" s="95"/>
      <c r="FOS120" s="95"/>
      <c r="FOT120" s="95"/>
      <c r="FOU120" s="95"/>
      <c r="FOV120" s="95"/>
      <c r="FOW120" s="95"/>
      <c r="FOX120" s="95"/>
      <c r="FOY120" s="95"/>
      <c r="FOZ120" s="95"/>
      <c r="FPA120" s="95"/>
      <c r="FPB120" s="95"/>
      <c r="FPC120" s="95"/>
      <c r="FPD120" s="95"/>
      <c r="FPE120" s="95"/>
      <c r="FPF120" s="95"/>
      <c r="FPG120" s="95"/>
      <c r="FPH120" s="95"/>
      <c r="FPI120" s="95"/>
      <c r="FPJ120" s="95"/>
      <c r="FPK120" s="95"/>
      <c r="FPL120" s="95"/>
      <c r="FPM120" s="95"/>
      <c r="FPN120" s="95"/>
      <c r="FPO120" s="95"/>
      <c r="FPP120" s="95"/>
      <c r="FPQ120" s="95"/>
      <c r="FPR120" s="95"/>
      <c r="FPS120" s="95"/>
      <c r="FPT120" s="95"/>
      <c r="FPU120" s="95"/>
      <c r="FPV120" s="95"/>
      <c r="FPW120" s="95"/>
      <c r="FPX120" s="95"/>
      <c r="FPY120" s="95"/>
      <c r="FPZ120" s="95"/>
      <c r="FQA120" s="95"/>
      <c r="FQB120" s="95"/>
      <c r="FQC120" s="95"/>
      <c r="FQD120" s="95"/>
      <c r="FQE120" s="95"/>
      <c r="FQF120" s="95"/>
      <c r="FQG120" s="95"/>
      <c r="FQH120" s="95"/>
      <c r="FQI120" s="95"/>
      <c r="FQJ120" s="95"/>
      <c r="FQK120" s="95"/>
      <c r="FQL120" s="95"/>
      <c r="FQM120" s="95"/>
      <c r="FQN120" s="95"/>
      <c r="FQO120" s="95"/>
      <c r="FQP120" s="95"/>
      <c r="FQQ120" s="95"/>
      <c r="FQR120" s="95"/>
      <c r="FQS120" s="95"/>
      <c r="FQT120" s="95"/>
      <c r="FQU120" s="95"/>
      <c r="FQV120" s="95"/>
      <c r="FQW120" s="95"/>
      <c r="FQX120" s="95"/>
      <c r="FQY120" s="95"/>
      <c r="FQZ120" s="95"/>
      <c r="FRA120" s="95"/>
      <c r="FRB120" s="95"/>
      <c r="FRC120" s="95"/>
      <c r="FRD120" s="95"/>
      <c r="FRE120" s="95"/>
      <c r="FRF120" s="95"/>
      <c r="FRG120" s="95"/>
      <c r="FRH120" s="95"/>
      <c r="FRI120" s="95"/>
      <c r="FRJ120" s="95"/>
      <c r="FRK120" s="95"/>
      <c r="FRL120" s="95"/>
      <c r="FRM120" s="95"/>
      <c r="FRN120" s="95"/>
      <c r="FRO120" s="95"/>
      <c r="FRP120" s="95"/>
      <c r="FRQ120" s="95"/>
      <c r="FRR120" s="95"/>
      <c r="FRS120" s="95"/>
      <c r="FRT120" s="95"/>
      <c r="FRU120" s="95"/>
      <c r="FRV120" s="95"/>
      <c r="FRW120" s="95"/>
      <c r="FRX120" s="95"/>
      <c r="FRY120" s="95"/>
      <c r="FRZ120" s="95"/>
      <c r="FSA120" s="95"/>
      <c r="FSB120" s="95"/>
      <c r="FSC120" s="95"/>
      <c r="FSD120" s="95"/>
      <c r="FSE120" s="95"/>
      <c r="FSF120" s="95"/>
      <c r="FSG120" s="95"/>
      <c r="FSH120" s="95"/>
      <c r="FSI120" s="95"/>
      <c r="FSJ120" s="95"/>
      <c r="FSK120" s="95"/>
      <c r="FSL120" s="95"/>
      <c r="FSM120" s="95"/>
      <c r="FSN120" s="95"/>
      <c r="FSO120" s="95"/>
      <c r="FSP120" s="95"/>
      <c r="FSQ120" s="95"/>
      <c r="FSR120" s="95"/>
      <c r="FSS120" s="95"/>
      <c r="FST120" s="95"/>
      <c r="FSU120" s="95"/>
      <c r="FSV120" s="95"/>
      <c r="FSW120" s="95"/>
      <c r="FSX120" s="95"/>
      <c r="FSY120" s="95"/>
      <c r="FSZ120" s="95"/>
      <c r="FTA120" s="95"/>
      <c r="FTB120" s="95"/>
      <c r="FTC120" s="95"/>
      <c r="FTD120" s="95"/>
      <c r="FTE120" s="95"/>
      <c r="FTF120" s="95"/>
      <c r="FTG120" s="95"/>
      <c r="FTH120" s="95"/>
      <c r="FTI120" s="95"/>
      <c r="FTJ120" s="95"/>
      <c r="FTK120" s="95"/>
      <c r="FTL120" s="95"/>
      <c r="FTM120" s="95"/>
      <c r="FTN120" s="95"/>
      <c r="FTO120" s="95"/>
      <c r="FTP120" s="95"/>
      <c r="FTQ120" s="95"/>
      <c r="FTR120" s="95"/>
      <c r="FTS120" s="95"/>
      <c r="FTT120" s="95"/>
      <c r="FTU120" s="95"/>
      <c r="FTV120" s="95"/>
      <c r="FTW120" s="95"/>
      <c r="FTX120" s="95"/>
      <c r="FTY120" s="95"/>
      <c r="FTZ120" s="95"/>
      <c r="FUA120" s="95"/>
      <c r="FUB120" s="95"/>
      <c r="FUC120" s="95"/>
      <c r="FUD120" s="95"/>
      <c r="FUE120" s="95"/>
      <c r="FUF120" s="95"/>
      <c r="FUG120" s="95"/>
      <c r="FUH120" s="95"/>
      <c r="FUI120" s="95"/>
      <c r="FUJ120" s="95"/>
      <c r="FUK120" s="95"/>
      <c r="FUL120" s="95"/>
      <c r="FUM120" s="95"/>
      <c r="FUN120" s="95"/>
      <c r="FUO120" s="95"/>
      <c r="FUP120" s="95"/>
      <c r="FUQ120" s="95"/>
      <c r="FUR120" s="95"/>
      <c r="FUS120" s="95"/>
      <c r="FUT120" s="95"/>
      <c r="FUU120" s="95"/>
      <c r="FUV120" s="95"/>
      <c r="FUW120" s="95"/>
      <c r="FUX120" s="95"/>
      <c r="FUY120" s="95"/>
      <c r="FUZ120" s="95"/>
      <c r="FVA120" s="95"/>
      <c r="FVB120" s="95"/>
      <c r="FVC120" s="95"/>
      <c r="FVD120" s="95"/>
      <c r="FVE120" s="95"/>
      <c r="FVF120" s="95"/>
      <c r="FVG120" s="95"/>
      <c r="FVH120" s="95"/>
      <c r="FVI120" s="95"/>
      <c r="FVJ120" s="95"/>
      <c r="FVK120" s="95"/>
      <c r="FVL120" s="95"/>
      <c r="FVM120" s="95"/>
      <c r="FVN120" s="95"/>
      <c r="FVO120" s="95"/>
      <c r="FVP120" s="95"/>
      <c r="FVQ120" s="95"/>
      <c r="FVR120" s="95"/>
      <c r="FVS120" s="95"/>
      <c r="FVT120" s="95"/>
      <c r="FVU120" s="95"/>
      <c r="FVV120" s="95"/>
      <c r="FVW120" s="95"/>
      <c r="FVX120" s="95"/>
      <c r="FVY120" s="95"/>
      <c r="FVZ120" s="95"/>
      <c r="FWA120" s="95"/>
      <c r="FWB120" s="95"/>
      <c r="FWC120" s="95"/>
      <c r="FWD120" s="95"/>
      <c r="FWE120" s="95"/>
      <c r="FWF120" s="95"/>
      <c r="FWG120" s="95"/>
      <c r="FWH120" s="95"/>
      <c r="FWI120" s="95"/>
      <c r="FWJ120" s="95"/>
      <c r="FWK120" s="95"/>
      <c r="FWL120" s="95"/>
      <c r="FWM120" s="95"/>
      <c r="FWN120" s="95"/>
      <c r="FWO120" s="95"/>
      <c r="FWP120" s="95"/>
      <c r="FWQ120" s="95"/>
      <c r="FWR120" s="95"/>
      <c r="FWS120" s="95"/>
      <c r="FWT120" s="95"/>
      <c r="FWU120" s="95"/>
      <c r="FWV120" s="95"/>
      <c r="FWW120" s="95"/>
      <c r="FWX120" s="95"/>
      <c r="FWY120" s="95"/>
      <c r="FWZ120" s="95"/>
      <c r="FXA120" s="95"/>
      <c r="FXB120" s="95"/>
      <c r="FXC120" s="95"/>
      <c r="FXD120" s="95"/>
      <c r="FXE120" s="95"/>
      <c r="FXF120" s="95"/>
      <c r="FXG120" s="95"/>
      <c r="FXH120" s="95"/>
      <c r="FXI120" s="95"/>
      <c r="FXJ120" s="95"/>
      <c r="FXK120" s="95"/>
      <c r="FXL120" s="95"/>
      <c r="FXM120" s="95"/>
      <c r="FXN120" s="95"/>
      <c r="FXO120" s="95"/>
      <c r="FXP120" s="95"/>
      <c r="FXQ120" s="95"/>
      <c r="FXR120" s="95"/>
      <c r="FXS120" s="95"/>
      <c r="FXT120" s="95"/>
      <c r="FXU120" s="95"/>
      <c r="FXV120" s="95"/>
      <c r="FXW120" s="95"/>
      <c r="FXX120" s="95"/>
      <c r="FXY120" s="95"/>
      <c r="FXZ120" s="95"/>
      <c r="FYA120" s="95"/>
      <c r="FYB120" s="95"/>
      <c r="FYC120" s="95"/>
      <c r="FYD120" s="95"/>
      <c r="FYE120" s="95"/>
      <c r="FYF120" s="95"/>
      <c r="FYG120" s="95"/>
      <c r="FYH120" s="95"/>
      <c r="FYI120" s="95"/>
      <c r="FYJ120" s="95"/>
      <c r="FYK120" s="95"/>
      <c r="FYL120" s="95"/>
      <c r="FYM120" s="95"/>
      <c r="FYN120" s="95"/>
      <c r="FYO120" s="95"/>
      <c r="FYP120" s="95"/>
      <c r="FYQ120" s="95"/>
      <c r="FYR120" s="95"/>
      <c r="FYS120" s="95"/>
      <c r="FYT120" s="95"/>
      <c r="FYU120" s="95"/>
      <c r="FYV120" s="95"/>
      <c r="FYW120" s="95"/>
      <c r="FYX120" s="95"/>
      <c r="FYY120" s="95"/>
      <c r="FYZ120" s="95"/>
      <c r="FZA120" s="95"/>
      <c r="FZB120" s="95"/>
      <c r="FZC120" s="95"/>
      <c r="FZD120" s="95"/>
      <c r="FZE120" s="95"/>
      <c r="FZF120" s="95"/>
      <c r="FZG120" s="95"/>
      <c r="FZH120" s="95"/>
      <c r="FZI120" s="95"/>
      <c r="FZJ120" s="95"/>
      <c r="FZK120" s="95"/>
      <c r="FZL120" s="95"/>
      <c r="FZM120" s="95"/>
      <c r="FZN120" s="95"/>
      <c r="FZO120" s="95"/>
      <c r="FZP120" s="95"/>
      <c r="FZQ120" s="95"/>
      <c r="FZR120" s="95"/>
      <c r="FZS120" s="95"/>
      <c r="FZT120" s="95"/>
      <c r="FZU120" s="95"/>
      <c r="FZV120" s="95"/>
      <c r="FZW120" s="95"/>
      <c r="FZX120" s="95"/>
      <c r="FZY120" s="95"/>
      <c r="FZZ120" s="95"/>
      <c r="GAA120" s="95"/>
      <c r="GAB120" s="95"/>
      <c r="GAC120" s="95"/>
      <c r="GAD120" s="95"/>
      <c r="GAE120" s="95"/>
      <c r="GAF120" s="95"/>
      <c r="GAG120" s="95"/>
      <c r="GAH120" s="95"/>
      <c r="GAI120" s="95"/>
      <c r="GAJ120" s="95"/>
      <c r="GAK120" s="95"/>
      <c r="GAL120" s="95"/>
      <c r="GAM120" s="95"/>
      <c r="GAN120" s="95"/>
      <c r="GAO120" s="95"/>
      <c r="GAP120" s="95"/>
      <c r="GAQ120" s="95"/>
      <c r="GAR120" s="95"/>
      <c r="GAS120" s="95"/>
      <c r="GAT120" s="95"/>
      <c r="GAU120" s="95"/>
      <c r="GAV120" s="95"/>
      <c r="GAW120" s="95"/>
      <c r="GAX120" s="95"/>
      <c r="GAY120" s="95"/>
      <c r="GAZ120" s="95"/>
      <c r="GBA120" s="95"/>
      <c r="GBB120" s="95"/>
      <c r="GBC120" s="95"/>
      <c r="GBD120" s="95"/>
      <c r="GBE120" s="95"/>
      <c r="GBF120" s="95"/>
      <c r="GBG120" s="95"/>
      <c r="GBH120" s="95"/>
      <c r="GBI120" s="95"/>
      <c r="GBJ120" s="95"/>
      <c r="GBK120" s="95"/>
      <c r="GBL120" s="95"/>
      <c r="GBM120" s="95"/>
      <c r="GBN120" s="95"/>
      <c r="GBO120" s="95"/>
      <c r="GBP120" s="95"/>
      <c r="GBQ120" s="95"/>
      <c r="GBR120" s="95"/>
      <c r="GBS120" s="95"/>
      <c r="GBT120" s="95"/>
      <c r="GBU120" s="95"/>
      <c r="GBV120" s="95"/>
      <c r="GBW120" s="95"/>
      <c r="GBX120" s="95"/>
      <c r="GBY120" s="95"/>
      <c r="GBZ120" s="95"/>
      <c r="GCA120" s="95"/>
      <c r="GCB120" s="95"/>
      <c r="GCC120" s="95"/>
      <c r="GCD120" s="95"/>
      <c r="GCE120" s="95"/>
      <c r="GCF120" s="95"/>
      <c r="GCG120" s="95"/>
      <c r="GCH120" s="95"/>
      <c r="GCI120" s="95"/>
      <c r="GCJ120" s="95"/>
      <c r="GCK120" s="95"/>
      <c r="GCL120" s="95"/>
      <c r="GCM120" s="95"/>
      <c r="GCN120" s="95"/>
      <c r="GCO120" s="95"/>
      <c r="GCP120" s="95"/>
      <c r="GCQ120" s="95"/>
      <c r="GCR120" s="95"/>
      <c r="GCS120" s="95"/>
      <c r="GCT120" s="95"/>
      <c r="GCU120" s="95"/>
      <c r="GCV120" s="95"/>
      <c r="GCW120" s="95"/>
      <c r="GCX120" s="95"/>
      <c r="GCY120" s="95"/>
      <c r="GCZ120" s="95"/>
      <c r="GDA120" s="95"/>
      <c r="GDB120" s="95"/>
      <c r="GDC120" s="95"/>
      <c r="GDD120" s="95"/>
      <c r="GDE120" s="95"/>
      <c r="GDF120" s="95"/>
      <c r="GDG120" s="95"/>
      <c r="GDH120" s="95"/>
      <c r="GDI120" s="95"/>
      <c r="GDJ120" s="95"/>
      <c r="GDK120" s="95"/>
      <c r="GDL120" s="95"/>
      <c r="GDM120" s="95"/>
      <c r="GDN120" s="95"/>
      <c r="GDO120" s="95"/>
      <c r="GDP120" s="95"/>
      <c r="GDQ120" s="95"/>
      <c r="GDR120" s="95"/>
      <c r="GDS120" s="95"/>
      <c r="GDT120" s="95"/>
      <c r="GDU120" s="95"/>
      <c r="GDV120" s="95"/>
      <c r="GDW120" s="95"/>
      <c r="GDX120" s="95"/>
      <c r="GDY120" s="95"/>
      <c r="GDZ120" s="95"/>
      <c r="GEA120" s="95"/>
      <c r="GEB120" s="95"/>
      <c r="GEC120" s="95"/>
      <c r="GED120" s="95"/>
      <c r="GEE120" s="95"/>
      <c r="GEF120" s="95"/>
      <c r="GEG120" s="95"/>
      <c r="GEH120" s="95"/>
      <c r="GEI120" s="95"/>
      <c r="GEJ120" s="95"/>
      <c r="GEK120" s="95"/>
      <c r="GEL120" s="95"/>
      <c r="GEM120" s="95"/>
      <c r="GEN120" s="95"/>
      <c r="GEO120" s="95"/>
      <c r="GEP120" s="95"/>
      <c r="GEQ120" s="95"/>
      <c r="GER120" s="95"/>
      <c r="GES120" s="95"/>
      <c r="GET120" s="95"/>
      <c r="GEU120" s="95"/>
      <c r="GEV120" s="95"/>
      <c r="GEW120" s="95"/>
      <c r="GEX120" s="95"/>
      <c r="GEY120" s="95"/>
      <c r="GEZ120" s="95"/>
      <c r="GFA120" s="95"/>
      <c r="GFB120" s="95"/>
      <c r="GFC120" s="95"/>
      <c r="GFD120" s="95"/>
      <c r="GFE120" s="95"/>
      <c r="GFF120" s="95"/>
      <c r="GFG120" s="95"/>
      <c r="GFH120" s="95"/>
      <c r="GFI120" s="95"/>
      <c r="GFJ120" s="95"/>
      <c r="GFK120" s="95"/>
      <c r="GFL120" s="95"/>
      <c r="GFM120" s="95"/>
      <c r="GFN120" s="95"/>
      <c r="GFO120" s="95"/>
      <c r="GFP120" s="95"/>
      <c r="GFQ120" s="95"/>
      <c r="GFR120" s="95"/>
      <c r="GFS120" s="95"/>
      <c r="GFT120" s="95"/>
      <c r="GFU120" s="95"/>
      <c r="GFV120" s="95"/>
      <c r="GFW120" s="95"/>
      <c r="GFX120" s="95"/>
      <c r="GFY120" s="95"/>
      <c r="GFZ120" s="95"/>
      <c r="GGA120" s="95"/>
      <c r="GGB120" s="95"/>
      <c r="GGC120" s="95"/>
      <c r="GGD120" s="95"/>
      <c r="GGE120" s="95"/>
      <c r="GGF120" s="95"/>
      <c r="GGG120" s="95"/>
      <c r="GGH120" s="95"/>
      <c r="GGI120" s="95"/>
      <c r="GGJ120" s="95"/>
      <c r="GGK120" s="95"/>
      <c r="GGL120" s="95"/>
      <c r="GGM120" s="95"/>
      <c r="GGN120" s="95"/>
      <c r="GGO120" s="95"/>
      <c r="GGP120" s="95"/>
      <c r="GGQ120" s="95"/>
      <c r="GGR120" s="95"/>
      <c r="GGS120" s="95"/>
      <c r="GGT120" s="95"/>
      <c r="GGU120" s="95"/>
      <c r="GGV120" s="95"/>
      <c r="GGW120" s="95"/>
      <c r="GGX120" s="95"/>
      <c r="GGY120" s="95"/>
      <c r="GGZ120" s="95"/>
      <c r="GHA120" s="95"/>
      <c r="GHB120" s="95"/>
      <c r="GHC120" s="95"/>
      <c r="GHD120" s="95"/>
      <c r="GHE120" s="95"/>
      <c r="GHF120" s="95"/>
      <c r="GHG120" s="95"/>
      <c r="GHH120" s="95"/>
      <c r="GHI120" s="95"/>
      <c r="GHJ120" s="95"/>
      <c r="GHK120" s="95"/>
      <c r="GHL120" s="95"/>
      <c r="GHM120" s="95"/>
      <c r="GHN120" s="95"/>
      <c r="GHO120" s="95"/>
      <c r="GHP120" s="95"/>
      <c r="GHQ120" s="95"/>
      <c r="GHR120" s="95"/>
      <c r="GHS120" s="95"/>
      <c r="GHT120" s="95"/>
      <c r="GHU120" s="95"/>
      <c r="GHV120" s="95"/>
      <c r="GHW120" s="95"/>
      <c r="GHX120" s="95"/>
      <c r="GHY120" s="95"/>
      <c r="GHZ120" s="95"/>
      <c r="GIA120" s="95"/>
      <c r="GIB120" s="95"/>
      <c r="GIC120" s="95"/>
      <c r="GID120" s="95"/>
      <c r="GIE120" s="95"/>
      <c r="GIF120" s="95"/>
      <c r="GIG120" s="95"/>
      <c r="GIH120" s="95"/>
      <c r="GII120" s="95"/>
      <c r="GIJ120" s="95"/>
      <c r="GIK120" s="95"/>
      <c r="GIL120" s="95"/>
      <c r="GIM120" s="95"/>
      <c r="GIN120" s="95"/>
      <c r="GIO120" s="95"/>
      <c r="GIP120" s="95"/>
      <c r="GIQ120" s="95"/>
      <c r="GIR120" s="95"/>
      <c r="GIS120" s="95"/>
      <c r="GIT120" s="95"/>
      <c r="GIU120" s="95"/>
      <c r="GIV120" s="95"/>
      <c r="GIW120" s="95"/>
      <c r="GIX120" s="95"/>
      <c r="GIY120" s="95"/>
      <c r="GIZ120" s="95"/>
      <c r="GJA120" s="95"/>
      <c r="GJB120" s="95"/>
      <c r="GJC120" s="95"/>
      <c r="GJD120" s="95"/>
      <c r="GJE120" s="95"/>
      <c r="GJF120" s="95"/>
      <c r="GJG120" s="95"/>
      <c r="GJH120" s="95"/>
      <c r="GJI120" s="95"/>
      <c r="GJJ120" s="95"/>
      <c r="GJK120" s="95"/>
      <c r="GJL120" s="95"/>
      <c r="GJM120" s="95"/>
      <c r="GJN120" s="95"/>
      <c r="GJO120" s="95"/>
      <c r="GJP120" s="95"/>
      <c r="GJQ120" s="95"/>
      <c r="GJR120" s="95"/>
      <c r="GJS120" s="95"/>
      <c r="GJT120" s="95"/>
      <c r="GJU120" s="95"/>
      <c r="GJV120" s="95"/>
      <c r="GJW120" s="95"/>
      <c r="GJX120" s="95"/>
      <c r="GJY120" s="95"/>
      <c r="GJZ120" s="95"/>
      <c r="GKA120" s="95"/>
      <c r="GKB120" s="95"/>
      <c r="GKC120" s="95"/>
      <c r="GKD120" s="95"/>
      <c r="GKE120" s="95"/>
      <c r="GKF120" s="95"/>
      <c r="GKG120" s="95"/>
      <c r="GKH120" s="95"/>
      <c r="GKI120" s="95"/>
      <c r="GKJ120" s="95"/>
      <c r="GKK120" s="95"/>
      <c r="GKL120" s="95"/>
      <c r="GKM120" s="95"/>
      <c r="GKN120" s="95"/>
      <c r="GKO120" s="95"/>
      <c r="GKP120" s="95"/>
      <c r="GKQ120" s="95"/>
      <c r="GKR120" s="95"/>
      <c r="GKS120" s="95"/>
      <c r="GKT120" s="95"/>
      <c r="GKU120" s="95"/>
      <c r="GKV120" s="95"/>
      <c r="GKW120" s="95"/>
      <c r="GKX120" s="95"/>
      <c r="GKY120" s="95"/>
      <c r="GKZ120" s="95"/>
      <c r="GLA120" s="95"/>
      <c r="GLB120" s="95"/>
      <c r="GLC120" s="95"/>
      <c r="GLD120" s="95"/>
      <c r="GLE120" s="95"/>
      <c r="GLF120" s="95"/>
      <c r="GLG120" s="95"/>
      <c r="GLH120" s="95"/>
      <c r="GLI120" s="95"/>
      <c r="GLJ120" s="95"/>
      <c r="GLK120" s="95"/>
      <c r="GLL120" s="95"/>
      <c r="GLM120" s="95"/>
      <c r="GLN120" s="95"/>
      <c r="GLO120" s="95"/>
      <c r="GLP120" s="95"/>
      <c r="GLQ120" s="95"/>
      <c r="GLR120" s="95"/>
      <c r="GLS120" s="95"/>
      <c r="GLT120" s="95"/>
      <c r="GLU120" s="95"/>
      <c r="GLV120" s="95"/>
      <c r="GLW120" s="95"/>
      <c r="GLX120" s="95"/>
      <c r="GLY120" s="95"/>
      <c r="GLZ120" s="95"/>
      <c r="GMA120" s="95"/>
      <c r="GMB120" s="95"/>
      <c r="GMC120" s="95"/>
      <c r="GMD120" s="95"/>
      <c r="GME120" s="95"/>
      <c r="GMF120" s="95"/>
      <c r="GMG120" s="95"/>
      <c r="GMH120" s="95"/>
      <c r="GMI120" s="95"/>
      <c r="GMJ120" s="95"/>
      <c r="GMK120" s="95"/>
      <c r="GML120" s="95"/>
      <c r="GMM120" s="95"/>
      <c r="GMN120" s="95"/>
      <c r="GMO120" s="95"/>
      <c r="GMP120" s="95"/>
      <c r="GMQ120" s="95"/>
      <c r="GMR120" s="95"/>
      <c r="GMS120" s="95"/>
      <c r="GMT120" s="95"/>
      <c r="GMU120" s="95"/>
      <c r="GMV120" s="95"/>
      <c r="GMW120" s="95"/>
      <c r="GMX120" s="95"/>
      <c r="GMY120" s="95"/>
      <c r="GMZ120" s="95"/>
      <c r="GNA120" s="95"/>
      <c r="GNB120" s="95"/>
      <c r="GNC120" s="95"/>
      <c r="GND120" s="95"/>
      <c r="GNE120" s="95"/>
      <c r="GNF120" s="95"/>
      <c r="GNG120" s="95"/>
      <c r="GNH120" s="95"/>
      <c r="GNI120" s="95"/>
      <c r="GNJ120" s="95"/>
      <c r="GNK120" s="95"/>
      <c r="GNL120" s="95"/>
      <c r="GNM120" s="95"/>
      <c r="GNN120" s="95"/>
      <c r="GNO120" s="95"/>
      <c r="GNP120" s="95"/>
      <c r="GNQ120" s="95"/>
      <c r="GNR120" s="95"/>
      <c r="GNS120" s="95"/>
      <c r="GNT120" s="95"/>
      <c r="GNU120" s="95"/>
      <c r="GNV120" s="95"/>
      <c r="GNW120" s="95"/>
      <c r="GNX120" s="95"/>
      <c r="GNY120" s="95"/>
      <c r="GNZ120" s="95"/>
      <c r="GOA120" s="95"/>
      <c r="GOB120" s="95"/>
      <c r="GOC120" s="95"/>
      <c r="GOD120" s="95"/>
      <c r="GOE120" s="95"/>
      <c r="GOF120" s="95"/>
      <c r="GOG120" s="95"/>
      <c r="GOH120" s="95"/>
      <c r="GOI120" s="95"/>
      <c r="GOJ120" s="95"/>
      <c r="GOK120" s="95"/>
      <c r="GOL120" s="95"/>
      <c r="GOM120" s="95"/>
      <c r="GON120" s="95"/>
      <c r="GOO120" s="95"/>
      <c r="GOP120" s="95"/>
      <c r="GOQ120" s="95"/>
      <c r="GOR120" s="95"/>
      <c r="GOS120" s="95"/>
      <c r="GOT120" s="95"/>
      <c r="GOU120" s="95"/>
      <c r="GOV120" s="95"/>
      <c r="GOW120" s="95"/>
      <c r="GOX120" s="95"/>
      <c r="GOY120" s="95"/>
      <c r="GOZ120" s="95"/>
      <c r="GPA120" s="95"/>
      <c r="GPB120" s="95"/>
      <c r="GPC120" s="95"/>
      <c r="GPD120" s="95"/>
      <c r="GPE120" s="95"/>
      <c r="GPF120" s="95"/>
      <c r="GPG120" s="95"/>
      <c r="GPH120" s="95"/>
      <c r="GPI120" s="95"/>
      <c r="GPJ120" s="95"/>
      <c r="GPK120" s="95"/>
      <c r="GPL120" s="95"/>
      <c r="GPM120" s="95"/>
      <c r="GPN120" s="95"/>
      <c r="GPO120" s="95"/>
      <c r="GPP120" s="95"/>
      <c r="GPQ120" s="95"/>
      <c r="GPR120" s="95"/>
      <c r="GPS120" s="95"/>
      <c r="GPT120" s="95"/>
      <c r="GPU120" s="95"/>
      <c r="GPV120" s="95"/>
      <c r="GPW120" s="95"/>
      <c r="GPX120" s="95"/>
      <c r="GPY120" s="95"/>
      <c r="GPZ120" s="95"/>
      <c r="GQA120" s="95"/>
      <c r="GQB120" s="95"/>
      <c r="GQC120" s="95"/>
      <c r="GQD120" s="95"/>
      <c r="GQE120" s="95"/>
      <c r="GQF120" s="95"/>
      <c r="GQG120" s="95"/>
      <c r="GQH120" s="95"/>
      <c r="GQI120" s="95"/>
      <c r="GQJ120" s="95"/>
      <c r="GQK120" s="95"/>
      <c r="GQL120" s="95"/>
      <c r="GQM120" s="95"/>
      <c r="GQN120" s="95"/>
      <c r="GQO120" s="95"/>
      <c r="GQP120" s="95"/>
      <c r="GQQ120" s="95"/>
      <c r="GQR120" s="95"/>
      <c r="GQS120" s="95"/>
      <c r="GQT120" s="95"/>
      <c r="GQU120" s="95"/>
      <c r="GQV120" s="95"/>
      <c r="GQW120" s="95"/>
      <c r="GQX120" s="95"/>
      <c r="GQY120" s="95"/>
      <c r="GQZ120" s="95"/>
      <c r="GRA120" s="95"/>
      <c r="GRB120" s="95"/>
      <c r="GRC120" s="95"/>
      <c r="GRD120" s="95"/>
      <c r="GRE120" s="95"/>
      <c r="GRF120" s="95"/>
      <c r="GRG120" s="95"/>
      <c r="GRH120" s="95"/>
      <c r="GRI120" s="95"/>
      <c r="GRJ120" s="95"/>
      <c r="GRK120" s="95"/>
      <c r="GRL120" s="95"/>
      <c r="GRM120" s="95"/>
      <c r="GRN120" s="95"/>
      <c r="GRO120" s="95"/>
      <c r="GRP120" s="95"/>
      <c r="GRQ120" s="95"/>
      <c r="GRR120" s="95"/>
      <c r="GRS120" s="95"/>
      <c r="GRT120" s="95"/>
      <c r="GRU120" s="95"/>
      <c r="GRV120" s="95"/>
      <c r="GRW120" s="95"/>
      <c r="GRX120" s="95"/>
      <c r="GRY120" s="95"/>
      <c r="GRZ120" s="95"/>
      <c r="GSA120" s="95"/>
      <c r="GSB120" s="95"/>
      <c r="GSC120" s="95"/>
      <c r="GSD120" s="95"/>
      <c r="GSE120" s="95"/>
      <c r="GSF120" s="95"/>
      <c r="GSG120" s="95"/>
      <c r="GSH120" s="95"/>
      <c r="GSI120" s="95"/>
      <c r="GSJ120" s="95"/>
      <c r="GSK120" s="95"/>
      <c r="GSL120" s="95"/>
      <c r="GSM120" s="95"/>
      <c r="GSN120" s="95"/>
      <c r="GSO120" s="95"/>
      <c r="GSP120" s="95"/>
      <c r="GSQ120" s="95"/>
      <c r="GSR120" s="95"/>
      <c r="GSS120" s="95"/>
      <c r="GST120" s="95"/>
      <c r="GSU120" s="95"/>
      <c r="GSV120" s="95"/>
      <c r="GSW120" s="95"/>
      <c r="GSX120" s="95"/>
      <c r="GSY120" s="95"/>
      <c r="GSZ120" s="95"/>
      <c r="GTA120" s="95"/>
      <c r="GTB120" s="95"/>
      <c r="GTC120" s="95"/>
      <c r="GTD120" s="95"/>
      <c r="GTE120" s="95"/>
      <c r="GTF120" s="95"/>
      <c r="GTG120" s="95"/>
      <c r="GTH120" s="95"/>
      <c r="GTI120" s="95"/>
      <c r="GTJ120" s="95"/>
      <c r="GTK120" s="95"/>
      <c r="GTL120" s="95"/>
      <c r="GTM120" s="95"/>
      <c r="GTN120" s="95"/>
      <c r="GTO120" s="95"/>
      <c r="GTP120" s="95"/>
      <c r="GTQ120" s="95"/>
      <c r="GTR120" s="95"/>
      <c r="GTS120" s="95"/>
      <c r="GTT120" s="95"/>
      <c r="GTU120" s="95"/>
      <c r="GTV120" s="95"/>
      <c r="GTW120" s="95"/>
      <c r="GTX120" s="95"/>
      <c r="GTY120" s="95"/>
      <c r="GTZ120" s="95"/>
      <c r="GUA120" s="95"/>
      <c r="GUB120" s="95"/>
      <c r="GUC120" s="95"/>
      <c r="GUD120" s="95"/>
      <c r="GUE120" s="95"/>
      <c r="GUF120" s="95"/>
      <c r="GUG120" s="95"/>
      <c r="GUH120" s="95"/>
      <c r="GUI120" s="95"/>
      <c r="GUJ120" s="95"/>
      <c r="GUK120" s="95"/>
      <c r="GUL120" s="95"/>
      <c r="GUM120" s="95"/>
      <c r="GUN120" s="95"/>
      <c r="GUO120" s="95"/>
      <c r="GUP120" s="95"/>
      <c r="GUQ120" s="95"/>
      <c r="GUR120" s="95"/>
      <c r="GUS120" s="95"/>
      <c r="GUT120" s="95"/>
      <c r="GUU120" s="95"/>
      <c r="GUV120" s="95"/>
      <c r="GUW120" s="95"/>
      <c r="GUX120" s="95"/>
      <c r="GUY120" s="95"/>
      <c r="GUZ120" s="95"/>
      <c r="GVA120" s="95"/>
      <c r="GVB120" s="95"/>
      <c r="GVC120" s="95"/>
      <c r="GVD120" s="95"/>
      <c r="GVE120" s="95"/>
      <c r="GVF120" s="95"/>
      <c r="GVG120" s="95"/>
      <c r="GVH120" s="95"/>
      <c r="GVI120" s="95"/>
      <c r="GVJ120" s="95"/>
      <c r="GVK120" s="95"/>
      <c r="GVL120" s="95"/>
      <c r="GVM120" s="95"/>
      <c r="GVN120" s="95"/>
      <c r="GVO120" s="95"/>
      <c r="GVP120" s="95"/>
      <c r="GVQ120" s="95"/>
      <c r="GVR120" s="95"/>
      <c r="GVS120" s="95"/>
      <c r="GVT120" s="95"/>
      <c r="GVU120" s="95"/>
      <c r="GVV120" s="95"/>
      <c r="GVW120" s="95"/>
      <c r="GVX120" s="95"/>
      <c r="GVY120" s="95"/>
      <c r="GVZ120" s="95"/>
      <c r="GWA120" s="95"/>
      <c r="GWB120" s="95"/>
      <c r="GWC120" s="95"/>
      <c r="GWD120" s="95"/>
      <c r="GWE120" s="95"/>
      <c r="GWF120" s="95"/>
      <c r="GWG120" s="95"/>
      <c r="GWH120" s="95"/>
      <c r="GWI120" s="95"/>
      <c r="GWJ120" s="95"/>
      <c r="GWK120" s="95"/>
      <c r="GWL120" s="95"/>
      <c r="GWM120" s="95"/>
      <c r="GWN120" s="95"/>
      <c r="GWO120" s="95"/>
      <c r="GWP120" s="95"/>
      <c r="GWQ120" s="95"/>
      <c r="GWR120" s="95"/>
      <c r="GWS120" s="95"/>
      <c r="GWT120" s="95"/>
      <c r="GWU120" s="95"/>
      <c r="GWV120" s="95"/>
      <c r="GWW120" s="95"/>
      <c r="GWX120" s="95"/>
      <c r="GWY120" s="95"/>
      <c r="GWZ120" s="95"/>
      <c r="GXA120" s="95"/>
      <c r="GXB120" s="95"/>
      <c r="GXC120" s="95"/>
      <c r="GXD120" s="95"/>
      <c r="GXE120" s="95"/>
      <c r="GXF120" s="95"/>
      <c r="GXG120" s="95"/>
      <c r="GXH120" s="95"/>
      <c r="GXI120" s="95"/>
      <c r="GXJ120" s="95"/>
      <c r="GXK120" s="95"/>
      <c r="GXL120" s="95"/>
      <c r="GXM120" s="95"/>
      <c r="GXN120" s="95"/>
      <c r="GXO120" s="95"/>
      <c r="GXP120" s="95"/>
      <c r="GXQ120" s="95"/>
      <c r="GXR120" s="95"/>
      <c r="GXS120" s="95"/>
      <c r="GXT120" s="95"/>
      <c r="GXU120" s="95"/>
      <c r="GXV120" s="95"/>
      <c r="GXW120" s="95"/>
      <c r="GXX120" s="95"/>
      <c r="GXY120" s="95"/>
      <c r="GXZ120" s="95"/>
      <c r="GYA120" s="95"/>
      <c r="GYB120" s="95"/>
      <c r="GYC120" s="95"/>
      <c r="GYD120" s="95"/>
      <c r="GYE120" s="95"/>
      <c r="GYF120" s="95"/>
      <c r="GYG120" s="95"/>
      <c r="GYH120" s="95"/>
      <c r="GYI120" s="95"/>
      <c r="GYJ120" s="95"/>
      <c r="GYK120" s="95"/>
      <c r="GYL120" s="95"/>
      <c r="GYM120" s="95"/>
      <c r="GYN120" s="95"/>
      <c r="GYO120" s="95"/>
      <c r="GYP120" s="95"/>
      <c r="GYQ120" s="95"/>
      <c r="GYR120" s="95"/>
      <c r="GYS120" s="95"/>
      <c r="GYT120" s="95"/>
      <c r="GYU120" s="95"/>
      <c r="GYV120" s="95"/>
      <c r="GYW120" s="95"/>
      <c r="GYX120" s="95"/>
      <c r="GYY120" s="95"/>
      <c r="GYZ120" s="95"/>
      <c r="GZA120" s="95"/>
      <c r="GZB120" s="95"/>
      <c r="GZC120" s="95"/>
      <c r="GZD120" s="95"/>
      <c r="GZE120" s="95"/>
      <c r="GZF120" s="95"/>
      <c r="GZG120" s="95"/>
      <c r="GZH120" s="95"/>
      <c r="GZI120" s="95"/>
      <c r="GZJ120" s="95"/>
      <c r="GZK120" s="95"/>
      <c r="GZL120" s="95"/>
      <c r="GZM120" s="95"/>
      <c r="GZN120" s="95"/>
      <c r="GZO120" s="95"/>
      <c r="GZP120" s="95"/>
      <c r="GZQ120" s="95"/>
      <c r="GZR120" s="95"/>
      <c r="GZS120" s="95"/>
      <c r="GZT120" s="95"/>
      <c r="GZU120" s="95"/>
      <c r="GZV120" s="95"/>
      <c r="GZW120" s="95"/>
      <c r="GZX120" s="95"/>
      <c r="GZY120" s="95"/>
      <c r="GZZ120" s="95"/>
      <c r="HAA120" s="95"/>
      <c r="HAB120" s="95"/>
      <c r="HAC120" s="95"/>
      <c r="HAD120" s="95"/>
      <c r="HAE120" s="95"/>
      <c r="HAF120" s="95"/>
      <c r="HAG120" s="95"/>
      <c r="HAH120" s="95"/>
      <c r="HAI120" s="95"/>
      <c r="HAJ120" s="95"/>
      <c r="HAK120" s="95"/>
      <c r="HAL120" s="95"/>
      <c r="HAM120" s="95"/>
      <c r="HAN120" s="95"/>
      <c r="HAO120" s="95"/>
      <c r="HAP120" s="95"/>
      <c r="HAQ120" s="95"/>
      <c r="HAR120" s="95"/>
      <c r="HAS120" s="95"/>
      <c r="HAT120" s="95"/>
      <c r="HAU120" s="95"/>
      <c r="HAV120" s="95"/>
      <c r="HAW120" s="95"/>
      <c r="HAX120" s="95"/>
      <c r="HAY120" s="95"/>
      <c r="HAZ120" s="95"/>
      <c r="HBA120" s="95"/>
      <c r="HBB120" s="95"/>
      <c r="HBC120" s="95"/>
      <c r="HBD120" s="95"/>
      <c r="HBE120" s="95"/>
      <c r="HBF120" s="95"/>
      <c r="HBG120" s="95"/>
      <c r="HBH120" s="95"/>
      <c r="HBI120" s="95"/>
      <c r="HBJ120" s="95"/>
      <c r="HBK120" s="95"/>
      <c r="HBL120" s="95"/>
      <c r="HBM120" s="95"/>
      <c r="HBN120" s="95"/>
      <c r="HBO120" s="95"/>
      <c r="HBP120" s="95"/>
      <c r="HBQ120" s="95"/>
      <c r="HBR120" s="95"/>
      <c r="HBS120" s="95"/>
      <c r="HBT120" s="95"/>
      <c r="HBU120" s="95"/>
      <c r="HBV120" s="95"/>
      <c r="HBW120" s="95"/>
      <c r="HBX120" s="95"/>
      <c r="HBY120" s="95"/>
      <c r="HBZ120" s="95"/>
      <c r="HCA120" s="95"/>
      <c r="HCB120" s="95"/>
      <c r="HCC120" s="95"/>
      <c r="HCD120" s="95"/>
      <c r="HCE120" s="95"/>
      <c r="HCF120" s="95"/>
      <c r="HCG120" s="95"/>
      <c r="HCH120" s="95"/>
      <c r="HCI120" s="95"/>
      <c r="HCJ120" s="95"/>
      <c r="HCK120" s="95"/>
      <c r="HCL120" s="95"/>
      <c r="HCM120" s="95"/>
      <c r="HCN120" s="95"/>
      <c r="HCO120" s="95"/>
      <c r="HCP120" s="95"/>
      <c r="HCQ120" s="95"/>
      <c r="HCR120" s="95"/>
      <c r="HCS120" s="95"/>
      <c r="HCT120" s="95"/>
      <c r="HCU120" s="95"/>
      <c r="HCV120" s="95"/>
      <c r="HCW120" s="95"/>
      <c r="HCX120" s="95"/>
      <c r="HCY120" s="95"/>
      <c r="HCZ120" s="95"/>
      <c r="HDA120" s="95"/>
      <c r="HDB120" s="95"/>
      <c r="HDC120" s="95"/>
      <c r="HDD120" s="95"/>
      <c r="HDE120" s="95"/>
      <c r="HDF120" s="95"/>
      <c r="HDG120" s="95"/>
      <c r="HDH120" s="95"/>
      <c r="HDI120" s="95"/>
      <c r="HDJ120" s="95"/>
      <c r="HDK120" s="95"/>
      <c r="HDL120" s="95"/>
      <c r="HDM120" s="95"/>
      <c r="HDN120" s="95"/>
      <c r="HDO120" s="95"/>
      <c r="HDP120" s="95"/>
      <c r="HDQ120" s="95"/>
      <c r="HDR120" s="95"/>
      <c r="HDS120" s="95"/>
      <c r="HDT120" s="95"/>
      <c r="HDU120" s="95"/>
      <c r="HDV120" s="95"/>
      <c r="HDW120" s="95"/>
      <c r="HDX120" s="95"/>
      <c r="HDY120" s="95"/>
      <c r="HDZ120" s="95"/>
      <c r="HEA120" s="95"/>
      <c r="HEB120" s="95"/>
      <c r="HEC120" s="95"/>
      <c r="HED120" s="95"/>
      <c r="HEE120" s="95"/>
      <c r="HEF120" s="95"/>
      <c r="HEG120" s="95"/>
      <c r="HEH120" s="95"/>
      <c r="HEI120" s="95"/>
      <c r="HEJ120" s="95"/>
      <c r="HEK120" s="95"/>
      <c r="HEL120" s="95"/>
      <c r="HEM120" s="95"/>
      <c r="HEN120" s="95"/>
      <c r="HEO120" s="95"/>
      <c r="HEP120" s="95"/>
      <c r="HEQ120" s="95"/>
      <c r="HER120" s="95"/>
      <c r="HES120" s="95"/>
      <c r="HET120" s="95"/>
      <c r="HEU120" s="95"/>
      <c r="HEV120" s="95"/>
      <c r="HEW120" s="95"/>
      <c r="HEX120" s="95"/>
      <c r="HEY120" s="95"/>
      <c r="HEZ120" s="95"/>
      <c r="HFA120" s="95"/>
      <c r="HFB120" s="95"/>
      <c r="HFC120" s="95"/>
      <c r="HFD120" s="95"/>
      <c r="HFE120" s="95"/>
      <c r="HFF120" s="95"/>
      <c r="HFG120" s="95"/>
      <c r="HFH120" s="95"/>
      <c r="HFI120" s="95"/>
      <c r="HFJ120" s="95"/>
      <c r="HFK120" s="95"/>
      <c r="HFL120" s="95"/>
      <c r="HFM120" s="95"/>
      <c r="HFN120" s="95"/>
      <c r="HFO120" s="95"/>
      <c r="HFP120" s="95"/>
      <c r="HFQ120" s="95"/>
      <c r="HFR120" s="95"/>
      <c r="HFS120" s="95"/>
      <c r="HFT120" s="95"/>
      <c r="HFU120" s="95"/>
      <c r="HFV120" s="95"/>
      <c r="HFW120" s="95"/>
      <c r="HFX120" s="95"/>
      <c r="HFY120" s="95"/>
      <c r="HFZ120" s="95"/>
      <c r="HGA120" s="95"/>
      <c r="HGB120" s="95"/>
      <c r="HGC120" s="95"/>
      <c r="HGD120" s="95"/>
      <c r="HGE120" s="95"/>
      <c r="HGF120" s="95"/>
      <c r="HGG120" s="95"/>
      <c r="HGH120" s="95"/>
      <c r="HGI120" s="95"/>
      <c r="HGJ120" s="95"/>
      <c r="HGK120" s="95"/>
      <c r="HGL120" s="95"/>
      <c r="HGM120" s="95"/>
      <c r="HGN120" s="95"/>
      <c r="HGO120" s="95"/>
      <c r="HGP120" s="95"/>
      <c r="HGQ120" s="95"/>
      <c r="HGR120" s="95"/>
      <c r="HGS120" s="95"/>
      <c r="HGT120" s="95"/>
      <c r="HGU120" s="95"/>
      <c r="HGV120" s="95"/>
      <c r="HGW120" s="95"/>
      <c r="HGX120" s="95"/>
      <c r="HGY120" s="95"/>
      <c r="HGZ120" s="95"/>
      <c r="HHA120" s="95"/>
      <c r="HHB120" s="95"/>
      <c r="HHC120" s="95"/>
      <c r="HHD120" s="95"/>
      <c r="HHE120" s="95"/>
      <c r="HHF120" s="95"/>
      <c r="HHG120" s="95"/>
      <c r="HHH120" s="95"/>
      <c r="HHI120" s="95"/>
      <c r="HHJ120" s="95"/>
      <c r="HHK120" s="95"/>
      <c r="HHL120" s="95"/>
      <c r="HHM120" s="95"/>
      <c r="HHN120" s="95"/>
      <c r="HHO120" s="95"/>
      <c r="HHP120" s="95"/>
      <c r="HHQ120" s="95"/>
      <c r="HHR120" s="95"/>
      <c r="HHS120" s="95"/>
      <c r="HHT120" s="95"/>
      <c r="HHU120" s="95"/>
      <c r="HHV120" s="95"/>
      <c r="HHW120" s="95"/>
      <c r="HHX120" s="95"/>
      <c r="HHY120" s="95"/>
      <c r="HHZ120" s="95"/>
      <c r="HIA120" s="95"/>
      <c r="HIB120" s="95"/>
      <c r="HIC120" s="95"/>
      <c r="HID120" s="95"/>
      <c r="HIE120" s="95"/>
      <c r="HIF120" s="95"/>
      <c r="HIG120" s="95"/>
      <c r="HIH120" s="95"/>
      <c r="HII120" s="95"/>
      <c r="HIJ120" s="95"/>
      <c r="HIK120" s="95"/>
      <c r="HIL120" s="95"/>
      <c r="HIM120" s="95"/>
      <c r="HIN120" s="95"/>
      <c r="HIO120" s="95"/>
      <c r="HIP120" s="95"/>
      <c r="HIQ120" s="95"/>
      <c r="HIR120" s="95"/>
      <c r="HIS120" s="95"/>
      <c r="HIT120" s="95"/>
      <c r="HIU120" s="95"/>
      <c r="HIV120" s="95"/>
      <c r="HIW120" s="95"/>
      <c r="HIX120" s="95"/>
      <c r="HIY120" s="95"/>
      <c r="HIZ120" s="95"/>
      <c r="HJA120" s="95"/>
      <c r="HJB120" s="95"/>
      <c r="HJC120" s="95"/>
      <c r="HJD120" s="95"/>
      <c r="HJE120" s="95"/>
      <c r="HJF120" s="95"/>
      <c r="HJG120" s="95"/>
      <c r="HJH120" s="95"/>
      <c r="HJI120" s="95"/>
      <c r="HJJ120" s="95"/>
      <c r="HJK120" s="95"/>
      <c r="HJL120" s="95"/>
      <c r="HJM120" s="95"/>
      <c r="HJN120" s="95"/>
      <c r="HJO120" s="95"/>
      <c r="HJP120" s="95"/>
      <c r="HJQ120" s="95"/>
      <c r="HJR120" s="95"/>
      <c r="HJS120" s="95"/>
      <c r="HJT120" s="95"/>
      <c r="HJU120" s="95"/>
      <c r="HJV120" s="95"/>
      <c r="HJW120" s="95"/>
      <c r="HJX120" s="95"/>
      <c r="HJY120" s="95"/>
      <c r="HJZ120" s="95"/>
      <c r="HKA120" s="95"/>
      <c r="HKB120" s="95"/>
      <c r="HKC120" s="95"/>
      <c r="HKD120" s="95"/>
      <c r="HKE120" s="95"/>
      <c r="HKF120" s="95"/>
      <c r="HKG120" s="95"/>
      <c r="HKH120" s="95"/>
      <c r="HKI120" s="95"/>
      <c r="HKJ120" s="95"/>
      <c r="HKK120" s="95"/>
      <c r="HKL120" s="95"/>
      <c r="HKM120" s="95"/>
      <c r="HKN120" s="95"/>
      <c r="HKO120" s="95"/>
      <c r="HKP120" s="95"/>
      <c r="HKQ120" s="95"/>
      <c r="HKR120" s="95"/>
      <c r="HKS120" s="95"/>
      <c r="HKT120" s="95"/>
      <c r="HKU120" s="95"/>
      <c r="HKV120" s="95"/>
      <c r="HKW120" s="95"/>
      <c r="HKX120" s="95"/>
      <c r="HKY120" s="95"/>
      <c r="HKZ120" s="95"/>
      <c r="HLA120" s="95"/>
      <c r="HLB120" s="95"/>
      <c r="HLC120" s="95"/>
      <c r="HLD120" s="95"/>
      <c r="HLE120" s="95"/>
      <c r="HLF120" s="95"/>
      <c r="HLG120" s="95"/>
      <c r="HLH120" s="95"/>
      <c r="HLI120" s="95"/>
      <c r="HLJ120" s="95"/>
      <c r="HLK120" s="95"/>
      <c r="HLL120" s="95"/>
      <c r="HLM120" s="95"/>
      <c r="HLN120" s="95"/>
      <c r="HLO120" s="95"/>
      <c r="HLP120" s="95"/>
      <c r="HLQ120" s="95"/>
      <c r="HLR120" s="95"/>
      <c r="HLS120" s="95"/>
      <c r="HLT120" s="95"/>
      <c r="HLU120" s="95"/>
      <c r="HLV120" s="95"/>
      <c r="HLW120" s="95"/>
      <c r="HLX120" s="95"/>
      <c r="HLY120" s="95"/>
      <c r="HLZ120" s="95"/>
      <c r="HMA120" s="95"/>
      <c r="HMB120" s="95"/>
      <c r="HMC120" s="95"/>
      <c r="HMD120" s="95"/>
      <c r="HME120" s="95"/>
      <c r="HMF120" s="95"/>
      <c r="HMG120" s="95"/>
      <c r="HMH120" s="95"/>
      <c r="HMI120" s="95"/>
      <c r="HMJ120" s="95"/>
      <c r="HMK120" s="95"/>
      <c r="HML120" s="95"/>
      <c r="HMM120" s="95"/>
      <c r="HMN120" s="95"/>
      <c r="HMO120" s="95"/>
      <c r="HMP120" s="95"/>
      <c r="HMQ120" s="95"/>
      <c r="HMR120" s="95"/>
      <c r="HMS120" s="95"/>
      <c r="HMT120" s="95"/>
      <c r="HMU120" s="95"/>
      <c r="HMV120" s="95"/>
      <c r="HMW120" s="95"/>
      <c r="HMX120" s="95"/>
      <c r="HMY120" s="95"/>
      <c r="HMZ120" s="95"/>
      <c r="HNA120" s="95"/>
      <c r="HNB120" s="95"/>
      <c r="HNC120" s="95"/>
      <c r="HND120" s="95"/>
      <c r="HNE120" s="95"/>
      <c r="HNF120" s="95"/>
      <c r="HNG120" s="95"/>
      <c r="HNH120" s="95"/>
      <c r="HNI120" s="95"/>
      <c r="HNJ120" s="95"/>
      <c r="HNK120" s="95"/>
      <c r="HNL120" s="95"/>
      <c r="HNM120" s="95"/>
      <c r="HNN120" s="95"/>
      <c r="HNO120" s="95"/>
      <c r="HNP120" s="95"/>
      <c r="HNQ120" s="95"/>
      <c r="HNR120" s="95"/>
      <c r="HNS120" s="95"/>
      <c r="HNT120" s="95"/>
      <c r="HNU120" s="95"/>
      <c r="HNV120" s="95"/>
      <c r="HNW120" s="95"/>
      <c r="HNX120" s="95"/>
      <c r="HNY120" s="95"/>
      <c r="HNZ120" s="95"/>
      <c r="HOA120" s="95"/>
      <c r="HOB120" s="95"/>
      <c r="HOC120" s="95"/>
      <c r="HOD120" s="95"/>
      <c r="HOE120" s="95"/>
      <c r="HOF120" s="95"/>
      <c r="HOG120" s="95"/>
      <c r="HOH120" s="95"/>
      <c r="HOI120" s="95"/>
      <c r="HOJ120" s="95"/>
      <c r="HOK120" s="95"/>
      <c r="HOL120" s="95"/>
      <c r="HOM120" s="95"/>
      <c r="HON120" s="95"/>
      <c r="HOO120" s="95"/>
      <c r="HOP120" s="95"/>
      <c r="HOQ120" s="95"/>
      <c r="HOR120" s="95"/>
      <c r="HOS120" s="95"/>
      <c r="HOT120" s="95"/>
      <c r="HOU120" s="95"/>
      <c r="HOV120" s="95"/>
      <c r="HOW120" s="95"/>
      <c r="HOX120" s="95"/>
      <c r="HOY120" s="95"/>
      <c r="HOZ120" s="95"/>
      <c r="HPA120" s="95"/>
      <c r="HPB120" s="95"/>
      <c r="HPC120" s="95"/>
      <c r="HPD120" s="95"/>
      <c r="HPE120" s="95"/>
      <c r="HPF120" s="95"/>
      <c r="HPG120" s="95"/>
      <c r="HPH120" s="95"/>
      <c r="HPI120" s="95"/>
      <c r="HPJ120" s="95"/>
      <c r="HPK120" s="95"/>
      <c r="HPL120" s="95"/>
      <c r="HPM120" s="95"/>
      <c r="HPN120" s="95"/>
      <c r="HPO120" s="95"/>
      <c r="HPP120" s="95"/>
      <c r="HPQ120" s="95"/>
      <c r="HPR120" s="95"/>
      <c r="HPS120" s="95"/>
      <c r="HPT120" s="95"/>
      <c r="HPU120" s="95"/>
      <c r="HPV120" s="95"/>
      <c r="HPW120" s="95"/>
      <c r="HPX120" s="95"/>
      <c r="HPY120" s="95"/>
      <c r="HPZ120" s="95"/>
      <c r="HQA120" s="95"/>
      <c r="HQB120" s="95"/>
      <c r="HQC120" s="95"/>
      <c r="HQD120" s="95"/>
      <c r="HQE120" s="95"/>
      <c r="HQF120" s="95"/>
      <c r="HQG120" s="95"/>
      <c r="HQH120" s="95"/>
      <c r="HQI120" s="95"/>
      <c r="HQJ120" s="95"/>
      <c r="HQK120" s="95"/>
      <c r="HQL120" s="95"/>
      <c r="HQM120" s="95"/>
      <c r="HQN120" s="95"/>
      <c r="HQO120" s="95"/>
      <c r="HQP120" s="95"/>
      <c r="HQQ120" s="95"/>
      <c r="HQR120" s="95"/>
      <c r="HQS120" s="95"/>
      <c r="HQT120" s="95"/>
      <c r="HQU120" s="95"/>
      <c r="HQV120" s="95"/>
      <c r="HQW120" s="95"/>
      <c r="HQX120" s="95"/>
      <c r="HQY120" s="95"/>
      <c r="HQZ120" s="95"/>
      <c r="HRA120" s="95"/>
      <c r="HRB120" s="95"/>
      <c r="HRC120" s="95"/>
      <c r="HRD120" s="95"/>
      <c r="HRE120" s="95"/>
      <c r="HRF120" s="95"/>
      <c r="HRG120" s="95"/>
      <c r="HRH120" s="95"/>
      <c r="HRI120" s="95"/>
      <c r="HRJ120" s="95"/>
      <c r="HRK120" s="95"/>
      <c r="HRL120" s="95"/>
      <c r="HRM120" s="95"/>
      <c r="HRN120" s="95"/>
      <c r="HRO120" s="95"/>
      <c r="HRP120" s="95"/>
      <c r="HRQ120" s="95"/>
      <c r="HRR120" s="95"/>
      <c r="HRS120" s="95"/>
      <c r="HRT120" s="95"/>
      <c r="HRU120" s="95"/>
      <c r="HRV120" s="95"/>
      <c r="HRW120" s="95"/>
      <c r="HRX120" s="95"/>
      <c r="HRY120" s="95"/>
      <c r="HRZ120" s="95"/>
      <c r="HSA120" s="95"/>
      <c r="HSB120" s="95"/>
      <c r="HSC120" s="95"/>
      <c r="HSD120" s="95"/>
      <c r="HSE120" s="95"/>
      <c r="HSF120" s="95"/>
      <c r="HSG120" s="95"/>
      <c r="HSH120" s="95"/>
      <c r="HSI120" s="95"/>
      <c r="HSJ120" s="95"/>
      <c r="HSK120" s="95"/>
      <c r="HSL120" s="95"/>
      <c r="HSM120" s="95"/>
      <c r="HSN120" s="95"/>
      <c r="HSO120" s="95"/>
      <c r="HSP120" s="95"/>
      <c r="HSQ120" s="95"/>
      <c r="HSR120" s="95"/>
      <c r="HSS120" s="95"/>
      <c r="HST120" s="95"/>
      <c r="HSU120" s="95"/>
      <c r="HSV120" s="95"/>
      <c r="HSW120" s="95"/>
      <c r="HSX120" s="95"/>
      <c r="HSY120" s="95"/>
      <c r="HSZ120" s="95"/>
      <c r="HTA120" s="95"/>
      <c r="HTB120" s="95"/>
      <c r="HTC120" s="95"/>
      <c r="HTD120" s="95"/>
      <c r="HTE120" s="95"/>
      <c r="HTF120" s="95"/>
      <c r="HTG120" s="95"/>
      <c r="HTH120" s="95"/>
      <c r="HTI120" s="95"/>
      <c r="HTJ120" s="95"/>
      <c r="HTK120" s="95"/>
      <c r="HTL120" s="95"/>
      <c r="HTM120" s="95"/>
      <c r="HTN120" s="95"/>
      <c r="HTO120" s="95"/>
      <c r="HTP120" s="95"/>
      <c r="HTQ120" s="95"/>
      <c r="HTR120" s="95"/>
      <c r="HTS120" s="95"/>
      <c r="HTT120" s="95"/>
      <c r="HTU120" s="95"/>
      <c r="HTV120" s="95"/>
      <c r="HTW120" s="95"/>
      <c r="HTX120" s="95"/>
      <c r="HTY120" s="95"/>
      <c r="HTZ120" s="95"/>
      <c r="HUA120" s="95"/>
      <c r="HUB120" s="95"/>
      <c r="HUC120" s="95"/>
      <c r="HUD120" s="95"/>
      <c r="HUE120" s="95"/>
      <c r="HUF120" s="95"/>
      <c r="HUG120" s="95"/>
      <c r="HUH120" s="95"/>
      <c r="HUI120" s="95"/>
      <c r="HUJ120" s="95"/>
      <c r="HUK120" s="95"/>
      <c r="HUL120" s="95"/>
      <c r="HUM120" s="95"/>
      <c r="HUN120" s="95"/>
      <c r="HUO120" s="95"/>
      <c r="HUP120" s="95"/>
      <c r="HUQ120" s="95"/>
      <c r="HUR120" s="95"/>
      <c r="HUS120" s="95"/>
      <c r="HUT120" s="95"/>
      <c r="HUU120" s="95"/>
      <c r="HUV120" s="95"/>
      <c r="HUW120" s="95"/>
      <c r="HUX120" s="95"/>
      <c r="HUY120" s="95"/>
      <c r="HUZ120" s="95"/>
      <c r="HVA120" s="95"/>
      <c r="HVB120" s="95"/>
      <c r="HVC120" s="95"/>
      <c r="HVD120" s="95"/>
      <c r="HVE120" s="95"/>
      <c r="HVF120" s="95"/>
      <c r="HVG120" s="95"/>
      <c r="HVH120" s="95"/>
      <c r="HVI120" s="95"/>
      <c r="HVJ120" s="95"/>
      <c r="HVK120" s="95"/>
      <c r="HVL120" s="95"/>
      <c r="HVM120" s="95"/>
      <c r="HVN120" s="95"/>
      <c r="HVO120" s="95"/>
      <c r="HVP120" s="95"/>
      <c r="HVQ120" s="95"/>
      <c r="HVR120" s="95"/>
      <c r="HVS120" s="95"/>
      <c r="HVT120" s="95"/>
      <c r="HVU120" s="95"/>
      <c r="HVV120" s="95"/>
      <c r="HVW120" s="95"/>
      <c r="HVX120" s="95"/>
      <c r="HVY120" s="95"/>
      <c r="HVZ120" s="95"/>
      <c r="HWA120" s="95"/>
      <c r="HWB120" s="95"/>
      <c r="HWC120" s="95"/>
      <c r="HWD120" s="95"/>
      <c r="HWE120" s="95"/>
      <c r="HWF120" s="95"/>
      <c r="HWG120" s="95"/>
      <c r="HWH120" s="95"/>
      <c r="HWI120" s="95"/>
      <c r="HWJ120" s="95"/>
      <c r="HWK120" s="95"/>
      <c r="HWL120" s="95"/>
      <c r="HWM120" s="95"/>
      <c r="HWN120" s="95"/>
      <c r="HWO120" s="95"/>
      <c r="HWP120" s="95"/>
      <c r="HWQ120" s="95"/>
      <c r="HWR120" s="95"/>
      <c r="HWS120" s="95"/>
      <c r="HWT120" s="95"/>
      <c r="HWU120" s="95"/>
      <c r="HWV120" s="95"/>
      <c r="HWW120" s="95"/>
      <c r="HWX120" s="95"/>
      <c r="HWY120" s="95"/>
      <c r="HWZ120" s="95"/>
      <c r="HXA120" s="95"/>
      <c r="HXB120" s="95"/>
      <c r="HXC120" s="95"/>
      <c r="HXD120" s="95"/>
      <c r="HXE120" s="95"/>
      <c r="HXF120" s="95"/>
      <c r="HXG120" s="95"/>
      <c r="HXH120" s="95"/>
      <c r="HXI120" s="95"/>
      <c r="HXJ120" s="95"/>
      <c r="HXK120" s="95"/>
      <c r="HXL120" s="95"/>
      <c r="HXM120" s="95"/>
      <c r="HXN120" s="95"/>
      <c r="HXO120" s="95"/>
      <c r="HXP120" s="95"/>
      <c r="HXQ120" s="95"/>
      <c r="HXR120" s="95"/>
      <c r="HXS120" s="95"/>
      <c r="HXT120" s="95"/>
      <c r="HXU120" s="95"/>
      <c r="HXV120" s="95"/>
      <c r="HXW120" s="95"/>
      <c r="HXX120" s="95"/>
      <c r="HXY120" s="95"/>
      <c r="HXZ120" s="95"/>
      <c r="HYA120" s="95"/>
      <c r="HYB120" s="95"/>
      <c r="HYC120" s="95"/>
      <c r="HYD120" s="95"/>
      <c r="HYE120" s="95"/>
      <c r="HYF120" s="95"/>
      <c r="HYG120" s="95"/>
      <c r="HYH120" s="95"/>
      <c r="HYI120" s="95"/>
      <c r="HYJ120" s="95"/>
      <c r="HYK120" s="95"/>
      <c r="HYL120" s="95"/>
      <c r="HYM120" s="95"/>
      <c r="HYN120" s="95"/>
      <c r="HYO120" s="95"/>
      <c r="HYP120" s="95"/>
      <c r="HYQ120" s="95"/>
      <c r="HYR120" s="95"/>
      <c r="HYS120" s="95"/>
      <c r="HYT120" s="95"/>
      <c r="HYU120" s="95"/>
      <c r="HYV120" s="95"/>
      <c r="HYW120" s="95"/>
      <c r="HYX120" s="95"/>
      <c r="HYY120" s="95"/>
      <c r="HYZ120" s="95"/>
      <c r="HZA120" s="95"/>
      <c r="HZB120" s="95"/>
      <c r="HZC120" s="95"/>
      <c r="HZD120" s="95"/>
      <c r="HZE120" s="95"/>
      <c r="HZF120" s="95"/>
      <c r="HZG120" s="95"/>
      <c r="HZH120" s="95"/>
      <c r="HZI120" s="95"/>
      <c r="HZJ120" s="95"/>
      <c r="HZK120" s="95"/>
      <c r="HZL120" s="95"/>
      <c r="HZM120" s="95"/>
      <c r="HZN120" s="95"/>
      <c r="HZO120" s="95"/>
      <c r="HZP120" s="95"/>
      <c r="HZQ120" s="95"/>
      <c r="HZR120" s="95"/>
      <c r="HZS120" s="95"/>
      <c r="HZT120" s="95"/>
      <c r="HZU120" s="95"/>
      <c r="HZV120" s="95"/>
      <c r="HZW120" s="95"/>
      <c r="HZX120" s="95"/>
      <c r="HZY120" s="95"/>
      <c r="HZZ120" s="95"/>
      <c r="IAA120" s="95"/>
      <c r="IAB120" s="95"/>
      <c r="IAC120" s="95"/>
      <c r="IAD120" s="95"/>
      <c r="IAE120" s="95"/>
      <c r="IAF120" s="95"/>
      <c r="IAG120" s="95"/>
      <c r="IAH120" s="95"/>
      <c r="IAI120" s="95"/>
      <c r="IAJ120" s="95"/>
      <c r="IAK120" s="95"/>
      <c r="IAL120" s="95"/>
      <c r="IAM120" s="95"/>
      <c r="IAN120" s="95"/>
      <c r="IAO120" s="95"/>
      <c r="IAP120" s="95"/>
      <c r="IAQ120" s="95"/>
      <c r="IAR120" s="95"/>
      <c r="IAS120" s="95"/>
      <c r="IAT120" s="95"/>
      <c r="IAU120" s="95"/>
      <c r="IAV120" s="95"/>
      <c r="IAW120" s="95"/>
      <c r="IAX120" s="95"/>
      <c r="IAY120" s="95"/>
      <c r="IAZ120" s="95"/>
      <c r="IBA120" s="95"/>
      <c r="IBB120" s="95"/>
      <c r="IBC120" s="95"/>
      <c r="IBD120" s="95"/>
      <c r="IBE120" s="95"/>
      <c r="IBF120" s="95"/>
      <c r="IBG120" s="95"/>
      <c r="IBH120" s="95"/>
      <c r="IBI120" s="95"/>
      <c r="IBJ120" s="95"/>
      <c r="IBK120" s="95"/>
      <c r="IBL120" s="95"/>
      <c r="IBM120" s="95"/>
      <c r="IBN120" s="95"/>
      <c r="IBO120" s="95"/>
      <c r="IBP120" s="95"/>
      <c r="IBQ120" s="95"/>
      <c r="IBR120" s="95"/>
      <c r="IBS120" s="95"/>
      <c r="IBT120" s="95"/>
      <c r="IBU120" s="95"/>
      <c r="IBV120" s="95"/>
      <c r="IBW120" s="95"/>
      <c r="IBX120" s="95"/>
      <c r="IBY120" s="95"/>
      <c r="IBZ120" s="95"/>
      <c r="ICA120" s="95"/>
      <c r="ICB120" s="95"/>
      <c r="ICC120" s="95"/>
      <c r="ICD120" s="95"/>
      <c r="ICE120" s="95"/>
      <c r="ICF120" s="95"/>
      <c r="ICG120" s="95"/>
      <c r="ICH120" s="95"/>
      <c r="ICI120" s="95"/>
      <c r="ICJ120" s="95"/>
      <c r="ICK120" s="95"/>
      <c r="ICL120" s="95"/>
      <c r="ICM120" s="95"/>
      <c r="ICN120" s="95"/>
      <c r="ICO120" s="95"/>
      <c r="ICP120" s="95"/>
      <c r="ICQ120" s="95"/>
      <c r="ICR120" s="95"/>
      <c r="ICS120" s="95"/>
      <c r="ICT120" s="95"/>
      <c r="ICU120" s="95"/>
      <c r="ICV120" s="95"/>
      <c r="ICW120" s="95"/>
      <c r="ICX120" s="95"/>
      <c r="ICY120" s="95"/>
      <c r="ICZ120" s="95"/>
      <c r="IDA120" s="95"/>
      <c r="IDB120" s="95"/>
      <c r="IDC120" s="95"/>
      <c r="IDD120" s="95"/>
      <c r="IDE120" s="95"/>
      <c r="IDF120" s="95"/>
      <c r="IDG120" s="95"/>
      <c r="IDH120" s="95"/>
      <c r="IDI120" s="95"/>
      <c r="IDJ120" s="95"/>
      <c r="IDK120" s="95"/>
      <c r="IDL120" s="95"/>
      <c r="IDM120" s="95"/>
      <c r="IDN120" s="95"/>
      <c r="IDO120" s="95"/>
      <c r="IDP120" s="95"/>
      <c r="IDQ120" s="95"/>
      <c r="IDR120" s="95"/>
      <c r="IDS120" s="95"/>
      <c r="IDT120" s="95"/>
      <c r="IDU120" s="95"/>
      <c r="IDV120" s="95"/>
      <c r="IDW120" s="95"/>
      <c r="IDX120" s="95"/>
      <c r="IDY120" s="95"/>
      <c r="IDZ120" s="95"/>
      <c r="IEA120" s="95"/>
      <c r="IEB120" s="95"/>
      <c r="IEC120" s="95"/>
      <c r="IED120" s="95"/>
      <c r="IEE120" s="95"/>
      <c r="IEF120" s="95"/>
      <c r="IEG120" s="95"/>
      <c r="IEH120" s="95"/>
      <c r="IEI120" s="95"/>
      <c r="IEJ120" s="95"/>
      <c r="IEK120" s="95"/>
      <c r="IEL120" s="95"/>
      <c r="IEM120" s="95"/>
      <c r="IEN120" s="95"/>
      <c r="IEO120" s="95"/>
      <c r="IEP120" s="95"/>
      <c r="IEQ120" s="95"/>
      <c r="IER120" s="95"/>
      <c r="IES120" s="95"/>
      <c r="IET120" s="95"/>
      <c r="IEU120" s="95"/>
      <c r="IEV120" s="95"/>
      <c r="IEW120" s="95"/>
      <c r="IEX120" s="95"/>
      <c r="IEY120" s="95"/>
      <c r="IEZ120" s="95"/>
      <c r="IFA120" s="95"/>
      <c r="IFB120" s="95"/>
      <c r="IFC120" s="95"/>
      <c r="IFD120" s="95"/>
      <c r="IFE120" s="95"/>
      <c r="IFF120" s="95"/>
      <c r="IFG120" s="95"/>
      <c r="IFH120" s="95"/>
      <c r="IFI120" s="95"/>
      <c r="IFJ120" s="95"/>
      <c r="IFK120" s="95"/>
      <c r="IFL120" s="95"/>
      <c r="IFM120" s="95"/>
      <c r="IFN120" s="95"/>
      <c r="IFO120" s="95"/>
      <c r="IFP120" s="95"/>
      <c r="IFQ120" s="95"/>
      <c r="IFR120" s="95"/>
      <c r="IFS120" s="95"/>
      <c r="IFT120" s="95"/>
      <c r="IFU120" s="95"/>
      <c r="IFV120" s="95"/>
      <c r="IFW120" s="95"/>
      <c r="IFX120" s="95"/>
      <c r="IFY120" s="95"/>
      <c r="IFZ120" s="95"/>
      <c r="IGA120" s="95"/>
      <c r="IGB120" s="95"/>
      <c r="IGC120" s="95"/>
      <c r="IGD120" s="95"/>
      <c r="IGE120" s="95"/>
      <c r="IGF120" s="95"/>
      <c r="IGG120" s="95"/>
      <c r="IGH120" s="95"/>
      <c r="IGI120" s="95"/>
      <c r="IGJ120" s="95"/>
      <c r="IGK120" s="95"/>
      <c r="IGL120" s="95"/>
      <c r="IGM120" s="95"/>
      <c r="IGN120" s="95"/>
      <c r="IGO120" s="95"/>
      <c r="IGP120" s="95"/>
      <c r="IGQ120" s="95"/>
      <c r="IGR120" s="95"/>
      <c r="IGS120" s="95"/>
      <c r="IGT120" s="95"/>
      <c r="IGU120" s="95"/>
      <c r="IGV120" s="95"/>
      <c r="IGW120" s="95"/>
      <c r="IGX120" s="95"/>
      <c r="IGY120" s="95"/>
      <c r="IGZ120" s="95"/>
      <c r="IHA120" s="95"/>
      <c r="IHB120" s="95"/>
      <c r="IHC120" s="95"/>
      <c r="IHD120" s="95"/>
      <c r="IHE120" s="95"/>
      <c r="IHF120" s="95"/>
      <c r="IHG120" s="95"/>
      <c r="IHH120" s="95"/>
      <c r="IHI120" s="95"/>
      <c r="IHJ120" s="95"/>
      <c r="IHK120" s="95"/>
      <c r="IHL120" s="95"/>
      <c r="IHM120" s="95"/>
      <c r="IHN120" s="95"/>
      <c r="IHO120" s="95"/>
      <c r="IHP120" s="95"/>
      <c r="IHQ120" s="95"/>
      <c r="IHR120" s="95"/>
      <c r="IHS120" s="95"/>
      <c r="IHT120" s="95"/>
      <c r="IHU120" s="95"/>
      <c r="IHV120" s="95"/>
      <c r="IHW120" s="95"/>
      <c r="IHX120" s="95"/>
      <c r="IHY120" s="95"/>
      <c r="IHZ120" s="95"/>
      <c r="IIA120" s="95"/>
      <c r="IIB120" s="95"/>
      <c r="IIC120" s="95"/>
      <c r="IID120" s="95"/>
      <c r="IIE120" s="95"/>
      <c r="IIF120" s="95"/>
      <c r="IIG120" s="95"/>
      <c r="IIH120" s="95"/>
      <c r="III120" s="95"/>
      <c r="IIJ120" s="95"/>
      <c r="IIK120" s="95"/>
      <c r="IIL120" s="95"/>
      <c r="IIM120" s="95"/>
      <c r="IIN120" s="95"/>
      <c r="IIO120" s="95"/>
      <c r="IIP120" s="95"/>
      <c r="IIQ120" s="95"/>
      <c r="IIR120" s="95"/>
      <c r="IIS120" s="95"/>
      <c r="IIT120" s="95"/>
      <c r="IIU120" s="95"/>
      <c r="IIV120" s="95"/>
      <c r="IIW120" s="95"/>
      <c r="IIX120" s="95"/>
      <c r="IIY120" s="95"/>
      <c r="IIZ120" s="95"/>
      <c r="IJA120" s="95"/>
      <c r="IJB120" s="95"/>
      <c r="IJC120" s="95"/>
      <c r="IJD120" s="95"/>
      <c r="IJE120" s="95"/>
      <c r="IJF120" s="95"/>
      <c r="IJG120" s="95"/>
      <c r="IJH120" s="95"/>
      <c r="IJI120" s="95"/>
      <c r="IJJ120" s="95"/>
      <c r="IJK120" s="95"/>
      <c r="IJL120" s="95"/>
      <c r="IJM120" s="95"/>
      <c r="IJN120" s="95"/>
      <c r="IJO120" s="95"/>
      <c r="IJP120" s="95"/>
      <c r="IJQ120" s="95"/>
      <c r="IJR120" s="95"/>
      <c r="IJS120" s="95"/>
      <c r="IJT120" s="95"/>
      <c r="IJU120" s="95"/>
      <c r="IJV120" s="95"/>
      <c r="IJW120" s="95"/>
      <c r="IJX120" s="95"/>
      <c r="IJY120" s="95"/>
      <c r="IJZ120" s="95"/>
      <c r="IKA120" s="95"/>
      <c r="IKB120" s="95"/>
      <c r="IKC120" s="95"/>
      <c r="IKD120" s="95"/>
      <c r="IKE120" s="95"/>
      <c r="IKF120" s="95"/>
      <c r="IKG120" s="95"/>
      <c r="IKH120" s="95"/>
      <c r="IKI120" s="95"/>
      <c r="IKJ120" s="95"/>
      <c r="IKK120" s="95"/>
      <c r="IKL120" s="95"/>
      <c r="IKM120" s="95"/>
      <c r="IKN120" s="95"/>
      <c r="IKO120" s="95"/>
      <c r="IKP120" s="95"/>
      <c r="IKQ120" s="95"/>
      <c r="IKR120" s="95"/>
      <c r="IKS120" s="95"/>
      <c r="IKT120" s="95"/>
      <c r="IKU120" s="95"/>
      <c r="IKV120" s="95"/>
      <c r="IKW120" s="95"/>
      <c r="IKX120" s="95"/>
      <c r="IKY120" s="95"/>
      <c r="IKZ120" s="95"/>
      <c r="ILA120" s="95"/>
      <c r="ILB120" s="95"/>
      <c r="ILC120" s="95"/>
      <c r="ILD120" s="95"/>
      <c r="ILE120" s="95"/>
      <c r="ILF120" s="95"/>
      <c r="ILG120" s="95"/>
      <c r="ILH120" s="95"/>
      <c r="ILI120" s="95"/>
      <c r="ILJ120" s="95"/>
      <c r="ILK120" s="95"/>
      <c r="ILL120" s="95"/>
      <c r="ILM120" s="95"/>
      <c r="ILN120" s="95"/>
      <c r="ILO120" s="95"/>
      <c r="ILP120" s="95"/>
      <c r="ILQ120" s="95"/>
      <c r="ILR120" s="95"/>
      <c r="ILS120" s="95"/>
      <c r="ILT120" s="95"/>
      <c r="ILU120" s="95"/>
      <c r="ILV120" s="95"/>
      <c r="ILW120" s="95"/>
      <c r="ILX120" s="95"/>
      <c r="ILY120" s="95"/>
      <c r="ILZ120" s="95"/>
      <c r="IMA120" s="95"/>
      <c r="IMB120" s="95"/>
      <c r="IMC120" s="95"/>
      <c r="IMD120" s="95"/>
      <c r="IME120" s="95"/>
      <c r="IMF120" s="95"/>
      <c r="IMG120" s="95"/>
      <c r="IMH120" s="95"/>
      <c r="IMI120" s="95"/>
      <c r="IMJ120" s="95"/>
      <c r="IMK120" s="95"/>
      <c r="IML120" s="95"/>
      <c r="IMM120" s="95"/>
      <c r="IMN120" s="95"/>
      <c r="IMO120" s="95"/>
      <c r="IMP120" s="95"/>
      <c r="IMQ120" s="95"/>
      <c r="IMR120" s="95"/>
      <c r="IMS120" s="95"/>
      <c r="IMT120" s="95"/>
      <c r="IMU120" s="95"/>
      <c r="IMV120" s="95"/>
      <c r="IMW120" s="95"/>
      <c r="IMX120" s="95"/>
      <c r="IMY120" s="95"/>
      <c r="IMZ120" s="95"/>
      <c r="INA120" s="95"/>
      <c r="INB120" s="95"/>
      <c r="INC120" s="95"/>
      <c r="IND120" s="95"/>
      <c r="INE120" s="95"/>
      <c r="INF120" s="95"/>
      <c r="ING120" s="95"/>
      <c r="INH120" s="95"/>
      <c r="INI120" s="95"/>
      <c r="INJ120" s="95"/>
      <c r="INK120" s="95"/>
      <c r="INL120" s="95"/>
      <c r="INM120" s="95"/>
      <c r="INN120" s="95"/>
      <c r="INO120" s="95"/>
      <c r="INP120" s="95"/>
      <c r="INQ120" s="95"/>
      <c r="INR120" s="95"/>
      <c r="INS120" s="95"/>
      <c r="INT120" s="95"/>
      <c r="INU120" s="95"/>
      <c r="INV120" s="95"/>
      <c r="INW120" s="95"/>
      <c r="INX120" s="95"/>
      <c r="INY120" s="95"/>
      <c r="INZ120" s="95"/>
      <c r="IOA120" s="95"/>
      <c r="IOB120" s="95"/>
      <c r="IOC120" s="95"/>
      <c r="IOD120" s="95"/>
      <c r="IOE120" s="95"/>
      <c r="IOF120" s="95"/>
      <c r="IOG120" s="95"/>
      <c r="IOH120" s="95"/>
      <c r="IOI120" s="95"/>
      <c r="IOJ120" s="95"/>
      <c r="IOK120" s="95"/>
      <c r="IOL120" s="95"/>
      <c r="IOM120" s="95"/>
      <c r="ION120" s="95"/>
      <c r="IOO120" s="95"/>
      <c r="IOP120" s="95"/>
      <c r="IOQ120" s="95"/>
      <c r="IOR120" s="95"/>
      <c r="IOS120" s="95"/>
      <c r="IOT120" s="95"/>
      <c r="IOU120" s="95"/>
      <c r="IOV120" s="95"/>
      <c r="IOW120" s="95"/>
      <c r="IOX120" s="95"/>
      <c r="IOY120" s="95"/>
      <c r="IOZ120" s="95"/>
      <c r="IPA120" s="95"/>
      <c r="IPB120" s="95"/>
      <c r="IPC120" s="95"/>
      <c r="IPD120" s="95"/>
      <c r="IPE120" s="95"/>
      <c r="IPF120" s="95"/>
      <c r="IPG120" s="95"/>
      <c r="IPH120" s="95"/>
      <c r="IPI120" s="95"/>
      <c r="IPJ120" s="95"/>
      <c r="IPK120" s="95"/>
      <c r="IPL120" s="95"/>
      <c r="IPM120" s="95"/>
      <c r="IPN120" s="95"/>
      <c r="IPO120" s="95"/>
      <c r="IPP120" s="95"/>
      <c r="IPQ120" s="95"/>
      <c r="IPR120" s="95"/>
      <c r="IPS120" s="95"/>
      <c r="IPT120" s="95"/>
      <c r="IPU120" s="95"/>
      <c r="IPV120" s="95"/>
      <c r="IPW120" s="95"/>
      <c r="IPX120" s="95"/>
      <c r="IPY120" s="95"/>
      <c r="IPZ120" s="95"/>
      <c r="IQA120" s="95"/>
      <c r="IQB120" s="95"/>
      <c r="IQC120" s="95"/>
      <c r="IQD120" s="95"/>
      <c r="IQE120" s="95"/>
      <c r="IQF120" s="95"/>
      <c r="IQG120" s="95"/>
      <c r="IQH120" s="95"/>
      <c r="IQI120" s="95"/>
      <c r="IQJ120" s="95"/>
      <c r="IQK120" s="95"/>
      <c r="IQL120" s="95"/>
      <c r="IQM120" s="95"/>
      <c r="IQN120" s="95"/>
      <c r="IQO120" s="95"/>
      <c r="IQP120" s="95"/>
      <c r="IQQ120" s="95"/>
      <c r="IQR120" s="95"/>
      <c r="IQS120" s="95"/>
      <c r="IQT120" s="95"/>
      <c r="IQU120" s="95"/>
      <c r="IQV120" s="95"/>
      <c r="IQW120" s="95"/>
      <c r="IQX120" s="95"/>
      <c r="IQY120" s="95"/>
      <c r="IQZ120" s="95"/>
      <c r="IRA120" s="95"/>
      <c r="IRB120" s="95"/>
      <c r="IRC120" s="95"/>
      <c r="IRD120" s="95"/>
      <c r="IRE120" s="95"/>
      <c r="IRF120" s="95"/>
      <c r="IRG120" s="95"/>
      <c r="IRH120" s="95"/>
      <c r="IRI120" s="95"/>
      <c r="IRJ120" s="95"/>
      <c r="IRK120" s="95"/>
      <c r="IRL120" s="95"/>
      <c r="IRM120" s="95"/>
      <c r="IRN120" s="95"/>
      <c r="IRO120" s="95"/>
      <c r="IRP120" s="95"/>
      <c r="IRQ120" s="95"/>
      <c r="IRR120" s="95"/>
      <c r="IRS120" s="95"/>
      <c r="IRT120" s="95"/>
      <c r="IRU120" s="95"/>
      <c r="IRV120" s="95"/>
      <c r="IRW120" s="95"/>
      <c r="IRX120" s="95"/>
      <c r="IRY120" s="95"/>
      <c r="IRZ120" s="95"/>
      <c r="ISA120" s="95"/>
      <c r="ISB120" s="95"/>
      <c r="ISC120" s="95"/>
      <c r="ISD120" s="95"/>
      <c r="ISE120" s="95"/>
      <c r="ISF120" s="95"/>
      <c r="ISG120" s="95"/>
      <c r="ISH120" s="95"/>
      <c r="ISI120" s="95"/>
      <c r="ISJ120" s="95"/>
      <c r="ISK120" s="95"/>
      <c r="ISL120" s="95"/>
      <c r="ISM120" s="95"/>
      <c r="ISN120" s="95"/>
      <c r="ISO120" s="95"/>
      <c r="ISP120" s="95"/>
      <c r="ISQ120" s="95"/>
      <c r="ISR120" s="95"/>
      <c r="ISS120" s="95"/>
      <c r="IST120" s="95"/>
      <c r="ISU120" s="95"/>
      <c r="ISV120" s="95"/>
      <c r="ISW120" s="95"/>
      <c r="ISX120" s="95"/>
      <c r="ISY120" s="95"/>
      <c r="ISZ120" s="95"/>
      <c r="ITA120" s="95"/>
      <c r="ITB120" s="95"/>
      <c r="ITC120" s="95"/>
      <c r="ITD120" s="95"/>
      <c r="ITE120" s="95"/>
      <c r="ITF120" s="95"/>
      <c r="ITG120" s="95"/>
      <c r="ITH120" s="95"/>
      <c r="ITI120" s="95"/>
      <c r="ITJ120" s="95"/>
      <c r="ITK120" s="95"/>
      <c r="ITL120" s="95"/>
      <c r="ITM120" s="95"/>
      <c r="ITN120" s="95"/>
      <c r="ITO120" s="95"/>
      <c r="ITP120" s="95"/>
      <c r="ITQ120" s="95"/>
      <c r="ITR120" s="95"/>
      <c r="ITS120" s="95"/>
      <c r="ITT120" s="95"/>
      <c r="ITU120" s="95"/>
      <c r="ITV120" s="95"/>
      <c r="ITW120" s="95"/>
      <c r="ITX120" s="95"/>
      <c r="ITY120" s="95"/>
      <c r="ITZ120" s="95"/>
      <c r="IUA120" s="95"/>
      <c r="IUB120" s="95"/>
      <c r="IUC120" s="95"/>
      <c r="IUD120" s="95"/>
      <c r="IUE120" s="95"/>
      <c r="IUF120" s="95"/>
      <c r="IUG120" s="95"/>
      <c r="IUH120" s="95"/>
      <c r="IUI120" s="95"/>
      <c r="IUJ120" s="95"/>
      <c r="IUK120" s="95"/>
      <c r="IUL120" s="95"/>
      <c r="IUM120" s="95"/>
      <c r="IUN120" s="95"/>
      <c r="IUO120" s="95"/>
      <c r="IUP120" s="95"/>
      <c r="IUQ120" s="95"/>
      <c r="IUR120" s="95"/>
      <c r="IUS120" s="95"/>
      <c r="IUT120" s="95"/>
      <c r="IUU120" s="95"/>
      <c r="IUV120" s="95"/>
      <c r="IUW120" s="95"/>
      <c r="IUX120" s="95"/>
      <c r="IUY120" s="95"/>
      <c r="IUZ120" s="95"/>
      <c r="IVA120" s="95"/>
      <c r="IVB120" s="95"/>
      <c r="IVC120" s="95"/>
      <c r="IVD120" s="95"/>
      <c r="IVE120" s="95"/>
      <c r="IVF120" s="95"/>
      <c r="IVG120" s="95"/>
      <c r="IVH120" s="95"/>
      <c r="IVI120" s="95"/>
      <c r="IVJ120" s="95"/>
      <c r="IVK120" s="95"/>
      <c r="IVL120" s="95"/>
      <c r="IVM120" s="95"/>
      <c r="IVN120" s="95"/>
      <c r="IVO120" s="95"/>
      <c r="IVP120" s="95"/>
      <c r="IVQ120" s="95"/>
      <c r="IVR120" s="95"/>
      <c r="IVS120" s="95"/>
      <c r="IVT120" s="95"/>
      <c r="IVU120" s="95"/>
      <c r="IVV120" s="95"/>
      <c r="IVW120" s="95"/>
      <c r="IVX120" s="95"/>
      <c r="IVY120" s="95"/>
      <c r="IVZ120" s="95"/>
      <c r="IWA120" s="95"/>
      <c r="IWB120" s="95"/>
      <c r="IWC120" s="95"/>
      <c r="IWD120" s="95"/>
      <c r="IWE120" s="95"/>
      <c r="IWF120" s="95"/>
      <c r="IWG120" s="95"/>
      <c r="IWH120" s="95"/>
      <c r="IWI120" s="95"/>
      <c r="IWJ120" s="95"/>
      <c r="IWK120" s="95"/>
      <c r="IWL120" s="95"/>
      <c r="IWM120" s="95"/>
      <c r="IWN120" s="95"/>
      <c r="IWO120" s="95"/>
      <c r="IWP120" s="95"/>
      <c r="IWQ120" s="95"/>
      <c r="IWR120" s="95"/>
      <c r="IWS120" s="95"/>
      <c r="IWT120" s="95"/>
      <c r="IWU120" s="95"/>
      <c r="IWV120" s="95"/>
      <c r="IWW120" s="95"/>
      <c r="IWX120" s="95"/>
      <c r="IWY120" s="95"/>
      <c r="IWZ120" s="95"/>
      <c r="IXA120" s="95"/>
      <c r="IXB120" s="95"/>
      <c r="IXC120" s="95"/>
      <c r="IXD120" s="95"/>
      <c r="IXE120" s="95"/>
      <c r="IXF120" s="95"/>
      <c r="IXG120" s="95"/>
      <c r="IXH120" s="95"/>
      <c r="IXI120" s="95"/>
      <c r="IXJ120" s="95"/>
      <c r="IXK120" s="95"/>
      <c r="IXL120" s="95"/>
      <c r="IXM120" s="95"/>
      <c r="IXN120" s="95"/>
      <c r="IXO120" s="95"/>
      <c r="IXP120" s="95"/>
      <c r="IXQ120" s="95"/>
      <c r="IXR120" s="95"/>
      <c r="IXS120" s="95"/>
      <c r="IXT120" s="95"/>
      <c r="IXU120" s="95"/>
      <c r="IXV120" s="95"/>
      <c r="IXW120" s="95"/>
      <c r="IXX120" s="95"/>
      <c r="IXY120" s="95"/>
      <c r="IXZ120" s="95"/>
      <c r="IYA120" s="95"/>
      <c r="IYB120" s="95"/>
      <c r="IYC120" s="95"/>
      <c r="IYD120" s="95"/>
      <c r="IYE120" s="95"/>
      <c r="IYF120" s="95"/>
      <c r="IYG120" s="95"/>
      <c r="IYH120" s="95"/>
      <c r="IYI120" s="95"/>
      <c r="IYJ120" s="95"/>
      <c r="IYK120" s="95"/>
      <c r="IYL120" s="95"/>
      <c r="IYM120" s="95"/>
      <c r="IYN120" s="95"/>
      <c r="IYO120" s="95"/>
      <c r="IYP120" s="95"/>
      <c r="IYQ120" s="95"/>
      <c r="IYR120" s="95"/>
      <c r="IYS120" s="95"/>
      <c r="IYT120" s="95"/>
      <c r="IYU120" s="95"/>
      <c r="IYV120" s="95"/>
      <c r="IYW120" s="95"/>
      <c r="IYX120" s="95"/>
      <c r="IYY120" s="95"/>
      <c r="IYZ120" s="95"/>
      <c r="IZA120" s="95"/>
      <c r="IZB120" s="95"/>
      <c r="IZC120" s="95"/>
      <c r="IZD120" s="95"/>
      <c r="IZE120" s="95"/>
      <c r="IZF120" s="95"/>
      <c r="IZG120" s="95"/>
      <c r="IZH120" s="95"/>
      <c r="IZI120" s="95"/>
      <c r="IZJ120" s="95"/>
      <c r="IZK120" s="95"/>
      <c r="IZL120" s="95"/>
      <c r="IZM120" s="95"/>
      <c r="IZN120" s="95"/>
      <c r="IZO120" s="95"/>
      <c r="IZP120" s="95"/>
      <c r="IZQ120" s="95"/>
      <c r="IZR120" s="95"/>
      <c r="IZS120" s="95"/>
      <c r="IZT120" s="95"/>
      <c r="IZU120" s="95"/>
      <c r="IZV120" s="95"/>
      <c r="IZW120" s="95"/>
      <c r="IZX120" s="95"/>
      <c r="IZY120" s="95"/>
      <c r="IZZ120" s="95"/>
      <c r="JAA120" s="95"/>
      <c r="JAB120" s="95"/>
      <c r="JAC120" s="95"/>
      <c r="JAD120" s="95"/>
      <c r="JAE120" s="95"/>
      <c r="JAF120" s="95"/>
      <c r="JAG120" s="95"/>
      <c r="JAH120" s="95"/>
      <c r="JAI120" s="95"/>
      <c r="JAJ120" s="95"/>
      <c r="JAK120" s="95"/>
      <c r="JAL120" s="95"/>
      <c r="JAM120" s="95"/>
      <c r="JAN120" s="95"/>
      <c r="JAO120" s="95"/>
      <c r="JAP120" s="95"/>
      <c r="JAQ120" s="95"/>
      <c r="JAR120" s="95"/>
      <c r="JAS120" s="95"/>
      <c r="JAT120" s="95"/>
      <c r="JAU120" s="95"/>
      <c r="JAV120" s="95"/>
      <c r="JAW120" s="95"/>
      <c r="JAX120" s="95"/>
      <c r="JAY120" s="95"/>
      <c r="JAZ120" s="95"/>
      <c r="JBA120" s="95"/>
      <c r="JBB120" s="95"/>
      <c r="JBC120" s="95"/>
      <c r="JBD120" s="95"/>
      <c r="JBE120" s="95"/>
      <c r="JBF120" s="95"/>
      <c r="JBG120" s="95"/>
      <c r="JBH120" s="95"/>
      <c r="JBI120" s="95"/>
      <c r="JBJ120" s="95"/>
      <c r="JBK120" s="95"/>
      <c r="JBL120" s="95"/>
      <c r="JBM120" s="95"/>
      <c r="JBN120" s="95"/>
      <c r="JBO120" s="95"/>
      <c r="JBP120" s="95"/>
      <c r="JBQ120" s="95"/>
      <c r="JBR120" s="95"/>
      <c r="JBS120" s="95"/>
      <c r="JBT120" s="95"/>
      <c r="JBU120" s="95"/>
      <c r="JBV120" s="95"/>
      <c r="JBW120" s="95"/>
      <c r="JBX120" s="95"/>
      <c r="JBY120" s="95"/>
      <c r="JBZ120" s="95"/>
      <c r="JCA120" s="95"/>
      <c r="JCB120" s="95"/>
      <c r="JCC120" s="95"/>
      <c r="JCD120" s="95"/>
      <c r="JCE120" s="95"/>
      <c r="JCF120" s="95"/>
      <c r="JCG120" s="95"/>
      <c r="JCH120" s="95"/>
      <c r="JCI120" s="95"/>
      <c r="JCJ120" s="95"/>
      <c r="JCK120" s="95"/>
      <c r="JCL120" s="95"/>
      <c r="JCM120" s="95"/>
      <c r="JCN120" s="95"/>
      <c r="JCO120" s="95"/>
      <c r="JCP120" s="95"/>
      <c r="JCQ120" s="95"/>
      <c r="JCR120" s="95"/>
      <c r="JCS120" s="95"/>
      <c r="JCT120" s="95"/>
      <c r="JCU120" s="95"/>
      <c r="JCV120" s="95"/>
      <c r="JCW120" s="95"/>
      <c r="JCX120" s="95"/>
      <c r="JCY120" s="95"/>
      <c r="JCZ120" s="95"/>
      <c r="JDA120" s="95"/>
      <c r="JDB120" s="95"/>
      <c r="JDC120" s="95"/>
      <c r="JDD120" s="95"/>
      <c r="JDE120" s="95"/>
      <c r="JDF120" s="95"/>
      <c r="JDG120" s="95"/>
      <c r="JDH120" s="95"/>
      <c r="JDI120" s="95"/>
      <c r="JDJ120" s="95"/>
      <c r="JDK120" s="95"/>
      <c r="JDL120" s="95"/>
      <c r="JDM120" s="95"/>
      <c r="JDN120" s="95"/>
      <c r="JDO120" s="95"/>
      <c r="JDP120" s="95"/>
      <c r="JDQ120" s="95"/>
      <c r="JDR120" s="95"/>
      <c r="JDS120" s="95"/>
      <c r="JDT120" s="95"/>
      <c r="JDU120" s="95"/>
      <c r="JDV120" s="95"/>
      <c r="JDW120" s="95"/>
      <c r="JDX120" s="95"/>
      <c r="JDY120" s="95"/>
      <c r="JDZ120" s="95"/>
      <c r="JEA120" s="95"/>
      <c r="JEB120" s="95"/>
      <c r="JEC120" s="95"/>
      <c r="JED120" s="95"/>
      <c r="JEE120" s="95"/>
      <c r="JEF120" s="95"/>
      <c r="JEG120" s="95"/>
      <c r="JEH120" s="95"/>
      <c r="JEI120" s="95"/>
      <c r="JEJ120" s="95"/>
      <c r="JEK120" s="95"/>
      <c r="JEL120" s="95"/>
      <c r="JEM120" s="95"/>
      <c r="JEN120" s="95"/>
      <c r="JEO120" s="95"/>
      <c r="JEP120" s="95"/>
      <c r="JEQ120" s="95"/>
      <c r="JER120" s="95"/>
      <c r="JES120" s="95"/>
      <c r="JET120" s="95"/>
      <c r="JEU120" s="95"/>
      <c r="JEV120" s="95"/>
      <c r="JEW120" s="95"/>
      <c r="JEX120" s="95"/>
      <c r="JEY120" s="95"/>
      <c r="JEZ120" s="95"/>
      <c r="JFA120" s="95"/>
      <c r="JFB120" s="95"/>
      <c r="JFC120" s="95"/>
      <c r="JFD120" s="95"/>
      <c r="JFE120" s="95"/>
      <c r="JFF120" s="95"/>
      <c r="JFG120" s="95"/>
      <c r="JFH120" s="95"/>
      <c r="JFI120" s="95"/>
      <c r="JFJ120" s="95"/>
      <c r="JFK120" s="95"/>
      <c r="JFL120" s="95"/>
      <c r="JFM120" s="95"/>
      <c r="JFN120" s="95"/>
      <c r="JFO120" s="95"/>
      <c r="JFP120" s="95"/>
      <c r="JFQ120" s="95"/>
      <c r="JFR120" s="95"/>
      <c r="JFS120" s="95"/>
      <c r="JFT120" s="95"/>
      <c r="JFU120" s="95"/>
      <c r="JFV120" s="95"/>
      <c r="JFW120" s="95"/>
      <c r="JFX120" s="95"/>
      <c r="JFY120" s="95"/>
      <c r="JFZ120" s="95"/>
      <c r="JGA120" s="95"/>
      <c r="JGB120" s="95"/>
      <c r="JGC120" s="95"/>
      <c r="JGD120" s="95"/>
      <c r="JGE120" s="95"/>
      <c r="JGF120" s="95"/>
      <c r="JGG120" s="95"/>
      <c r="JGH120" s="95"/>
      <c r="JGI120" s="95"/>
      <c r="JGJ120" s="95"/>
      <c r="JGK120" s="95"/>
      <c r="JGL120" s="95"/>
      <c r="JGM120" s="95"/>
      <c r="JGN120" s="95"/>
      <c r="JGO120" s="95"/>
      <c r="JGP120" s="95"/>
      <c r="JGQ120" s="95"/>
      <c r="JGR120" s="95"/>
      <c r="JGS120" s="95"/>
      <c r="JGT120" s="95"/>
      <c r="JGU120" s="95"/>
      <c r="JGV120" s="95"/>
      <c r="JGW120" s="95"/>
      <c r="JGX120" s="95"/>
      <c r="JGY120" s="95"/>
      <c r="JGZ120" s="95"/>
      <c r="JHA120" s="95"/>
      <c r="JHB120" s="95"/>
      <c r="JHC120" s="95"/>
      <c r="JHD120" s="95"/>
      <c r="JHE120" s="95"/>
      <c r="JHF120" s="95"/>
      <c r="JHG120" s="95"/>
      <c r="JHH120" s="95"/>
      <c r="JHI120" s="95"/>
      <c r="JHJ120" s="95"/>
      <c r="JHK120" s="95"/>
      <c r="JHL120" s="95"/>
      <c r="JHM120" s="95"/>
      <c r="JHN120" s="95"/>
      <c r="JHO120" s="95"/>
      <c r="JHP120" s="95"/>
      <c r="JHQ120" s="95"/>
      <c r="JHR120" s="95"/>
      <c r="JHS120" s="95"/>
      <c r="JHT120" s="95"/>
      <c r="JHU120" s="95"/>
      <c r="JHV120" s="95"/>
      <c r="JHW120" s="95"/>
      <c r="JHX120" s="95"/>
      <c r="JHY120" s="95"/>
      <c r="JHZ120" s="95"/>
      <c r="JIA120" s="95"/>
      <c r="JIB120" s="95"/>
      <c r="JIC120" s="95"/>
      <c r="JID120" s="95"/>
      <c r="JIE120" s="95"/>
      <c r="JIF120" s="95"/>
      <c r="JIG120" s="95"/>
      <c r="JIH120" s="95"/>
      <c r="JII120" s="95"/>
      <c r="JIJ120" s="95"/>
      <c r="JIK120" s="95"/>
      <c r="JIL120" s="95"/>
      <c r="JIM120" s="95"/>
      <c r="JIN120" s="95"/>
      <c r="JIO120" s="95"/>
      <c r="JIP120" s="95"/>
      <c r="JIQ120" s="95"/>
      <c r="JIR120" s="95"/>
      <c r="JIS120" s="95"/>
      <c r="JIT120" s="95"/>
      <c r="JIU120" s="95"/>
      <c r="JIV120" s="95"/>
      <c r="JIW120" s="95"/>
      <c r="JIX120" s="95"/>
      <c r="JIY120" s="95"/>
      <c r="JIZ120" s="95"/>
      <c r="JJA120" s="95"/>
      <c r="JJB120" s="95"/>
      <c r="JJC120" s="95"/>
      <c r="JJD120" s="95"/>
      <c r="JJE120" s="95"/>
      <c r="JJF120" s="95"/>
      <c r="JJG120" s="95"/>
      <c r="JJH120" s="95"/>
      <c r="JJI120" s="95"/>
      <c r="JJJ120" s="95"/>
      <c r="JJK120" s="95"/>
      <c r="JJL120" s="95"/>
      <c r="JJM120" s="95"/>
      <c r="JJN120" s="95"/>
      <c r="JJO120" s="95"/>
      <c r="JJP120" s="95"/>
      <c r="JJQ120" s="95"/>
      <c r="JJR120" s="95"/>
      <c r="JJS120" s="95"/>
      <c r="JJT120" s="95"/>
      <c r="JJU120" s="95"/>
      <c r="JJV120" s="95"/>
      <c r="JJW120" s="95"/>
      <c r="JJX120" s="95"/>
      <c r="JJY120" s="95"/>
      <c r="JJZ120" s="95"/>
      <c r="JKA120" s="95"/>
      <c r="JKB120" s="95"/>
      <c r="JKC120" s="95"/>
      <c r="JKD120" s="95"/>
      <c r="JKE120" s="95"/>
      <c r="JKF120" s="95"/>
      <c r="JKG120" s="95"/>
      <c r="JKH120" s="95"/>
      <c r="JKI120" s="95"/>
      <c r="JKJ120" s="95"/>
      <c r="JKK120" s="95"/>
      <c r="JKL120" s="95"/>
      <c r="JKM120" s="95"/>
      <c r="JKN120" s="95"/>
      <c r="JKO120" s="95"/>
      <c r="JKP120" s="95"/>
      <c r="JKQ120" s="95"/>
      <c r="JKR120" s="95"/>
      <c r="JKS120" s="95"/>
      <c r="JKT120" s="95"/>
      <c r="JKU120" s="95"/>
      <c r="JKV120" s="95"/>
      <c r="JKW120" s="95"/>
      <c r="JKX120" s="95"/>
      <c r="JKY120" s="95"/>
      <c r="JKZ120" s="95"/>
      <c r="JLA120" s="95"/>
      <c r="JLB120" s="95"/>
      <c r="JLC120" s="95"/>
      <c r="JLD120" s="95"/>
      <c r="JLE120" s="95"/>
      <c r="JLF120" s="95"/>
      <c r="JLG120" s="95"/>
      <c r="JLH120" s="95"/>
      <c r="JLI120" s="95"/>
      <c r="JLJ120" s="95"/>
      <c r="JLK120" s="95"/>
      <c r="JLL120" s="95"/>
      <c r="JLM120" s="95"/>
      <c r="JLN120" s="95"/>
      <c r="JLO120" s="95"/>
      <c r="JLP120" s="95"/>
      <c r="JLQ120" s="95"/>
      <c r="JLR120" s="95"/>
      <c r="JLS120" s="95"/>
      <c r="JLT120" s="95"/>
      <c r="JLU120" s="95"/>
      <c r="JLV120" s="95"/>
      <c r="JLW120" s="95"/>
      <c r="JLX120" s="95"/>
      <c r="JLY120" s="95"/>
      <c r="JLZ120" s="95"/>
      <c r="JMA120" s="95"/>
      <c r="JMB120" s="95"/>
      <c r="JMC120" s="95"/>
      <c r="JMD120" s="95"/>
      <c r="JME120" s="95"/>
      <c r="JMF120" s="95"/>
      <c r="JMG120" s="95"/>
      <c r="JMH120" s="95"/>
      <c r="JMI120" s="95"/>
      <c r="JMJ120" s="95"/>
      <c r="JMK120" s="95"/>
      <c r="JML120" s="95"/>
      <c r="JMM120" s="95"/>
      <c r="JMN120" s="95"/>
      <c r="JMO120" s="95"/>
      <c r="JMP120" s="95"/>
      <c r="JMQ120" s="95"/>
      <c r="JMR120" s="95"/>
      <c r="JMS120" s="95"/>
      <c r="JMT120" s="95"/>
      <c r="JMU120" s="95"/>
      <c r="JMV120" s="95"/>
      <c r="JMW120" s="95"/>
      <c r="JMX120" s="95"/>
      <c r="JMY120" s="95"/>
      <c r="JMZ120" s="95"/>
      <c r="JNA120" s="95"/>
      <c r="JNB120" s="95"/>
      <c r="JNC120" s="95"/>
      <c r="JND120" s="95"/>
      <c r="JNE120" s="95"/>
      <c r="JNF120" s="95"/>
      <c r="JNG120" s="95"/>
      <c r="JNH120" s="95"/>
      <c r="JNI120" s="95"/>
      <c r="JNJ120" s="95"/>
      <c r="JNK120" s="95"/>
      <c r="JNL120" s="95"/>
      <c r="JNM120" s="95"/>
      <c r="JNN120" s="95"/>
      <c r="JNO120" s="95"/>
      <c r="JNP120" s="95"/>
      <c r="JNQ120" s="95"/>
      <c r="JNR120" s="95"/>
      <c r="JNS120" s="95"/>
      <c r="JNT120" s="95"/>
      <c r="JNU120" s="95"/>
      <c r="JNV120" s="95"/>
      <c r="JNW120" s="95"/>
      <c r="JNX120" s="95"/>
      <c r="JNY120" s="95"/>
      <c r="JNZ120" s="95"/>
      <c r="JOA120" s="95"/>
      <c r="JOB120" s="95"/>
      <c r="JOC120" s="95"/>
      <c r="JOD120" s="95"/>
      <c r="JOE120" s="95"/>
      <c r="JOF120" s="95"/>
      <c r="JOG120" s="95"/>
      <c r="JOH120" s="95"/>
      <c r="JOI120" s="95"/>
      <c r="JOJ120" s="95"/>
      <c r="JOK120" s="95"/>
      <c r="JOL120" s="95"/>
      <c r="JOM120" s="95"/>
      <c r="JON120" s="95"/>
      <c r="JOO120" s="95"/>
      <c r="JOP120" s="95"/>
      <c r="JOQ120" s="95"/>
      <c r="JOR120" s="95"/>
      <c r="JOS120" s="95"/>
      <c r="JOT120" s="95"/>
      <c r="JOU120" s="95"/>
      <c r="JOV120" s="95"/>
      <c r="JOW120" s="95"/>
      <c r="JOX120" s="95"/>
      <c r="JOY120" s="95"/>
      <c r="JOZ120" s="95"/>
      <c r="JPA120" s="95"/>
      <c r="JPB120" s="95"/>
      <c r="JPC120" s="95"/>
      <c r="JPD120" s="95"/>
      <c r="JPE120" s="95"/>
      <c r="JPF120" s="95"/>
      <c r="JPG120" s="95"/>
      <c r="JPH120" s="95"/>
      <c r="JPI120" s="95"/>
      <c r="JPJ120" s="95"/>
      <c r="JPK120" s="95"/>
      <c r="JPL120" s="95"/>
      <c r="JPM120" s="95"/>
      <c r="JPN120" s="95"/>
      <c r="JPO120" s="95"/>
      <c r="JPP120" s="95"/>
      <c r="JPQ120" s="95"/>
      <c r="JPR120" s="95"/>
      <c r="JPS120" s="95"/>
      <c r="JPT120" s="95"/>
      <c r="JPU120" s="95"/>
      <c r="JPV120" s="95"/>
      <c r="JPW120" s="95"/>
      <c r="JPX120" s="95"/>
      <c r="JPY120" s="95"/>
      <c r="JPZ120" s="95"/>
      <c r="JQA120" s="95"/>
      <c r="JQB120" s="95"/>
      <c r="JQC120" s="95"/>
      <c r="JQD120" s="95"/>
      <c r="JQE120" s="95"/>
      <c r="JQF120" s="95"/>
      <c r="JQG120" s="95"/>
      <c r="JQH120" s="95"/>
      <c r="JQI120" s="95"/>
      <c r="JQJ120" s="95"/>
      <c r="JQK120" s="95"/>
      <c r="JQL120" s="95"/>
      <c r="JQM120" s="95"/>
      <c r="JQN120" s="95"/>
      <c r="JQO120" s="95"/>
      <c r="JQP120" s="95"/>
      <c r="JQQ120" s="95"/>
      <c r="JQR120" s="95"/>
      <c r="JQS120" s="95"/>
      <c r="JQT120" s="95"/>
      <c r="JQU120" s="95"/>
      <c r="JQV120" s="95"/>
      <c r="JQW120" s="95"/>
      <c r="JQX120" s="95"/>
      <c r="JQY120" s="95"/>
      <c r="JQZ120" s="95"/>
      <c r="JRA120" s="95"/>
      <c r="JRB120" s="95"/>
      <c r="JRC120" s="95"/>
      <c r="JRD120" s="95"/>
      <c r="JRE120" s="95"/>
      <c r="JRF120" s="95"/>
      <c r="JRG120" s="95"/>
      <c r="JRH120" s="95"/>
      <c r="JRI120" s="95"/>
      <c r="JRJ120" s="95"/>
      <c r="JRK120" s="95"/>
      <c r="JRL120" s="95"/>
      <c r="JRM120" s="95"/>
      <c r="JRN120" s="95"/>
      <c r="JRO120" s="95"/>
      <c r="JRP120" s="95"/>
      <c r="JRQ120" s="95"/>
      <c r="JRR120" s="95"/>
      <c r="JRS120" s="95"/>
      <c r="JRT120" s="95"/>
      <c r="JRU120" s="95"/>
      <c r="JRV120" s="95"/>
      <c r="JRW120" s="95"/>
      <c r="JRX120" s="95"/>
      <c r="JRY120" s="95"/>
      <c r="JRZ120" s="95"/>
      <c r="JSA120" s="95"/>
      <c r="JSB120" s="95"/>
      <c r="JSC120" s="95"/>
      <c r="JSD120" s="95"/>
      <c r="JSE120" s="95"/>
      <c r="JSF120" s="95"/>
      <c r="JSG120" s="95"/>
      <c r="JSH120" s="95"/>
      <c r="JSI120" s="95"/>
      <c r="JSJ120" s="95"/>
      <c r="JSK120" s="95"/>
      <c r="JSL120" s="95"/>
      <c r="JSM120" s="95"/>
      <c r="JSN120" s="95"/>
      <c r="JSO120" s="95"/>
      <c r="JSP120" s="95"/>
      <c r="JSQ120" s="95"/>
      <c r="JSR120" s="95"/>
      <c r="JSS120" s="95"/>
      <c r="JST120" s="95"/>
      <c r="JSU120" s="95"/>
      <c r="JSV120" s="95"/>
      <c r="JSW120" s="95"/>
      <c r="JSX120" s="95"/>
      <c r="JSY120" s="95"/>
      <c r="JSZ120" s="95"/>
      <c r="JTA120" s="95"/>
      <c r="JTB120" s="95"/>
      <c r="JTC120" s="95"/>
      <c r="JTD120" s="95"/>
      <c r="JTE120" s="95"/>
      <c r="JTF120" s="95"/>
      <c r="JTG120" s="95"/>
      <c r="JTH120" s="95"/>
      <c r="JTI120" s="95"/>
      <c r="JTJ120" s="95"/>
      <c r="JTK120" s="95"/>
      <c r="JTL120" s="95"/>
      <c r="JTM120" s="95"/>
      <c r="JTN120" s="95"/>
      <c r="JTO120" s="95"/>
      <c r="JTP120" s="95"/>
      <c r="JTQ120" s="95"/>
      <c r="JTR120" s="95"/>
      <c r="JTS120" s="95"/>
      <c r="JTT120" s="95"/>
      <c r="JTU120" s="95"/>
      <c r="JTV120" s="95"/>
      <c r="JTW120" s="95"/>
      <c r="JTX120" s="95"/>
      <c r="JTY120" s="95"/>
      <c r="JTZ120" s="95"/>
      <c r="JUA120" s="95"/>
      <c r="JUB120" s="95"/>
      <c r="JUC120" s="95"/>
      <c r="JUD120" s="95"/>
      <c r="JUE120" s="95"/>
      <c r="JUF120" s="95"/>
      <c r="JUG120" s="95"/>
      <c r="JUH120" s="95"/>
      <c r="JUI120" s="95"/>
      <c r="JUJ120" s="95"/>
      <c r="JUK120" s="95"/>
      <c r="JUL120" s="95"/>
      <c r="JUM120" s="95"/>
      <c r="JUN120" s="95"/>
      <c r="JUO120" s="95"/>
      <c r="JUP120" s="95"/>
      <c r="JUQ120" s="95"/>
      <c r="JUR120" s="95"/>
      <c r="JUS120" s="95"/>
      <c r="JUT120" s="95"/>
      <c r="JUU120" s="95"/>
      <c r="JUV120" s="95"/>
      <c r="JUW120" s="95"/>
      <c r="JUX120" s="95"/>
      <c r="JUY120" s="95"/>
      <c r="JUZ120" s="95"/>
      <c r="JVA120" s="95"/>
      <c r="JVB120" s="95"/>
      <c r="JVC120" s="95"/>
      <c r="JVD120" s="95"/>
      <c r="JVE120" s="95"/>
      <c r="JVF120" s="95"/>
      <c r="JVG120" s="95"/>
      <c r="JVH120" s="95"/>
      <c r="JVI120" s="95"/>
      <c r="JVJ120" s="95"/>
      <c r="JVK120" s="95"/>
      <c r="JVL120" s="95"/>
      <c r="JVM120" s="95"/>
      <c r="JVN120" s="95"/>
      <c r="JVO120" s="95"/>
      <c r="JVP120" s="95"/>
      <c r="JVQ120" s="95"/>
      <c r="JVR120" s="95"/>
      <c r="JVS120" s="95"/>
      <c r="JVT120" s="95"/>
      <c r="JVU120" s="95"/>
      <c r="JVV120" s="95"/>
      <c r="JVW120" s="95"/>
      <c r="JVX120" s="95"/>
      <c r="JVY120" s="95"/>
      <c r="JVZ120" s="95"/>
      <c r="JWA120" s="95"/>
      <c r="JWB120" s="95"/>
      <c r="JWC120" s="95"/>
      <c r="JWD120" s="95"/>
      <c r="JWE120" s="95"/>
      <c r="JWF120" s="95"/>
      <c r="JWG120" s="95"/>
      <c r="JWH120" s="95"/>
      <c r="JWI120" s="95"/>
      <c r="JWJ120" s="95"/>
      <c r="JWK120" s="95"/>
      <c r="JWL120" s="95"/>
      <c r="JWM120" s="95"/>
      <c r="JWN120" s="95"/>
      <c r="JWO120" s="95"/>
      <c r="JWP120" s="95"/>
      <c r="JWQ120" s="95"/>
      <c r="JWR120" s="95"/>
      <c r="JWS120" s="95"/>
      <c r="JWT120" s="95"/>
      <c r="JWU120" s="95"/>
      <c r="JWV120" s="95"/>
      <c r="JWW120" s="95"/>
      <c r="JWX120" s="95"/>
      <c r="JWY120" s="95"/>
      <c r="JWZ120" s="95"/>
      <c r="JXA120" s="95"/>
      <c r="JXB120" s="95"/>
      <c r="JXC120" s="95"/>
      <c r="JXD120" s="95"/>
      <c r="JXE120" s="95"/>
      <c r="JXF120" s="95"/>
      <c r="JXG120" s="95"/>
      <c r="JXH120" s="95"/>
      <c r="JXI120" s="95"/>
      <c r="JXJ120" s="95"/>
      <c r="JXK120" s="95"/>
      <c r="JXL120" s="95"/>
      <c r="JXM120" s="95"/>
      <c r="JXN120" s="95"/>
      <c r="JXO120" s="95"/>
      <c r="JXP120" s="95"/>
      <c r="JXQ120" s="95"/>
      <c r="JXR120" s="95"/>
      <c r="JXS120" s="95"/>
      <c r="JXT120" s="95"/>
      <c r="JXU120" s="95"/>
      <c r="JXV120" s="95"/>
      <c r="JXW120" s="95"/>
      <c r="JXX120" s="95"/>
      <c r="JXY120" s="95"/>
      <c r="JXZ120" s="95"/>
      <c r="JYA120" s="95"/>
      <c r="JYB120" s="95"/>
      <c r="JYC120" s="95"/>
      <c r="JYD120" s="95"/>
      <c r="JYE120" s="95"/>
      <c r="JYF120" s="95"/>
      <c r="JYG120" s="95"/>
      <c r="JYH120" s="95"/>
      <c r="JYI120" s="95"/>
      <c r="JYJ120" s="95"/>
      <c r="JYK120" s="95"/>
      <c r="JYL120" s="95"/>
      <c r="JYM120" s="95"/>
      <c r="JYN120" s="95"/>
      <c r="JYO120" s="95"/>
      <c r="JYP120" s="95"/>
      <c r="JYQ120" s="95"/>
      <c r="JYR120" s="95"/>
      <c r="JYS120" s="95"/>
      <c r="JYT120" s="95"/>
      <c r="JYU120" s="95"/>
      <c r="JYV120" s="95"/>
      <c r="JYW120" s="95"/>
      <c r="JYX120" s="95"/>
      <c r="JYY120" s="95"/>
      <c r="JYZ120" s="95"/>
      <c r="JZA120" s="95"/>
      <c r="JZB120" s="95"/>
      <c r="JZC120" s="95"/>
      <c r="JZD120" s="95"/>
      <c r="JZE120" s="95"/>
      <c r="JZF120" s="95"/>
      <c r="JZG120" s="95"/>
      <c r="JZH120" s="95"/>
      <c r="JZI120" s="95"/>
      <c r="JZJ120" s="95"/>
      <c r="JZK120" s="95"/>
      <c r="JZL120" s="95"/>
      <c r="JZM120" s="95"/>
      <c r="JZN120" s="95"/>
      <c r="JZO120" s="95"/>
      <c r="JZP120" s="95"/>
      <c r="JZQ120" s="95"/>
      <c r="JZR120" s="95"/>
      <c r="JZS120" s="95"/>
      <c r="JZT120" s="95"/>
      <c r="JZU120" s="95"/>
      <c r="JZV120" s="95"/>
      <c r="JZW120" s="95"/>
      <c r="JZX120" s="95"/>
      <c r="JZY120" s="95"/>
      <c r="JZZ120" s="95"/>
      <c r="KAA120" s="95"/>
      <c r="KAB120" s="95"/>
      <c r="KAC120" s="95"/>
      <c r="KAD120" s="95"/>
      <c r="KAE120" s="95"/>
      <c r="KAF120" s="95"/>
      <c r="KAG120" s="95"/>
      <c r="KAH120" s="95"/>
      <c r="KAI120" s="95"/>
      <c r="KAJ120" s="95"/>
      <c r="KAK120" s="95"/>
      <c r="KAL120" s="95"/>
      <c r="KAM120" s="95"/>
      <c r="KAN120" s="95"/>
      <c r="KAO120" s="95"/>
      <c r="KAP120" s="95"/>
      <c r="KAQ120" s="95"/>
      <c r="KAR120" s="95"/>
      <c r="KAS120" s="95"/>
      <c r="KAT120" s="95"/>
      <c r="KAU120" s="95"/>
      <c r="KAV120" s="95"/>
      <c r="KAW120" s="95"/>
      <c r="KAX120" s="95"/>
      <c r="KAY120" s="95"/>
      <c r="KAZ120" s="95"/>
      <c r="KBA120" s="95"/>
      <c r="KBB120" s="95"/>
      <c r="KBC120" s="95"/>
      <c r="KBD120" s="95"/>
      <c r="KBE120" s="95"/>
      <c r="KBF120" s="95"/>
      <c r="KBG120" s="95"/>
      <c r="KBH120" s="95"/>
      <c r="KBI120" s="95"/>
      <c r="KBJ120" s="95"/>
      <c r="KBK120" s="95"/>
      <c r="KBL120" s="95"/>
      <c r="KBM120" s="95"/>
      <c r="KBN120" s="95"/>
      <c r="KBO120" s="95"/>
      <c r="KBP120" s="95"/>
      <c r="KBQ120" s="95"/>
      <c r="KBR120" s="95"/>
      <c r="KBS120" s="95"/>
      <c r="KBT120" s="95"/>
      <c r="KBU120" s="95"/>
      <c r="KBV120" s="95"/>
      <c r="KBW120" s="95"/>
      <c r="KBX120" s="95"/>
      <c r="KBY120" s="95"/>
      <c r="KBZ120" s="95"/>
      <c r="KCA120" s="95"/>
      <c r="KCB120" s="95"/>
      <c r="KCC120" s="95"/>
      <c r="KCD120" s="95"/>
      <c r="KCE120" s="95"/>
      <c r="KCF120" s="95"/>
      <c r="KCG120" s="95"/>
      <c r="KCH120" s="95"/>
      <c r="KCI120" s="95"/>
      <c r="KCJ120" s="95"/>
      <c r="KCK120" s="95"/>
      <c r="KCL120" s="95"/>
      <c r="KCM120" s="95"/>
      <c r="KCN120" s="95"/>
      <c r="KCO120" s="95"/>
      <c r="KCP120" s="95"/>
      <c r="KCQ120" s="95"/>
      <c r="KCR120" s="95"/>
      <c r="KCS120" s="95"/>
      <c r="KCT120" s="95"/>
      <c r="KCU120" s="95"/>
      <c r="KCV120" s="95"/>
      <c r="KCW120" s="95"/>
      <c r="KCX120" s="95"/>
      <c r="KCY120" s="95"/>
      <c r="KCZ120" s="95"/>
      <c r="KDA120" s="95"/>
      <c r="KDB120" s="95"/>
      <c r="KDC120" s="95"/>
      <c r="KDD120" s="95"/>
      <c r="KDE120" s="95"/>
      <c r="KDF120" s="95"/>
      <c r="KDG120" s="95"/>
      <c r="KDH120" s="95"/>
      <c r="KDI120" s="95"/>
      <c r="KDJ120" s="95"/>
      <c r="KDK120" s="95"/>
      <c r="KDL120" s="95"/>
      <c r="KDM120" s="95"/>
      <c r="KDN120" s="95"/>
      <c r="KDO120" s="95"/>
      <c r="KDP120" s="95"/>
      <c r="KDQ120" s="95"/>
      <c r="KDR120" s="95"/>
      <c r="KDS120" s="95"/>
      <c r="KDT120" s="95"/>
      <c r="KDU120" s="95"/>
      <c r="KDV120" s="95"/>
      <c r="KDW120" s="95"/>
      <c r="KDX120" s="95"/>
      <c r="KDY120" s="95"/>
      <c r="KDZ120" s="95"/>
      <c r="KEA120" s="95"/>
      <c r="KEB120" s="95"/>
      <c r="KEC120" s="95"/>
      <c r="KED120" s="95"/>
      <c r="KEE120" s="95"/>
      <c r="KEF120" s="95"/>
      <c r="KEG120" s="95"/>
      <c r="KEH120" s="95"/>
      <c r="KEI120" s="95"/>
      <c r="KEJ120" s="95"/>
      <c r="KEK120" s="95"/>
      <c r="KEL120" s="95"/>
      <c r="KEM120" s="95"/>
      <c r="KEN120" s="95"/>
      <c r="KEO120" s="95"/>
      <c r="KEP120" s="95"/>
      <c r="KEQ120" s="95"/>
      <c r="KER120" s="95"/>
      <c r="KES120" s="95"/>
      <c r="KET120" s="95"/>
      <c r="KEU120" s="95"/>
      <c r="KEV120" s="95"/>
      <c r="KEW120" s="95"/>
      <c r="KEX120" s="95"/>
      <c r="KEY120" s="95"/>
      <c r="KEZ120" s="95"/>
      <c r="KFA120" s="95"/>
      <c r="KFB120" s="95"/>
      <c r="KFC120" s="95"/>
      <c r="KFD120" s="95"/>
      <c r="KFE120" s="95"/>
      <c r="KFF120" s="95"/>
      <c r="KFG120" s="95"/>
      <c r="KFH120" s="95"/>
      <c r="KFI120" s="95"/>
      <c r="KFJ120" s="95"/>
      <c r="KFK120" s="95"/>
      <c r="KFL120" s="95"/>
      <c r="KFM120" s="95"/>
      <c r="KFN120" s="95"/>
      <c r="KFO120" s="95"/>
      <c r="KFP120" s="95"/>
      <c r="KFQ120" s="95"/>
      <c r="KFR120" s="95"/>
      <c r="KFS120" s="95"/>
      <c r="KFT120" s="95"/>
      <c r="KFU120" s="95"/>
      <c r="KFV120" s="95"/>
      <c r="KFW120" s="95"/>
      <c r="KFX120" s="95"/>
      <c r="KFY120" s="95"/>
      <c r="KFZ120" s="95"/>
      <c r="KGA120" s="95"/>
      <c r="KGB120" s="95"/>
      <c r="KGC120" s="95"/>
      <c r="KGD120" s="95"/>
      <c r="KGE120" s="95"/>
      <c r="KGF120" s="95"/>
      <c r="KGG120" s="95"/>
      <c r="KGH120" s="95"/>
      <c r="KGI120" s="95"/>
      <c r="KGJ120" s="95"/>
      <c r="KGK120" s="95"/>
      <c r="KGL120" s="95"/>
      <c r="KGM120" s="95"/>
      <c r="KGN120" s="95"/>
      <c r="KGO120" s="95"/>
      <c r="KGP120" s="95"/>
      <c r="KGQ120" s="95"/>
      <c r="KGR120" s="95"/>
      <c r="KGS120" s="95"/>
      <c r="KGT120" s="95"/>
      <c r="KGU120" s="95"/>
      <c r="KGV120" s="95"/>
      <c r="KGW120" s="95"/>
      <c r="KGX120" s="95"/>
      <c r="KGY120" s="95"/>
      <c r="KGZ120" s="95"/>
      <c r="KHA120" s="95"/>
      <c r="KHB120" s="95"/>
      <c r="KHC120" s="95"/>
      <c r="KHD120" s="95"/>
      <c r="KHE120" s="95"/>
      <c r="KHF120" s="95"/>
      <c r="KHG120" s="95"/>
      <c r="KHH120" s="95"/>
      <c r="KHI120" s="95"/>
      <c r="KHJ120" s="95"/>
      <c r="KHK120" s="95"/>
      <c r="KHL120" s="95"/>
      <c r="KHM120" s="95"/>
      <c r="KHN120" s="95"/>
      <c r="KHO120" s="95"/>
      <c r="KHP120" s="95"/>
      <c r="KHQ120" s="95"/>
      <c r="KHR120" s="95"/>
      <c r="KHS120" s="95"/>
      <c r="KHT120" s="95"/>
      <c r="KHU120" s="95"/>
      <c r="KHV120" s="95"/>
      <c r="KHW120" s="95"/>
      <c r="KHX120" s="95"/>
      <c r="KHY120" s="95"/>
      <c r="KHZ120" s="95"/>
      <c r="KIA120" s="95"/>
      <c r="KIB120" s="95"/>
      <c r="KIC120" s="95"/>
      <c r="KID120" s="95"/>
      <c r="KIE120" s="95"/>
      <c r="KIF120" s="95"/>
      <c r="KIG120" s="95"/>
      <c r="KIH120" s="95"/>
      <c r="KII120" s="95"/>
      <c r="KIJ120" s="95"/>
      <c r="KIK120" s="95"/>
      <c r="KIL120" s="95"/>
      <c r="KIM120" s="95"/>
      <c r="KIN120" s="95"/>
      <c r="KIO120" s="95"/>
      <c r="KIP120" s="95"/>
      <c r="KIQ120" s="95"/>
      <c r="KIR120" s="95"/>
      <c r="KIS120" s="95"/>
      <c r="KIT120" s="95"/>
      <c r="KIU120" s="95"/>
      <c r="KIV120" s="95"/>
      <c r="KIW120" s="95"/>
      <c r="KIX120" s="95"/>
      <c r="KIY120" s="95"/>
      <c r="KIZ120" s="95"/>
      <c r="KJA120" s="95"/>
      <c r="KJB120" s="95"/>
      <c r="KJC120" s="95"/>
      <c r="KJD120" s="95"/>
      <c r="KJE120" s="95"/>
      <c r="KJF120" s="95"/>
      <c r="KJG120" s="95"/>
      <c r="KJH120" s="95"/>
      <c r="KJI120" s="95"/>
      <c r="KJJ120" s="95"/>
      <c r="KJK120" s="95"/>
      <c r="KJL120" s="95"/>
      <c r="KJM120" s="95"/>
      <c r="KJN120" s="95"/>
      <c r="KJO120" s="95"/>
      <c r="KJP120" s="95"/>
      <c r="KJQ120" s="95"/>
      <c r="KJR120" s="95"/>
      <c r="KJS120" s="95"/>
      <c r="KJT120" s="95"/>
      <c r="KJU120" s="95"/>
      <c r="KJV120" s="95"/>
      <c r="KJW120" s="95"/>
      <c r="KJX120" s="95"/>
      <c r="KJY120" s="95"/>
      <c r="KJZ120" s="95"/>
      <c r="KKA120" s="95"/>
      <c r="KKB120" s="95"/>
      <c r="KKC120" s="95"/>
      <c r="KKD120" s="95"/>
      <c r="KKE120" s="95"/>
      <c r="KKF120" s="95"/>
      <c r="KKG120" s="95"/>
      <c r="KKH120" s="95"/>
      <c r="KKI120" s="95"/>
      <c r="KKJ120" s="95"/>
      <c r="KKK120" s="95"/>
      <c r="KKL120" s="95"/>
      <c r="KKM120" s="95"/>
      <c r="KKN120" s="95"/>
      <c r="KKO120" s="95"/>
      <c r="KKP120" s="95"/>
      <c r="KKQ120" s="95"/>
      <c r="KKR120" s="95"/>
      <c r="KKS120" s="95"/>
      <c r="KKT120" s="95"/>
      <c r="KKU120" s="95"/>
      <c r="KKV120" s="95"/>
      <c r="KKW120" s="95"/>
      <c r="KKX120" s="95"/>
      <c r="KKY120" s="95"/>
      <c r="KKZ120" s="95"/>
      <c r="KLA120" s="95"/>
      <c r="KLB120" s="95"/>
      <c r="KLC120" s="95"/>
      <c r="KLD120" s="95"/>
      <c r="KLE120" s="95"/>
      <c r="KLF120" s="95"/>
      <c r="KLG120" s="95"/>
      <c r="KLH120" s="95"/>
      <c r="KLI120" s="95"/>
      <c r="KLJ120" s="95"/>
      <c r="KLK120" s="95"/>
      <c r="KLL120" s="95"/>
      <c r="KLM120" s="95"/>
      <c r="KLN120" s="95"/>
      <c r="KLO120" s="95"/>
      <c r="KLP120" s="95"/>
      <c r="KLQ120" s="95"/>
      <c r="KLR120" s="95"/>
      <c r="KLS120" s="95"/>
      <c r="KLT120" s="95"/>
      <c r="KLU120" s="95"/>
      <c r="KLV120" s="95"/>
      <c r="KLW120" s="95"/>
      <c r="KLX120" s="95"/>
      <c r="KLY120" s="95"/>
      <c r="KLZ120" s="95"/>
      <c r="KMA120" s="95"/>
      <c r="KMB120" s="95"/>
      <c r="KMC120" s="95"/>
      <c r="KMD120" s="95"/>
      <c r="KME120" s="95"/>
      <c r="KMF120" s="95"/>
      <c r="KMG120" s="95"/>
      <c r="KMH120" s="95"/>
      <c r="KMI120" s="95"/>
      <c r="KMJ120" s="95"/>
      <c r="KMK120" s="95"/>
      <c r="KML120" s="95"/>
      <c r="KMM120" s="95"/>
      <c r="KMN120" s="95"/>
      <c r="KMO120" s="95"/>
      <c r="KMP120" s="95"/>
      <c r="KMQ120" s="95"/>
      <c r="KMR120" s="95"/>
      <c r="KMS120" s="95"/>
      <c r="KMT120" s="95"/>
      <c r="KMU120" s="95"/>
      <c r="KMV120" s="95"/>
      <c r="KMW120" s="95"/>
      <c r="KMX120" s="95"/>
      <c r="KMY120" s="95"/>
      <c r="KMZ120" s="95"/>
      <c r="KNA120" s="95"/>
      <c r="KNB120" s="95"/>
      <c r="KNC120" s="95"/>
      <c r="KND120" s="95"/>
      <c r="KNE120" s="95"/>
      <c r="KNF120" s="95"/>
      <c r="KNG120" s="95"/>
      <c r="KNH120" s="95"/>
      <c r="KNI120" s="95"/>
      <c r="KNJ120" s="95"/>
      <c r="KNK120" s="95"/>
      <c r="KNL120" s="95"/>
      <c r="KNM120" s="95"/>
      <c r="KNN120" s="95"/>
      <c r="KNO120" s="95"/>
      <c r="KNP120" s="95"/>
      <c r="KNQ120" s="95"/>
      <c r="KNR120" s="95"/>
      <c r="KNS120" s="95"/>
      <c r="KNT120" s="95"/>
      <c r="KNU120" s="95"/>
      <c r="KNV120" s="95"/>
      <c r="KNW120" s="95"/>
      <c r="KNX120" s="95"/>
      <c r="KNY120" s="95"/>
      <c r="KNZ120" s="95"/>
      <c r="KOA120" s="95"/>
      <c r="KOB120" s="95"/>
      <c r="KOC120" s="95"/>
      <c r="KOD120" s="95"/>
      <c r="KOE120" s="95"/>
      <c r="KOF120" s="95"/>
      <c r="KOG120" s="95"/>
      <c r="KOH120" s="95"/>
      <c r="KOI120" s="95"/>
      <c r="KOJ120" s="95"/>
      <c r="KOK120" s="95"/>
      <c r="KOL120" s="95"/>
      <c r="KOM120" s="95"/>
      <c r="KON120" s="95"/>
      <c r="KOO120" s="95"/>
      <c r="KOP120" s="95"/>
      <c r="KOQ120" s="95"/>
      <c r="KOR120" s="95"/>
      <c r="KOS120" s="95"/>
      <c r="KOT120" s="95"/>
      <c r="KOU120" s="95"/>
      <c r="KOV120" s="95"/>
      <c r="KOW120" s="95"/>
      <c r="KOX120" s="95"/>
      <c r="KOY120" s="95"/>
      <c r="KOZ120" s="95"/>
      <c r="KPA120" s="95"/>
      <c r="KPB120" s="95"/>
      <c r="KPC120" s="95"/>
      <c r="KPD120" s="95"/>
      <c r="KPE120" s="95"/>
      <c r="KPF120" s="95"/>
      <c r="KPG120" s="95"/>
      <c r="KPH120" s="95"/>
      <c r="KPI120" s="95"/>
      <c r="KPJ120" s="95"/>
      <c r="KPK120" s="95"/>
      <c r="KPL120" s="95"/>
      <c r="KPM120" s="95"/>
      <c r="KPN120" s="95"/>
      <c r="KPO120" s="95"/>
      <c r="KPP120" s="95"/>
      <c r="KPQ120" s="95"/>
      <c r="KPR120" s="95"/>
      <c r="KPS120" s="95"/>
      <c r="KPT120" s="95"/>
      <c r="KPU120" s="95"/>
      <c r="KPV120" s="95"/>
      <c r="KPW120" s="95"/>
      <c r="KPX120" s="95"/>
      <c r="KPY120" s="95"/>
      <c r="KPZ120" s="95"/>
      <c r="KQA120" s="95"/>
      <c r="KQB120" s="95"/>
      <c r="KQC120" s="95"/>
      <c r="KQD120" s="95"/>
      <c r="KQE120" s="95"/>
      <c r="KQF120" s="95"/>
      <c r="KQG120" s="95"/>
      <c r="KQH120" s="95"/>
      <c r="KQI120" s="95"/>
      <c r="KQJ120" s="95"/>
      <c r="KQK120" s="95"/>
      <c r="KQL120" s="95"/>
      <c r="KQM120" s="95"/>
      <c r="KQN120" s="95"/>
      <c r="KQO120" s="95"/>
      <c r="KQP120" s="95"/>
      <c r="KQQ120" s="95"/>
      <c r="KQR120" s="95"/>
      <c r="KQS120" s="95"/>
      <c r="KQT120" s="95"/>
      <c r="KQU120" s="95"/>
      <c r="KQV120" s="95"/>
      <c r="KQW120" s="95"/>
      <c r="KQX120" s="95"/>
      <c r="KQY120" s="95"/>
      <c r="KQZ120" s="95"/>
      <c r="KRA120" s="95"/>
      <c r="KRB120" s="95"/>
      <c r="KRC120" s="95"/>
      <c r="KRD120" s="95"/>
      <c r="KRE120" s="95"/>
      <c r="KRF120" s="95"/>
      <c r="KRG120" s="95"/>
      <c r="KRH120" s="95"/>
      <c r="KRI120" s="95"/>
      <c r="KRJ120" s="95"/>
      <c r="KRK120" s="95"/>
      <c r="KRL120" s="95"/>
      <c r="KRM120" s="95"/>
      <c r="KRN120" s="95"/>
      <c r="KRO120" s="95"/>
      <c r="KRP120" s="95"/>
      <c r="KRQ120" s="95"/>
      <c r="KRR120" s="95"/>
      <c r="KRS120" s="95"/>
      <c r="KRT120" s="95"/>
      <c r="KRU120" s="95"/>
      <c r="KRV120" s="95"/>
      <c r="KRW120" s="95"/>
      <c r="KRX120" s="95"/>
      <c r="KRY120" s="95"/>
      <c r="KRZ120" s="95"/>
      <c r="KSA120" s="95"/>
      <c r="KSB120" s="95"/>
      <c r="KSC120" s="95"/>
      <c r="KSD120" s="95"/>
      <c r="KSE120" s="95"/>
      <c r="KSF120" s="95"/>
      <c r="KSG120" s="95"/>
      <c r="KSH120" s="95"/>
      <c r="KSI120" s="95"/>
      <c r="KSJ120" s="95"/>
      <c r="KSK120" s="95"/>
      <c r="KSL120" s="95"/>
      <c r="KSM120" s="95"/>
      <c r="KSN120" s="95"/>
      <c r="KSO120" s="95"/>
      <c r="KSP120" s="95"/>
      <c r="KSQ120" s="95"/>
      <c r="KSR120" s="95"/>
      <c r="KSS120" s="95"/>
      <c r="KST120" s="95"/>
      <c r="KSU120" s="95"/>
      <c r="KSV120" s="95"/>
      <c r="KSW120" s="95"/>
      <c r="KSX120" s="95"/>
      <c r="KSY120" s="95"/>
      <c r="KSZ120" s="95"/>
      <c r="KTA120" s="95"/>
      <c r="KTB120" s="95"/>
      <c r="KTC120" s="95"/>
      <c r="KTD120" s="95"/>
      <c r="KTE120" s="95"/>
      <c r="KTF120" s="95"/>
      <c r="KTG120" s="95"/>
      <c r="KTH120" s="95"/>
      <c r="KTI120" s="95"/>
      <c r="KTJ120" s="95"/>
      <c r="KTK120" s="95"/>
      <c r="KTL120" s="95"/>
      <c r="KTM120" s="95"/>
      <c r="KTN120" s="95"/>
      <c r="KTO120" s="95"/>
      <c r="KTP120" s="95"/>
      <c r="KTQ120" s="95"/>
      <c r="KTR120" s="95"/>
      <c r="KTS120" s="95"/>
      <c r="KTT120" s="95"/>
      <c r="KTU120" s="95"/>
      <c r="KTV120" s="95"/>
      <c r="KTW120" s="95"/>
      <c r="KTX120" s="95"/>
      <c r="KTY120" s="95"/>
      <c r="KTZ120" s="95"/>
      <c r="KUA120" s="95"/>
      <c r="KUB120" s="95"/>
      <c r="KUC120" s="95"/>
      <c r="KUD120" s="95"/>
      <c r="KUE120" s="95"/>
      <c r="KUF120" s="95"/>
      <c r="KUG120" s="95"/>
      <c r="KUH120" s="95"/>
      <c r="KUI120" s="95"/>
      <c r="KUJ120" s="95"/>
      <c r="KUK120" s="95"/>
      <c r="KUL120" s="95"/>
      <c r="KUM120" s="95"/>
      <c r="KUN120" s="95"/>
      <c r="KUO120" s="95"/>
      <c r="KUP120" s="95"/>
      <c r="KUQ120" s="95"/>
      <c r="KUR120" s="95"/>
      <c r="KUS120" s="95"/>
      <c r="KUT120" s="95"/>
      <c r="KUU120" s="95"/>
      <c r="KUV120" s="95"/>
      <c r="KUW120" s="95"/>
      <c r="KUX120" s="95"/>
      <c r="KUY120" s="95"/>
      <c r="KUZ120" s="95"/>
      <c r="KVA120" s="95"/>
      <c r="KVB120" s="95"/>
      <c r="KVC120" s="95"/>
      <c r="KVD120" s="95"/>
      <c r="KVE120" s="95"/>
      <c r="KVF120" s="95"/>
      <c r="KVG120" s="95"/>
      <c r="KVH120" s="95"/>
      <c r="KVI120" s="95"/>
      <c r="KVJ120" s="95"/>
      <c r="KVK120" s="95"/>
      <c r="KVL120" s="95"/>
      <c r="KVM120" s="95"/>
      <c r="KVN120" s="95"/>
      <c r="KVO120" s="95"/>
      <c r="KVP120" s="95"/>
      <c r="KVQ120" s="95"/>
      <c r="KVR120" s="95"/>
      <c r="KVS120" s="95"/>
      <c r="KVT120" s="95"/>
      <c r="KVU120" s="95"/>
      <c r="KVV120" s="95"/>
      <c r="KVW120" s="95"/>
      <c r="KVX120" s="95"/>
      <c r="KVY120" s="95"/>
      <c r="KVZ120" s="95"/>
      <c r="KWA120" s="95"/>
      <c r="KWB120" s="95"/>
      <c r="KWC120" s="95"/>
      <c r="KWD120" s="95"/>
      <c r="KWE120" s="95"/>
      <c r="KWF120" s="95"/>
      <c r="KWG120" s="95"/>
      <c r="KWH120" s="95"/>
      <c r="KWI120" s="95"/>
      <c r="KWJ120" s="95"/>
      <c r="KWK120" s="95"/>
      <c r="KWL120" s="95"/>
      <c r="KWM120" s="95"/>
      <c r="KWN120" s="95"/>
      <c r="KWO120" s="95"/>
      <c r="KWP120" s="95"/>
      <c r="KWQ120" s="95"/>
      <c r="KWR120" s="95"/>
      <c r="KWS120" s="95"/>
      <c r="KWT120" s="95"/>
      <c r="KWU120" s="95"/>
      <c r="KWV120" s="95"/>
      <c r="KWW120" s="95"/>
      <c r="KWX120" s="95"/>
      <c r="KWY120" s="95"/>
      <c r="KWZ120" s="95"/>
      <c r="KXA120" s="95"/>
      <c r="KXB120" s="95"/>
      <c r="KXC120" s="95"/>
      <c r="KXD120" s="95"/>
      <c r="KXE120" s="95"/>
      <c r="KXF120" s="95"/>
      <c r="KXG120" s="95"/>
      <c r="KXH120" s="95"/>
      <c r="KXI120" s="95"/>
      <c r="KXJ120" s="95"/>
      <c r="KXK120" s="95"/>
      <c r="KXL120" s="95"/>
      <c r="KXM120" s="95"/>
      <c r="KXN120" s="95"/>
      <c r="KXO120" s="95"/>
      <c r="KXP120" s="95"/>
      <c r="KXQ120" s="95"/>
      <c r="KXR120" s="95"/>
      <c r="KXS120" s="95"/>
      <c r="KXT120" s="95"/>
      <c r="KXU120" s="95"/>
      <c r="KXV120" s="95"/>
      <c r="KXW120" s="95"/>
      <c r="KXX120" s="95"/>
      <c r="KXY120" s="95"/>
      <c r="KXZ120" s="95"/>
      <c r="KYA120" s="95"/>
      <c r="KYB120" s="95"/>
      <c r="KYC120" s="95"/>
      <c r="KYD120" s="95"/>
      <c r="KYE120" s="95"/>
      <c r="KYF120" s="95"/>
      <c r="KYG120" s="95"/>
      <c r="KYH120" s="95"/>
      <c r="KYI120" s="95"/>
      <c r="KYJ120" s="95"/>
      <c r="KYK120" s="95"/>
      <c r="KYL120" s="95"/>
      <c r="KYM120" s="95"/>
      <c r="KYN120" s="95"/>
      <c r="KYO120" s="95"/>
      <c r="KYP120" s="95"/>
      <c r="KYQ120" s="95"/>
      <c r="KYR120" s="95"/>
      <c r="KYS120" s="95"/>
      <c r="KYT120" s="95"/>
      <c r="KYU120" s="95"/>
      <c r="KYV120" s="95"/>
      <c r="KYW120" s="95"/>
      <c r="KYX120" s="95"/>
      <c r="KYY120" s="95"/>
      <c r="KYZ120" s="95"/>
      <c r="KZA120" s="95"/>
      <c r="KZB120" s="95"/>
      <c r="KZC120" s="95"/>
      <c r="KZD120" s="95"/>
      <c r="KZE120" s="95"/>
      <c r="KZF120" s="95"/>
      <c r="KZG120" s="95"/>
      <c r="KZH120" s="95"/>
      <c r="KZI120" s="95"/>
      <c r="KZJ120" s="95"/>
      <c r="KZK120" s="95"/>
      <c r="KZL120" s="95"/>
      <c r="KZM120" s="95"/>
      <c r="KZN120" s="95"/>
      <c r="KZO120" s="95"/>
      <c r="KZP120" s="95"/>
      <c r="KZQ120" s="95"/>
      <c r="KZR120" s="95"/>
      <c r="KZS120" s="95"/>
      <c r="KZT120" s="95"/>
      <c r="KZU120" s="95"/>
      <c r="KZV120" s="95"/>
      <c r="KZW120" s="95"/>
      <c r="KZX120" s="95"/>
      <c r="KZY120" s="95"/>
      <c r="KZZ120" s="95"/>
      <c r="LAA120" s="95"/>
      <c r="LAB120" s="95"/>
      <c r="LAC120" s="95"/>
      <c r="LAD120" s="95"/>
      <c r="LAE120" s="95"/>
      <c r="LAF120" s="95"/>
      <c r="LAG120" s="95"/>
      <c r="LAH120" s="95"/>
      <c r="LAI120" s="95"/>
      <c r="LAJ120" s="95"/>
      <c r="LAK120" s="95"/>
      <c r="LAL120" s="95"/>
      <c r="LAM120" s="95"/>
      <c r="LAN120" s="95"/>
      <c r="LAO120" s="95"/>
      <c r="LAP120" s="95"/>
      <c r="LAQ120" s="95"/>
      <c r="LAR120" s="95"/>
      <c r="LAS120" s="95"/>
      <c r="LAT120" s="95"/>
      <c r="LAU120" s="95"/>
      <c r="LAV120" s="95"/>
      <c r="LAW120" s="95"/>
      <c r="LAX120" s="95"/>
      <c r="LAY120" s="95"/>
      <c r="LAZ120" s="95"/>
      <c r="LBA120" s="95"/>
      <c r="LBB120" s="95"/>
      <c r="LBC120" s="95"/>
      <c r="LBD120" s="95"/>
      <c r="LBE120" s="95"/>
      <c r="LBF120" s="95"/>
      <c r="LBG120" s="95"/>
      <c r="LBH120" s="95"/>
      <c r="LBI120" s="95"/>
      <c r="LBJ120" s="95"/>
      <c r="LBK120" s="95"/>
      <c r="LBL120" s="95"/>
      <c r="LBM120" s="95"/>
      <c r="LBN120" s="95"/>
      <c r="LBO120" s="95"/>
      <c r="LBP120" s="95"/>
      <c r="LBQ120" s="95"/>
      <c r="LBR120" s="95"/>
      <c r="LBS120" s="95"/>
      <c r="LBT120" s="95"/>
      <c r="LBU120" s="95"/>
      <c r="LBV120" s="95"/>
      <c r="LBW120" s="95"/>
      <c r="LBX120" s="95"/>
      <c r="LBY120" s="95"/>
      <c r="LBZ120" s="95"/>
      <c r="LCA120" s="95"/>
      <c r="LCB120" s="95"/>
      <c r="LCC120" s="95"/>
      <c r="LCD120" s="95"/>
      <c r="LCE120" s="95"/>
      <c r="LCF120" s="95"/>
      <c r="LCG120" s="95"/>
      <c r="LCH120" s="95"/>
      <c r="LCI120" s="95"/>
      <c r="LCJ120" s="95"/>
      <c r="LCK120" s="95"/>
      <c r="LCL120" s="95"/>
      <c r="LCM120" s="95"/>
      <c r="LCN120" s="95"/>
      <c r="LCO120" s="95"/>
      <c r="LCP120" s="95"/>
      <c r="LCQ120" s="95"/>
      <c r="LCR120" s="95"/>
      <c r="LCS120" s="95"/>
      <c r="LCT120" s="95"/>
      <c r="LCU120" s="95"/>
      <c r="LCV120" s="95"/>
      <c r="LCW120" s="95"/>
      <c r="LCX120" s="95"/>
      <c r="LCY120" s="95"/>
      <c r="LCZ120" s="95"/>
      <c r="LDA120" s="95"/>
      <c r="LDB120" s="95"/>
      <c r="LDC120" s="95"/>
      <c r="LDD120" s="95"/>
      <c r="LDE120" s="95"/>
      <c r="LDF120" s="95"/>
      <c r="LDG120" s="95"/>
      <c r="LDH120" s="95"/>
      <c r="LDI120" s="95"/>
      <c r="LDJ120" s="95"/>
      <c r="LDK120" s="95"/>
      <c r="LDL120" s="95"/>
      <c r="LDM120" s="95"/>
      <c r="LDN120" s="95"/>
      <c r="LDO120" s="95"/>
      <c r="LDP120" s="95"/>
      <c r="LDQ120" s="95"/>
      <c r="LDR120" s="95"/>
      <c r="LDS120" s="95"/>
      <c r="LDT120" s="95"/>
      <c r="LDU120" s="95"/>
      <c r="LDV120" s="95"/>
      <c r="LDW120" s="95"/>
      <c r="LDX120" s="95"/>
      <c r="LDY120" s="95"/>
      <c r="LDZ120" s="95"/>
      <c r="LEA120" s="95"/>
      <c r="LEB120" s="95"/>
      <c r="LEC120" s="95"/>
      <c r="LED120" s="95"/>
      <c r="LEE120" s="95"/>
      <c r="LEF120" s="95"/>
      <c r="LEG120" s="95"/>
      <c r="LEH120" s="95"/>
      <c r="LEI120" s="95"/>
      <c r="LEJ120" s="95"/>
      <c r="LEK120" s="95"/>
      <c r="LEL120" s="95"/>
      <c r="LEM120" s="95"/>
      <c r="LEN120" s="95"/>
      <c r="LEO120" s="95"/>
      <c r="LEP120" s="95"/>
      <c r="LEQ120" s="95"/>
      <c r="LER120" s="95"/>
      <c r="LES120" s="95"/>
      <c r="LET120" s="95"/>
      <c r="LEU120" s="95"/>
      <c r="LEV120" s="95"/>
      <c r="LEW120" s="95"/>
      <c r="LEX120" s="95"/>
      <c r="LEY120" s="95"/>
      <c r="LEZ120" s="95"/>
      <c r="LFA120" s="95"/>
      <c r="LFB120" s="95"/>
      <c r="LFC120" s="95"/>
      <c r="LFD120" s="95"/>
      <c r="LFE120" s="95"/>
      <c r="LFF120" s="95"/>
      <c r="LFG120" s="95"/>
      <c r="LFH120" s="95"/>
      <c r="LFI120" s="95"/>
      <c r="LFJ120" s="95"/>
      <c r="LFK120" s="95"/>
      <c r="LFL120" s="95"/>
      <c r="LFM120" s="95"/>
      <c r="LFN120" s="95"/>
      <c r="LFO120" s="95"/>
      <c r="LFP120" s="95"/>
      <c r="LFQ120" s="95"/>
      <c r="LFR120" s="95"/>
      <c r="LFS120" s="95"/>
      <c r="LFT120" s="95"/>
      <c r="LFU120" s="95"/>
      <c r="LFV120" s="95"/>
      <c r="LFW120" s="95"/>
      <c r="LFX120" s="95"/>
      <c r="LFY120" s="95"/>
      <c r="LFZ120" s="95"/>
      <c r="LGA120" s="95"/>
      <c r="LGB120" s="95"/>
      <c r="LGC120" s="95"/>
      <c r="LGD120" s="95"/>
      <c r="LGE120" s="95"/>
      <c r="LGF120" s="95"/>
      <c r="LGG120" s="95"/>
      <c r="LGH120" s="95"/>
      <c r="LGI120" s="95"/>
      <c r="LGJ120" s="95"/>
      <c r="LGK120" s="95"/>
      <c r="LGL120" s="95"/>
      <c r="LGM120" s="95"/>
      <c r="LGN120" s="95"/>
      <c r="LGO120" s="95"/>
      <c r="LGP120" s="95"/>
      <c r="LGQ120" s="95"/>
      <c r="LGR120" s="95"/>
      <c r="LGS120" s="95"/>
      <c r="LGT120" s="95"/>
      <c r="LGU120" s="95"/>
      <c r="LGV120" s="95"/>
      <c r="LGW120" s="95"/>
      <c r="LGX120" s="95"/>
      <c r="LGY120" s="95"/>
      <c r="LGZ120" s="95"/>
      <c r="LHA120" s="95"/>
      <c r="LHB120" s="95"/>
      <c r="LHC120" s="95"/>
      <c r="LHD120" s="95"/>
      <c r="LHE120" s="95"/>
      <c r="LHF120" s="95"/>
      <c r="LHG120" s="95"/>
      <c r="LHH120" s="95"/>
      <c r="LHI120" s="95"/>
      <c r="LHJ120" s="95"/>
      <c r="LHK120" s="95"/>
      <c r="LHL120" s="95"/>
      <c r="LHM120" s="95"/>
      <c r="LHN120" s="95"/>
      <c r="LHO120" s="95"/>
      <c r="LHP120" s="95"/>
      <c r="LHQ120" s="95"/>
      <c r="LHR120" s="95"/>
      <c r="LHS120" s="95"/>
      <c r="LHT120" s="95"/>
      <c r="LHU120" s="95"/>
      <c r="LHV120" s="95"/>
      <c r="LHW120" s="95"/>
      <c r="LHX120" s="95"/>
      <c r="LHY120" s="95"/>
      <c r="LHZ120" s="95"/>
      <c r="LIA120" s="95"/>
      <c r="LIB120" s="95"/>
      <c r="LIC120" s="95"/>
      <c r="LID120" s="95"/>
      <c r="LIE120" s="95"/>
      <c r="LIF120" s="95"/>
      <c r="LIG120" s="95"/>
      <c r="LIH120" s="95"/>
      <c r="LII120" s="95"/>
      <c r="LIJ120" s="95"/>
      <c r="LIK120" s="95"/>
      <c r="LIL120" s="95"/>
      <c r="LIM120" s="95"/>
      <c r="LIN120" s="95"/>
      <c r="LIO120" s="95"/>
      <c r="LIP120" s="95"/>
      <c r="LIQ120" s="95"/>
      <c r="LIR120" s="95"/>
      <c r="LIS120" s="95"/>
      <c r="LIT120" s="95"/>
      <c r="LIU120" s="95"/>
      <c r="LIV120" s="95"/>
      <c r="LIW120" s="95"/>
      <c r="LIX120" s="95"/>
      <c r="LIY120" s="95"/>
      <c r="LIZ120" s="95"/>
      <c r="LJA120" s="95"/>
      <c r="LJB120" s="95"/>
      <c r="LJC120" s="95"/>
      <c r="LJD120" s="95"/>
      <c r="LJE120" s="95"/>
      <c r="LJF120" s="95"/>
      <c r="LJG120" s="95"/>
      <c r="LJH120" s="95"/>
      <c r="LJI120" s="95"/>
      <c r="LJJ120" s="95"/>
      <c r="LJK120" s="95"/>
      <c r="LJL120" s="95"/>
      <c r="LJM120" s="95"/>
      <c r="LJN120" s="95"/>
      <c r="LJO120" s="95"/>
      <c r="LJP120" s="95"/>
      <c r="LJQ120" s="95"/>
      <c r="LJR120" s="95"/>
      <c r="LJS120" s="95"/>
      <c r="LJT120" s="95"/>
      <c r="LJU120" s="95"/>
      <c r="LJV120" s="95"/>
      <c r="LJW120" s="95"/>
      <c r="LJX120" s="95"/>
      <c r="LJY120" s="95"/>
      <c r="LJZ120" s="95"/>
      <c r="LKA120" s="95"/>
      <c r="LKB120" s="95"/>
      <c r="LKC120" s="95"/>
      <c r="LKD120" s="95"/>
      <c r="LKE120" s="95"/>
      <c r="LKF120" s="95"/>
      <c r="LKG120" s="95"/>
      <c r="LKH120" s="95"/>
      <c r="LKI120" s="95"/>
      <c r="LKJ120" s="95"/>
      <c r="LKK120" s="95"/>
      <c r="LKL120" s="95"/>
      <c r="LKM120" s="95"/>
      <c r="LKN120" s="95"/>
      <c r="LKO120" s="95"/>
      <c r="LKP120" s="95"/>
      <c r="LKQ120" s="95"/>
      <c r="LKR120" s="95"/>
      <c r="LKS120" s="95"/>
      <c r="LKT120" s="95"/>
      <c r="LKU120" s="95"/>
      <c r="LKV120" s="95"/>
      <c r="LKW120" s="95"/>
      <c r="LKX120" s="95"/>
      <c r="LKY120" s="95"/>
      <c r="LKZ120" s="95"/>
      <c r="LLA120" s="95"/>
      <c r="LLB120" s="95"/>
      <c r="LLC120" s="95"/>
      <c r="LLD120" s="95"/>
      <c r="LLE120" s="95"/>
      <c r="LLF120" s="95"/>
      <c r="LLG120" s="95"/>
      <c r="LLH120" s="95"/>
      <c r="LLI120" s="95"/>
      <c r="LLJ120" s="95"/>
      <c r="LLK120" s="95"/>
      <c r="LLL120" s="95"/>
      <c r="LLM120" s="95"/>
      <c r="LLN120" s="95"/>
      <c r="LLO120" s="95"/>
      <c r="LLP120" s="95"/>
      <c r="LLQ120" s="95"/>
      <c r="LLR120" s="95"/>
      <c r="LLS120" s="95"/>
      <c r="LLT120" s="95"/>
      <c r="LLU120" s="95"/>
      <c r="LLV120" s="95"/>
      <c r="LLW120" s="95"/>
      <c r="LLX120" s="95"/>
      <c r="LLY120" s="95"/>
      <c r="LLZ120" s="95"/>
      <c r="LMA120" s="95"/>
      <c r="LMB120" s="95"/>
      <c r="LMC120" s="95"/>
      <c r="LMD120" s="95"/>
      <c r="LME120" s="95"/>
      <c r="LMF120" s="95"/>
      <c r="LMG120" s="95"/>
      <c r="LMH120" s="95"/>
      <c r="LMI120" s="95"/>
      <c r="LMJ120" s="95"/>
      <c r="LMK120" s="95"/>
      <c r="LML120" s="95"/>
      <c r="LMM120" s="95"/>
      <c r="LMN120" s="95"/>
      <c r="LMO120" s="95"/>
      <c r="LMP120" s="95"/>
      <c r="LMQ120" s="95"/>
      <c r="LMR120" s="95"/>
      <c r="LMS120" s="95"/>
      <c r="LMT120" s="95"/>
      <c r="LMU120" s="95"/>
      <c r="LMV120" s="95"/>
      <c r="LMW120" s="95"/>
      <c r="LMX120" s="95"/>
      <c r="LMY120" s="95"/>
      <c r="LMZ120" s="95"/>
      <c r="LNA120" s="95"/>
      <c r="LNB120" s="95"/>
      <c r="LNC120" s="95"/>
      <c r="LND120" s="95"/>
      <c r="LNE120" s="95"/>
      <c r="LNF120" s="95"/>
      <c r="LNG120" s="95"/>
      <c r="LNH120" s="95"/>
      <c r="LNI120" s="95"/>
      <c r="LNJ120" s="95"/>
      <c r="LNK120" s="95"/>
      <c r="LNL120" s="95"/>
      <c r="LNM120" s="95"/>
      <c r="LNN120" s="95"/>
      <c r="LNO120" s="95"/>
      <c r="LNP120" s="95"/>
      <c r="LNQ120" s="95"/>
      <c r="LNR120" s="95"/>
      <c r="LNS120" s="95"/>
      <c r="LNT120" s="95"/>
      <c r="LNU120" s="95"/>
      <c r="LNV120" s="95"/>
      <c r="LNW120" s="95"/>
      <c r="LNX120" s="95"/>
      <c r="LNY120" s="95"/>
      <c r="LNZ120" s="95"/>
      <c r="LOA120" s="95"/>
      <c r="LOB120" s="95"/>
      <c r="LOC120" s="95"/>
      <c r="LOD120" s="95"/>
      <c r="LOE120" s="95"/>
      <c r="LOF120" s="95"/>
      <c r="LOG120" s="95"/>
      <c r="LOH120" s="95"/>
      <c r="LOI120" s="95"/>
      <c r="LOJ120" s="95"/>
      <c r="LOK120" s="95"/>
      <c r="LOL120" s="95"/>
      <c r="LOM120" s="95"/>
      <c r="LON120" s="95"/>
      <c r="LOO120" s="95"/>
      <c r="LOP120" s="95"/>
      <c r="LOQ120" s="95"/>
      <c r="LOR120" s="95"/>
      <c r="LOS120" s="95"/>
      <c r="LOT120" s="95"/>
      <c r="LOU120" s="95"/>
      <c r="LOV120" s="95"/>
      <c r="LOW120" s="95"/>
      <c r="LOX120" s="95"/>
      <c r="LOY120" s="95"/>
      <c r="LOZ120" s="95"/>
      <c r="LPA120" s="95"/>
      <c r="LPB120" s="95"/>
      <c r="LPC120" s="95"/>
      <c r="LPD120" s="95"/>
      <c r="LPE120" s="95"/>
      <c r="LPF120" s="95"/>
      <c r="LPG120" s="95"/>
      <c r="LPH120" s="95"/>
      <c r="LPI120" s="95"/>
      <c r="LPJ120" s="95"/>
      <c r="LPK120" s="95"/>
      <c r="LPL120" s="95"/>
      <c r="LPM120" s="95"/>
      <c r="LPN120" s="95"/>
      <c r="LPO120" s="95"/>
      <c r="LPP120" s="95"/>
      <c r="LPQ120" s="95"/>
      <c r="LPR120" s="95"/>
      <c r="LPS120" s="95"/>
      <c r="LPT120" s="95"/>
      <c r="LPU120" s="95"/>
      <c r="LPV120" s="95"/>
      <c r="LPW120" s="95"/>
      <c r="LPX120" s="95"/>
      <c r="LPY120" s="95"/>
      <c r="LPZ120" s="95"/>
      <c r="LQA120" s="95"/>
      <c r="LQB120" s="95"/>
      <c r="LQC120" s="95"/>
      <c r="LQD120" s="95"/>
      <c r="LQE120" s="95"/>
      <c r="LQF120" s="95"/>
      <c r="LQG120" s="95"/>
      <c r="LQH120" s="95"/>
      <c r="LQI120" s="95"/>
      <c r="LQJ120" s="95"/>
      <c r="LQK120" s="95"/>
      <c r="LQL120" s="95"/>
      <c r="LQM120" s="95"/>
      <c r="LQN120" s="95"/>
      <c r="LQO120" s="95"/>
      <c r="LQP120" s="95"/>
      <c r="LQQ120" s="95"/>
      <c r="LQR120" s="95"/>
      <c r="LQS120" s="95"/>
      <c r="LQT120" s="95"/>
      <c r="LQU120" s="95"/>
      <c r="LQV120" s="95"/>
      <c r="LQW120" s="95"/>
      <c r="LQX120" s="95"/>
      <c r="LQY120" s="95"/>
      <c r="LQZ120" s="95"/>
      <c r="LRA120" s="95"/>
      <c r="LRB120" s="95"/>
      <c r="LRC120" s="95"/>
      <c r="LRD120" s="95"/>
      <c r="LRE120" s="95"/>
      <c r="LRF120" s="95"/>
      <c r="LRG120" s="95"/>
      <c r="LRH120" s="95"/>
      <c r="LRI120" s="95"/>
      <c r="LRJ120" s="95"/>
      <c r="LRK120" s="95"/>
      <c r="LRL120" s="95"/>
      <c r="LRM120" s="95"/>
      <c r="LRN120" s="95"/>
      <c r="LRO120" s="95"/>
      <c r="LRP120" s="95"/>
      <c r="LRQ120" s="95"/>
      <c r="LRR120" s="95"/>
      <c r="LRS120" s="95"/>
      <c r="LRT120" s="95"/>
      <c r="LRU120" s="95"/>
      <c r="LRV120" s="95"/>
      <c r="LRW120" s="95"/>
      <c r="LRX120" s="95"/>
      <c r="LRY120" s="95"/>
      <c r="LRZ120" s="95"/>
      <c r="LSA120" s="95"/>
      <c r="LSB120" s="95"/>
      <c r="LSC120" s="95"/>
      <c r="LSD120" s="95"/>
      <c r="LSE120" s="95"/>
      <c r="LSF120" s="95"/>
      <c r="LSG120" s="95"/>
      <c r="LSH120" s="95"/>
      <c r="LSI120" s="95"/>
      <c r="LSJ120" s="95"/>
      <c r="LSK120" s="95"/>
      <c r="LSL120" s="95"/>
      <c r="LSM120" s="95"/>
      <c r="LSN120" s="95"/>
      <c r="LSO120" s="95"/>
      <c r="LSP120" s="95"/>
      <c r="LSQ120" s="95"/>
      <c r="LSR120" s="95"/>
      <c r="LSS120" s="95"/>
      <c r="LST120" s="95"/>
      <c r="LSU120" s="95"/>
      <c r="LSV120" s="95"/>
      <c r="LSW120" s="95"/>
      <c r="LSX120" s="95"/>
      <c r="LSY120" s="95"/>
      <c r="LSZ120" s="95"/>
      <c r="LTA120" s="95"/>
      <c r="LTB120" s="95"/>
      <c r="LTC120" s="95"/>
      <c r="LTD120" s="95"/>
      <c r="LTE120" s="95"/>
      <c r="LTF120" s="95"/>
      <c r="LTG120" s="95"/>
      <c r="LTH120" s="95"/>
      <c r="LTI120" s="95"/>
      <c r="LTJ120" s="95"/>
      <c r="LTK120" s="95"/>
      <c r="LTL120" s="95"/>
      <c r="LTM120" s="95"/>
      <c r="LTN120" s="95"/>
      <c r="LTO120" s="95"/>
      <c r="LTP120" s="95"/>
      <c r="LTQ120" s="95"/>
      <c r="LTR120" s="95"/>
      <c r="LTS120" s="95"/>
      <c r="LTT120" s="95"/>
      <c r="LTU120" s="95"/>
      <c r="LTV120" s="95"/>
      <c r="LTW120" s="95"/>
      <c r="LTX120" s="95"/>
      <c r="LTY120" s="95"/>
      <c r="LTZ120" s="95"/>
      <c r="LUA120" s="95"/>
      <c r="LUB120" s="95"/>
      <c r="LUC120" s="95"/>
      <c r="LUD120" s="95"/>
      <c r="LUE120" s="95"/>
      <c r="LUF120" s="95"/>
      <c r="LUG120" s="95"/>
      <c r="LUH120" s="95"/>
      <c r="LUI120" s="95"/>
      <c r="LUJ120" s="95"/>
      <c r="LUK120" s="95"/>
      <c r="LUL120" s="95"/>
      <c r="LUM120" s="95"/>
      <c r="LUN120" s="95"/>
      <c r="LUO120" s="95"/>
      <c r="LUP120" s="95"/>
      <c r="LUQ120" s="95"/>
      <c r="LUR120" s="95"/>
      <c r="LUS120" s="95"/>
      <c r="LUT120" s="95"/>
      <c r="LUU120" s="95"/>
      <c r="LUV120" s="95"/>
      <c r="LUW120" s="95"/>
      <c r="LUX120" s="95"/>
      <c r="LUY120" s="95"/>
      <c r="LUZ120" s="95"/>
      <c r="LVA120" s="95"/>
      <c r="LVB120" s="95"/>
      <c r="LVC120" s="95"/>
      <c r="LVD120" s="95"/>
      <c r="LVE120" s="95"/>
      <c r="LVF120" s="95"/>
      <c r="LVG120" s="95"/>
      <c r="LVH120" s="95"/>
      <c r="LVI120" s="95"/>
      <c r="LVJ120" s="95"/>
      <c r="LVK120" s="95"/>
      <c r="LVL120" s="95"/>
      <c r="LVM120" s="95"/>
      <c r="LVN120" s="95"/>
      <c r="LVO120" s="95"/>
      <c r="LVP120" s="95"/>
      <c r="LVQ120" s="95"/>
      <c r="LVR120" s="95"/>
      <c r="LVS120" s="95"/>
      <c r="LVT120" s="95"/>
      <c r="LVU120" s="95"/>
      <c r="LVV120" s="95"/>
      <c r="LVW120" s="95"/>
      <c r="LVX120" s="95"/>
      <c r="LVY120" s="95"/>
      <c r="LVZ120" s="95"/>
      <c r="LWA120" s="95"/>
      <c r="LWB120" s="95"/>
      <c r="LWC120" s="95"/>
      <c r="LWD120" s="95"/>
      <c r="LWE120" s="95"/>
      <c r="LWF120" s="95"/>
      <c r="LWG120" s="95"/>
      <c r="LWH120" s="95"/>
      <c r="LWI120" s="95"/>
      <c r="LWJ120" s="95"/>
      <c r="LWK120" s="95"/>
      <c r="LWL120" s="95"/>
      <c r="LWM120" s="95"/>
      <c r="LWN120" s="95"/>
      <c r="LWO120" s="95"/>
      <c r="LWP120" s="95"/>
      <c r="LWQ120" s="95"/>
      <c r="LWR120" s="95"/>
      <c r="LWS120" s="95"/>
      <c r="LWT120" s="95"/>
      <c r="LWU120" s="95"/>
      <c r="LWV120" s="95"/>
      <c r="LWW120" s="95"/>
      <c r="LWX120" s="95"/>
      <c r="LWY120" s="95"/>
      <c r="LWZ120" s="95"/>
      <c r="LXA120" s="95"/>
      <c r="LXB120" s="95"/>
      <c r="LXC120" s="95"/>
      <c r="LXD120" s="95"/>
      <c r="LXE120" s="95"/>
      <c r="LXF120" s="95"/>
      <c r="LXG120" s="95"/>
      <c r="LXH120" s="95"/>
      <c r="LXI120" s="95"/>
      <c r="LXJ120" s="95"/>
      <c r="LXK120" s="95"/>
      <c r="LXL120" s="95"/>
      <c r="LXM120" s="95"/>
      <c r="LXN120" s="95"/>
      <c r="LXO120" s="95"/>
      <c r="LXP120" s="95"/>
      <c r="LXQ120" s="95"/>
      <c r="LXR120" s="95"/>
      <c r="LXS120" s="95"/>
      <c r="LXT120" s="95"/>
      <c r="LXU120" s="95"/>
      <c r="LXV120" s="95"/>
      <c r="LXW120" s="95"/>
      <c r="LXX120" s="95"/>
      <c r="LXY120" s="95"/>
      <c r="LXZ120" s="95"/>
      <c r="LYA120" s="95"/>
      <c r="LYB120" s="95"/>
      <c r="LYC120" s="95"/>
      <c r="LYD120" s="95"/>
      <c r="LYE120" s="95"/>
      <c r="LYF120" s="95"/>
      <c r="LYG120" s="95"/>
      <c r="LYH120" s="95"/>
      <c r="LYI120" s="95"/>
      <c r="LYJ120" s="95"/>
      <c r="LYK120" s="95"/>
      <c r="LYL120" s="95"/>
      <c r="LYM120" s="95"/>
      <c r="LYN120" s="95"/>
      <c r="LYO120" s="95"/>
      <c r="LYP120" s="95"/>
      <c r="LYQ120" s="95"/>
      <c r="LYR120" s="95"/>
      <c r="LYS120" s="95"/>
      <c r="LYT120" s="95"/>
      <c r="LYU120" s="95"/>
      <c r="LYV120" s="95"/>
      <c r="LYW120" s="95"/>
      <c r="LYX120" s="95"/>
      <c r="LYY120" s="95"/>
      <c r="LYZ120" s="95"/>
      <c r="LZA120" s="95"/>
      <c r="LZB120" s="95"/>
      <c r="LZC120" s="95"/>
      <c r="LZD120" s="95"/>
      <c r="LZE120" s="95"/>
      <c r="LZF120" s="95"/>
      <c r="LZG120" s="95"/>
      <c r="LZH120" s="95"/>
      <c r="LZI120" s="95"/>
      <c r="LZJ120" s="95"/>
      <c r="LZK120" s="95"/>
      <c r="LZL120" s="95"/>
      <c r="LZM120" s="95"/>
      <c r="LZN120" s="95"/>
      <c r="LZO120" s="95"/>
      <c r="LZP120" s="95"/>
      <c r="LZQ120" s="95"/>
      <c r="LZR120" s="95"/>
      <c r="LZS120" s="95"/>
      <c r="LZT120" s="95"/>
      <c r="LZU120" s="95"/>
      <c r="LZV120" s="95"/>
      <c r="LZW120" s="95"/>
      <c r="LZX120" s="95"/>
      <c r="LZY120" s="95"/>
      <c r="LZZ120" s="95"/>
      <c r="MAA120" s="95"/>
      <c r="MAB120" s="95"/>
      <c r="MAC120" s="95"/>
      <c r="MAD120" s="95"/>
      <c r="MAE120" s="95"/>
      <c r="MAF120" s="95"/>
      <c r="MAG120" s="95"/>
      <c r="MAH120" s="95"/>
      <c r="MAI120" s="95"/>
      <c r="MAJ120" s="95"/>
      <c r="MAK120" s="95"/>
      <c r="MAL120" s="95"/>
      <c r="MAM120" s="95"/>
      <c r="MAN120" s="95"/>
      <c r="MAO120" s="95"/>
      <c r="MAP120" s="95"/>
      <c r="MAQ120" s="95"/>
      <c r="MAR120" s="95"/>
      <c r="MAS120" s="95"/>
      <c r="MAT120" s="95"/>
      <c r="MAU120" s="95"/>
      <c r="MAV120" s="95"/>
      <c r="MAW120" s="95"/>
      <c r="MAX120" s="95"/>
      <c r="MAY120" s="95"/>
      <c r="MAZ120" s="95"/>
      <c r="MBA120" s="95"/>
      <c r="MBB120" s="95"/>
      <c r="MBC120" s="95"/>
      <c r="MBD120" s="95"/>
      <c r="MBE120" s="95"/>
      <c r="MBF120" s="95"/>
      <c r="MBG120" s="95"/>
      <c r="MBH120" s="95"/>
      <c r="MBI120" s="95"/>
      <c r="MBJ120" s="95"/>
      <c r="MBK120" s="95"/>
      <c r="MBL120" s="95"/>
      <c r="MBM120" s="95"/>
      <c r="MBN120" s="95"/>
      <c r="MBO120" s="95"/>
      <c r="MBP120" s="95"/>
      <c r="MBQ120" s="95"/>
      <c r="MBR120" s="95"/>
      <c r="MBS120" s="95"/>
      <c r="MBT120" s="95"/>
      <c r="MBU120" s="95"/>
      <c r="MBV120" s="95"/>
      <c r="MBW120" s="95"/>
      <c r="MBX120" s="95"/>
      <c r="MBY120" s="95"/>
      <c r="MBZ120" s="95"/>
      <c r="MCA120" s="95"/>
      <c r="MCB120" s="95"/>
      <c r="MCC120" s="95"/>
      <c r="MCD120" s="95"/>
      <c r="MCE120" s="95"/>
      <c r="MCF120" s="95"/>
      <c r="MCG120" s="95"/>
      <c r="MCH120" s="95"/>
      <c r="MCI120" s="95"/>
      <c r="MCJ120" s="95"/>
      <c r="MCK120" s="95"/>
      <c r="MCL120" s="95"/>
      <c r="MCM120" s="95"/>
      <c r="MCN120" s="95"/>
      <c r="MCO120" s="95"/>
      <c r="MCP120" s="95"/>
      <c r="MCQ120" s="95"/>
      <c r="MCR120" s="95"/>
      <c r="MCS120" s="95"/>
      <c r="MCT120" s="95"/>
      <c r="MCU120" s="95"/>
      <c r="MCV120" s="95"/>
      <c r="MCW120" s="95"/>
      <c r="MCX120" s="95"/>
      <c r="MCY120" s="95"/>
      <c r="MCZ120" s="95"/>
      <c r="MDA120" s="95"/>
      <c r="MDB120" s="95"/>
      <c r="MDC120" s="95"/>
      <c r="MDD120" s="95"/>
      <c r="MDE120" s="95"/>
      <c r="MDF120" s="95"/>
      <c r="MDG120" s="95"/>
      <c r="MDH120" s="95"/>
      <c r="MDI120" s="95"/>
      <c r="MDJ120" s="95"/>
      <c r="MDK120" s="95"/>
      <c r="MDL120" s="95"/>
      <c r="MDM120" s="95"/>
      <c r="MDN120" s="95"/>
      <c r="MDO120" s="95"/>
      <c r="MDP120" s="95"/>
      <c r="MDQ120" s="95"/>
      <c r="MDR120" s="95"/>
      <c r="MDS120" s="95"/>
      <c r="MDT120" s="95"/>
      <c r="MDU120" s="95"/>
      <c r="MDV120" s="95"/>
      <c r="MDW120" s="95"/>
      <c r="MDX120" s="95"/>
      <c r="MDY120" s="95"/>
      <c r="MDZ120" s="95"/>
      <c r="MEA120" s="95"/>
      <c r="MEB120" s="95"/>
      <c r="MEC120" s="95"/>
      <c r="MED120" s="95"/>
      <c r="MEE120" s="95"/>
      <c r="MEF120" s="95"/>
      <c r="MEG120" s="95"/>
      <c r="MEH120" s="95"/>
      <c r="MEI120" s="95"/>
      <c r="MEJ120" s="95"/>
      <c r="MEK120" s="95"/>
      <c r="MEL120" s="95"/>
      <c r="MEM120" s="95"/>
      <c r="MEN120" s="95"/>
      <c r="MEO120" s="95"/>
      <c r="MEP120" s="95"/>
      <c r="MEQ120" s="95"/>
      <c r="MER120" s="95"/>
      <c r="MES120" s="95"/>
      <c r="MET120" s="95"/>
      <c r="MEU120" s="95"/>
      <c r="MEV120" s="95"/>
      <c r="MEW120" s="95"/>
      <c r="MEX120" s="95"/>
      <c r="MEY120" s="95"/>
      <c r="MEZ120" s="95"/>
      <c r="MFA120" s="95"/>
      <c r="MFB120" s="95"/>
      <c r="MFC120" s="95"/>
      <c r="MFD120" s="95"/>
      <c r="MFE120" s="95"/>
      <c r="MFF120" s="95"/>
      <c r="MFG120" s="95"/>
      <c r="MFH120" s="95"/>
      <c r="MFI120" s="95"/>
      <c r="MFJ120" s="95"/>
      <c r="MFK120" s="95"/>
      <c r="MFL120" s="95"/>
      <c r="MFM120" s="95"/>
      <c r="MFN120" s="95"/>
      <c r="MFO120" s="95"/>
      <c r="MFP120" s="95"/>
      <c r="MFQ120" s="95"/>
      <c r="MFR120" s="95"/>
      <c r="MFS120" s="95"/>
      <c r="MFT120" s="95"/>
      <c r="MFU120" s="95"/>
      <c r="MFV120" s="95"/>
      <c r="MFW120" s="95"/>
      <c r="MFX120" s="95"/>
      <c r="MFY120" s="95"/>
      <c r="MFZ120" s="95"/>
      <c r="MGA120" s="95"/>
      <c r="MGB120" s="95"/>
      <c r="MGC120" s="95"/>
      <c r="MGD120" s="95"/>
      <c r="MGE120" s="95"/>
      <c r="MGF120" s="95"/>
      <c r="MGG120" s="95"/>
      <c r="MGH120" s="95"/>
      <c r="MGI120" s="95"/>
      <c r="MGJ120" s="95"/>
      <c r="MGK120" s="95"/>
      <c r="MGL120" s="95"/>
      <c r="MGM120" s="95"/>
      <c r="MGN120" s="95"/>
      <c r="MGO120" s="95"/>
      <c r="MGP120" s="95"/>
      <c r="MGQ120" s="95"/>
      <c r="MGR120" s="95"/>
      <c r="MGS120" s="95"/>
      <c r="MGT120" s="95"/>
      <c r="MGU120" s="95"/>
      <c r="MGV120" s="95"/>
      <c r="MGW120" s="95"/>
      <c r="MGX120" s="95"/>
      <c r="MGY120" s="95"/>
      <c r="MGZ120" s="95"/>
      <c r="MHA120" s="95"/>
      <c r="MHB120" s="95"/>
      <c r="MHC120" s="95"/>
      <c r="MHD120" s="95"/>
      <c r="MHE120" s="95"/>
      <c r="MHF120" s="95"/>
      <c r="MHG120" s="95"/>
      <c r="MHH120" s="95"/>
      <c r="MHI120" s="95"/>
      <c r="MHJ120" s="95"/>
      <c r="MHK120" s="95"/>
      <c r="MHL120" s="95"/>
      <c r="MHM120" s="95"/>
      <c r="MHN120" s="95"/>
      <c r="MHO120" s="95"/>
      <c r="MHP120" s="95"/>
      <c r="MHQ120" s="95"/>
      <c r="MHR120" s="95"/>
      <c r="MHS120" s="95"/>
      <c r="MHT120" s="95"/>
      <c r="MHU120" s="95"/>
      <c r="MHV120" s="95"/>
      <c r="MHW120" s="95"/>
      <c r="MHX120" s="95"/>
      <c r="MHY120" s="95"/>
      <c r="MHZ120" s="95"/>
      <c r="MIA120" s="95"/>
      <c r="MIB120" s="95"/>
      <c r="MIC120" s="95"/>
      <c r="MID120" s="95"/>
      <c r="MIE120" s="95"/>
      <c r="MIF120" s="95"/>
      <c r="MIG120" s="95"/>
      <c r="MIH120" s="95"/>
      <c r="MII120" s="95"/>
      <c r="MIJ120" s="95"/>
      <c r="MIK120" s="95"/>
      <c r="MIL120" s="95"/>
      <c r="MIM120" s="95"/>
      <c r="MIN120" s="95"/>
      <c r="MIO120" s="95"/>
      <c r="MIP120" s="95"/>
      <c r="MIQ120" s="95"/>
      <c r="MIR120" s="95"/>
      <c r="MIS120" s="95"/>
      <c r="MIT120" s="95"/>
      <c r="MIU120" s="95"/>
      <c r="MIV120" s="95"/>
      <c r="MIW120" s="95"/>
      <c r="MIX120" s="95"/>
      <c r="MIY120" s="95"/>
      <c r="MIZ120" s="95"/>
      <c r="MJA120" s="95"/>
      <c r="MJB120" s="95"/>
      <c r="MJC120" s="95"/>
      <c r="MJD120" s="95"/>
      <c r="MJE120" s="95"/>
      <c r="MJF120" s="95"/>
      <c r="MJG120" s="95"/>
      <c r="MJH120" s="95"/>
      <c r="MJI120" s="95"/>
      <c r="MJJ120" s="95"/>
      <c r="MJK120" s="95"/>
      <c r="MJL120" s="95"/>
      <c r="MJM120" s="95"/>
      <c r="MJN120" s="95"/>
      <c r="MJO120" s="95"/>
      <c r="MJP120" s="95"/>
      <c r="MJQ120" s="95"/>
      <c r="MJR120" s="95"/>
      <c r="MJS120" s="95"/>
      <c r="MJT120" s="95"/>
      <c r="MJU120" s="95"/>
      <c r="MJV120" s="95"/>
      <c r="MJW120" s="95"/>
      <c r="MJX120" s="95"/>
      <c r="MJY120" s="95"/>
      <c r="MJZ120" s="95"/>
      <c r="MKA120" s="95"/>
      <c r="MKB120" s="95"/>
      <c r="MKC120" s="95"/>
      <c r="MKD120" s="95"/>
      <c r="MKE120" s="95"/>
      <c r="MKF120" s="95"/>
      <c r="MKG120" s="95"/>
      <c r="MKH120" s="95"/>
      <c r="MKI120" s="95"/>
      <c r="MKJ120" s="95"/>
      <c r="MKK120" s="95"/>
      <c r="MKL120" s="95"/>
      <c r="MKM120" s="95"/>
      <c r="MKN120" s="95"/>
      <c r="MKO120" s="95"/>
      <c r="MKP120" s="95"/>
      <c r="MKQ120" s="95"/>
      <c r="MKR120" s="95"/>
      <c r="MKS120" s="95"/>
      <c r="MKT120" s="95"/>
      <c r="MKU120" s="95"/>
      <c r="MKV120" s="95"/>
      <c r="MKW120" s="95"/>
      <c r="MKX120" s="95"/>
      <c r="MKY120" s="95"/>
      <c r="MKZ120" s="95"/>
      <c r="MLA120" s="95"/>
      <c r="MLB120" s="95"/>
      <c r="MLC120" s="95"/>
      <c r="MLD120" s="95"/>
      <c r="MLE120" s="95"/>
      <c r="MLF120" s="95"/>
      <c r="MLG120" s="95"/>
      <c r="MLH120" s="95"/>
      <c r="MLI120" s="95"/>
      <c r="MLJ120" s="95"/>
      <c r="MLK120" s="95"/>
      <c r="MLL120" s="95"/>
      <c r="MLM120" s="95"/>
      <c r="MLN120" s="95"/>
      <c r="MLO120" s="95"/>
      <c r="MLP120" s="95"/>
      <c r="MLQ120" s="95"/>
      <c r="MLR120" s="95"/>
      <c r="MLS120" s="95"/>
      <c r="MLT120" s="95"/>
      <c r="MLU120" s="95"/>
      <c r="MLV120" s="95"/>
      <c r="MLW120" s="95"/>
      <c r="MLX120" s="95"/>
      <c r="MLY120" s="95"/>
      <c r="MLZ120" s="95"/>
      <c r="MMA120" s="95"/>
      <c r="MMB120" s="95"/>
      <c r="MMC120" s="95"/>
      <c r="MMD120" s="95"/>
      <c r="MME120" s="95"/>
      <c r="MMF120" s="95"/>
      <c r="MMG120" s="95"/>
      <c r="MMH120" s="95"/>
      <c r="MMI120" s="95"/>
      <c r="MMJ120" s="95"/>
      <c r="MMK120" s="95"/>
      <c r="MML120" s="95"/>
      <c r="MMM120" s="95"/>
      <c r="MMN120" s="95"/>
      <c r="MMO120" s="95"/>
      <c r="MMP120" s="95"/>
      <c r="MMQ120" s="95"/>
      <c r="MMR120" s="95"/>
      <c r="MMS120" s="95"/>
      <c r="MMT120" s="95"/>
      <c r="MMU120" s="95"/>
      <c r="MMV120" s="95"/>
      <c r="MMW120" s="95"/>
      <c r="MMX120" s="95"/>
      <c r="MMY120" s="95"/>
      <c r="MMZ120" s="95"/>
      <c r="MNA120" s="95"/>
      <c r="MNB120" s="95"/>
      <c r="MNC120" s="95"/>
      <c r="MND120" s="95"/>
      <c r="MNE120" s="95"/>
      <c r="MNF120" s="95"/>
      <c r="MNG120" s="95"/>
      <c r="MNH120" s="95"/>
      <c r="MNI120" s="95"/>
      <c r="MNJ120" s="95"/>
      <c r="MNK120" s="95"/>
      <c r="MNL120" s="95"/>
      <c r="MNM120" s="95"/>
      <c r="MNN120" s="95"/>
      <c r="MNO120" s="95"/>
      <c r="MNP120" s="95"/>
      <c r="MNQ120" s="95"/>
      <c r="MNR120" s="95"/>
      <c r="MNS120" s="95"/>
      <c r="MNT120" s="95"/>
      <c r="MNU120" s="95"/>
      <c r="MNV120" s="95"/>
      <c r="MNW120" s="95"/>
      <c r="MNX120" s="95"/>
      <c r="MNY120" s="95"/>
      <c r="MNZ120" s="95"/>
      <c r="MOA120" s="95"/>
      <c r="MOB120" s="95"/>
      <c r="MOC120" s="95"/>
      <c r="MOD120" s="95"/>
      <c r="MOE120" s="95"/>
      <c r="MOF120" s="95"/>
      <c r="MOG120" s="95"/>
      <c r="MOH120" s="95"/>
      <c r="MOI120" s="95"/>
      <c r="MOJ120" s="95"/>
      <c r="MOK120" s="95"/>
      <c r="MOL120" s="95"/>
      <c r="MOM120" s="95"/>
      <c r="MON120" s="95"/>
      <c r="MOO120" s="95"/>
      <c r="MOP120" s="95"/>
      <c r="MOQ120" s="95"/>
      <c r="MOR120" s="95"/>
      <c r="MOS120" s="95"/>
      <c r="MOT120" s="95"/>
      <c r="MOU120" s="95"/>
      <c r="MOV120" s="95"/>
      <c r="MOW120" s="95"/>
      <c r="MOX120" s="95"/>
      <c r="MOY120" s="95"/>
      <c r="MOZ120" s="95"/>
      <c r="MPA120" s="95"/>
      <c r="MPB120" s="95"/>
      <c r="MPC120" s="95"/>
      <c r="MPD120" s="95"/>
      <c r="MPE120" s="95"/>
      <c r="MPF120" s="95"/>
      <c r="MPG120" s="95"/>
      <c r="MPH120" s="95"/>
      <c r="MPI120" s="95"/>
      <c r="MPJ120" s="95"/>
      <c r="MPK120" s="95"/>
      <c r="MPL120" s="95"/>
      <c r="MPM120" s="95"/>
      <c r="MPN120" s="95"/>
      <c r="MPO120" s="95"/>
      <c r="MPP120" s="95"/>
      <c r="MPQ120" s="95"/>
      <c r="MPR120" s="95"/>
      <c r="MPS120" s="95"/>
      <c r="MPT120" s="95"/>
      <c r="MPU120" s="95"/>
      <c r="MPV120" s="95"/>
      <c r="MPW120" s="95"/>
      <c r="MPX120" s="95"/>
      <c r="MPY120" s="95"/>
      <c r="MPZ120" s="95"/>
      <c r="MQA120" s="95"/>
      <c r="MQB120" s="95"/>
      <c r="MQC120" s="95"/>
      <c r="MQD120" s="95"/>
      <c r="MQE120" s="95"/>
      <c r="MQF120" s="95"/>
      <c r="MQG120" s="95"/>
      <c r="MQH120" s="95"/>
      <c r="MQI120" s="95"/>
      <c r="MQJ120" s="95"/>
      <c r="MQK120" s="95"/>
      <c r="MQL120" s="95"/>
      <c r="MQM120" s="95"/>
      <c r="MQN120" s="95"/>
      <c r="MQO120" s="95"/>
      <c r="MQP120" s="95"/>
      <c r="MQQ120" s="95"/>
      <c r="MQR120" s="95"/>
      <c r="MQS120" s="95"/>
      <c r="MQT120" s="95"/>
      <c r="MQU120" s="95"/>
      <c r="MQV120" s="95"/>
      <c r="MQW120" s="95"/>
      <c r="MQX120" s="95"/>
      <c r="MQY120" s="95"/>
      <c r="MQZ120" s="95"/>
      <c r="MRA120" s="95"/>
      <c r="MRB120" s="95"/>
      <c r="MRC120" s="95"/>
      <c r="MRD120" s="95"/>
      <c r="MRE120" s="95"/>
      <c r="MRF120" s="95"/>
      <c r="MRG120" s="95"/>
      <c r="MRH120" s="95"/>
      <c r="MRI120" s="95"/>
      <c r="MRJ120" s="95"/>
      <c r="MRK120" s="95"/>
      <c r="MRL120" s="95"/>
      <c r="MRM120" s="95"/>
      <c r="MRN120" s="95"/>
      <c r="MRO120" s="95"/>
      <c r="MRP120" s="95"/>
      <c r="MRQ120" s="95"/>
      <c r="MRR120" s="95"/>
      <c r="MRS120" s="95"/>
      <c r="MRT120" s="95"/>
      <c r="MRU120" s="95"/>
      <c r="MRV120" s="95"/>
      <c r="MRW120" s="95"/>
      <c r="MRX120" s="95"/>
      <c r="MRY120" s="95"/>
      <c r="MRZ120" s="95"/>
      <c r="MSA120" s="95"/>
      <c r="MSB120" s="95"/>
      <c r="MSC120" s="95"/>
      <c r="MSD120" s="95"/>
      <c r="MSE120" s="95"/>
      <c r="MSF120" s="95"/>
      <c r="MSG120" s="95"/>
      <c r="MSH120" s="95"/>
      <c r="MSI120" s="95"/>
      <c r="MSJ120" s="95"/>
      <c r="MSK120" s="95"/>
      <c r="MSL120" s="95"/>
      <c r="MSM120" s="95"/>
      <c r="MSN120" s="95"/>
      <c r="MSO120" s="95"/>
      <c r="MSP120" s="95"/>
      <c r="MSQ120" s="95"/>
      <c r="MSR120" s="95"/>
      <c r="MSS120" s="95"/>
      <c r="MST120" s="95"/>
      <c r="MSU120" s="95"/>
      <c r="MSV120" s="95"/>
      <c r="MSW120" s="95"/>
      <c r="MSX120" s="95"/>
      <c r="MSY120" s="95"/>
      <c r="MSZ120" s="95"/>
      <c r="MTA120" s="95"/>
      <c r="MTB120" s="95"/>
      <c r="MTC120" s="95"/>
      <c r="MTD120" s="95"/>
      <c r="MTE120" s="95"/>
      <c r="MTF120" s="95"/>
      <c r="MTG120" s="95"/>
      <c r="MTH120" s="95"/>
      <c r="MTI120" s="95"/>
      <c r="MTJ120" s="95"/>
      <c r="MTK120" s="95"/>
      <c r="MTL120" s="95"/>
      <c r="MTM120" s="95"/>
      <c r="MTN120" s="95"/>
      <c r="MTO120" s="95"/>
      <c r="MTP120" s="95"/>
      <c r="MTQ120" s="95"/>
      <c r="MTR120" s="95"/>
      <c r="MTS120" s="95"/>
      <c r="MTT120" s="95"/>
      <c r="MTU120" s="95"/>
      <c r="MTV120" s="95"/>
      <c r="MTW120" s="95"/>
      <c r="MTX120" s="95"/>
      <c r="MTY120" s="95"/>
      <c r="MTZ120" s="95"/>
      <c r="MUA120" s="95"/>
      <c r="MUB120" s="95"/>
      <c r="MUC120" s="95"/>
      <c r="MUD120" s="95"/>
      <c r="MUE120" s="95"/>
      <c r="MUF120" s="95"/>
      <c r="MUG120" s="95"/>
      <c r="MUH120" s="95"/>
      <c r="MUI120" s="95"/>
      <c r="MUJ120" s="95"/>
      <c r="MUK120" s="95"/>
      <c r="MUL120" s="95"/>
      <c r="MUM120" s="95"/>
      <c r="MUN120" s="95"/>
      <c r="MUO120" s="95"/>
      <c r="MUP120" s="95"/>
      <c r="MUQ120" s="95"/>
      <c r="MUR120" s="95"/>
      <c r="MUS120" s="95"/>
      <c r="MUT120" s="95"/>
      <c r="MUU120" s="95"/>
      <c r="MUV120" s="95"/>
      <c r="MUW120" s="95"/>
      <c r="MUX120" s="95"/>
      <c r="MUY120" s="95"/>
      <c r="MUZ120" s="95"/>
      <c r="MVA120" s="95"/>
      <c r="MVB120" s="95"/>
      <c r="MVC120" s="95"/>
      <c r="MVD120" s="95"/>
      <c r="MVE120" s="95"/>
      <c r="MVF120" s="95"/>
      <c r="MVG120" s="95"/>
      <c r="MVH120" s="95"/>
      <c r="MVI120" s="95"/>
      <c r="MVJ120" s="95"/>
      <c r="MVK120" s="95"/>
      <c r="MVL120" s="95"/>
      <c r="MVM120" s="95"/>
      <c r="MVN120" s="95"/>
      <c r="MVO120" s="95"/>
      <c r="MVP120" s="95"/>
      <c r="MVQ120" s="95"/>
      <c r="MVR120" s="95"/>
      <c r="MVS120" s="95"/>
      <c r="MVT120" s="95"/>
      <c r="MVU120" s="95"/>
      <c r="MVV120" s="95"/>
      <c r="MVW120" s="95"/>
      <c r="MVX120" s="95"/>
      <c r="MVY120" s="95"/>
      <c r="MVZ120" s="95"/>
      <c r="MWA120" s="95"/>
      <c r="MWB120" s="95"/>
      <c r="MWC120" s="95"/>
      <c r="MWD120" s="95"/>
      <c r="MWE120" s="95"/>
      <c r="MWF120" s="95"/>
      <c r="MWG120" s="95"/>
      <c r="MWH120" s="95"/>
      <c r="MWI120" s="95"/>
      <c r="MWJ120" s="95"/>
      <c r="MWK120" s="95"/>
      <c r="MWL120" s="95"/>
      <c r="MWM120" s="95"/>
      <c r="MWN120" s="95"/>
      <c r="MWO120" s="95"/>
      <c r="MWP120" s="95"/>
      <c r="MWQ120" s="95"/>
      <c r="MWR120" s="95"/>
      <c r="MWS120" s="95"/>
      <c r="MWT120" s="95"/>
      <c r="MWU120" s="95"/>
      <c r="MWV120" s="95"/>
      <c r="MWW120" s="95"/>
      <c r="MWX120" s="95"/>
      <c r="MWY120" s="95"/>
      <c r="MWZ120" s="95"/>
      <c r="MXA120" s="95"/>
      <c r="MXB120" s="95"/>
      <c r="MXC120" s="95"/>
      <c r="MXD120" s="95"/>
      <c r="MXE120" s="95"/>
      <c r="MXF120" s="95"/>
      <c r="MXG120" s="95"/>
      <c r="MXH120" s="95"/>
      <c r="MXI120" s="95"/>
      <c r="MXJ120" s="95"/>
      <c r="MXK120" s="95"/>
      <c r="MXL120" s="95"/>
      <c r="MXM120" s="95"/>
      <c r="MXN120" s="95"/>
      <c r="MXO120" s="95"/>
      <c r="MXP120" s="95"/>
      <c r="MXQ120" s="95"/>
      <c r="MXR120" s="95"/>
      <c r="MXS120" s="95"/>
      <c r="MXT120" s="95"/>
      <c r="MXU120" s="95"/>
      <c r="MXV120" s="95"/>
      <c r="MXW120" s="95"/>
      <c r="MXX120" s="95"/>
      <c r="MXY120" s="95"/>
      <c r="MXZ120" s="95"/>
      <c r="MYA120" s="95"/>
      <c r="MYB120" s="95"/>
      <c r="MYC120" s="95"/>
      <c r="MYD120" s="95"/>
      <c r="MYE120" s="95"/>
      <c r="MYF120" s="95"/>
      <c r="MYG120" s="95"/>
      <c r="MYH120" s="95"/>
      <c r="MYI120" s="95"/>
      <c r="MYJ120" s="95"/>
      <c r="MYK120" s="95"/>
      <c r="MYL120" s="95"/>
      <c r="MYM120" s="95"/>
      <c r="MYN120" s="95"/>
      <c r="MYO120" s="95"/>
      <c r="MYP120" s="95"/>
      <c r="MYQ120" s="95"/>
      <c r="MYR120" s="95"/>
      <c r="MYS120" s="95"/>
      <c r="MYT120" s="95"/>
      <c r="MYU120" s="95"/>
      <c r="MYV120" s="95"/>
      <c r="MYW120" s="95"/>
      <c r="MYX120" s="95"/>
      <c r="MYY120" s="95"/>
      <c r="MYZ120" s="95"/>
      <c r="MZA120" s="95"/>
      <c r="MZB120" s="95"/>
      <c r="MZC120" s="95"/>
      <c r="MZD120" s="95"/>
      <c r="MZE120" s="95"/>
      <c r="MZF120" s="95"/>
      <c r="MZG120" s="95"/>
      <c r="MZH120" s="95"/>
      <c r="MZI120" s="95"/>
      <c r="MZJ120" s="95"/>
      <c r="MZK120" s="95"/>
      <c r="MZL120" s="95"/>
      <c r="MZM120" s="95"/>
      <c r="MZN120" s="95"/>
      <c r="MZO120" s="95"/>
      <c r="MZP120" s="95"/>
      <c r="MZQ120" s="95"/>
      <c r="MZR120" s="95"/>
      <c r="MZS120" s="95"/>
      <c r="MZT120" s="95"/>
      <c r="MZU120" s="95"/>
      <c r="MZV120" s="95"/>
      <c r="MZW120" s="95"/>
      <c r="MZX120" s="95"/>
      <c r="MZY120" s="95"/>
      <c r="MZZ120" s="95"/>
      <c r="NAA120" s="95"/>
      <c r="NAB120" s="95"/>
      <c r="NAC120" s="95"/>
      <c r="NAD120" s="95"/>
      <c r="NAE120" s="95"/>
      <c r="NAF120" s="95"/>
      <c r="NAG120" s="95"/>
      <c r="NAH120" s="95"/>
      <c r="NAI120" s="95"/>
      <c r="NAJ120" s="95"/>
      <c r="NAK120" s="95"/>
      <c r="NAL120" s="95"/>
      <c r="NAM120" s="95"/>
      <c r="NAN120" s="95"/>
      <c r="NAO120" s="95"/>
      <c r="NAP120" s="95"/>
      <c r="NAQ120" s="95"/>
      <c r="NAR120" s="95"/>
      <c r="NAS120" s="95"/>
      <c r="NAT120" s="95"/>
      <c r="NAU120" s="95"/>
      <c r="NAV120" s="95"/>
      <c r="NAW120" s="95"/>
      <c r="NAX120" s="95"/>
      <c r="NAY120" s="95"/>
      <c r="NAZ120" s="95"/>
      <c r="NBA120" s="95"/>
      <c r="NBB120" s="95"/>
      <c r="NBC120" s="95"/>
      <c r="NBD120" s="95"/>
      <c r="NBE120" s="95"/>
      <c r="NBF120" s="95"/>
      <c r="NBG120" s="95"/>
      <c r="NBH120" s="95"/>
      <c r="NBI120" s="95"/>
      <c r="NBJ120" s="95"/>
      <c r="NBK120" s="95"/>
      <c r="NBL120" s="95"/>
      <c r="NBM120" s="95"/>
      <c r="NBN120" s="95"/>
      <c r="NBO120" s="95"/>
      <c r="NBP120" s="95"/>
      <c r="NBQ120" s="95"/>
      <c r="NBR120" s="95"/>
      <c r="NBS120" s="95"/>
      <c r="NBT120" s="95"/>
      <c r="NBU120" s="95"/>
      <c r="NBV120" s="95"/>
      <c r="NBW120" s="95"/>
      <c r="NBX120" s="95"/>
      <c r="NBY120" s="95"/>
      <c r="NBZ120" s="95"/>
      <c r="NCA120" s="95"/>
      <c r="NCB120" s="95"/>
      <c r="NCC120" s="95"/>
      <c r="NCD120" s="95"/>
      <c r="NCE120" s="95"/>
      <c r="NCF120" s="95"/>
      <c r="NCG120" s="95"/>
      <c r="NCH120" s="95"/>
      <c r="NCI120" s="95"/>
      <c r="NCJ120" s="95"/>
      <c r="NCK120" s="95"/>
      <c r="NCL120" s="95"/>
      <c r="NCM120" s="95"/>
      <c r="NCN120" s="95"/>
      <c r="NCO120" s="95"/>
      <c r="NCP120" s="95"/>
      <c r="NCQ120" s="95"/>
      <c r="NCR120" s="95"/>
      <c r="NCS120" s="95"/>
      <c r="NCT120" s="95"/>
      <c r="NCU120" s="95"/>
      <c r="NCV120" s="95"/>
      <c r="NCW120" s="95"/>
      <c r="NCX120" s="95"/>
      <c r="NCY120" s="95"/>
      <c r="NCZ120" s="95"/>
      <c r="NDA120" s="95"/>
      <c r="NDB120" s="95"/>
      <c r="NDC120" s="95"/>
      <c r="NDD120" s="95"/>
      <c r="NDE120" s="95"/>
      <c r="NDF120" s="95"/>
      <c r="NDG120" s="95"/>
      <c r="NDH120" s="95"/>
      <c r="NDI120" s="95"/>
      <c r="NDJ120" s="95"/>
      <c r="NDK120" s="95"/>
      <c r="NDL120" s="95"/>
      <c r="NDM120" s="95"/>
      <c r="NDN120" s="95"/>
      <c r="NDO120" s="95"/>
      <c r="NDP120" s="95"/>
      <c r="NDQ120" s="95"/>
      <c r="NDR120" s="95"/>
      <c r="NDS120" s="95"/>
      <c r="NDT120" s="95"/>
      <c r="NDU120" s="95"/>
      <c r="NDV120" s="95"/>
      <c r="NDW120" s="95"/>
      <c r="NDX120" s="95"/>
      <c r="NDY120" s="95"/>
      <c r="NDZ120" s="95"/>
      <c r="NEA120" s="95"/>
      <c r="NEB120" s="95"/>
      <c r="NEC120" s="95"/>
      <c r="NED120" s="95"/>
      <c r="NEE120" s="95"/>
      <c r="NEF120" s="95"/>
      <c r="NEG120" s="95"/>
      <c r="NEH120" s="95"/>
      <c r="NEI120" s="95"/>
      <c r="NEJ120" s="95"/>
      <c r="NEK120" s="95"/>
      <c r="NEL120" s="95"/>
      <c r="NEM120" s="95"/>
      <c r="NEN120" s="95"/>
      <c r="NEO120" s="95"/>
      <c r="NEP120" s="95"/>
      <c r="NEQ120" s="95"/>
      <c r="NER120" s="95"/>
      <c r="NES120" s="95"/>
      <c r="NET120" s="95"/>
      <c r="NEU120" s="95"/>
      <c r="NEV120" s="95"/>
      <c r="NEW120" s="95"/>
      <c r="NEX120" s="95"/>
      <c r="NEY120" s="95"/>
      <c r="NEZ120" s="95"/>
      <c r="NFA120" s="95"/>
      <c r="NFB120" s="95"/>
      <c r="NFC120" s="95"/>
      <c r="NFD120" s="95"/>
      <c r="NFE120" s="95"/>
      <c r="NFF120" s="95"/>
      <c r="NFG120" s="95"/>
      <c r="NFH120" s="95"/>
      <c r="NFI120" s="95"/>
      <c r="NFJ120" s="95"/>
      <c r="NFK120" s="95"/>
      <c r="NFL120" s="95"/>
      <c r="NFM120" s="95"/>
      <c r="NFN120" s="95"/>
      <c r="NFO120" s="95"/>
      <c r="NFP120" s="95"/>
      <c r="NFQ120" s="95"/>
      <c r="NFR120" s="95"/>
      <c r="NFS120" s="95"/>
      <c r="NFT120" s="95"/>
      <c r="NFU120" s="95"/>
      <c r="NFV120" s="95"/>
      <c r="NFW120" s="95"/>
      <c r="NFX120" s="95"/>
      <c r="NFY120" s="95"/>
      <c r="NFZ120" s="95"/>
      <c r="NGA120" s="95"/>
      <c r="NGB120" s="95"/>
      <c r="NGC120" s="95"/>
      <c r="NGD120" s="95"/>
      <c r="NGE120" s="95"/>
      <c r="NGF120" s="95"/>
      <c r="NGG120" s="95"/>
      <c r="NGH120" s="95"/>
      <c r="NGI120" s="95"/>
      <c r="NGJ120" s="95"/>
      <c r="NGK120" s="95"/>
      <c r="NGL120" s="95"/>
      <c r="NGM120" s="95"/>
      <c r="NGN120" s="95"/>
      <c r="NGO120" s="95"/>
      <c r="NGP120" s="95"/>
      <c r="NGQ120" s="95"/>
      <c r="NGR120" s="95"/>
      <c r="NGS120" s="95"/>
      <c r="NGT120" s="95"/>
      <c r="NGU120" s="95"/>
      <c r="NGV120" s="95"/>
      <c r="NGW120" s="95"/>
      <c r="NGX120" s="95"/>
      <c r="NGY120" s="95"/>
      <c r="NGZ120" s="95"/>
      <c r="NHA120" s="95"/>
      <c r="NHB120" s="95"/>
      <c r="NHC120" s="95"/>
      <c r="NHD120" s="95"/>
      <c r="NHE120" s="95"/>
      <c r="NHF120" s="95"/>
      <c r="NHG120" s="95"/>
      <c r="NHH120" s="95"/>
      <c r="NHI120" s="95"/>
      <c r="NHJ120" s="95"/>
      <c r="NHK120" s="95"/>
      <c r="NHL120" s="95"/>
      <c r="NHM120" s="95"/>
      <c r="NHN120" s="95"/>
      <c r="NHO120" s="95"/>
      <c r="NHP120" s="95"/>
      <c r="NHQ120" s="95"/>
      <c r="NHR120" s="95"/>
      <c r="NHS120" s="95"/>
      <c r="NHT120" s="95"/>
      <c r="NHU120" s="95"/>
      <c r="NHV120" s="95"/>
      <c r="NHW120" s="95"/>
      <c r="NHX120" s="95"/>
      <c r="NHY120" s="95"/>
      <c r="NHZ120" s="95"/>
      <c r="NIA120" s="95"/>
      <c r="NIB120" s="95"/>
      <c r="NIC120" s="95"/>
      <c r="NID120" s="95"/>
      <c r="NIE120" s="95"/>
      <c r="NIF120" s="95"/>
      <c r="NIG120" s="95"/>
      <c r="NIH120" s="95"/>
      <c r="NII120" s="95"/>
      <c r="NIJ120" s="95"/>
      <c r="NIK120" s="95"/>
      <c r="NIL120" s="95"/>
      <c r="NIM120" s="95"/>
      <c r="NIN120" s="95"/>
      <c r="NIO120" s="95"/>
      <c r="NIP120" s="95"/>
      <c r="NIQ120" s="95"/>
      <c r="NIR120" s="95"/>
      <c r="NIS120" s="95"/>
      <c r="NIT120" s="95"/>
      <c r="NIU120" s="95"/>
      <c r="NIV120" s="95"/>
      <c r="NIW120" s="95"/>
      <c r="NIX120" s="95"/>
      <c r="NIY120" s="95"/>
      <c r="NIZ120" s="95"/>
      <c r="NJA120" s="95"/>
      <c r="NJB120" s="95"/>
      <c r="NJC120" s="95"/>
      <c r="NJD120" s="95"/>
      <c r="NJE120" s="95"/>
      <c r="NJF120" s="95"/>
      <c r="NJG120" s="95"/>
      <c r="NJH120" s="95"/>
      <c r="NJI120" s="95"/>
      <c r="NJJ120" s="95"/>
      <c r="NJK120" s="95"/>
      <c r="NJL120" s="95"/>
      <c r="NJM120" s="95"/>
      <c r="NJN120" s="95"/>
      <c r="NJO120" s="95"/>
      <c r="NJP120" s="95"/>
      <c r="NJQ120" s="95"/>
      <c r="NJR120" s="95"/>
      <c r="NJS120" s="95"/>
      <c r="NJT120" s="95"/>
      <c r="NJU120" s="95"/>
      <c r="NJV120" s="95"/>
      <c r="NJW120" s="95"/>
      <c r="NJX120" s="95"/>
      <c r="NJY120" s="95"/>
      <c r="NJZ120" s="95"/>
      <c r="NKA120" s="95"/>
      <c r="NKB120" s="95"/>
      <c r="NKC120" s="95"/>
      <c r="NKD120" s="95"/>
      <c r="NKE120" s="95"/>
      <c r="NKF120" s="95"/>
      <c r="NKG120" s="95"/>
      <c r="NKH120" s="95"/>
      <c r="NKI120" s="95"/>
      <c r="NKJ120" s="95"/>
      <c r="NKK120" s="95"/>
      <c r="NKL120" s="95"/>
      <c r="NKM120" s="95"/>
      <c r="NKN120" s="95"/>
      <c r="NKO120" s="95"/>
      <c r="NKP120" s="95"/>
      <c r="NKQ120" s="95"/>
      <c r="NKR120" s="95"/>
      <c r="NKS120" s="95"/>
      <c r="NKT120" s="95"/>
      <c r="NKU120" s="95"/>
      <c r="NKV120" s="95"/>
      <c r="NKW120" s="95"/>
      <c r="NKX120" s="95"/>
      <c r="NKY120" s="95"/>
      <c r="NKZ120" s="95"/>
      <c r="NLA120" s="95"/>
      <c r="NLB120" s="95"/>
      <c r="NLC120" s="95"/>
      <c r="NLD120" s="95"/>
      <c r="NLE120" s="95"/>
      <c r="NLF120" s="95"/>
      <c r="NLG120" s="95"/>
      <c r="NLH120" s="95"/>
      <c r="NLI120" s="95"/>
      <c r="NLJ120" s="95"/>
      <c r="NLK120" s="95"/>
      <c r="NLL120" s="95"/>
      <c r="NLM120" s="95"/>
      <c r="NLN120" s="95"/>
      <c r="NLO120" s="95"/>
      <c r="NLP120" s="95"/>
      <c r="NLQ120" s="95"/>
      <c r="NLR120" s="95"/>
      <c r="NLS120" s="95"/>
      <c r="NLT120" s="95"/>
      <c r="NLU120" s="95"/>
      <c r="NLV120" s="95"/>
      <c r="NLW120" s="95"/>
      <c r="NLX120" s="95"/>
      <c r="NLY120" s="95"/>
      <c r="NLZ120" s="95"/>
      <c r="NMA120" s="95"/>
      <c r="NMB120" s="95"/>
      <c r="NMC120" s="95"/>
      <c r="NMD120" s="95"/>
      <c r="NME120" s="95"/>
      <c r="NMF120" s="95"/>
      <c r="NMG120" s="95"/>
      <c r="NMH120" s="95"/>
      <c r="NMI120" s="95"/>
      <c r="NMJ120" s="95"/>
      <c r="NMK120" s="95"/>
      <c r="NML120" s="95"/>
      <c r="NMM120" s="95"/>
      <c r="NMN120" s="95"/>
      <c r="NMO120" s="95"/>
      <c r="NMP120" s="95"/>
      <c r="NMQ120" s="95"/>
      <c r="NMR120" s="95"/>
      <c r="NMS120" s="95"/>
      <c r="NMT120" s="95"/>
      <c r="NMU120" s="95"/>
      <c r="NMV120" s="95"/>
      <c r="NMW120" s="95"/>
      <c r="NMX120" s="95"/>
      <c r="NMY120" s="95"/>
      <c r="NMZ120" s="95"/>
      <c r="NNA120" s="95"/>
      <c r="NNB120" s="95"/>
      <c r="NNC120" s="95"/>
      <c r="NND120" s="95"/>
      <c r="NNE120" s="95"/>
      <c r="NNF120" s="95"/>
      <c r="NNG120" s="95"/>
      <c r="NNH120" s="95"/>
      <c r="NNI120" s="95"/>
      <c r="NNJ120" s="95"/>
      <c r="NNK120" s="95"/>
      <c r="NNL120" s="95"/>
      <c r="NNM120" s="95"/>
      <c r="NNN120" s="95"/>
      <c r="NNO120" s="95"/>
      <c r="NNP120" s="95"/>
      <c r="NNQ120" s="95"/>
      <c r="NNR120" s="95"/>
      <c r="NNS120" s="95"/>
      <c r="NNT120" s="95"/>
      <c r="NNU120" s="95"/>
      <c r="NNV120" s="95"/>
      <c r="NNW120" s="95"/>
      <c r="NNX120" s="95"/>
      <c r="NNY120" s="95"/>
      <c r="NNZ120" s="95"/>
      <c r="NOA120" s="95"/>
      <c r="NOB120" s="95"/>
      <c r="NOC120" s="95"/>
      <c r="NOD120" s="95"/>
      <c r="NOE120" s="95"/>
      <c r="NOF120" s="95"/>
      <c r="NOG120" s="95"/>
      <c r="NOH120" s="95"/>
      <c r="NOI120" s="95"/>
      <c r="NOJ120" s="95"/>
      <c r="NOK120" s="95"/>
      <c r="NOL120" s="95"/>
      <c r="NOM120" s="95"/>
      <c r="NON120" s="95"/>
      <c r="NOO120" s="95"/>
      <c r="NOP120" s="95"/>
      <c r="NOQ120" s="95"/>
      <c r="NOR120" s="95"/>
      <c r="NOS120" s="95"/>
      <c r="NOT120" s="95"/>
      <c r="NOU120" s="95"/>
      <c r="NOV120" s="95"/>
      <c r="NOW120" s="95"/>
      <c r="NOX120" s="95"/>
      <c r="NOY120" s="95"/>
      <c r="NOZ120" s="95"/>
      <c r="NPA120" s="95"/>
      <c r="NPB120" s="95"/>
      <c r="NPC120" s="95"/>
      <c r="NPD120" s="95"/>
      <c r="NPE120" s="95"/>
      <c r="NPF120" s="95"/>
      <c r="NPG120" s="95"/>
      <c r="NPH120" s="95"/>
      <c r="NPI120" s="95"/>
      <c r="NPJ120" s="95"/>
      <c r="NPK120" s="95"/>
      <c r="NPL120" s="95"/>
      <c r="NPM120" s="95"/>
      <c r="NPN120" s="95"/>
      <c r="NPO120" s="95"/>
      <c r="NPP120" s="95"/>
      <c r="NPQ120" s="95"/>
      <c r="NPR120" s="95"/>
      <c r="NPS120" s="95"/>
      <c r="NPT120" s="95"/>
      <c r="NPU120" s="95"/>
      <c r="NPV120" s="95"/>
      <c r="NPW120" s="95"/>
      <c r="NPX120" s="95"/>
      <c r="NPY120" s="95"/>
      <c r="NPZ120" s="95"/>
      <c r="NQA120" s="95"/>
      <c r="NQB120" s="95"/>
      <c r="NQC120" s="95"/>
      <c r="NQD120" s="95"/>
      <c r="NQE120" s="95"/>
      <c r="NQF120" s="95"/>
      <c r="NQG120" s="95"/>
      <c r="NQH120" s="95"/>
      <c r="NQI120" s="95"/>
      <c r="NQJ120" s="95"/>
      <c r="NQK120" s="95"/>
      <c r="NQL120" s="95"/>
      <c r="NQM120" s="95"/>
      <c r="NQN120" s="95"/>
      <c r="NQO120" s="95"/>
      <c r="NQP120" s="95"/>
      <c r="NQQ120" s="95"/>
      <c r="NQR120" s="95"/>
      <c r="NQS120" s="95"/>
      <c r="NQT120" s="95"/>
      <c r="NQU120" s="95"/>
      <c r="NQV120" s="95"/>
      <c r="NQW120" s="95"/>
      <c r="NQX120" s="95"/>
      <c r="NQY120" s="95"/>
      <c r="NQZ120" s="95"/>
      <c r="NRA120" s="95"/>
      <c r="NRB120" s="95"/>
      <c r="NRC120" s="95"/>
      <c r="NRD120" s="95"/>
      <c r="NRE120" s="95"/>
      <c r="NRF120" s="95"/>
      <c r="NRG120" s="95"/>
      <c r="NRH120" s="95"/>
      <c r="NRI120" s="95"/>
      <c r="NRJ120" s="95"/>
      <c r="NRK120" s="95"/>
      <c r="NRL120" s="95"/>
      <c r="NRM120" s="95"/>
      <c r="NRN120" s="95"/>
      <c r="NRO120" s="95"/>
      <c r="NRP120" s="95"/>
      <c r="NRQ120" s="95"/>
      <c r="NRR120" s="95"/>
      <c r="NRS120" s="95"/>
      <c r="NRT120" s="95"/>
      <c r="NRU120" s="95"/>
      <c r="NRV120" s="95"/>
      <c r="NRW120" s="95"/>
      <c r="NRX120" s="95"/>
      <c r="NRY120" s="95"/>
      <c r="NRZ120" s="95"/>
      <c r="NSA120" s="95"/>
      <c r="NSB120" s="95"/>
      <c r="NSC120" s="95"/>
      <c r="NSD120" s="95"/>
      <c r="NSE120" s="95"/>
      <c r="NSF120" s="95"/>
      <c r="NSG120" s="95"/>
      <c r="NSH120" s="95"/>
      <c r="NSI120" s="95"/>
      <c r="NSJ120" s="95"/>
      <c r="NSK120" s="95"/>
      <c r="NSL120" s="95"/>
      <c r="NSM120" s="95"/>
      <c r="NSN120" s="95"/>
      <c r="NSO120" s="95"/>
      <c r="NSP120" s="95"/>
      <c r="NSQ120" s="95"/>
      <c r="NSR120" s="95"/>
      <c r="NSS120" s="95"/>
      <c r="NST120" s="95"/>
      <c r="NSU120" s="95"/>
      <c r="NSV120" s="95"/>
      <c r="NSW120" s="95"/>
      <c r="NSX120" s="95"/>
      <c r="NSY120" s="95"/>
      <c r="NSZ120" s="95"/>
      <c r="NTA120" s="95"/>
      <c r="NTB120" s="95"/>
      <c r="NTC120" s="95"/>
      <c r="NTD120" s="95"/>
      <c r="NTE120" s="95"/>
      <c r="NTF120" s="95"/>
      <c r="NTG120" s="95"/>
      <c r="NTH120" s="95"/>
      <c r="NTI120" s="95"/>
      <c r="NTJ120" s="95"/>
      <c r="NTK120" s="95"/>
      <c r="NTL120" s="95"/>
      <c r="NTM120" s="95"/>
      <c r="NTN120" s="95"/>
      <c r="NTO120" s="95"/>
      <c r="NTP120" s="95"/>
      <c r="NTQ120" s="95"/>
      <c r="NTR120" s="95"/>
      <c r="NTS120" s="95"/>
      <c r="NTT120" s="95"/>
      <c r="NTU120" s="95"/>
      <c r="NTV120" s="95"/>
      <c r="NTW120" s="95"/>
      <c r="NTX120" s="95"/>
      <c r="NTY120" s="95"/>
      <c r="NTZ120" s="95"/>
      <c r="NUA120" s="95"/>
      <c r="NUB120" s="95"/>
      <c r="NUC120" s="95"/>
      <c r="NUD120" s="95"/>
      <c r="NUE120" s="95"/>
      <c r="NUF120" s="95"/>
      <c r="NUG120" s="95"/>
      <c r="NUH120" s="95"/>
      <c r="NUI120" s="95"/>
      <c r="NUJ120" s="95"/>
      <c r="NUK120" s="95"/>
      <c r="NUL120" s="95"/>
      <c r="NUM120" s="95"/>
      <c r="NUN120" s="95"/>
      <c r="NUO120" s="95"/>
      <c r="NUP120" s="95"/>
      <c r="NUQ120" s="95"/>
      <c r="NUR120" s="95"/>
      <c r="NUS120" s="95"/>
      <c r="NUT120" s="95"/>
      <c r="NUU120" s="95"/>
      <c r="NUV120" s="95"/>
      <c r="NUW120" s="95"/>
      <c r="NUX120" s="95"/>
      <c r="NUY120" s="95"/>
      <c r="NUZ120" s="95"/>
      <c r="NVA120" s="95"/>
      <c r="NVB120" s="95"/>
      <c r="NVC120" s="95"/>
      <c r="NVD120" s="95"/>
      <c r="NVE120" s="95"/>
      <c r="NVF120" s="95"/>
      <c r="NVG120" s="95"/>
      <c r="NVH120" s="95"/>
      <c r="NVI120" s="95"/>
      <c r="NVJ120" s="95"/>
      <c r="NVK120" s="95"/>
      <c r="NVL120" s="95"/>
      <c r="NVM120" s="95"/>
      <c r="NVN120" s="95"/>
      <c r="NVO120" s="95"/>
      <c r="NVP120" s="95"/>
      <c r="NVQ120" s="95"/>
      <c r="NVR120" s="95"/>
      <c r="NVS120" s="95"/>
      <c r="NVT120" s="95"/>
      <c r="NVU120" s="95"/>
      <c r="NVV120" s="95"/>
      <c r="NVW120" s="95"/>
      <c r="NVX120" s="95"/>
      <c r="NVY120" s="95"/>
      <c r="NVZ120" s="95"/>
      <c r="NWA120" s="95"/>
      <c r="NWB120" s="95"/>
      <c r="NWC120" s="95"/>
      <c r="NWD120" s="95"/>
      <c r="NWE120" s="95"/>
      <c r="NWF120" s="95"/>
      <c r="NWG120" s="95"/>
      <c r="NWH120" s="95"/>
      <c r="NWI120" s="95"/>
      <c r="NWJ120" s="95"/>
      <c r="NWK120" s="95"/>
      <c r="NWL120" s="95"/>
      <c r="NWM120" s="95"/>
      <c r="NWN120" s="95"/>
      <c r="NWO120" s="95"/>
      <c r="NWP120" s="95"/>
      <c r="NWQ120" s="95"/>
      <c r="NWR120" s="95"/>
      <c r="NWS120" s="95"/>
      <c r="NWT120" s="95"/>
      <c r="NWU120" s="95"/>
      <c r="NWV120" s="95"/>
      <c r="NWW120" s="95"/>
      <c r="NWX120" s="95"/>
      <c r="NWY120" s="95"/>
      <c r="NWZ120" s="95"/>
      <c r="NXA120" s="95"/>
      <c r="NXB120" s="95"/>
      <c r="NXC120" s="95"/>
      <c r="NXD120" s="95"/>
      <c r="NXE120" s="95"/>
      <c r="NXF120" s="95"/>
      <c r="NXG120" s="95"/>
      <c r="NXH120" s="95"/>
      <c r="NXI120" s="95"/>
      <c r="NXJ120" s="95"/>
      <c r="NXK120" s="95"/>
      <c r="NXL120" s="95"/>
      <c r="NXM120" s="95"/>
      <c r="NXN120" s="95"/>
      <c r="NXO120" s="95"/>
      <c r="NXP120" s="95"/>
      <c r="NXQ120" s="95"/>
      <c r="NXR120" s="95"/>
      <c r="NXS120" s="95"/>
      <c r="NXT120" s="95"/>
      <c r="NXU120" s="95"/>
      <c r="NXV120" s="95"/>
      <c r="NXW120" s="95"/>
      <c r="NXX120" s="95"/>
      <c r="NXY120" s="95"/>
      <c r="NXZ120" s="95"/>
      <c r="NYA120" s="95"/>
      <c r="NYB120" s="95"/>
      <c r="NYC120" s="95"/>
      <c r="NYD120" s="95"/>
      <c r="NYE120" s="95"/>
      <c r="NYF120" s="95"/>
      <c r="NYG120" s="95"/>
      <c r="NYH120" s="95"/>
      <c r="NYI120" s="95"/>
      <c r="NYJ120" s="95"/>
      <c r="NYK120" s="95"/>
      <c r="NYL120" s="95"/>
      <c r="NYM120" s="95"/>
      <c r="NYN120" s="95"/>
      <c r="NYO120" s="95"/>
      <c r="NYP120" s="95"/>
      <c r="NYQ120" s="95"/>
      <c r="NYR120" s="95"/>
      <c r="NYS120" s="95"/>
      <c r="NYT120" s="95"/>
      <c r="NYU120" s="95"/>
      <c r="NYV120" s="95"/>
      <c r="NYW120" s="95"/>
      <c r="NYX120" s="95"/>
      <c r="NYY120" s="95"/>
      <c r="NYZ120" s="95"/>
      <c r="NZA120" s="95"/>
      <c r="NZB120" s="95"/>
      <c r="NZC120" s="95"/>
      <c r="NZD120" s="95"/>
      <c r="NZE120" s="95"/>
      <c r="NZF120" s="95"/>
      <c r="NZG120" s="95"/>
      <c r="NZH120" s="95"/>
      <c r="NZI120" s="95"/>
      <c r="NZJ120" s="95"/>
      <c r="NZK120" s="95"/>
      <c r="NZL120" s="95"/>
      <c r="NZM120" s="95"/>
      <c r="NZN120" s="95"/>
      <c r="NZO120" s="95"/>
      <c r="NZP120" s="95"/>
      <c r="NZQ120" s="95"/>
      <c r="NZR120" s="95"/>
      <c r="NZS120" s="95"/>
      <c r="NZT120" s="95"/>
      <c r="NZU120" s="95"/>
      <c r="NZV120" s="95"/>
      <c r="NZW120" s="95"/>
      <c r="NZX120" s="95"/>
      <c r="NZY120" s="95"/>
      <c r="NZZ120" s="95"/>
      <c r="OAA120" s="95"/>
      <c r="OAB120" s="95"/>
      <c r="OAC120" s="95"/>
      <c r="OAD120" s="95"/>
      <c r="OAE120" s="95"/>
      <c r="OAF120" s="95"/>
      <c r="OAG120" s="95"/>
      <c r="OAH120" s="95"/>
      <c r="OAI120" s="95"/>
      <c r="OAJ120" s="95"/>
      <c r="OAK120" s="95"/>
      <c r="OAL120" s="95"/>
      <c r="OAM120" s="95"/>
      <c r="OAN120" s="95"/>
      <c r="OAO120" s="95"/>
      <c r="OAP120" s="95"/>
      <c r="OAQ120" s="95"/>
      <c r="OAR120" s="95"/>
      <c r="OAS120" s="95"/>
      <c r="OAT120" s="95"/>
      <c r="OAU120" s="95"/>
      <c r="OAV120" s="95"/>
      <c r="OAW120" s="95"/>
      <c r="OAX120" s="95"/>
      <c r="OAY120" s="95"/>
      <c r="OAZ120" s="95"/>
      <c r="OBA120" s="95"/>
      <c r="OBB120" s="95"/>
      <c r="OBC120" s="95"/>
      <c r="OBD120" s="95"/>
      <c r="OBE120" s="95"/>
      <c r="OBF120" s="95"/>
      <c r="OBG120" s="95"/>
      <c r="OBH120" s="95"/>
      <c r="OBI120" s="95"/>
      <c r="OBJ120" s="95"/>
      <c r="OBK120" s="95"/>
      <c r="OBL120" s="95"/>
      <c r="OBM120" s="95"/>
      <c r="OBN120" s="95"/>
      <c r="OBO120" s="95"/>
      <c r="OBP120" s="95"/>
      <c r="OBQ120" s="95"/>
      <c r="OBR120" s="95"/>
      <c r="OBS120" s="95"/>
      <c r="OBT120" s="95"/>
      <c r="OBU120" s="95"/>
      <c r="OBV120" s="95"/>
      <c r="OBW120" s="95"/>
      <c r="OBX120" s="95"/>
      <c r="OBY120" s="95"/>
      <c r="OBZ120" s="95"/>
      <c r="OCA120" s="95"/>
      <c r="OCB120" s="95"/>
      <c r="OCC120" s="95"/>
      <c r="OCD120" s="95"/>
      <c r="OCE120" s="95"/>
      <c r="OCF120" s="95"/>
      <c r="OCG120" s="95"/>
      <c r="OCH120" s="95"/>
      <c r="OCI120" s="95"/>
      <c r="OCJ120" s="95"/>
      <c r="OCK120" s="95"/>
      <c r="OCL120" s="95"/>
      <c r="OCM120" s="95"/>
      <c r="OCN120" s="95"/>
      <c r="OCO120" s="95"/>
      <c r="OCP120" s="95"/>
      <c r="OCQ120" s="95"/>
      <c r="OCR120" s="95"/>
      <c r="OCS120" s="95"/>
      <c r="OCT120" s="95"/>
      <c r="OCU120" s="95"/>
      <c r="OCV120" s="95"/>
      <c r="OCW120" s="95"/>
      <c r="OCX120" s="95"/>
      <c r="OCY120" s="95"/>
      <c r="OCZ120" s="95"/>
      <c r="ODA120" s="95"/>
      <c r="ODB120" s="95"/>
      <c r="ODC120" s="95"/>
      <c r="ODD120" s="95"/>
      <c r="ODE120" s="95"/>
      <c r="ODF120" s="95"/>
      <c r="ODG120" s="95"/>
      <c r="ODH120" s="95"/>
      <c r="ODI120" s="95"/>
      <c r="ODJ120" s="95"/>
      <c r="ODK120" s="95"/>
      <c r="ODL120" s="95"/>
      <c r="ODM120" s="95"/>
      <c r="ODN120" s="95"/>
      <c r="ODO120" s="95"/>
      <c r="ODP120" s="95"/>
      <c r="ODQ120" s="95"/>
      <c r="ODR120" s="95"/>
      <c r="ODS120" s="95"/>
      <c r="ODT120" s="95"/>
      <c r="ODU120" s="95"/>
      <c r="ODV120" s="95"/>
      <c r="ODW120" s="95"/>
      <c r="ODX120" s="95"/>
      <c r="ODY120" s="95"/>
      <c r="ODZ120" s="95"/>
      <c r="OEA120" s="95"/>
      <c r="OEB120" s="95"/>
      <c r="OEC120" s="95"/>
      <c r="OED120" s="95"/>
      <c r="OEE120" s="95"/>
      <c r="OEF120" s="95"/>
      <c r="OEG120" s="95"/>
      <c r="OEH120" s="95"/>
      <c r="OEI120" s="95"/>
      <c r="OEJ120" s="95"/>
      <c r="OEK120" s="95"/>
      <c r="OEL120" s="95"/>
      <c r="OEM120" s="95"/>
      <c r="OEN120" s="95"/>
      <c r="OEO120" s="95"/>
      <c r="OEP120" s="95"/>
      <c r="OEQ120" s="95"/>
      <c r="OER120" s="95"/>
      <c r="OES120" s="95"/>
      <c r="OET120" s="95"/>
      <c r="OEU120" s="95"/>
      <c r="OEV120" s="95"/>
      <c r="OEW120" s="95"/>
      <c r="OEX120" s="95"/>
      <c r="OEY120" s="95"/>
      <c r="OEZ120" s="95"/>
      <c r="OFA120" s="95"/>
      <c r="OFB120" s="95"/>
      <c r="OFC120" s="95"/>
      <c r="OFD120" s="95"/>
      <c r="OFE120" s="95"/>
      <c r="OFF120" s="95"/>
      <c r="OFG120" s="95"/>
      <c r="OFH120" s="95"/>
      <c r="OFI120" s="95"/>
      <c r="OFJ120" s="95"/>
      <c r="OFK120" s="95"/>
      <c r="OFL120" s="95"/>
      <c r="OFM120" s="95"/>
      <c r="OFN120" s="95"/>
      <c r="OFO120" s="95"/>
      <c r="OFP120" s="95"/>
      <c r="OFQ120" s="95"/>
      <c r="OFR120" s="95"/>
      <c r="OFS120" s="95"/>
      <c r="OFT120" s="95"/>
      <c r="OFU120" s="95"/>
      <c r="OFV120" s="95"/>
      <c r="OFW120" s="95"/>
      <c r="OFX120" s="95"/>
      <c r="OFY120" s="95"/>
      <c r="OFZ120" s="95"/>
      <c r="OGA120" s="95"/>
      <c r="OGB120" s="95"/>
      <c r="OGC120" s="95"/>
      <c r="OGD120" s="95"/>
      <c r="OGE120" s="95"/>
      <c r="OGF120" s="95"/>
      <c r="OGG120" s="95"/>
      <c r="OGH120" s="95"/>
      <c r="OGI120" s="95"/>
      <c r="OGJ120" s="95"/>
      <c r="OGK120" s="95"/>
      <c r="OGL120" s="95"/>
      <c r="OGM120" s="95"/>
      <c r="OGN120" s="95"/>
      <c r="OGO120" s="95"/>
      <c r="OGP120" s="95"/>
      <c r="OGQ120" s="95"/>
      <c r="OGR120" s="95"/>
      <c r="OGS120" s="95"/>
      <c r="OGT120" s="95"/>
      <c r="OGU120" s="95"/>
      <c r="OGV120" s="95"/>
      <c r="OGW120" s="95"/>
      <c r="OGX120" s="95"/>
      <c r="OGY120" s="95"/>
      <c r="OGZ120" s="95"/>
      <c r="OHA120" s="95"/>
      <c r="OHB120" s="95"/>
      <c r="OHC120" s="95"/>
      <c r="OHD120" s="95"/>
      <c r="OHE120" s="95"/>
      <c r="OHF120" s="95"/>
      <c r="OHG120" s="95"/>
      <c r="OHH120" s="95"/>
      <c r="OHI120" s="95"/>
      <c r="OHJ120" s="95"/>
      <c r="OHK120" s="95"/>
      <c r="OHL120" s="95"/>
      <c r="OHM120" s="95"/>
      <c r="OHN120" s="95"/>
      <c r="OHO120" s="95"/>
      <c r="OHP120" s="95"/>
      <c r="OHQ120" s="95"/>
      <c r="OHR120" s="95"/>
      <c r="OHS120" s="95"/>
      <c r="OHT120" s="95"/>
      <c r="OHU120" s="95"/>
      <c r="OHV120" s="95"/>
      <c r="OHW120" s="95"/>
      <c r="OHX120" s="95"/>
      <c r="OHY120" s="95"/>
      <c r="OHZ120" s="95"/>
      <c r="OIA120" s="95"/>
      <c r="OIB120" s="95"/>
      <c r="OIC120" s="95"/>
      <c r="OID120" s="95"/>
      <c r="OIE120" s="95"/>
      <c r="OIF120" s="95"/>
      <c r="OIG120" s="95"/>
      <c r="OIH120" s="95"/>
      <c r="OII120" s="95"/>
      <c r="OIJ120" s="95"/>
      <c r="OIK120" s="95"/>
      <c r="OIL120" s="95"/>
      <c r="OIM120" s="95"/>
      <c r="OIN120" s="95"/>
      <c r="OIO120" s="95"/>
      <c r="OIP120" s="95"/>
      <c r="OIQ120" s="95"/>
      <c r="OIR120" s="95"/>
      <c r="OIS120" s="95"/>
      <c r="OIT120" s="95"/>
      <c r="OIU120" s="95"/>
      <c r="OIV120" s="95"/>
      <c r="OIW120" s="95"/>
      <c r="OIX120" s="95"/>
      <c r="OIY120" s="95"/>
      <c r="OIZ120" s="95"/>
      <c r="OJA120" s="95"/>
      <c r="OJB120" s="95"/>
      <c r="OJC120" s="95"/>
      <c r="OJD120" s="95"/>
      <c r="OJE120" s="95"/>
      <c r="OJF120" s="95"/>
      <c r="OJG120" s="95"/>
      <c r="OJH120" s="95"/>
      <c r="OJI120" s="95"/>
      <c r="OJJ120" s="95"/>
      <c r="OJK120" s="95"/>
      <c r="OJL120" s="95"/>
      <c r="OJM120" s="95"/>
      <c r="OJN120" s="95"/>
      <c r="OJO120" s="95"/>
      <c r="OJP120" s="95"/>
      <c r="OJQ120" s="95"/>
      <c r="OJR120" s="95"/>
      <c r="OJS120" s="95"/>
      <c r="OJT120" s="95"/>
      <c r="OJU120" s="95"/>
      <c r="OJV120" s="95"/>
      <c r="OJW120" s="95"/>
      <c r="OJX120" s="95"/>
      <c r="OJY120" s="95"/>
      <c r="OJZ120" s="95"/>
      <c r="OKA120" s="95"/>
      <c r="OKB120" s="95"/>
      <c r="OKC120" s="95"/>
      <c r="OKD120" s="95"/>
      <c r="OKE120" s="95"/>
      <c r="OKF120" s="95"/>
      <c r="OKG120" s="95"/>
      <c r="OKH120" s="95"/>
      <c r="OKI120" s="95"/>
      <c r="OKJ120" s="95"/>
      <c r="OKK120" s="95"/>
      <c r="OKL120" s="95"/>
      <c r="OKM120" s="95"/>
      <c r="OKN120" s="95"/>
      <c r="OKO120" s="95"/>
      <c r="OKP120" s="95"/>
      <c r="OKQ120" s="95"/>
      <c r="OKR120" s="95"/>
      <c r="OKS120" s="95"/>
      <c r="OKT120" s="95"/>
      <c r="OKU120" s="95"/>
      <c r="OKV120" s="95"/>
      <c r="OKW120" s="95"/>
      <c r="OKX120" s="95"/>
      <c r="OKY120" s="95"/>
      <c r="OKZ120" s="95"/>
      <c r="OLA120" s="95"/>
      <c r="OLB120" s="95"/>
      <c r="OLC120" s="95"/>
      <c r="OLD120" s="95"/>
      <c r="OLE120" s="95"/>
      <c r="OLF120" s="95"/>
      <c r="OLG120" s="95"/>
      <c r="OLH120" s="95"/>
      <c r="OLI120" s="95"/>
      <c r="OLJ120" s="95"/>
      <c r="OLK120" s="95"/>
      <c r="OLL120" s="95"/>
      <c r="OLM120" s="95"/>
      <c r="OLN120" s="95"/>
      <c r="OLO120" s="95"/>
      <c r="OLP120" s="95"/>
      <c r="OLQ120" s="95"/>
      <c r="OLR120" s="95"/>
      <c r="OLS120" s="95"/>
      <c r="OLT120" s="95"/>
      <c r="OLU120" s="95"/>
      <c r="OLV120" s="95"/>
      <c r="OLW120" s="95"/>
      <c r="OLX120" s="95"/>
      <c r="OLY120" s="95"/>
      <c r="OLZ120" s="95"/>
      <c r="OMA120" s="95"/>
      <c r="OMB120" s="95"/>
      <c r="OMC120" s="95"/>
      <c r="OMD120" s="95"/>
      <c r="OME120" s="95"/>
      <c r="OMF120" s="95"/>
      <c r="OMG120" s="95"/>
      <c r="OMH120" s="95"/>
      <c r="OMI120" s="95"/>
      <c r="OMJ120" s="95"/>
      <c r="OMK120" s="95"/>
      <c r="OML120" s="95"/>
      <c r="OMM120" s="95"/>
      <c r="OMN120" s="95"/>
      <c r="OMO120" s="95"/>
      <c r="OMP120" s="95"/>
      <c r="OMQ120" s="95"/>
      <c r="OMR120" s="95"/>
      <c r="OMS120" s="95"/>
      <c r="OMT120" s="95"/>
      <c r="OMU120" s="95"/>
      <c r="OMV120" s="95"/>
      <c r="OMW120" s="95"/>
      <c r="OMX120" s="95"/>
      <c r="OMY120" s="95"/>
      <c r="OMZ120" s="95"/>
      <c r="ONA120" s="95"/>
      <c r="ONB120" s="95"/>
      <c r="ONC120" s="95"/>
      <c r="OND120" s="95"/>
      <c r="ONE120" s="95"/>
      <c r="ONF120" s="95"/>
      <c r="ONG120" s="95"/>
      <c r="ONH120" s="95"/>
      <c r="ONI120" s="95"/>
      <c r="ONJ120" s="95"/>
      <c r="ONK120" s="95"/>
      <c r="ONL120" s="95"/>
      <c r="ONM120" s="95"/>
      <c r="ONN120" s="95"/>
      <c r="ONO120" s="95"/>
      <c r="ONP120" s="95"/>
      <c r="ONQ120" s="95"/>
      <c r="ONR120" s="95"/>
      <c r="ONS120" s="95"/>
      <c r="ONT120" s="95"/>
      <c r="ONU120" s="95"/>
      <c r="ONV120" s="95"/>
      <c r="ONW120" s="95"/>
      <c r="ONX120" s="95"/>
      <c r="ONY120" s="95"/>
      <c r="ONZ120" s="95"/>
      <c r="OOA120" s="95"/>
      <c r="OOB120" s="95"/>
      <c r="OOC120" s="95"/>
      <c r="OOD120" s="95"/>
      <c r="OOE120" s="95"/>
      <c r="OOF120" s="95"/>
      <c r="OOG120" s="95"/>
      <c r="OOH120" s="95"/>
      <c r="OOI120" s="95"/>
      <c r="OOJ120" s="95"/>
      <c r="OOK120" s="95"/>
      <c r="OOL120" s="95"/>
      <c r="OOM120" s="95"/>
      <c r="OON120" s="95"/>
      <c r="OOO120" s="95"/>
      <c r="OOP120" s="95"/>
      <c r="OOQ120" s="95"/>
      <c r="OOR120" s="95"/>
      <c r="OOS120" s="95"/>
      <c r="OOT120" s="95"/>
      <c r="OOU120" s="95"/>
      <c r="OOV120" s="95"/>
      <c r="OOW120" s="95"/>
      <c r="OOX120" s="95"/>
      <c r="OOY120" s="95"/>
      <c r="OOZ120" s="95"/>
      <c r="OPA120" s="95"/>
      <c r="OPB120" s="95"/>
      <c r="OPC120" s="95"/>
      <c r="OPD120" s="95"/>
      <c r="OPE120" s="95"/>
      <c r="OPF120" s="95"/>
      <c r="OPG120" s="95"/>
      <c r="OPH120" s="95"/>
      <c r="OPI120" s="95"/>
      <c r="OPJ120" s="95"/>
      <c r="OPK120" s="95"/>
      <c r="OPL120" s="95"/>
      <c r="OPM120" s="95"/>
      <c r="OPN120" s="95"/>
      <c r="OPO120" s="95"/>
      <c r="OPP120" s="95"/>
      <c r="OPQ120" s="95"/>
      <c r="OPR120" s="95"/>
      <c r="OPS120" s="95"/>
      <c r="OPT120" s="95"/>
      <c r="OPU120" s="95"/>
      <c r="OPV120" s="95"/>
      <c r="OPW120" s="95"/>
      <c r="OPX120" s="95"/>
      <c r="OPY120" s="95"/>
      <c r="OPZ120" s="95"/>
      <c r="OQA120" s="95"/>
      <c r="OQB120" s="95"/>
      <c r="OQC120" s="95"/>
      <c r="OQD120" s="95"/>
      <c r="OQE120" s="95"/>
      <c r="OQF120" s="95"/>
      <c r="OQG120" s="95"/>
      <c r="OQH120" s="95"/>
      <c r="OQI120" s="95"/>
      <c r="OQJ120" s="95"/>
      <c r="OQK120" s="95"/>
      <c r="OQL120" s="95"/>
      <c r="OQM120" s="95"/>
      <c r="OQN120" s="95"/>
      <c r="OQO120" s="95"/>
      <c r="OQP120" s="95"/>
      <c r="OQQ120" s="95"/>
      <c r="OQR120" s="95"/>
      <c r="OQS120" s="95"/>
      <c r="OQT120" s="95"/>
      <c r="OQU120" s="95"/>
      <c r="OQV120" s="95"/>
      <c r="OQW120" s="95"/>
      <c r="OQX120" s="95"/>
      <c r="OQY120" s="95"/>
      <c r="OQZ120" s="95"/>
      <c r="ORA120" s="95"/>
      <c r="ORB120" s="95"/>
      <c r="ORC120" s="95"/>
      <c r="ORD120" s="95"/>
      <c r="ORE120" s="95"/>
      <c r="ORF120" s="95"/>
      <c r="ORG120" s="95"/>
      <c r="ORH120" s="95"/>
      <c r="ORI120" s="95"/>
      <c r="ORJ120" s="95"/>
      <c r="ORK120" s="95"/>
      <c r="ORL120" s="95"/>
      <c r="ORM120" s="95"/>
      <c r="ORN120" s="95"/>
      <c r="ORO120" s="95"/>
      <c r="ORP120" s="95"/>
      <c r="ORQ120" s="95"/>
      <c r="ORR120" s="95"/>
      <c r="ORS120" s="95"/>
      <c r="ORT120" s="95"/>
      <c r="ORU120" s="95"/>
      <c r="ORV120" s="95"/>
      <c r="ORW120" s="95"/>
      <c r="ORX120" s="95"/>
      <c r="ORY120" s="95"/>
      <c r="ORZ120" s="95"/>
      <c r="OSA120" s="95"/>
      <c r="OSB120" s="95"/>
      <c r="OSC120" s="95"/>
      <c r="OSD120" s="95"/>
      <c r="OSE120" s="95"/>
      <c r="OSF120" s="95"/>
      <c r="OSG120" s="95"/>
      <c r="OSH120" s="95"/>
      <c r="OSI120" s="95"/>
      <c r="OSJ120" s="95"/>
      <c r="OSK120" s="95"/>
      <c r="OSL120" s="95"/>
      <c r="OSM120" s="95"/>
      <c r="OSN120" s="95"/>
      <c r="OSO120" s="95"/>
      <c r="OSP120" s="95"/>
      <c r="OSQ120" s="95"/>
      <c r="OSR120" s="95"/>
      <c r="OSS120" s="95"/>
      <c r="OST120" s="95"/>
      <c r="OSU120" s="95"/>
      <c r="OSV120" s="95"/>
      <c r="OSW120" s="95"/>
      <c r="OSX120" s="95"/>
      <c r="OSY120" s="95"/>
      <c r="OSZ120" s="95"/>
      <c r="OTA120" s="95"/>
      <c r="OTB120" s="95"/>
      <c r="OTC120" s="95"/>
      <c r="OTD120" s="95"/>
      <c r="OTE120" s="95"/>
      <c r="OTF120" s="95"/>
      <c r="OTG120" s="95"/>
      <c r="OTH120" s="95"/>
      <c r="OTI120" s="95"/>
      <c r="OTJ120" s="95"/>
      <c r="OTK120" s="95"/>
      <c r="OTL120" s="95"/>
      <c r="OTM120" s="95"/>
      <c r="OTN120" s="95"/>
      <c r="OTO120" s="95"/>
      <c r="OTP120" s="95"/>
      <c r="OTQ120" s="95"/>
      <c r="OTR120" s="95"/>
      <c r="OTS120" s="95"/>
      <c r="OTT120" s="95"/>
      <c r="OTU120" s="95"/>
      <c r="OTV120" s="95"/>
      <c r="OTW120" s="95"/>
      <c r="OTX120" s="95"/>
      <c r="OTY120" s="95"/>
      <c r="OTZ120" s="95"/>
      <c r="OUA120" s="95"/>
      <c r="OUB120" s="95"/>
      <c r="OUC120" s="95"/>
      <c r="OUD120" s="95"/>
      <c r="OUE120" s="95"/>
      <c r="OUF120" s="95"/>
      <c r="OUG120" s="95"/>
      <c r="OUH120" s="95"/>
      <c r="OUI120" s="95"/>
      <c r="OUJ120" s="95"/>
      <c r="OUK120" s="95"/>
      <c r="OUL120" s="95"/>
      <c r="OUM120" s="95"/>
      <c r="OUN120" s="95"/>
      <c r="OUO120" s="95"/>
      <c r="OUP120" s="95"/>
      <c r="OUQ120" s="95"/>
      <c r="OUR120" s="95"/>
      <c r="OUS120" s="95"/>
      <c r="OUT120" s="95"/>
      <c r="OUU120" s="95"/>
      <c r="OUV120" s="95"/>
      <c r="OUW120" s="95"/>
      <c r="OUX120" s="95"/>
      <c r="OUY120" s="95"/>
      <c r="OUZ120" s="95"/>
      <c r="OVA120" s="95"/>
      <c r="OVB120" s="95"/>
      <c r="OVC120" s="95"/>
      <c r="OVD120" s="95"/>
      <c r="OVE120" s="95"/>
      <c r="OVF120" s="95"/>
      <c r="OVG120" s="95"/>
      <c r="OVH120" s="95"/>
      <c r="OVI120" s="95"/>
      <c r="OVJ120" s="95"/>
      <c r="OVK120" s="95"/>
      <c r="OVL120" s="95"/>
      <c r="OVM120" s="95"/>
      <c r="OVN120" s="95"/>
      <c r="OVO120" s="95"/>
      <c r="OVP120" s="95"/>
      <c r="OVQ120" s="95"/>
      <c r="OVR120" s="95"/>
      <c r="OVS120" s="95"/>
      <c r="OVT120" s="95"/>
      <c r="OVU120" s="95"/>
      <c r="OVV120" s="95"/>
      <c r="OVW120" s="95"/>
      <c r="OVX120" s="95"/>
      <c r="OVY120" s="95"/>
      <c r="OVZ120" s="95"/>
      <c r="OWA120" s="95"/>
      <c r="OWB120" s="95"/>
      <c r="OWC120" s="95"/>
      <c r="OWD120" s="95"/>
      <c r="OWE120" s="95"/>
      <c r="OWF120" s="95"/>
      <c r="OWG120" s="95"/>
      <c r="OWH120" s="95"/>
      <c r="OWI120" s="95"/>
      <c r="OWJ120" s="95"/>
      <c r="OWK120" s="95"/>
      <c r="OWL120" s="95"/>
      <c r="OWM120" s="95"/>
      <c r="OWN120" s="95"/>
      <c r="OWO120" s="95"/>
      <c r="OWP120" s="95"/>
      <c r="OWQ120" s="95"/>
      <c r="OWR120" s="95"/>
      <c r="OWS120" s="95"/>
      <c r="OWT120" s="95"/>
      <c r="OWU120" s="95"/>
      <c r="OWV120" s="95"/>
      <c r="OWW120" s="95"/>
      <c r="OWX120" s="95"/>
      <c r="OWY120" s="95"/>
      <c r="OWZ120" s="95"/>
      <c r="OXA120" s="95"/>
      <c r="OXB120" s="95"/>
      <c r="OXC120" s="95"/>
      <c r="OXD120" s="95"/>
      <c r="OXE120" s="95"/>
      <c r="OXF120" s="95"/>
      <c r="OXG120" s="95"/>
      <c r="OXH120" s="95"/>
      <c r="OXI120" s="95"/>
      <c r="OXJ120" s="95"/>
      <c r="OXK120" s="95"/>
      <c r="OXL120" s="95"/>
      <c r="OXM120" s="95"/>
      <c r="OXN120" s="95"/>
      <c r="OXO120" s="95"/>
      <c r="OXP120" s="95"/>
      <c r="OXQ120" s="95"/>
      <c r="OXR120" s="95"/>
      <c r="OXS120" s="95"/>
      <c r="OXT120" s="95"/>
      <c r="OXU120" s="95"/>
      <c r="OXV120" s="95"/>
      <c r="OXW120" s="95"/>
      <c r="OXX120" s="95"/>
      <c r="OXY120" s="95"/>
      <c r="OXZ120" s="95"/>
      <c r="OYA120" s="95"/>
      <c r="OYB120" s="95"/>
      <c r="OYC120" s="95"/>
      <c r="OYD120" s="95"/>
      <c r="OYE120" s="95"/>
      <c r="OYF120" s="95"/>
      <c r="OYG120" s="95"/>
      <c r="OYH120" s="95"/>
      <c r="OYI120" s="95"/>
      <c r="OYJ120" s="95"/>
      <c r="OYK120" s="95"/>
      <c r="OYL120" s="95"/>
      <c r="OYM120" s="95"/>
      <c r="OYN120" s="95"/>
      <c r="OYO120" s="95"/>
      <c r="OYP120" s="95"/>
      <c r="OYQ120" s="95"/>
      <c r="OYR120" s="95"/>
      <c r="OYS120" s="95"/>
      <c r="OYT120" s="95"/>
      <c r="OYU120" s="95"/>
      <c r="OYV120" s="95"/>
      <c r="OYW120" s="95"/>
      <c r="OYX120" s="95"/>
      <c r="OYY120" s="95"/>
      <c r="OYZ120" s="95"/>
      <c r="OZA120" s="95"/>
      <c r="OZB120" s="95"/>
      <c r="OZC120" s="95"/>
      <c r="OZD120" s="95"/>
      <c r="OZE120" s="95"/>
      <c r="OZF120" s="95"/>
      <c r="OZG120" s="95"/>
      <c r="OZH120" s="95"/>
      <c r="OZI120" s="95"/>
      <c r="OZJ120" s="95"/>
      <c r="OZK120" s="95"/>
      <c r="OZL120" s="95"/>
      <c r="OZM120" s="95"/>
      <c r="OZN120" s="95"/>
      <c r="OZO120" s="95"/>
      <c r="OZP120" s="95"/>
      <c r="OZQ120" s="95"/>
      <c r="OZR120" s="95"/>
      <c r="OZS120" s="95"/>
      <c r="OZT120" s="95"/>
      <c r="OZU120" s="95"/>
      <c r="OZV120" s="95"/>
      <c r="OZW120" s="95"/>
      <c r="OZX120" s="95"/>
      <c r="OZY120" s="95"/>
      <c r="OZZ120" s="95"/>
      <c r="PAA120" s="95"/>
      <c r="PAB120" s="95"/>
      <c r="PAC120" s="95"/>
      <c r="PAD120" s="95"/>
      <c r="PAE120" s="95"/>
      <c r="PAF120" s="95"/>
      <c r="PAG120" s="95"/>
      <c r="PAH120" s="95"/>
      <c r="PAI120" s="95"/>
      <c r="PAJ120" s="95"/>
      <c r="PAK120" s="95"/>
      <c r="PAL120" s="95"/>
      <c r="PAM120" s="95"/>
      <c r="PAN120" s="95"/>
      <c r="PAO120" s="95"/>
      <c r="PAP120" s="95"/>
      <c r="PAQ120" s="95"/>
      <c r="PAR120" s="95"/>
      <c r="PAS120" s="95"/>
      <c r="PAT120" s="95"/>
      <c r="PAU120" s="95"/>
      <c r="PAV120" s="95"/>
      <c r="PAW120" s="95"/>
      <c r="PAX120" s="95"/>
      <c r="PAY120" s="95"/>
      <c r="PAZ120" s="95"/>
      <c r="PBA120" s="95"/>
      <c r="PBB120" s="95"/>
      <c r="PBC120" s="95"/>
      <c r="PBD120" s="95"/>
      <c r="PBE120" s="95"/>
      <c r="PBF120" s="95"/>
      <c r="PBG120" s="95"/>
      <c r="PBH120" s="95"/>
      <c r="PBI120" s="95"/>
      <c r="PBJ120" s="95"/>
      <c r="PBK120" s="95"/>
      <c r="PBL120" s="95"/>
      <c r="PBM120" s="95"/>
      <c r="PBN120" s="95"/>
      <c r="PBO120" s="95"/>
      <c r="PBP120" s="95"/>
      <c r="PBQ120" s="95"/>
      <c r="PBR120" s="95"/>
      <c r="PBS120" s="95"/>
      <c r="PBT120" s="95"/>
      <c r="PBU120" s="95"/>
      <c r="PBV120" s="95"/>
      <c r="PBW120" s="95"/>
      <c r="PBX120" s="95"/>
      <c r="PBY120" s="95"/>
      <c r="PBZ120" s="95"/>
      <c r="PCA120" s="95"/>
      <c r="PCB120" s="95"/>
      <c r="PCC120" s="95"/>
      <c r="PCD120" s="95"/>
      <c r="PCE120" s="95"/>
      <c r="PCF120" s="95"/>
      <c r="PCG120" s="95"/>
      <c r="PCH120" s="95"/>
      <c r="PCI120" s="95"/>
      <c r="PCJ120" s="95"/>
      <c r="PCK120" s="95"/>
      <c r="PCL120" s="95"/>
      <c r="PCM120" s="95"/>
      <c r="PCN120" s="95"/>
      <c r="PCO120" s="95"/>
      <c r="PCP120" s="95"/>
      <c r="PCQ120" s="95"/>
      <c r="PCR120" s="95"/>
      <c r="PCS120" s="95"/>
      <c r="PCT120" s="95"/>
      <c r="PCU120" s="95"/>
      <c r="PCV120" s="95"/>
      <c r="PCW120" s="95"/>
      <c r="PCX120" s="95"/>
      <c r="PCY120" s="95"/>
      <c r="PCZ120" s="95"/>
      <c r="PDA120" s="95"/>
      <c r="PDB120" s="95"/>
      <c r="PDC120" s="95"/>
      <c r="PDD120" s="95"/>
      <c r="PDE120" s="95"/>
      <c r="PDF120" s="95"/>
      <c r="PDG120" s="95"/>
      <c r="PDH120" s="95"/>
      <c r="PDI120" s="95"/>
      <c r="PDJ120" s="95"/>
      <c r="PDK120" s="95"/>
      <c r="PDL120" s="95"/>
      <c r="PDM120" s="95"/>
      <c r="PDN120" s="95"/>
      <c r="PDO120" s="95"/>
      <c r="PDP120" s="95"/>
      <c r="PDQ120" s="95"/>
      <c r="PDR120" s="95"/>
      <c r="PDS120" s="95"/>
      <c r="PDT120" s="95"/>
      <c r="PDU120" s="95"/>
      <c r="PDV120" s="95"/>
      <c r="PDW120" s="95"/>
      <c r="PDX120" s="95"/>
      <c r="PDY120" s="95"/>
      <c r="PDZ120" s="95"/>
      <c r="PEA120" s="95"/>
      <c r="PEB120" s="95"/>
      <c r="PEC120" s="95"/>
      <c r="PED120" s="95"/>
      <c r="PEE120" s="95"/>
      <c r="PEF120" s="95"/>
      <c r="PEG120" s="95"/>
      <c r="PEH120" s="95"/>
      <c r="PEI120" s="95"/>
      <c r="PEJ120" s="95"/>
      <c r="PEK120" s="95"/>
      <c r="PEL120" s="95"/>
      <c r="PEM120" s="95"/>
      <c r="PEN120" s="95"/>
      <c r="PEO120" s="95"/>
      <c r="PEP120" s="95"/>
      <c r="PEQ120" s="95"/>
      <c r="PER120" s="95"/>
      <c r="PES120" s="95"/>
      <c r="PET120" s="95"/>
      <c r="PEU120" s="95"/>
      <c r="PEV120" s="95"/>
      <c r="PEW120" s="95"/>
      <c r="PEX120" s="95"/>
      <c r="PEY120" s="95"/>
      <c r="PEZ120" s="95"/>
      <c r="PFA120" s="95"/>
      <c r="PFB120" s="95"/>
      <c r="PFC120" s="95"/>
      <c r="PFD120" s="95"/>
      <c r="PFE120" s="95"/>
      <c r="PFF120" s="95"/>
      <c r="PFG120" s="95"/>
      <c r="PFH120" s="95"/>
      <c r="PFI120" s="95"/>
      <c r="PFJ120" s="95"/>
      <c r="PFK120" s="95"/>
      <c r="PFL120" s="95"/>
      <c r="PFM120" s="95"/>
      <c r="PFN120" s="95"/>
      <c r="PFO120" s="95"/>
      <c r="PFP120" s="95"/>
      <c r="PFQ120" s="95"/>
      <c r="PFR120" s="95"/>
      <c r="PFS120" s="95"/>
      <c r="PFT120" s="95"/>
      <c r="PFU120" s="95"/>
      <c r="PFV120" s="95"/>
      <c r="PFW120" s="95"/>
      <c r="PFX120" s="95"/>
      <c r="PFY120" s="95"/>
      <c r="PFZ120" s="95"/>
      <c r="PGA120" s="95"/>
      <c r="PGB120" s="95"/>
      <c r="PGC120" s="95"/>
      <c r="PGD120" s="95"/>
      <c r="PGE120" s="95"/>
      <c r="PGF120" s="95"/>
      <c r="PGG120" s="95"/>
      <c r="PGH120" s="95"/>
      <c r="PGI120" s="95"/>
      <c r="PGJ120" s="95"/>
      <c r="PGK120" s="95"/>
      <c r="PGL120" s="95"/>
      <c r="PGM120" s="95"/>
      <c r="PGN120" s="95"/>
      <c r="PGO120" s="95"/>
      <c r="PGP120" s="95"/>
      <c r="PGQ120" s="95"/>
      <c r="PGR120" s="95"/>
      <c r="PGS120" s="95"/>
      <c r="PGT120" s="95"/>
      <c r="PGU120" s="95"/>
      <c r="PGV120" s="95"/>
      <c r="PGW120" s="95"/>
      <c r="PGX120" s="95"/>
      <c r="PGY120" s="95"/>
      <c r="PGZ120" s="95"/>
      <c r="PHA120" s="95"/>
      <c r="PHB120" s="95"/>
      <c r="PHC120" s="95"/>
      <c r="PHD120" s="95"/>
      <c r="PHE120" s="95"/>
      <c r="PHF120" s="95"/>
      <c r="PHG120" s="95"/>
      <c r="PHH120" s="95"/>
      <c r="PHI120" s="95"/>
      <c r="PHJ120" s="95"/>
      <c r="PHK120" s="95"/>
      <c r="PHL120" s="95"/>
      <c r="PHM120" s="95"/>
      <c r="PHN120" s="95"/>
      <c r="PHO120" s="95"/>
      <c r="PHP120" s="95"/>
      <c r="PHQ120" s="95"/>
      <c r="PHR120" s="95"/>
      <c r="PHS120" s="95"/>
      <c r="PHT120" s="95"/>
      <c r="PHU120" s="95"/>
      <c r="PHV120" s="95"/>
      <c r="PHW120" s="95"/>
      <c r="PHX120" s="95"/>
      <c r="PHY120" s="95"/>
      <c r="PHZ120" s="95"/>
      <c r="PIA120" s="95"/>
      <c r="PIB120" s="95"/>
      <c r="PIC120" s="95"/>
      <c r="PID120" s="95"/>
      <c r="PIE120" s="95"/>
      <c r="PIF120" s="95"/>
      <c r="PIG120" s="95"/>
      <c r="PIH120" s="95"/>
      <c r="PII120" s="95"/>
      <c r="PIJ120" s="95"/>
      <c r="PIK120" s="95"/>
      <c r="PIL120" s="95"/>
      <c r="PIM120" s="95"/>
      <c r="PIN120" s="95"/>
      <c r="PIO120" s="95"/>
      <c r="PIP120" s="95"/>
      <c r="PIQ120" s="95"/>
      <c r="PIR120" s="95"/>
      <c r="PIS120" s="95"/>
      <c r="PIT120" s="95"/>
      <c r="PIU120" s="95"/>
      <c r="PIV120" s="95"/>
      <c r="PIW120" s="95"/>
      <c r="PIX120" s="95"/>
      <c r="PIY120" s="95"/>
      <c r="PIZ120" s="95"/>
      <c r="PJA120" s="95"/>
      <c r="PJB120" s="95"/>
      <c r="PJC120" s="95"/>
      <c r="PJD120" s="95"/>
      <c r="PJE120" s="95"/>
      <c r="PJF120" s="95"/>
      <c r="PJG120" s="95"/>
      <c r="PJH120" s="95"/>
      <c r="PJI120" s="95"/>
      <c r="PJJ120" s="95"/>
      <c r="PJK120" s="95"/>
      <c r="PJL120" s="95"/>
      <c r="PJM120" s="95"/>
      <c r="PJN120" s="95"/>
      <c r="PJO120" s="95"/>
      <c r="PJP120" s="95"/>
      <c r="PJQ120" s="95"/>
      <c r="PJR120" s="95"/>
      <c r="PJS120" s="95"/>
      <c r="PJT120" s="95"/>
      <c r="PJU120" s="95"/>
      <c r="PJV120" s="95"/>
      <c r="PJW120" s="95"/>
      <c r="PJX120" s="95"/>
      <c r="PJY120" s="95"/>
      <c r="PJZ120" s="95"/>
      <c r="PKA120" s="95"/>
      <c r="PKB120" s="95"/>
      <c r="PKC120" s="95"/>
      <c r="PKD120" s="95"/>
      <c r="PKE120" s="95"/>
      <c r="PKF120" s="95"/>
      <c r="PKG120" s="95"/>
      <c r="PKH120" s="95"/>
      <c r="PKI120" s="95"/>
      <c r="PKJ120" s="95"/>
      <c r="PKK120" s="95"/>
      <c r="PKL120" s="95"/>
      <c r="PKM120" s="95"/>
      <c r="PKN120" s="95"/>
      <c r="PKO120" s="95"/>
      <c r="PKP120" s="95"/>
      <c r="PKQ120" s="95"/>
      <c r="PKR120" s="95"/>
      <c r="PKS120" s="95"/>
      <c r="PKT120" s="95"/>
      <c r="PKU120" s="95"/>
      <c r="PKV120" s="95"/>
      <c r="PKW120" s="95"/>
      <c r="PKX120" s="95"/>
      <c r="PKY120" s="95"/>
      <c r="PKZ120" s="95"/>
      <c r="PLA120" s="95"/>
      <c r="PLB120" s="95"/>
      <c r="PLC120" s="95"/>
      <c r="PLD120" s="95"/>
      <c r="PLE120" s="95"/>
      <c r="PLF120" s="95"/>
      <c r="PLG120" s="95"/>
      <c r="PLH120" s="95"/>
      <c r="PLI120" s="95"/>
      <c r="PLJ120" s="95"/>
      <c r="PLK120" s="95"/>
      <c r="PLL120" s="95"/>
      <c r="PLM120" s="95"/>
      <c r="PLN120" s="95"/>
      <c r="PLO120" s="95"/>
      <c r="PLP120" s="95"/>
      <c r="PLQ120" s="95"/>
      <c r="PLR120" s="95"/>
      <c r="PLS120" s="95"/>
      <c r="PLT120" s="95"/>
      <c r="PLU120" s="95"/>
      <c r="PLV120" s="95"/>
      <c r="PLW120" s="95"/>
      <c r="PLX120" s="95"/>
      <c r="PLY120" s="95"/>
      <c r="PLZ120" s="95"/>
      <c r="PMA120" s="95"/>
      <c r="PMB120" s="95"/>
      <c r="PMC120" s="95"/>
      <c r="PMD120" s="95"/>
      <c r="PME120" s="95"/>
      <c r="PMF120" s="95"/>
      <c r="PMG120" s="95"/>
      <c r="PMH120" s="95"/>
      <c r="PMI120" s="95"/>
      <c r="PMJ120" s="95"/>
      <c r="PMK120" s="95"/>
      <c r="PML120" s="95"/>
      <c r="PMM120" s="95"/>
      <c r="PMN120" s="95"/>
      <c r="PMO120" s="95"/>
      <c r="PMP120" s="95"/>
      <c r="PMQ120" s="95"/>
      <c r="PMR120" s="95"/>
      <c r="PMS120" s="95"/>
      <c r="PMT120" s="95"/>
      <c r="PMU120" s="95"/>
      <c r="PMV120" s="95"/>
      <c r="PMW120" s="95"/>
      <c r="PMX120" s="95"/>
      <c r="PMY120" s="95"/>
      <c r="PMZ120" s="95"/>
      <c r="PNA120" s="95"/>
      <c r="PNB120" s="95"/>
      <c r="PNC120" s="95"/>
      <c r="PND120" s="95"/>
      <c r="PNE120" s="95"/>
      <c r="PNF120" s="95"/>
      <c r="PNG120" s="95"/>
      <c r="PNH120" s="95"/>
      <c r="PNI120" s="95"/>
      <c r="PNJ120" s="95"/>
      <c r="PNK120" s="95"/>
      <c r="PNL120" s="95"/>
      <c r="PNM120" s="95"/>
      <c r="PNN120" s="95"/>
      <c r="PNO120" s="95"/>
      <c r="PNP120" s="95"/>
      <c r="PNQ120" s="95"/>
      <c r="PNR120" s="95"/>
      <c r="PNS120" s="95"/>
      <c r="PNT120" s="95"/>
      <c r="PNU120" s="95"/>
      <c r="PNV120" s="95"/>
      <c r="PNW120" s="95"/>
      <c r="PNX120" s="95"/>
      <c r="PNY120" s="95"/>
      <c r="PNZ120" s="95"/>
      <c r="POA120" s="95"/>
      <c r="POB120" s="95"/>
      <c r="POC120" s="95"/>
      <c r="POD120" s="95"/>
      <c r="POE120" s="95"/>
      <c r="POF120" s="95"/>
      <c r="POG120" s="95"/>
      <c r="POH120" s="95"/>
      <c r="POI120" s="95"/>
      <c r="POJ120" s="95"/>
      <c r="POK120" s="95"/>
      <c r="POL120" s="95"/>
      <c r="POM120" s="95"/>
      <c r="PON120" s="95"/>
      <c r="POO120" s="95"/>
      <c r="POP120" s="95"/>
      <c r="POQ120" s="95"/>
      <c r="POR120" s="95"/>
      <c r="POS120" s="95"/>
      <c r="POT120" s="95"/>
      <c r="POU120" s="95"/>
      <c r="POV120" s="95"/>
      <c r="POW120" s="95"/>
      <c r="POX120" s="95"/>
      <c r="POY120" s="95"/>
      <c r="POZ120" s="95"/>
      <c r="PPA120" s="95"/>
      <c r="PPB120" s="95"/>
      <c r="PPC120" s="95"/>
      <c r="PPD120" s="95"/>
      <c r="PPE120" s="95"/>
      <c r="PPF120" s="95"/>
      <c r="PPG120" s="95"/>
      <c r="PPH120" s="95"/>
      <c r="PPI120" s="95"/>
      <c r="PPJ120" s="95"/>
      <c r="PPK120" s="95"/>
      <c r="PPL120" s="95"/>
      <c r="PPM120" s="95"/>
      <c r="PPN120" s="95"/>
      <c r="PPO120" s="95"/>
      <c r="PPP120" s="95"/>
      <c r="PPQ120" s="95"/>
      <c r="PPR120" s="95"/>
      <c r="PPS120" s="95"/>
      <c r="PPT120" s="95"/>
      <c r="PPU120" s="95"/>
      <c r="PPV120" s="95"/>
      <c r="PPW120" s="95"/>
      <c r="PPX120" s="95"/>
      <c r="PPY120" s="95"/>
      <c r="PPZ120" s="95"/>
      <c r="PQA120" s="95"/>
      <c r="PQB120" s="95"/>
      <c r="PQC120" s="95"/>
      <c r="PQD120" s="95"/>
      <c r="PQE120" s="95"/>
      <c r="PQF120" s="95"/>
      <c r="PQG120" s="95"/>
      <c r="PQH120" s="95"/>
      <c r="PQI120" s="95"/>
      <c r="PQJ120" s="95"/>
      <c r="PQK120" s="95"/>
      <c r="PQL120" s="95"/>
      <c r="PQM120" s="95"/>
      <c r="PQN120" s="95"/>
      <c r="PQO120" s="95"/>
      <c r="PQP120" s="95"/>
      <c r="PQQ120" s="95"/>
      <c r="PQR120" s="95"/>
      <c r="PQS120" s="95"/>
      <c r="PQT120" s="95"/>
      <c r="PQU120" s="95"/>
      <c r="PQV120" s="95"/>
      <c r="PQW120" s="95"/>
      <c r="PQX120" s="95"/>
      <c r="PQY120" s="95"/>
      <c r="PQZ120" s="95"/>
      <c r="PRA120" s="95"/>
      <c r="PRB120" s="95"/>
      <c r="PRC120" s="95"/>
      <c r="PRD120" s="95"/>
      <c r="PRE120" s="95"/>
      <c r="PRF120" s="95"/>
      <c r="PRG120" s="95"/>
      <c r="PRH120" s="95"/>
      <c r="PRI120" s="95"/>
      <c r="PRJ120" s="95"/>
      <c r="PRK120" s="95"/>
      <c r="PRL120" s="95"/>
      <c r="PRM120" s="95"/>
      <c r="PRN120" s="95"/>
      <c r="PRO120" s="95"/>
      <c r="PRP120" s="95"/>
      <c r="PRQ120" s="95"/>
      <c r="PRR120" s="95"/>
      <c r="PRS120" s="95"/>
      <c r="PRT120" s="95"/>
      <c r="PRU120" s="95"/>
      <c r="PRV120" s="95"/>
      <c r="PRW120" s="95"/>
      <c r="PRX120" s="95"/>
      <c r="PRY120" s="95"/>
      <c r="PRZ120" s="95"/>
      <c r="PSA120" s="95"/>
      <c r="PSB120" s="95"/>
      <c r="PSC120" s="95"/>
      <c r="PSD120" s="95"/>
      <c r="PSE120" s="95"/>
      <c r="PSF120" s="95"/>
      <c r="PSG120" s="95"/>
      <c r="PSH120" s="95"/>
      <c r="PSI120" s="95"/>
      <c r="PSJ120" s="95"/>
      <c r="PSK120" s="95"/>
      <c r="PSL120" s="95"/>
      <c r="PSM120" s="95"/>
      <c r="PSN120" s="95"/>
      <c r="PSO120" s="95"/>
      <c r="PSP120" s="95"/>
      <c r="PSQ120" s="95"/>
      <c r="PSR120" s="95"/>
      <c r="PSS120" s="95"/>
      <c r="PST120" s="95"/>
      <c r="PSU120" s="95"/>
      <c r="PSV120" s="95"/>
      <c r="PSW120" s="95"/>
      <c r="PSX120" s="95"/>
      <c r="PSY120" s="95"/>
      <c r="PSZ120" s="95"/>
      <c r="PTA120" s="95"/>
      <c r="PTB120" s="95"/>
      <c r="PTC120" s="95"/>
      <c r="PTD120" s="95"/>
      <c r="PTE120" s="95"/>
      <c r="PTF120" s="95"/>
      <c r="PTG120" s="95"/>
      <c r="PTH120" s="95"/>
      <c r="PTI120" s="95"/>
      <c r="PTJ120" s="95"/>
      <c r="PTK120" s="95"/>
      <c r="PTL120" s="95"/>
      <c r="PTM120" s="95"/>
      <c r="PTN120" s="95"/>
      <c r="PTO120" s="95"/>
      <c r="PTP120" s="95"/>
      <c r="PTQ120" s="95"/>
      <c r="PTR120" s="95"/>
      <c r="PTS120" s="95"/>
      <c r="PTT120" s="95"/>
      <c r="PTU120" s="95"/>
      <c r="PTV120" s="95"/>
      <c r="PTW120" s="95"/>
      <c r="PTX120" s="95"/>
      <c r="PTY120" s="95"/>
      <c r="PTZ120" s="95"/>
      <c r="PUA120" s="95"/>
      <c r="PUB120" s="95"/>
      <c r="PUC120" s="95"/>
      <c r="PUD120" s="95"/>
      <c r="PUE120" s="95"/>
      <c r="PUF120" s="95"/>
      <c r="PUG120" s="95"/>
      <c r="PUH120" s="95"/>
      <c r="PUI120" s="95"/>
      <c r="PUJ120" s="95"/>
      <c r="PUK120" s="95"/>
      <c r="PUL120" s="95"/>
      <c r="PUM120" s="95"/>
      <c r="PUN120" s="95"/>
      <c r="PUO120" s="95"/>
      <c r="PUP120" s="95"/>
      <c r="PUQ120" s="95"/>
      <c r="PUR120" s="95"/>
      <c r="PUS120" s="95"/>
      <c r="PUT120" s="95"/>
      <c r="PUU120" s="95"/>
      <c r="PUV120" s="95"/>
      <c r="PUW120" s="95"/>
      <c r="PUX120" s="95"/>
      <c r="PUY120" s="95"/>
      <c r="PUZ120" s="95"/>
      <c r="PVA120" s="95"/>
      <c r="PVB120" s="95"/>
      <c r="PVC120" s="95"/>
      <c r="PVD120" s="95"/>
      <c r="PVE120" s="95"/>
      <c r="PVF120" s="95"/>
      <c r="PVG120" s="95"/>
      <c r="PVH120" s="95"/>
      <c r="PVI120" s="95"/>
      <c r="PVJ120" s="95"/>
      <c r="PVK120" s="95"/>
      <c r="PVL120" s="95"/>
      <c r="PVM120" s="95"/>
      <c r="PVN120" s="95"/>
      <c r="PVO120" s="95"/>
      <c r="PVP120" s="95"/>
      <c r="PVQ120" s="95"/>
      <c r="PVR120" s="95"/>
      <c r="PVS120" s="95"/>
      <c r="PVT120" s="95"/>
      <c r="PVU120" s="95"/>
      <c r="PVV120" s="95"/>
      <c r="PVW120" s="95"/>
      <c r="PVX120" s="95"/>
      <c r="PVY120" s="95"/>
      <c r="PVZ120" s="95"/>
      <c r="PWA120" s="95"/>
      <c r="PWB120" s="95"/>
      <c r="PWC120" s="95"/>
      <c r="PWD120" s="95"/>
      <c r="PWE120" s="95"/>
      <c r="PWF120" s="95"/>
      <c r="PWG120" s="95"/>
      <c r="PWH120" s="95"/>
      <c r="PWI120" s="95"/>
      <c r="PWJ120" s="95"/>
      <c r="PWK120" s="95"/>
      <c r="PWL120" s="95"/>
      <c r="PWM120" s="95"/>
      <c r="PWN120" s="95"/>
      <c r="PWO120" s="95"/>
      <c r="PWP120" s="95"/>
      <c r="PWQ120" s="95"/>
      <c r="PWR120" s="95"/>
      <c r="PWS120" s="95"/>
      <c r="PWT120" s="95"/>
      <c r="PWU120" s="95"/>
      <c r="PWV120" s="95"/>
      <c r="PWW120" s="95"/>
      <c r="PWX120" s="95"/>
      <c r="PWY120" s="95"/>
      <c r="PWZ120" s="95"/>
      <c r="PXA120" s="95"/>
      <c r="PXB120" s="95"/>
      <c r="PXC120" s="95"/>
      <c r="PXD120" s="95"/>
      <c r="PXE120" s="95"/>
      <c r="PXF120" s="95"/>
      <c r="PXG120" s="95"/>
      <c r="PXH120" s="95"/>
      <c r="PXI120" s="95"/>
      <c r="PXJ120" s="95"/>
      <c r="PXK120" s="95"/>
      <c r="PXL120" s="95"/>
      <c r="PXM120" s="95"/>
      <c r="PXN120" s="95"/>
      <c r="PXO120" s="95"/>
      <c r="PXP120" s="95"/>
      <c r="PXQ120" s="95"/>
      <c r="PXR120" s="95"/>
      <c r="PXS120" s="95"/>
      <c r="PXT120" s="95"/>
      <c r="PXU120" s="95"/>
      <c r="PXV120" s="95"/>
      <c r="PXW120" s="95"/>
      <c r="PXX120" s="95"/>
      <c r="PXY120" s="95"/>
      <c r="PXZ120" s="95"/>
      <c r="PYA120" s="95"/>
      <c r="PYB120" s="95"/>
      <c r="PYC120" s="95"/>
      <c r="PYD120" s="95"/>
      <c r="PYE120" s="95"/>
      <c r="PYF120" s="95"/>
      <c r="PYG120" s="95"/>
      <c r="PYH120" s="95"/>
      <c r="PYI120" s="95"/>
      <c r="PYJ120" s="95"/>
      <c r="PYK120" s="95"/>
      <c r="PYL120" s="95"/>
      <c r="PYM120" s="95"/>
      <c r="PYN120" s="95"/>
      <c r="PYO120" s="95"/>
      <c r="PYP120" s="95"/>
      <c r="PYQ120" s="95"/>
      <c r="PYR120" s="95"/>
      <c r="PYS120" s="95"/>
      <c r="PYT120" s="95"/>
      <c r="PYU120" s="95"/>
      <c r="PYV120" s="95"/>
      <c r="PYW120" s="95"/>
      <c r="PYX120" s="95"/>
      <c r="PYY120" s="95"/>
      <c r="PYZ120" s="95"/>
      <c r="PZA120" s="95"/>
      <c r="PZB120" s="95"/>
      <c r="PZC120" s="95"/>
      <c r="PZD120" s="95"/>
      <c r="PZE120" s="95"/>
      <c r="PZF120" s="95"/>
      <c r="PZG120" s="95"/>
      <c r="PZH120" s="95"/>
      <c r="PZI120" s="95"/>
      <c r="PZJ120" s="95"/>
      <c r="PZK120" s="95"/>
      <c r="PZL120" s="95"/>
      <c r="PZM120" s="95"/>
      <c r="PZN120" s="95"/>
      <c r="PZO120" s="95"/>
      <c r="PZP120" s="95"/>
      <c r="PZQ120" s="95"/>
      <c r="PZR120" s="95"/>
      <c r="PZS120" s="95"/>
      <c r="PZT120" s="95"/>
      <c r="PZU120" s="95"/>
      <c r="PZV120" s="95"/>
      <c r="PZW120" s="95"/>
      <c r="PZX120" s="95"/>
      <c r="PZY120" s="95"/>
      <c r="PZZ120" s="95"/>
      <c r="QAA120" s="95"/>
      <c r="QAB120" s="95"/>
      <c r="QAC120" s="95"/>
      <c r="QAD120" s="95"/>
      <c r="QAE120" s="95"/>
      <c r="QAF120" s="95"/>
      <c r="QAG120" s="95"/>
      <c r="QAH120" s="95"/>
      <c r="QAI120" s="95"/>
      <c r="QAJ120" s="95"/>
      <c r="QAK120" s="95"/>
      <c r="QAL120" s="95"/>
      <c r="QAM120" s="95"/>
      <c r="QAN120" s="95"/>
      <c r="QAO120" s="95"/>
      <c r="QAP120" s="95"/>
      <c r="QAQ120" s="95"/>
      <c r="QAR120" s="95"/>
      <c r="QAS120" s="95"/>
      <c r="QAT120" s="95"/>
      <c r="QAU120" s="95"/>
      <c r="QAV120" s="95"/>
      <c r="QAW120" s="95"/>
      <c r="QAX120" s="95"/>
      <c r="QAY120" s="95"/>
      <c r="QAZ120" s="95"/>
      <c r="QBA120" s="95"/>
      <c r="QBB120" s="95"/>
      <c r="QBC120" s="95"/>
      <c r="QBD120" s="95"/>
      <c r="QBE120" s="95"/>
      <c r="QBF120" s="95"/>
      <c r="QBG120" s="95"/>
      <c r="QBH120" s="95"/>
      <c r="QBI120" s="95"/>
      <c r="QBJ120" s="95"/>
      <c r="QBK120" s="95"/>
      <c r="QBL120" s="95"/>
      <c r="QBM120" s="95"/>
      <c r="QBN120" s="95"/>
      <c r="QBO120" s="95"/>
      <c r="QBP120" s="95"/>
      <c r="QBQ120" s="95"/>
      <c r="QBR120" s="95"/>
      <c r="QBS120" s="95"/>
      <c r="QBT120" s="95"/>
      <c r="QBU120" s="95"/>
      <c r="QBV120" s="95"/>
      <c r="QBW120" s="95"/>
      <c r="QBX120" s="95"/>
      <c r="QBY120" s="95"/>
      <c r="QBZ120" s="95"/>
      <c r="QCA120" s="95"/>
      <c r="QCB120" s="95"/>
      <c r="QCC120" s="95"/>
      <c r="QCD120" s="95"/>
      <c r="QCE120" s="95"/>
      <c r="QCF120" s="95"/>
      <c r="QCG120" s="95"/>
      <c r="QCH120" s="95"/>
      <c r="QCI120" s="95"/>
      <c r="QCJ120" s="95"/>
      <c r="QCK120" s="95"/>
      <c r="QCL120" s="95"/>
      <c r="QCM120" s="95"/>
      <c r="QCN120" s="95"/>
      <c r="QCO120" s="95"/>
      <c r="QCP120" s="95"/>
      <c r="QCQ120" s="95"/>
      <c r="QCR120" s="95"/>
      <c r="QCS120" s="95"/>
      <c r="QCT120" s="95"/>
      <c r="QCU120" s="95"/>
      <c r="QCV120" s="95"/>
      <c r="QCW120" s="95"/>
      <c r="QCX120" s="95"/>
      <c r="QCY120" s="95"/>
      <c r="QCZ120" s="95"/>
      <c r="QDA120" s="95"/>
      <c r="QDB120" s="95"/>
      <c r="QDC120" s="95"/>
      <c r="QDD120" s="95"/>
      <c r="QDE120" s="95"/>
      <c r="QDF120" s="95"/>
      <c r="QDG120" s="95"/>
      <c r="QDH120" s="95"/>
      <c r="QDI120" s="95"/>
      <c r="QDJ120" s="95"/>
      <c r="QDK120" s="95"/>
      <c r="QDL120" s="95"/>
      <c r="QDM120" s="95"/>
      <c r="QDN120" s="95"/>
      <c r="QDO120" s="95"/>
      <c r="QDP120" s="95"/>
      <c r="QDQ120" s="95"/>
      <c r="QDR120" s="95"/>
      <c r="QDS120" s="95"/>
      <c r="QDT120" s="95"/>
      <c r="QDU120" s="95"/>
      <c r="QDV120" s="95"/>
      <c r="QDW120" s="95"/>
      <c r="QDX120" s="95"/>
      <c r="QDY120" s="95"/>
      <c r="QDZ120" s="95"/>
      <c r="QEA120" s="95"/>
      <c r="QEB120" s="95"/>
      <c r="QEC120" s="95"/>
      <c r="QED120" s="95"/>
      <c r="QEE120" s="95"/>
      <c r="QEF120" s="95"/>
      <c r="QEG120" s="95"/>
      <c r="QEH120" s="95"/>
      <c r="QEI120" s="95"/>
      <c r="QEJ120" s="95"/>
      <c r="QEK120" s="95"/>
      <c r="QEL120" s="95"/>
      <c r="QEM120" s="95"/>
      <c r="QEN120" s="95"/>
      <c r="QEO120" s="95"/>
      <c r="QEP120" s="95"/>
      <c r="QEQ120" s="95"/>
      <c r="QER120" s="95"/>
      <c r="QES120" s="95"/>
      <c r="QET120" s="95"/>
      <c r="QEU120" s="95"/>
      <c r="QEV120" s="95"/>
      <c r="QEW120" s="95"/>
      <c r="QEX120" s="95"/>
      <c r="QEY120" s="95"/>
      <c r="QEZ120" s="95"/>
      <c r="QFA120" s="95"/>
      <c r="QFB120" s="95"/>
      <c r="QFC120" s="95"/>
      <c r="QFD120" s="95"/>
      <c r="QFE120" s="95"/>
      <c r="QFF120" s="95"/>
      <c r="QFG120" s="95"/>
      <c r="QFH120" s="95"/>
      <c r="QFI120" s="95"/>
      <c r="QFJ120" s="95"/>
      <c r="QFK120" s="95"/>
      <c r="QFL120" s="95"/>
      <c r="QFM120" s="95"/>
      <c r="QFN120" s="95"/>
      <c r="QFO120" s="95"/>
      <c r="QFP120" s="95"/>
      <c r="QFQ120" s="95"/>
      <c r="QFR120" s="95"/>
      <c r="QFS120" s="95"/>
      <c r="QFT120" s="95"/>
      <c r="QFU120" s="95"/>
      <c r="QFV120" s="95"/>
      <c r="QFW120" s="95"/>
      <c r="QFX120" s="95"/>
      <c r="QFY120" s="95"/>
      <c r="QFZ120" s="95"/>
      <c r="QGA120" s="95"/>
      <c r="QGB120" s="95"/>
      <c r="QGC120" s="95"/>
      <c r="QGD120" s="95"/>
      <c r="QGE120" s="95"/>
      <c r="QGF120" s="95"/>
      <c r="QGG120" s="95"/>
      <c r="QGH120" s="95"/>
      <c r="QGI120" s="95"/>
      <c r="QGJ120" s="95"/>
      <c r="QGK120" s="95"/>
      <c r="QGL120" s="95"/>
      <c r="QGM120" s="95"/>
      <c r="QGN120" s="95"/>
      <c r="QGO120" s="95"/>
      <c r="QGP120" s="95"/>
      <c r="QGQ120" s="95"/>
      <c r="QGR120" s="95"/>
      <c r="QGS120" s="95"/>
      <c r="QGT120" s="95"/>
      <c r="QGU120" s="95"/>
      <c r="QGV120" s="95"/>
      <c r="QGW120" s="95"/>
      <c r="QGX120" s="95"/>
      <c r="QGY120" s="95"/>
      <c r="QGZ120" s="95"/>
      <c r="QHA120" s="95"/>
      <c r="QHB120" s="95"/>
      <c r="QHC120" s="95"/>
      <c r="QHD120" s="95"/>
      <c r="QHE120" s="95"/>
      <c r="QHF120" s="95"/>
      <c r="QHG120" s="95"/>
      <c r="QHH120" s="95"/>
      <c r="QHI120" s="95"/>
      <c r="QHJ120" s="95"/>
      <c r="QHK120" s="95"/>
      <c r="QHL120" s="95"/>
      <c r="QHM120" s="95"/>
      <c r="QHN120" s="95"/>
      <c r="QHO120" s="95"/>
      <c r="QHP120" s="95"/>
      <c r="QHQ120" s="95"/>
      <c r="QHR120" s="95"/>
      <c r="QHS120" s="95"/>
      <c r="QHT120" s="95"/>
      <c r="QHU120" s="95"/>
      <c r="QHV120" s="95"/>
      <c r="QHW120" s="95"/>
      <c r="QHX120" s="95"/>
      <c r="QHY120" s="95"/>
      <c r="QHZ120" s="95"/>
      <c r="QIA120" s="95"/>
      <c r="QIB120" s="95"/>
      <c r="QIC120" s="95"/>
      <c r="QID120" s="95"/>
      <c r="QIE120" s="95"/>
      <c r="QIF120" s="95"/>
      <c r="QIG120" s="95"/>
      <c r="QIH120" s="95"/>
      <c r="QII120" s="95"/>
      <c r="QIJ120" s="95"/>
      <c r="QIK120" s="95"/>
      <c r="QIL120" s="95"/>
      <c r="QIM120" s="95"/>
      <c r="QIN120" s="95"/>
      <c r="QIO120" s="95"/>
      <c r="QIP120" s="95"/>
      <c r="QIQ120" s="95"/>
      <c r="QIR120" s="95"/>
      <c r="QIS120" s="95"/>
      <c r="QIT120" s="95"/>
      <c r="QIU120" s="95"/>
      <c r="QIV120" s="95"/>
      <c r="QIW120" s="95"/>
      <c r="QIX120" s="95"/>
      <c r="QIY120" s="95"/>
      <c r="QIZ120" s="95"/>
      <c r="QJA120" s="95"/>
      <c r="QJB120" s="95"/>
      <c r="QJC120" s="95"/>
      <c r="QJD120" s="95"/>
      <c r="QJE120" s="95"/>
      <c r="QJF120" s="95"/>
      <c r="QJG120" s="95"/>
      <c r="QJH120" s="95"/>
      <c r="QJI120" s="95"/>
      <c r="QJJ120" s="95"/>
      <c r="QJK120" s="95"/>
      <c r="QJL120" s="95"/>
      <c r="QJM120" s="95"/>
      <c r="QJN120" s="95"/>
      <c r="QJO120" s="95"/>
      <c r="QJP120" s="95"/>
      <c r="QJQ120" s="95"/>
      <c r="QJR120" s="95"/>
      <c r="QJS120" s="95"/>
      <c r="QJT120" s="95"/>
      <c r="QJU120" s="95"/>
      <c r="QJV120" s="95"/>
      <c r="QJW120" s="95"/>
      <c r="QJX120" s="95"/>
      <c r="QJY120" s="95"/>
      <c r="QJZ120" s="95"/>
      <c r="QKA120" s="95"/>
      <c r="QKB120" s="95"/>
      <c r="QKC120" s="95"/>
      <c r="QKD120" s="95"/>
      <c r="QKE120" s="95"/>
      <c r="QKF120" s="95"/>
      <c r="QKG120" s="95"/>
      <c r="QKH120" s="95"/>
      <c r="QKI120" s="95"/>
      <c r="QKJ120" s="95"/>
      <c r="QKK120" s="95"/>
      <c r="QKL120" s="95"/>
      <c r="QKM120" s="95"/>
      <c r="QKN120" s="95"/>
      <c r="QKO120" s="95"/>
      <c r="QKP120" s="95"/>
      <c r="QKQ120" s="95"/>
      <c r="QKR120" s="95"/>
      <c r="QKS120" s="95"/>
      <c r="QKT120" s="95"/>
      <c r="QKU120" s="95"/>
      <c r="QKV120" s="95"/>
      <c r="QKW120" s="95"/>
      <c r="QKX120" s="95"/>
      <c r="QKY120" s="95"/>
      <c r="QKZ120" s="95"/>
      <c r="QLA120" s="95"/>
      <c r="QLB120" s="95"/>
      <c r="QLC120" s="95"/>
      <c r="QLD120" s="95"/>
      <c r="QLE120" s="95"/>
      <c r="QLF120" s="95"/>
      <c r="QLG120" s="95"/>
      <c r="QLH120" s="95"/>
      <c r="QLI120" s="95"/>
      <c r="QLJ120" s="95"/>
      <c r="QLK120" s="95"/>
      <c r="QLL120" s="95"/>
      <c r="QLM120" s="95"/>
      <c r="QLN120" s="95"/>
      <c r="QLO120" s="95"/>
      <c r="QLP120" s="95"/>
      <c r="QLQ120" s="95"/>
      <c r="QLR120" s="95"/>
      <c r="QLS120" s="95"/>
      <c r="QLT120" s="95"/>
      <c r="QLU120" s="95"/>
      <c r="QLV120" s="95"/>
      <c r="QLW120" s="95"/>
      <c r="QLX120" s="95"/>
      <c r="QLY120" s="95"/>
      <c r="QLZ120" s="95"/>
      <c r="QMA120" s="95"/>
      <c r="QMB120" s="95"/>
      <c r="QMC120" s="95"/>
      <c r="QMD120" s="95"/>
      <c r="QME120" s="95"/>
      <c r="QMF120" s="95"/>
      <c r="QMG120" s="95"/>
      <c r="QMH120" s="95"/>
      <c r="QMI120" s="95"/>
      <c r="QMJ120" s="95"/>
      <c r="QMK120" s="95"/>
      <c r="QML120" s="95"/>
      <c r="QMM120" s="95"/>
      <c r="QMN120" s="95"/>
      <c r="QMO120" s="95"/>
      <c r="QMP120" s="95"/>
      <c r="QMQ120" s="95"/>
      <c r="QMR120" s="95"/>
      <c r="QMS120" s="95"/>
      <c r="QMT120" s="95"/>
      <c r="QMU120" s="95"/>
      <c r="QMV120" s="95"/>
      <c r="QMW120" s="95"/>
      <c r="QMX120" s="95"/>
      <c r="QMY120" s="95"/>
      <c r="QMZ120" s="95"/>
      <c r="QNA120" s="95"/>
      <c r="QNB120" s="95"/>
      <c r="QNC120" s="95"/>
      <c r="QND120" s="95"/>
      <c r="QNE120" s="95"/>
      <c r="QNF120" s="95"/>
      <c r="QNG120" s="95"/>
      <c r="QNH120" s="95"/>
      <c r="QNI120" s="95"/>
      <c r="QNJ120" s="95"/>
      <c r="QNK120" s="95"/>
      <c r="QNL120" s="95"/>
      <c r="QNM120" s="95"/>
      <c r="QNN120" s="95"/>
      <c r="QNO120" s="95"/>
      <c r="QNP120" s="95"/>
      <c r="QNQ120" s="95"/>
      <c r="QNR120" s="95"/>
      <c r="QNS120" s="95"/>
      <c r="QNT120" s="95"/>
      <c r="QNU120" s="95"/>
      <c r="QNV120" s="95"/>
      <c r="QNW120" s="95"/>
      <c r="QNX120" s="95"/>
      <c r="QNY120" s="95"/>
      <c r="QNZ120" s="95"/>
      <c r="QOA120" s="95"/>
      <c r="QOB120" s="95"/>
      <c r="QOC120" s="95"/>
      <c r="QOD120" s="95"/>
      <c r="QOE120" s="95"/>
      <c r="QOF120" s="95"/>
      <c r="QOG120" s="95"/>
      <c r="QOH120" s="95"/>
      <c r="QOI120" s="95"/>
      <c r="QOJ120" s="95"/>
      <c r="QOK120" s="95"/>
      <c r="QOL120" s="95"/>
      <c r="QOM120" s="95"/>
      <c r="QON120" s="95"/>
      <c r="QOO120" s="95"/>
      <c r="QOP120" s="95"/>
      <c r="QOQ120" s="95"/>
      <c r="QOR120" s="95"/>
      <c r="QOS120" s="95"/>
      <c r="QOT120" s="95"/>
      <c r="QOU120" s="95"/>
      <c r="QOV120" s="95"/>
      <c r="QOW120" s="95"/>
      <c r="QOX120" s="95"/>
      <c r="QOY120" s="95"/>
      <c r="QOZ120" s="95"/>
      <c r="QPA120" s="95"/>
      <c r="QPB120" s="95"/>
      <c r="QPC120" s="95"/>
      <c r="QPD120" s="95"/>
      <c r="QPE120" s="95"/>
      <c r="QPF120" s="95"/>
      <c r="QPG120" s="95"/>
      <c r="QPH120" s="95"/>
      <c r="QPI120" s="95"/>
      <c r="QPJ120" s="95"/>
      <c r="QPK120" s="95"/>
      <c r="QPL120" s="95"/>
      <c r="QPM120" s="95"/>
      <c r="QPN120" s="95"/>
      <c r="QPO120" s="95"/>
      <c r="QPP120" s="95"/>
      <c r="QPQ120" s="95"/>
      <c r="QPR120" s="95"/>
      <c r="QPS120" s="95"/>
      <c r="QPT120" s="95"/>
      <c r="QPU120" s="95"/>
      <c r="QPV120" s="95"/>
      <c r="QPW120" s="95"/>
      <c r="QPX120" s="95"/>
      <c r="QPY120" s="95"/>
      <c r="QPZ120" s="95"/>
      <c r="QQA120" s="95"/>
      <c r="QQB120" s="95"/>
      <c r="QQC120" s="95"/>
      <c r="QQD120" s="95"/>
      <c r="QQE120" s="95"/>
      <c r="QQF120" s="95"/>
      <c r="QQG120" s="95"/>
      <c r="QQH120" s="95"/>
      <c r="QQI120" s="95"/>
      <c r="QQJ120" s="95"/>
      <c r="QQK120" s="95"/>
      <c r="QQL120" s="95"/>
      <c r="QQM120" s="95"/>
      <c r="QQN120" s="95"/>
      <c r="QQO120" s="95"/>
      <c r="QQP120" s="95"/>
      <c r="QQQ120" s="95"/>
      <c r="QQR120" s="95"/>
      <c r="QQS120" s="95"/>
      <c r="QQT120" s="95"/>
      <c r="QQU120" s="95"/>
      <c r="QQV120" s="95"/>
      <c r="QQW120" s="95"/>
      <c r="QQX120" s="95"/>
      <c r="QQY120" s="95"/>
      <c r="QQZ120" s="95"/>
      <c r="QRA120" s="95"/>
      <c r="QRB120" s="95"/>
      <c r="QRC120" s="95"/>
      <c r="QRD120" s="95"/>
      <c r="QRE120" s="95"/>
      <c r="QRF120" s="95"/>
      <c r="QRG120" s="95"/>
      <c r="QRH120" s="95"/>
      <c r="QRI120" s="95"/>
      <c r="QRJ120" s="95"/>
      <c r="QRK120" s="95"/>
      <c r="QRL120" s="95"/>
      <c r="QRM120" s="95"/>
      <c r="QRN120" s="95"/>
      <c r="QRO120" s="95"/>
      <c r="QRP120" s="95"/>
      <c r="QRQ120" s="95"/>
      <c r="QRR120" s="95"/>
      <c r="QRS120" s="95"/>
      <c r="QRT120" s="95"/>
      <c r="QRU120" s="95"/>
      <c r="QRV120" s="95"/>
      <c r="QRW120" s="95"/>
      <c r="QRX120" s="95"/>
      <c r="QRY120" s="95"/>
      <c r="QRZ120" s="95"/>
      <c r="QSA120" s="95"/>
      <c r="QSB120" s="95"/>
      <c r="QSC120" s="95"/>
      <c r="QSD120" s="95"/>
      <c r="QSE120" s="95"/>
      <c r="QSF120" s="95"/>
      <c r="QSG120" s="95"/>
      <c r="QSH120" s="95"/>
      <c r="QSI120" s="95"/>
      <c r="QSJ120" s="95"/>
      <c r="QSK120" s="95"/>
      <c r="QSL120" s="95"/>
      <c r="QSM120" s="95"/>
      <c r="QSN120" s="95"/>
      <c r="QSO120" s="95"/>
      <c r="QSP120" s="95"/>
      <c r="QSQ120" s="95"/>
      <c r="QSR120" s="95"/>
      <c r="QSS120" s="95"/>
      <c r="QST120" s="95"/>
      <c r="QSU120" s="95"/>
      <c r="QSV120" s="95"/>
      <c r="QSW120" s="95"/>
      <c r="QSX120" s="95"/>
      <c r="QSY120" s="95"/>
      <c r="QSZ120" s="95"/>
      <c r="QTA120" s="95"/>
      <c r="QTB120" s="95"/>
      <c r="QTC120" s="95"/>
      <c r="QTD120" s="95"/>
      <c r="QTE120" s="95"/>
      <c r="QTF120" s="95"/>
      <c r="QTG120" s="95"/>
      <c r="QTH120" s="95"/>
      <c r="QTI120" s="95"/>
      <c r="QTJ120" s="95"/>
      <c r="QTK120" s="95"/>
      <c r="QTL120" s="95"/>
      <c r="QTM120" s="95"/>
      <c r="QTN120" s="95"/>
      <c r="QTO120" s="95"/>
      <c r="QTP120" s="95"/>
      <c r="QTQ120" s="95"/>
      <c r="QTR120" s="95"/>
      <c r="QTS120" s="95"/>
      <c r="QTT120" s="95"/>
      <c r="QTU120" s="95"/>
      <c r="QTV120" s="95"/>
      <c r="QTW120" s="95"/>
      <c r="QTX120" s="95"/>
      <c r="QTY120" s="95"/>
      <c r="QTZ120" s="95"/>
      <c r="QUA120" s="95"/>
      <c r="QUB120" s="95"/>
      <c r="QUC120" s="95"/>
      <c r="QUD120" s="95"/>
      <c r="QUE120" s="95"/>
      <c r="QUF120" s="95"/>
      <c r="QUG120" s="95"/>
      <c r="QUH120" s="95"/>
      <c r="QUI120" s="95"/>
      <c r="QUJ120" s="95"/>
      <c r="QUK120" s="95"/>
      <c r="QUL120" s="95"/>
      <c r="QUM120" s="95"/>
      <c r="QUN120" s="95"/>
      <c r="QUO120" s="95"/>
      <c r="QUP120" s="95"/>
      <c r="QUQ120" s="95"/>
      <c r="QUR120" s="95"/>
      <c r="QUS120" s="95"/>
      <c r="QUT120" s="95"/>
      <c r="QUU120" s="95"/>
      <c r="QUV120" s="95"/>
      <c r="QUW120" s="95"/>
      <c r="QUX120" s="95"/>
      <c r="QUY120" s="95"/>
      <c r="QUZ120" s="95"/>
      <c r="QVA120" s="95"/>
      <c r="QVB120" s="95"/>
      <c r="QVC120" s="95"/>
      <c r="QVD120" s="95"/>
      <c r="QVE120" s="95"/>
      <c r="QVF120" s="95"/>
      <c r="QVG120" s="95"/>
      <c r="QVH120" s="95"/>
      <c r="QVI120" s="95"/>
      <c r="QVJ120" s="95"/>
      <c r="QVK120" s="95"/>
      <c r="QVL120" s="95"/>
      <c r="QVM120" s="95"/>
      <c r="QVN120" s="95"/>
      <c r="QVO120" s="95"/>
      <c r="QVP120" s="95"/>
      <c r="QVQ120" s="95"/>
      <c r="QVR120" s="95"/>
      <c r="QVS120" s="95"/>
      <c r="QVT120" s="95"/>
      <c r="QVU120" s="95"/>
      <c r="QVV120" s="95"/>
      <c r="QVW120" s="95"/>
      <c r="QVX120" s="95"/>
      <c r="QVY120" s="95"/>
      <c r="QVZ120" s="95"/>
      <c r="QWA120" s="95"/>
      <c r="QWB120" s="95"/>
      <c r="QWC120" s="95"/>
      <c r="QWD120" s="95"/>
      <c r="QWE120" s="95"/>
      <c r="QWF120" s="95"/>
      <c r="QWG120" s="95"/>
      <c r="QWH120" s="95"/>
      <c r="QWI120" s="95"/>
      <c r="QWJ120" s="95"/>
      <c r="QWK120" s="95"/>
      <c r="QWL120" s="95"/>
      <c r="QWM120" s="95"/>
      <c r="QWN120" s="95"/>
      <c r="QWO120" s="95"/>
      <c r="QWP120" s="95"/>
      <c r="QWQ120" s="95"/>
      <c r="QWR120" s="95"/>
      <c r="QWS120" s="95"/>
      <c r="QWT120" s="95"/>
      <c r="QWU120" s="95"/>
      <c r="QWV120" s="95"/>
      <c r="QWW120" s="95"/>
      <c r="QWX120" s="95"/>
      <c r="QWY120" s="95"/>
      <c r="QWZ120" s="95"/>
      <c r="QXA120" s="95"/>
      <c r="QXB120" s="95"/>
      <c r="QXC120" s="95"/>
      <c r="QXD120" s="95"/>
      <c r="QXE120" s="95"/>
      <c r="QXF120" s="95"/>
      <c r="QXG120" s="95"/>
      <c r="QXH120" s="95"/>
      <c r="QXI120" s="95"/>
      <c r="QXJ120" s="95"/>
      <c r="QXK120" s="95"/>
      <c r="QXL120" s="95"/>
      <c r="QXM120" s="95"/>
      <c r="QXN120" s="95"/>
      <c r="QXO120" s="95"/>
      <c r="QXP120" s="95"/>
      <c r="QXQ120" s="95"/>
      <c r="QXR120" s="95"/>
      <c r="QXS120" s="95"/>
      <c r="QXT120" s="95"/>
      <c r="QXU120" s="95"/>
      <c r="QXV120" s="95"/>
      <c r="QXW120" s="95"/>
      <c r="QXX120" s="95"/>
      <c r="QXY120" s="95"/>
      <c r="QXZ120" s="95"/>
      <c r="QYA120" s="95"/>
      <c r="QYB120" s="95"/>
      <c r="QYC120" s="95"/>
      <c r="QYD120" s="95"/>
      <c r="QYE120" s="95"/>
      <c r="QYF120" s="95"/>
      <c r="QYG120" s="95"/>
      <c r="QYH120" s="95"/>
      <c r="QYI120" s="95"/>
      <c r="QYJ120" s="95"/>
      <c r="QYK120" s="95"/>
      <c r="QYL120" s="95"/>
      <c r="QYM120" s="95"/>
      <c r="QYN120" s="95"/>
      <c r="QYO120" s="95"/>
      <c r="QYP120" s="95"/>
      <c r="QYQ120" s="95"/>
      <c r="QYR120" s="95"/>
      <c r="QYS120" s="95"/>
      <c r="QYT120" s="95"/>
      <c r="QYU120" s="95"/>
      <c r="QYV120" s="95"/>
      <c r="QYW120" s="95"/>
      <c r="QYX120" s="95"/>
      <c r="QYY120" s="95"/>
      <c r="QYZ120" s="95"/>
      <c r="QZA120" s="95"/>
      <c r="QZB120" s="95"/>
      <c r="QZC120" s="95"/>
      <c r="QZD120" s="95"/>
      <c r="QZE120" s="95"/>
      <c r="QZF120" s="95"/>
      <c r="QZG120" s="95"/>
      <c r="QZH120" s="95"/>
      <c r="QZI120" s="95"/>
      <c r="QZJ120" s="95"/>
      <c r="QZK120" s="95"/>
      <c r="QZL120" s="95"/>
      <c r="QZM120" s="95"/>
      <c r="QZN120" s="95"/>
      <c r="QZO120" s="95"/>
      <c r="QZP120" s="95"/>
      <c r="QZQ120" s="95"/>
      <c r="QZR120" s="95"/>
      <c r="QZS120" s="95"/>
      <c r="QZT120" s="95"/>
      <c r="QZU120" s="95"/>
      <c r="QZV120" s="95"/>
      <c r="QZW120" s="95"/>
      <c r="QZX120" s="95"/>
      <c r="QZY120" s="95"/>
      <c r="QZZ120" s="95"/>
      <c r="RAA120" s="95"/>
      <c r="RAB120" s="95"/>
      <c r="RAC120" s="95"/>
      <c r="RAD120" s="95"/>
      <c r="RAE120" s="95"/>
      <c r="RAF120" s="95"/>
      <c r="RAG120" s="95"/>
      <c r="RAH120" s="95"/>
      <c r="RAI120" s="95"/>
      <c r="RAJ120" s="95"/>
      <c r="RAK120" s="95"/>
      <c r="RAL120" s="95"/>
      <c r="RAM120" s="95"/>
      <c r="RAN120" s="95"/>
      <c r="RAO120" s="95"/>
      <c r="RAP120" s="95"/>
      <c r="RAQ120" s="95"/>
      <c r="RAR120" s="95"/>
      <c r="RAS120" s="95"/>
      <c r="RAT120" s="95"/>
      <c r="RAU120" s="95"/>
      <c r="RAV120" s="95"/>
      <c r="RAW120" s="95"/>
      <c r="RAX120" s="95"/>
      <c r="RAY120" s="95"/>
      <c r="RAZ120" s="95"/>
      <c r="RBA120" s="95"/>
      <c r="RBB120" s="95"/>
      <c r="RBC120" s="95"/>
      <c r="RBD120" s="95"/>
      <c r="RBE120" s="95"/>
      <c r="RBF120" s="95"/>
      <c r="RBG120" s="95"/>
      <c r="RBH120" s="95"/>
      <c r="RBI120" s="95"/>
      <c r="RBJ120" s="95"/>
      <c r="RBK120" s="95"/>
      <c r="RBL120" s="95"/>
      <c r="RBM120" s="95"/>
      <c r="RBN120" s="95"/>
      <c r="RBO120" s="95"/>
      <c r="RBP120" s="95"/>
      <c r="RBQ120" s="95"/>
      <c r="RBR120" s="95"/>
      <c r="RBS120" s="95"/>
      <c r="RBT120" s="95"/>
      <c r="RBU120" s="95"/>
      <c r="RBV120" s="95"/>
      <c r="RBW120" s="95"/>
      <c r="RBX120" s="95"/>
      <c r="RBY120" s="95"/>
      <c r="RBZ120" s="95"/>
      <c r="RCA120" s="95"/>
      <c r="RCB120" s="95"/>
      <c r="RCC120" s="95"/>
      <c r="RCD120" s="95"/>
      <c r="RCE120" s="95"/>
      <c r="RCF120" s="95"/>
      <c r="RCG120" s="95"/>
      <c r="RCH120" s="95"/>
      <c r="RCI120" s="95"/>
      <c r="RCJ120" s="95"/>
      <c r="RCK120" s="95"/>
      <c r="RCL120" s="95"/>
      <c r="RCM120" s="95"/>
      <c r="RCN120" s="95"/>
      <c r="RCO120" s="95"/>
      <c r="RCP120" s="95"/>
      <c r="RCQ120" s="95"/>
      <c r="RCR120" s="95"/>
      <c r="RCS120" s="95"/>
      <c r="RCT120" s="95"/>
      <c r="RCU120" s="95"/>
      <c r="RCV120" s="95"/>
      <c r="RCW120" s="95"/>
      <c r="RCX120" s="95"/>
      <c r="RCY120" s="95"/>
      <c r="RCZ120" s="95"/>
      <c r="RDA120" s="95"/>
      <c r="RDB120" s="95"/>
      <c r="RDC120" s="95"/>
      <c r="RDD120" s="95"/>
      <c r="RDE120" s="95"/>
      <c r="RDF120" s="95"/>
      <c r="RDG120" s="95"/>
      <c r="RDH120" s="95"/>
      <c r="RDI120" s="95"/>
      <c r="RDJ120" s="95"/>
      <c r="RDK120" s="95"/>
      <c r="RDL120" s="95"/>
      <c r="RDM120" s="95"/>
      <c r="RDN120" s="95"/>
      <c r="RDO120" s="95"/>
      <c r="RDP120" s="95"/>
      <c r="RDQ120" s="95"/>
      <c r="RDR120" s="95"/>
      <c r="RDS120" s="95"/>
      <c r="RDT120" s="95"/>
      <c r="RDU120" s="95"/>
      <c r="RDV120" s="95"/>
      <c r="RDW120" s="95"/>
      <c r="RDX120" s="95"/>
      <c r="RDY120" s="95"/>
      <c r="RDZ120" s="95"/>
      <c r="REA120" s="95"/>
      <c r="REB120" s="95"/>
      <c r="REC120" s="95"/>
      <c r="RED120" s="95"/>
      <c r="REE120" s="95"/>
      <c r="REF120" s="95"/>
      <c r="REG120" s="95"/>
      <c r="REH120" s="95"/>
      <c r="REI120" s="95"/>
      <c r="REJ120" s="95"/>
      <c r="REK120" s="95"/>
      <c r="REL120" s="95"/>
      <c r="REM120" s="95"/>
      <c r="REN120" s="95"/>
      <c r="REO120" s="95"/>
      <c r="REP120" s="95"/>
      <c r="REQ120" s="95"/>
      <c r="RER120" s="95"/>
      <c r="RES120" s="95"/>
      <c r="RET120" s="95"/>
      <c r="REU120" s="95"/>
      <c r="REV120" s="95"/>
      <c r="REW120" s="95"/>
      <c r="REX120" s="95"/>
      <c r="REY120" s="95"/>
      <c r="REZ120" s="95"/>
      <c r="RFA120" s="95"/>
      <c r="RFB120" s="95"/>
      <c r="RFC120" s="95"/>
      <c r="RFD120" s="95"/>
      <c r="RFE120" s="95"/>
      <c r="RFF120" s="95"/>
      <c r="RFG120" s="95"/>
      <c r="RFH120" s="95"/>
      <c r="RFI120" s="95"/>
      <c r="RFJ120" s="95"/>
      <c r="RFK120" s="95"/>
      <c r="RFL120" s="95"/>
      <c r="RFM120" s="95"/>
      <c r="RFN120" s="95"/>
      <c r="RFO120" s="95"/>
      <c r="RFP120" s="95"/>
      <c r="RFQ120" s="95"/>
      <c r="RFR120" s="95"/>
      <c r="RFS120" s="95"/>
      <c r="RFT120" s="95"/>
      <c r="RFU120" s="95"/>
      <c r="RFV120" s="95"/>
      <c r="RFW120" s="95"/>
      <c r="RFX120" s="95"/>
      <c r="RFY120" s="95"/>
      <c r="RFZ120" s="95"/>
      <c r="RGA120" s="95"/>
      <c r="RGB120" s="95"/>
      <c r="RGC120" s="95"/>
      <c r="RGD120" s="95"/>
      <c r="RGE120" s="95"/>
      <c r="RGF120" s="95"/>
      <c r="RGG120" s="95"/>
      <c r="RGH120" s="95"/>
      <c r="RGI120" s="95"/>
      <c r="RGJ120" s="95"/>
      <c r="RGK120" s="95"/>
      <c r="RGL120" s="95"/>
      <c r="RGM120" s="95"/>
      <c r="RGN120" s="95"/>
      <c r="RGO120" s="95"/>
      <c r="RGP120" s="95"/>
      <c r="RGQ120" s="95"/>
      <c r="RGR120" s="95"/>
      <c r="RGS120" s="95"/>
      <c r="RGT120" s="95"/>
      <c r="RGU120" s="95"/>
      <c r="RGV120" s="95"/>
      <c r="RGW120" s="95"/>
      <c r="RGX120" s="95"/>
      <c r="RGY120" s="95"/>
      <c r="RGZ120" s="95"/>
      <c r="RHA120" s="95"/>
      <c r="RHB120" s="95"/>
      <c r="RHC120" s="95"/>
      <c r="RHD120" s="95"/>
      <c r="RHE120" s="95"/>
      <c r="RHF120" s="95"/>
      <c r="RHG120" s="95"/>
      <c r="RHH120" s="95"/>
      <c r="RHI120" s="95"/>
      <c r="RHJ120" s="95"/>
      <c r="RHK120" s="95"/>
      <c r="RHL120" s="95"/>
      <c r="RHM120" s="95"/>
      <c r="RHN120" s="95"/>
      <c r="RHO120" s="95"/>
      <c r="RHP120" s="95"/>
      <c r="RHQ120" s="95"/>
      <c r="RHR120" s="95"/>
      <c r="RHS120" s="95"/>
      <c r="RHT120" s="95"/>
      <c r="RHU120" s="95"/>
      <c r="RHV120" s="95"/>
      <c r="RHW120" s="95"/>
      <c r="RHX120" s="95"/>
      <c r="RHY120" s="95"/>
      <c r="RHZ120" s="95"/>
      <c r="RIA120" s="95"/>
      <c r="RIB120" s="95"/>
      <c r="RIC120" s="95"/>
      <c r="RID120" s="95"/>
      <c r="RIE120" s="95"/>
      <c r="RIF120" s="95"/>
      <c r="RIG120" s="95"/>
      <c r="RIH120" s="95"/>
      <c r="RII120" s="95"/>
      <c r="RIJ120" s="95"/>
      <c r="RIK120" s="95"/>
      <c r="RIL120" s="95"/>
      <c r="RIM120" s="95"/>
      <c r="RIN120" s="95"/>
      <c r="RIO120" s="95"/>
      <c r="RIP120" s="95"/>
      <c r="RIQ120" s="95"/>
      <c r="RIR120" s="95"/>
      <c r="RIS120" s="95"/>
      <c r="RIT120" s="95"/>
      <c r="RIU120" s="95"/>
      <c r="RIV120" s="95"/>
      <c r="RIW120" s="95"/>
      <c r="RIX120" s="95"/>
      <c r="RIY120" s="95"/>
      <c r="RIZ120" s="95"/>
      <c r="RJA120" s="95"/>
      <c r="RJB120" s="95"/>
      <c r="RJC120" s="95"/>
      <c r="RJD120" s="95"/>
      <c r="RJE120" s="95"/>
      <c r="RJF120" s="95"/>
      <c r="RJG120" s="95"/>
      <c r="RJH120" s="95"/>
      <c r="RJI120" s="95"/>
      <c r="RJJ120" s="95"/>
      <c r="RJK120" s="95"/>
      <c r="RJL120" s="95"/>
      <c r="RJM120" s="95"/>
      <c r="RJN120" s="95"/>
      <c r="RJO120" s="95"/>
      <c r="RJP120" s="95"/>
      <c r="RJQ120" s="95"/>
      <c r="RJR120" s="95"/>
      <c r="RJS120" s="95"/>
      <c r="RJT120" s="95"/>
      <c r="RJU120" s="95"/>
      <c r="RJV120" s="95"/>
      <c r="RJW120" s="95"/>
      <c r="RJX120" s="95"/>
      <c r="RJY120" s="95"/>
      <c r="RJZ120" s="95"/>
      <c r="RKA120" s="95"/>
      <c r="RKB120" s="95"/>
      <c r="RKC120" s="95"/>
      <c r="RKD120" s="95"/>
      <c r="RKE120" s="95"/>
      <c r="RKF120" s="95"/>
      <c r="RKG120" s="95"/>
      <c r="RKH120" s="95"/>
      <c r="RKI120" s="95"/>
      <c r="RKJ120" s="95"/>
      <c r="RKK120" s="95"/>
      <c r="RKL120" s="95"/>
      <c r="RKM120" s="95"/>
      <c r="RKN120" s="95"/>
      <c r="RKO120" s="95"/>
      <c r="RKP120" s="95"/>
      <c r="RKQ120" s="95"/>
      <c r="RKR120" s="95"/>
      <c r="RKS120" s="95"/>
      <c r="RKT120" s="95"/>
      <c r="RKU120" s="95"/>
      <c r="RKV120" s="95"/>
      <c r="RKW120" s="95"/>
      <c r="RKX120" s="95"/>
      <c r="RKY120" s="95"/>
      <c r="RKZ120" s="95"/>
      <c r="RLA120" s="95"/>
      <c r="RLB120" s="95"/>
      <c r="RLC120" s="95"/>
      <c r="RLD120" s="95"/>
      <c r="RLE120" s="95"/>
      <c r="RLF120" s="95"/>
      <c r="RLG120" s="95"/>
      <c r="RLH120" s="95"/>
      <c r="RLI120" s="95"/>
      <c r="RLJ120" s="95"/>
      <c r="RLK120" s="95"/>
      <c r="RLL120" s="95"/>
      <c r="RLM120" s="95"/>
      <c r="RLN120" s="95"/>
      <c r="RLO120" s="95"/>
      <c r="RLP120" s="95"/>
      <c r="RLQ120" s="95"/>
      <c r="RLR120" s="95"/>
      <c r="RLS120" s="95"/>
      <c r="RLT120" s="95"/>
      <c r="RLU120" s="95"/>
      <c r="RLV120" s="95"/>
      <c r="RLW120" s="95"/>
      <c r="RLX120" s="95"/>
      <c r="RLY120" s="95"/>
      <c r="RLZ120" s="95"/>
      <c r="RMA120" s="95"/>
      <c r="RMB120" s="95"/>
      <c r="RMC120" s="95"/>
      <c r="RMD120" s="95"/>
      <c r="RME120" s="95"/>
      <c r="RMF120" s="95"/>
      <c r="RMG120" s="95"/>
      <c r="RMH120" s="95"/>
      <c r="RMI120" s="95"/>
      <c r="RMJ120" s="95"/>
      <c r="RMK120" s="95"/>
      <c r="RML120" s="95"/>
      <c r="RMM120" s="95"/>
      <c r="RMN120" s="95"/>
      <c r="RMO120" s="95"/>
      <c r="RMP120" s="95"/>
      <c r="RMQ120" s="95"/>
      <c r="RMR120" s="95"/>
      <c r="RMS120" s="95"/>
      <c r="RMT120" s="95"/>
      <c r="RMU120" s="95"/>
      <c r="RMV120" s="95"/>
      <c r="RMW120" s="95"/>
      <c r="RMX120" s="95"/>
      <c r="RMY120" s="95"/>
      <c r="RMZ120" s="95"/>
      <c r="RNA120" s="95"/>
      <c r="RNB120" s="95"/>
      <c r="RNC120" s="95"/>
      <c r="RND120" s="95"/>
      <c r="RNE120" s="95"/>
      <c r="RNF120" s="95"/>
      <c r="RNG120" s="95"/>
      <c r="RNH120" s="95"/>
      <c r="RNI120" s="95"/>
      <c r="RNJ120" s="95"/>
      <c r="RNK120" s="95"/>
      <c r="RNL120" s="95"/>
      <c r="RNM120" s="95"/>
      <c r="RNN120" s="95"/>
      <c r="RNO120" s="95"/>
      <c r="RNP120" s="95"/>
      <c r="RNQ120" s="95"/>
      <c r="RNR120" s="95"/>
      <c r="RNS120" s="95"/>
      <c r="RNT120" s="95"/>
      <c r="RNU120" s="95"/>
      <c r="RNV120" s="95"/>
      <c r="RNW120" s="95"/>
      <c r="RNX120" s="95"/>
      <c r="RNY120" s="95"/>
      <c r="RNZ120" s="95"/>
      <c r="ROA120" s="95"/>
      <c r="ROB120" s="95"/>
      <c r="ROC120" s="95"/>
      <c r="ROD120" s="95"/>
      <c r="ROE120" s="95"/>
      <c r="ROF120" s="95"/>
      <c r="ROG120" s="95"/>
      <c r="ROH120" s="95"/>
      <c r="ROI120" s="95"/>
      <c r="ROJ120" s="95"/>
      <c r="ROK120" s="95"/>
      <c r="ROL120" s="95"/>
      <c r="ROM120" s="95"/>
      <c r="RON120" s="95"/>
      <c r="ROO120" s="95"/>
      <c r="ROP120" s="95"/>
      <c r="ROQ120" s="95"/>
      <c r="ROR120" s="95"/>
      <c r="ROS120" s="95"/>
      <c r="ROT120" s="95"/>
      <c r="ROU120" s="95"/>
      <c r="ROV120" s="95"/>
      <c r="ROW120" s="95"/>
      <c r="ROX120" s="95"/>
      <c r="ROY120" s="95"/>
      <c r="ROZ120" s="95"/>
      <c r="RPA120" s="95"/>
      <c r="RPB120" s="95"/>
      <c r="RPC120" s="95"/>
      <c r="RPD120" s="95"/>
      <c r="RPE120" s="95"/>
      <c r="RPF120" s="95"/>
      <c r="RPG120" s="95"/>
      <c r="RPH120" s="95"/>
      <c r="RPI120" s="95"/>
      <c r="RPJ120" s="95"/>
      <c r="RPK120" s="95"/>
      <c r="RPL120" s="95"/>
      <c r="RPM120" s="95"/>
      <c r="RPN120" s="95"/>
      <c r="RPO120" s="95"/>
      <c r="RPP120" s="95"/>
      <c r="RPQ120" s="95"/>
      <c r="RPR120" s="95"/>
      <c r="RPS120" s="95"/>
      <c r="RPT120" s="95"/>
      <c r="RPU120" s="95"/>
      <c r="RPV120" s="95"/>
      <c r="RPW120" s="95"/>
      <c r="RPX120" s="95"/>
      <c r="RPY120" s="95"/>
      <c r="RPZ120" s="95"/>
      <c r="RQA120" s="95"/>
      <c r="RQB120" s="95"/>
      <c r="RQC120" s="95"/>
      <c r="RQD120" s="95"/>
      <c r="RQE120" s="95"/>
      <c r="RQF120" s="95"/>
      <c r="RQG120" s="95"/>
      <c r="RQH120" s="95"/>
      <c r="RQI120" s="95"/>
      <c r="RQJ120" s="95"/>
      <c r="RQK120" s="95"/>
      <c r="RQL120" s="95"/>
      <c r="RQM120" s="95"/>
      <c r="RQN120" s="95"/>
      <c r="RQO120" s="95"/>
      <c r="RQP120" s="95"/>
      <c r="RQQ120" s="95"/>
      <c r="RQR120" s="95"/>
      <c r="RQS120" s="95"/>
      <c r="RQT120" s="95"/>
      <c r="RQU120" s="95"/>
      <c r="RQV120" s="95"/>
      <c r="RQW120" s="95"/>
      <c r="RQX120" s="95"/>
      <c r="RQY120" s="95"/>
      <c r="RQZ120" s="95"/>
      <c r="RRA120" s="95"/>
      <c r="RRB120" s="95"/>
      <c r="RRC120" s="95"/>
      <c r="RRD120" s="95"/>
      <c r="RRE120" s="95"/>
      <c r="RRF120" s="95"/>
      <c r="RRG120" s="95"/>
      <c r="RRH120" s="95"/>
      <c r="RRI120" s="95"/>
      <c r="RRJ120" s="95"/>
      <c r="RRK120" s="95"/>
      <c r="RRL120" s="95"/>
      <c r="RRM120" s="95"/>
      <c r="RRN120" s="95"/>
      <c r="RRO120" s="95"/>
      <c r="RRP120" s="95"/>
      <c r="RRQ120" s="95"/>
      <c r="RRR120" s="95"/>
      <c r="RRS120" s="95"/>
      <c r="RRT120" s="95"/>
      <c r="RRU120" s="95"/>
      <c r="RRV120" s="95"/>
      <c r="RRW120" s="95"/>
      <c r="RRX120" s="95"/>
      <c r="RRY120" s="95"/>
      <c r="RRZ120" s="95"/>
      <c r="RSA120" s="95"/>
      <c r="RSB120" s="95"/>
      <c r="RSC120" s="95"/>
      <c r="RSD120" s="95"/>
      <c r="RSE120" s="95"/>
      <c r="RSF120" s="95"/>
      <c r="RSG120" s="95"/>
      <c r="RSH120" s="95"/>
      <c r="RSI120" s="95"/>
      <c r="RSJ120" s="95"/>
      <c r="RSK120" s="95"/>
      <c r="RSL120" s="95"/>
      <c r="RSM120" s="95"/>
      <c r="RSN120" s="95"/>
      <c r="RSO120" s="95"/>
      <c r="RSP120" s="95"/>
      <c r="RSQ120" s="95"/>
      <c r="RSR120" s="95"/>
      <c r="RSS120" s="95"/>
      <c r="RST120" s="95"/>
      <c r="RSU120" s="95"/>
      <c r="RSV120" s="95"/>
      <c r="RSW120" s="95"/>
      <c r="RSX120" s="95"/>
      <c r="RSY120" s="95"/>
      <c r="RSZ120" s="95"/>
      <c r="RTA120" s="95"/>
      <c r="RTB120" s="95"/>
      <c r="RTC120" s="95"/>
      <c r="RTD120" s="95"/>
      <c r="RTE120" s="95"/>
      <c r="RTF120" s="95"/>
      <c r="RTG120" s="95"/>
      <c r="RTH120" s="95"/>
      <c r="RTI120" s="95"/>
      <c r="RTJ120" s="95"/>
      <c r="RTK120" s="95"/>
      <c r="RTL120" s="95"/>
      <c r="RTM120" s="95"/>
      <c r="RTN120" s="95"/>
      <c r="RTO120" s="95"/>
      <c r="RTP120" s="95"/>
      <c r="RTQ120" s="95"/>
      <c r="RTR120" s="95"/>
      <c r="RTS120" s="95"/>
      <c r="RTT120" s="95"/>
      <c r="RTU120" s="95"/>
      <c r="RTV120" s="95"/>
      <c r="RTW120" s="95"/>
      <c r="RTX120" s="95"/>
      <c r="RTY120" s="95"/>
      <c r="RTZ120" s="95"/>
      <c r="RUA120" s="95"/>
      <c r="RUB120" s="95"/>
      <c r="RUC120" s="95"/>
      <c r="RUD120" s="95"/>
      <c r="RUE120" s="95"/>
      <c r="RUF120" s="95"/>
      <c r="RUG120" s="95"/>
      <c r="RUH120" s="95"/>
      <c r="RUI120" s="95"/>
      <c r="RUJ120" s="95"/>
      <c r="RUK120" s="95"/>
      <c r="RUL120" s="95"/>
      <c r="RUM120" s="95"/>
      <c r="RUN120" s="95"/>
      <c r="RUO120" s="95"/>
      <c r="RUP120" s="95"/>
      <c r="RUQ120" s="95"/>
      <c r="RUR120" s="95"/>
      <c r="RUS120" s="95"/>
      <c r="RUT120" s="95"/>
      <c r="RUU120" s="95"/>
      <c r="RUV120" s="95"/>
      <c r="RUW120" s="95"/>
      <c r="RUX120" s="95"/>
      <c r="RUY120" s="95"/>
      <c r="RUZ120" s="95"/>
      <c r="RVA120" s="95"/>
      <c r="RVB120" s="95"/>
      <c r="RVC120" s="95"/>
      <c r="RVD120" s="95"/>
      <c r="RVE120" s="95"/>
      <c r="RVF120" s="95"/>
      <c r="RVG120" s="95"/>
      <c r="RVH120" s="95"/>
      <c r="RVI120" s="95"/>
      <c r="RVJ120" s="95"/>
      <c r="RVK120" s="95"/>
      <c r="RVL120" s="95"/>
      <c r="RVM120" s="95"/>
      <c r="RVN120" s="95"/>
      <c r="RVO120" s="95"/>
      <c r="RVP120" s="95"/>
      <c r="RVQ120" s="95"/>
      <c r="RVR120" s="95"/>
      <c r="RVS120" s="95"/>
      <c r="RVT120" s="95"/>
      <c r="RVU120" s="95"/>
      <c r="RVV120" s="95"/>
      <c r="RVW120" s="95"/>
      <c r="RVX120" s="95"/>
      <c r="RVY120" s="95"/>
      <c r="RVZ120" s="95"/>
      <c r="RWA120" s="95"/>
      <c r="RWB120" s="95"/>
      <c r="RWC120" s="95"/>
      <c r="RWD120" s="95"/>
      <c r="RWE120" s="95"/>
      <c r="RWF120" s="95"/>
      <c r="RWG120" s="95"/>
      <c r="RWH120" s="95"/>
      <c r="RWI120" s="95"/>
      <c r="RWJ120" s="95"/>
      <c r="RWK120" s="95"/>
      <c r="RWL120" s="95"/>
      <c r="RWM120" s="95"/>
      <c r="RWN120" s="95"/>
      <c r="RWO120" s="95"/>
      <c r="RWP120" s="95"/>
      <c r="RWQ120" s="95"/>
      <c r="RWR120" s="95"/>
      <c r="RWS120" s="95"/>
      <c r="RWT120" s="95"/>
      <c r="RWU120" s="95"/>
      <c r="RWV120" s="95"/>
      <c r="RWW120" s="95"/>
      <c r="RWX120" s="95"/>
      <c r="RWY120" s="95"/>
      <c r="RWZ120" s="95"/>
      <c r="RXA120" s="95"/>
      <c r="RXB120" s="95"/>
      <c r="RXC120" s="95"/>
      <c r="RXD120" s="95"/>
      <c r="RXE120" s="95"/>
      <c r="RXF120" s="95"/>
      <c r="RXG120" s="95"/>
      <c r="RXH120" s="95"/>
      <c r="RXI120" s="95"/>
      <c r="RXJ120" s="95"/>
      <c r="RXK120" s="95"/>
      <c r="RXL120" s="95"/>
      <c r="RXM120" s="95"/>
      <c r="RXN120" s="95"/>
      <c r="RXO120" s="95"/>
      <c r="RXP120" s="95"/>
      <c r="RXQ120" s="95"/>
      <c r="RXR120" s="95"/>
      <c r="RXS120" s="95"/>
      <c r="RXT120" s="95"/>
      <c r="RXU120" s="95"/>
      <c r="RXV120" s="95"/>
      <c r="RXW120" s="95"/>
      <c r="RXX120" s="95"/>
      <c r="RXY120" s="95"/>
      <c r="RXZ120" s="95"/>
      <c r="RYA120" s="95"/>
      <c r="RYB120" s="95"/>
      <c r="RYC120" s="95"/>
      <c r="RYD120" s="95"/>
      <c r="RYE120" s="95"/>
      <c r="RYF120" s="95"/>
      <c r="RYG120" s="95"/>
      <c r="RYH120" s="95"/>
      <c r="RYI120" s="95"/>
      <c r="RYJ120" s="95"/>
      <c r="RYK120" s="95"/>
      <c r="RYL120" s="95"/>
      <c r="RYM120" s="95"/>
      <c r="RYN120" s="95"/>
      <c r="RYO120" s="95"/>
      <c r="RYP120" s="95"/>
      <c r="RYQ120" s="95"/>
      <c r="RYR120" s="95"/>
      <c r="RYS120" s="95"/>
      <c r="RYT120" s="95"/>
      <c r="RYU120" s="95"/>
      <c r="RYV120" s="95"/>
      <c r="RYW120" s="95"/>
      <c r="RYX120" s="95"/>
      <c r="RYY120" s="95"/>
      <c r="RYZ120" s="95"/>
      <c r="RZA120" s="95"/>
      <c r="RZB120" s="95"/>
      <c r="RZC120" s="95"/>
      <c r="RZD120" s="95"/>
      <c r="RZE120" s="95"/>
      <c r="RZF120" s="95"/>
      <c r="RZG120" s="95"/>
      <c r="RZH120" s="95"/>
      <c r="RZI120" s="95"/>
      <c r="RZJ120" s="95"/>
      <c r="RZK120" s="95"/>
      <c r="RZL120" s="95"/>
      <c r="RZM120" s="95"/>
      <c r="RZN120" s="95"/>
      <c r="RZO120" s="95"/>
      <c r="RZP120" s="95"/>
      <c r="RZQ120" s="95"/>
      <c r="RZR120" s="95"/>
      <c r="RZS120" s="95"/>
      <c r="RZT120" s="95"/>
      <c r="RZU120" s="95"/>
      <c r="RZV120" s="95"/>
      <c r="RZW120" s="95"/>
      <c r="RZX120" s="95"/>
      <c r="RZY120" s="95"/>
      <c r="RZZ120" s="95"/>
      <c r="SAA120" s="95"/>
      <c r="SAB120" s="95"/>
      <c r="SAC120" s="95"/>
      <c r="SAD120" s="95"/>
      <c r="SAE120" s="95"/>
      <c r="SAF120" s="95"/>
      <c r="SAG120" s="95"/>
      <c r="SAH120" s="95"/>
      <c r="SAI120" s="95"/>
      <c r="SAJ120" s="95"/>
      <c r="SAK120" s="95"/>
      <c r="SAL120" s="95"/>
      <c r="SAM120" s="95"/>
      <c r="SAN120" s="95"/>
      <c r="SAO120" s="95"/>
      <c r="SAP120" s="95"/>
      <c r="SAQ120" s="95"/>
      <c r="SAR120" s="95"/>
      <c r="SAS120" s="95"/>
      <c r="SAT120" s="95"/>
      <c r="SAU120" s="95"/>
      <c r="SAV120" s="95"/>
      <c r="SAW120" s="95"/>
      <c r="SAX120" s="95"/>
      <c r="SAY120" s="95"/>
      <c r="SAZ120" s="95"/>
      <c r="SBA120" s="95"/>
      <c r="SBB120" s="95"/>
      <c r="SBC120" s="95"/>
      <c r="SBD120" s="95"/>
      <c r="SBE120" s="95"/>
      <c r="SBF120" s="95"/>
      <c r="SBG120" s="95"/>
      <c r="SBH120" s="95"/>
      <c r="SBI120" s="95"/>
      <c r="SBJ120" s="95"/>
      <c r="SBK120" s="95"/>
      <c r="SBL120" s="95"/>
      <c r="SBM120" s="95"/>
      <c r="SBN120" s="95"/>
      <c r="SBO120" s="95"/>
      <c r="SBP120" s="95"/>
      <c r="SBQ120" s="95"/>
      <c r="SBR120" s="95"/>
      <c r="SBS120" s="95"/>
      <c r="SBT120" s="95"/>
      <c r="SBU120" s="95"/>
      <c r="SBV120" s="95"/>
      <c r="SBW120" s="95"/>
      <c r="SBX120" s="95"/>
      <c r="SBY120" s="95"/>
      <c r="SBZ120" s="95"/>
      <c r="SCA120" s="95"/>
      <c r="SCB120" s="95"/>
      <c r="SCC120" s="95"/>
      <c r="SCD120" s="95"/>
      <c r="SCE120" s="95"/>
      <c r="SCF120" s="95"/>
      <c r="SCG120" s="95"/>
      <c r="SCH120" s="95"/>
      <c r="SCI120" s="95"/>
      <c r="SCJ120" s="95"/>
      <c r="SCK120" s="95"/>
      <c r="SCL120" s="95"/>
      <c r="SCM120" s="95"/>
      <c r="SCN120" s="95"/>
      <c r="SCO120" s="95"/>
      <c r="SCP120" s="95"/>
      <c r="SCQ120" s="95"/>
      <c r="SCR120" s="95"/>
      <c r="SCS120" s="95"/>
      <c r="SCT120" s="95"/>
      <c r="SCU120" s="95"/>
      <c r="SCV120" s="95"/>
      <c r="SCW120" s="95"/>
      <c r="SCX120" s="95"/>
      <c r="SCY120" s="95"/>
      <c r="SCZ120" s="95"/>
      <c r="SDA120" s="95"/>
      <c r="SDB120" s="95"/>
      <c r="SDC120" s="95"/>
      <c r="SDD120" s="95"/>
      <c r="SDE120" s="95"/>
      <c r="SDF120" s="95"/>
      <c r="SDG120" s="95"/>
      <c r="SDH120" s="95"/>
      <c r="SDI120" s="95"/>
      <c r="SDJ120" s="95"/>
      <c r="SDK120" s="95"/>
      <c r="SDL120" s="95"/>
      <c r="SDM120" s="95"/>
      <c r="SDN120" s="95"/>
      <c r="SDO120" s="95"/>
      <c r="SDP120" s="95"/>
      <c r="SDQ120" s="95"/>
      <c r="SDR120" s="95"/>
      <c r="SDS120" s="95"/>
      <c r="SDT120" s="95"/>
      <c r="SDU120" s="95"/>
      <c r="SDV120" s="95"/>
      <c r="SDW120" s="95"/>
      <c r="SDX120" s="95"/>
      <c r="SDY120" s="95"/>
      <c r="SDZ120" s="95"/>
      <c r="SEA120" s="95"/>
      <c r="SEB120" s="95"/>
      <c r="SEC120" s="95"/>
      <c r="SED120" s="95"/>
      <c r="SEE120" s="95"/>
      <c r="SEF120" s="95"/>
      <c r="SEG120" s="95"/>
      <c r="SEH120" s="95"/>
      <c r="SEI120" s="95"/>
      <c r="SEJ120" s="95"/>
      <c r="SEK120" s="95"/>
      <c r="SEL120" s="95"/>
      <c r="SEM120" s="95"/>
      <c r="SEN120" s="95"/>
      <c r="SEO120" s="95"/>
      <c r="SEP120" s="95"/>
      <c r="SEQ120" s="95"/>
      <c r="SER120" s="95"/>
      <c r="SES120" s="95"/>
      <c r="SET120" s="95"/>
      <c r="SEU120" s="95"/>
      <c r="SEV120" s="95"/>
      <c r="SEW120" s="95"/>
      <c r="SEX120" s="95"/>
      <c r="SEY120" s="95"/>
      <c r="SEZ120" s="95"/>
      <c r="SFA120" s="95"/>
      <c r="SFB120" s="95"/>
      <c r="SFC120" s="95"/>
      <c r="SFD120" s="95"/>
      <c r="SFE120" s="95"/>
      <c r="SFF120" s="95"/>
      <c r="SFG120" s="95"/>
      <c r="SFH120" s="95"/>
      <c r="SFI120" s="95"/>
      <c r="SFJ120" s="95"/>
      <c r="SFK120" s="95"/>
      <c r="SFL120" s="95"/>
      <c r="SFM120" s="95"/>
      <c r="SFN120" s="95"/>
      <c r="SFO120" s="95"/>
      <c r="SFP120" s="95"/>
      <c r="SFQ120" s="95"/>
      <c r="SFR120" s="95"/>
      <c r="SFS120" s="95"/>
      <c r="SFT120" s="95"/>
      <c r="SFU120" s="95"/>
      <c r="SFV120" s="95"/>
      <c r="SFW120" s="95"/>
      <c r="SFX120" s="95"/>
      <c r="SFY120" s="95"/>
      <c r="SFZ120" s="95"/>
      <c r="SGA120" s="95"/>
      <c r="SGB120" s="95"/>
      <c r="SGC120" s="95"/>
      <c r="SGD120" s="95"/>
      <c r="SGE120" s="95"/>
      <c r="SGF120" s="95"/>
      <c r="SGG120" s="95"/>
      <c r="SGH120" s="95"/>
      <c r="SGI120" s="95"/>
      <c r="SGJ120" s="95"/>
      <c r="SGK120" s="95"/>
      <c r="SGL120" s="95"/>
      <c r="SGM120" s="95"/>
      <c r="SGN120" s="95"/>
      <c r="SGO120" s="95"/>
      <c r="SGP120" s="95"/>
      <c r="SGQ120" s="95"/>
      <c r="SGR120" s="95"/>
      <c r="SGS120" s="95"/>
      <c r="SGT120" s="95"/>
      <c r="SGU120" s="95"/>
      <c r="SGV120" s="95"/>
      <c r="SGW120" s="95"/>
      <c r="SGX120" s="95"/>
      <c r="SGY120" s="95"/>
      <c r="SGZ120" s="95"/>
      <c r="SHA120" s="95"/>
      <c r="SHB120" s="95"/>
      <c r="SHC120" s="95"/>
      <c r="SHD120" s="95"/>
      <c r="SHE120" s="95"/>
      <c r="SHF120" s="95"/>
      <c r="SHG120" s="95"/>
      <c r="SHH120" s="95"/>
      <c r="SHI120" s="95"/>
      <c r="SHJ120" s="95"/>
      <c r="SHK120" s="95"/>
      <c r="SHL120" s="95"/>
      <c r="SHM120" s="95"/>
      <c r="SHN120" s="95"/>
      <c r="SHO120" s="95"/>
      <c r="SHP120" s="95"/>
      <c r="SHQ120" s="95"/>
      <c r="SHR120" s="95"/>
      <c r="SHS120" s="95"/>
      <c r="SHT120" s="95"/>
      <c r="SHU120" s="95"/>
      <c r="SHV120" s="95"/>
      <c r="SHW120" s="95"/>
      <c r="SHX120" s="95"/>
      <c r="SHY120" s="95"/>
      <c r="SHZ120" s="95"/>
      <c r="SIA120" s="95"/>
      <c r="SIB120" s="95"/>
      <c r="SIC120" s="95"/>
      <c r="SID120" s="95"/>
      <c r="SIE120" s="95"/>
      <c r="SIF120" s="95"/>
      <c r="SIG120" s="95"/>
      <c r="SIH120" s="95"/>
      <c r="SII120" s="95"/>
      <c r="SIJ120" s="95"/>
      <c r="SIK120" s="95"/>
      <c r="SIL120" s="95"/>
      <c r="SIM120" s="95"/>
      <c r="SIN120" s="95"/>
      <c r="SIO120" s="95"/>
      <c r="SIP120" s="95"/>
      <c r="SIQ120" s="95"/>
      <c r="SIR120" s="95"/>
      <c r="SIS120" s="95"/>
      <c r="SIT120" s="95"/>
      <c r="SIU120" s="95"/>
      <c r="SIV120" s="95"/>
      <c r="SIW120" s="95"/>
      <c r="SIX120" s="95"/>
      <c r="SIY120" s="95"/>
      <c r="SIZ120" s="95"/>
      <c r="SJA120" s="95"/>
      <c r="SJB120" s="95"/>
      <c r="SJC120" s="95"/>
      <c r="SJD120" s="95"/>
      <c r="SJE120" s="95"/>
      <c r="SJF120" s="95"/>
      <c r="SJG120" s="95"/>
      <c r="SJH120" s="95"/>
      <c r="SJI120" s="95"/>
      <c r="SJJ120" s="95"/>
      <c r="SJK120" s="95"/>
      <c r="SJL120" s="95"/>
      <c r="SJM120" s="95"/>
      <c r="SJN120" s="95"/>
      <c r="SJO120" s="95"/>
      <c r="SJP120" s="95"/>
      <c r="SJQ120" s="95"/>
      <c r="SJR120" s="95"/>
      <c r="SJS120" s="95"/>
      <c r="SJT120" s="95"/>
      <c r="SJU120" s="95"/>
      <c r="SJV120" s="95"/>
      <c r="SJW120" s="95"/>
      <c r="SJX120" s="95"/>
      <c r="SJY120" s="95"/>
      <c r="SJZ120" s="95"/>
      <c r="SKA120" s="95"/>
      <c r="SKB120" s="95"/>
      <c r="SKC120" s="95"/>
      <c r="SKD120" s="95"/>
      <c r="SKE120" s="95"/>
      <c r="SKF120" s="95"/>
      <c r="SKG120" s="95"/>
      <c r="SKH120" s="95"/>
      <c r="SKI120" s="95"/>
      <c r="SKJ120" s="95"/>
      <c r="SKK120" s="95"/>
      <c r="SKL120" s="95"/>
      <c r="SKM120" s="95"/>
      <c r="SKN120" s="95"/>
      <c r="SKO120" s="95"/>
      <c r="SKP120" s="95"/>
      <c r="SKQ120" s="95"/>
      <c r="SKR120" s="95"/>
      <c r="SKS120" s="95"/>
      <c r="SKT120" s="95"/>
      <c r="SKU120" s="95"/>
      <c r="SKV120" s="95"/>
      <c r="SKW120" s="95"/>
      <c r="SKX120" s="95"/>
      <c r="SKY120" s="95"/>
      <c r="SKZ120" s="95"/>
      <c r="SLA120" s="95"/>
      <c r="SLB120" s="95"/>
      <c r="SLC120" s="95"/>
      <c r="SLD120" s="95"/>
      <c r="SLE120" s="95"/>
      <c r="SLF120" s="95"/>
      <c r="SLG120" s="95"/>
      <c r="SLH120" s="95"/>
      <c r="SLI120" s="95"/>
      <c r="SLJ120" s="95"/>
      <c r="SLK120" s="95"/>
      <c r="SLL120" s="95"/>
      <c r="SLM120" s="95"/>
      <c r="SLN120" s="95"/>
      <c r="SLO120" s="95"/>
      <c r="SLP120" s="95"/>
      <c r="SLQ120" s="95"/>
      <c r="SLR120" s="95"/>
      <c r="SLS120" s="95"/>
      <c r="SLT120" s="95"/>
      <c r="SLU120" s="95"/>
      <c r="SLV120" s="95"/>
      <c r="SLW120" s="95"/>
      <c r="SLX120" s="95"/>
      <c r="SLY120" s="95"/>
      <c r="SLZ120" s="95"/>
      <c r="SMA120" s="95"/>
      <c r="SMB120" s="95"/>
      <c r="SMC120" s="95"/>
      <c r="SMD120" s="95"/>
      <c r="SME120" s="95"/>
      <c r="SMF120" s="95"/>
      <c r="SMG120" s="95"/>
      <c r="SMH120" s="95"/>
      <c r="SMI120" s="95"/>
      <c r="SMJ120" s="95"/>
      <c r="SMK120" s="95"/>
      <c r="SML120" s="95"/>
      <c r="SMM120" s="95"/>
      <c r="SMN120" s="95"/>
      <c r="SMO120" s="95"/>
      <c r="SMP120" s="95"/>
      <c r="SMQ120" s="95"/>
      <c r="SMR120" s="95"/>
      <c r="SMS120" s="95"/>
      <c r="SMT120" s="95"/>
      <c r="SMU120" s="95"/>
      <c r="SMV120" s="95"/>
      <c r="SMW120" s="95"/>
      <c r="SMX120" s="95"/>
      <c r="SMY120" s="95"/>
      <c r="SMZ120" s="95"/>
      <c r="SNA120" s="95"/>
      <c r="SNB120" s="95"/>
      <c r="SNC120" s="95"/>
      <c r="SND120" s="95"/>
      <c r="SNE120" s="95"/>
      <c r="SNF120" s="95"/>
      <c r="SNG120" s="95"/>
      <c r="SNH120" s="95"/>
      <c r="SNI120" s="95"/>
      <c r="SNJ120" s="95"/>
      <c r="SNK120" s="95"/>
      <c r="SNL120" s="95"/>
      <c r="SNM120" s="95"/>
      <c r="SNN120" s="95"/>
      <c r="SNO120" s="95"/>
      <c r="SNP120" s="95"/>
      <c r="SNQ120" s="95"/>
      <c r="SNR120" s="95"/>
      <c r="SNS120" s="95"/>
      <c r="SNT120" s="95"/>
      <c r="SNU120" s="95"/>
      <c r="SNV120" s="95"/>
      <c r="SNW120" s="95"/>
      <c r="SNX120" s="95"/>
      <c r="SNY120" s="95"/>
      <c r="SNZ120" s="95"/>
      <c r="SOA120" s="95"/>
      <c r="SOB120" s="95"/>
      <c r="SOC120" s="95"/>
      <c r="SOD120" s="95"/>
      <c r="SOE120" s="95"/>
      <c r="SOF120" s="95"/>
      <c r="SOG120" s="95"/>
      <c r="SOH120" s="95"/>
      <c r="SOI120" s="95"/>
      <c r="SOJ120" s="95"/>
      <c r="SOK120" s="95"/>
      <c r="SOL120" s="95"/>
      <c r="SOM120" s="95"/>
      <c r="SON120" s="95"/>
      <c r="SOO120" s="95"/>
      <c r="SOP120" s="95"/>
      <c r="SOQ120" s="95"/>
      <c r="SOR120" s="95"/>
      <c r="SOS120" s="95"/>
      <c r="SOT120" s="95"/>
      <c r="SOU120" s="95"/>
      <c r="SOV120" s="95"/>
      <c r="SOW120" s="95"/>
      <c r="SOX120" s="95"/>
      <c r="SOY120" s="95"/>
      <c r="SOZ120" s="95"/>
      <c r="SPA120" s="95"/>
      <c r="SPB120" s="95"/>
      <c r="SPC120" s="95"/>
      <c r="SPD120" s="95"/>
      <c r="SPE120" s="95"/>
      <c r="SPF120" s="95"/>
      <c r="SPG120" s="95"/>
      <c r="SPH120" s="95"/>
      <c r="SPI120" s="95"/>
      <c r="SPJ120" s="95"/>
      <c r="SPK120" s="95"/>
      <c r="SPL120" s="95"/>
      <c r="SPM120" s="95"/>
      <c r="SPN120" s="95"/>
      <c r="SPO120" s="95"/>
      <c r="SPP120" s="95"/>
      <c r="SPQ120" s="95"/>
      <c r="SPR120" s="95"/>
      <c r="SPS120" s="95"/>
      <c r="SPT120" s="95"/>
      <c r="SPU120" s="95"/>
      <c r="SPV120" s="95"/>
      <c r="SPW120" s="95"/>
      <c r="SPX120" s="95"/>
      <c r="SPY120" s="95"/>
      <c r="SPZ120" s="95"/>
      <c r="SQA120" s="95"/>
      <c r="SQB120" s="95"/>
      <c r="SQC120" s="95"/>
      <c r="SQD120" s="95"/>
      <c r="SQE120" s="95"/>
      <c r="SQF120" s="95"/>
      <c r="SQG120" s="95"/>
      <c r="SQH120" s="95"/>
      <c r="SQI120" s="95"/>
      <c r="SQJ120" s="95"/>
      <c r="SQK120" s="95"/>
      <c r="SQL120" s="95"/>
      <c r="SQM120" s="95"/>
      <c r="SQN120" s="95"/>
      <c r="SQO120" s="95"/>
      <c r="SQP120" s="95"/>
      <c r="SQQ120" s="95"/>
      <c r="SQR120" s="95"/>
      <c r="SQS120" s="95"/>
      <c r="SQT120" s="95"/>
      <c r="SQU120" s="95"/>
      <c r="SQV120" s="95"/>
      <c r="SQW120" s="95"/>
      <c r="SQX120" s="95"/>
      <c r="SQY120" s="95"/>
      <c r="SQZ120" s="95"/>
      <c r="SRA120" s="95"/>
      <c r="SRB120" s="95"/>
      <c r="SRC120" s="95"/>
      <c r="SRD120" s="95"/>
      <c r="SRE120" s="95"/>
      <c r="SRF120" s="95"/>
      <c r="SRG120" s="95"/>
      <c r="SRH120" s="95"/>
      <c r="SRI120" s="95"/>
      <c r="SRJ120" s="95"/>
      <c r="SRK120" s="95"/>
      <c r="SRL120" s="95"/>
      <c r="SRM120" s="95"/>
      <c r="SRN120" s="95"/>
      <c r="SRO120" s="95"/>
      <c r="SRP120" s="95"/>
      <c r="SRQ120" s="95"/>
      <c r="SRR120" s="95"/>
      <c r="SRS120" s="95"/>
      <c r="SRT120" s="95"/>
      <c r="SRU120" s="95"/>
      <c r="SRV120" s="95"/>
      <c r="SRW120" s="95"/>
      <c r="SRX120" s="95"/>
      <c r="SRY120" s="95"/>
      <c r="SRZ120" s="95"/>
      <c r="SSA120" s="95"/>
      <c r="SSB120" s="95"/>
      <c r="SSC120" s="95"/>
      <c r="SSD120" s="95"/>
      <c r="SSE120" s="95"/>
      <c r="SSF120" s="95"/>
      <c r="SSG120" s="95"/>
      <c r="SSH120" s="95"/>
      <c r="SSI120" s="95"/>
      <c r="SSJ120" s="95"/>
      <c r="SSK120" s="95"/>
      <c r="SSL120" s="95"/>
      <c r="SSM120" s="95"/>
      <c r="SSN120" s="95"/>
      <c r="SSO120" s="95"/>
      <c r="SSP120" s="95"/>
      <c r="SSQ120" s="95"/>
      <c r="SSR120" s="95"/>
      <c r="SSS120" s="95"/>
      <c r="SST120" s="95"/>
      <c r="SSU120" s="95"/>
      <c r="SSV120" s="95"/>
      <c r="SSW120" s="95"/>
      <c r="SSX120" s="95"/>
      <c r="SSY120" s="95"/>
      <c r="SSZ120" s="95"/>
      <c r="STA120" s="95"/>
      <c r="STB120" s="95"/>
      <c r="STC120" s="95"/>
      <c r="STD120" s="95"/>
      <c r="STE120" s="95"/>
      <c r="STF120" s="95"/>
      <c r="STG120" s="95"/>
      <c r="STH120" s="95"/>
      <c r="STI120" s="95"/>
      <c r="STJ120" s="95"/>
      <c r="STK120" s="95"/>
      <c r="STL120" s="95"/>
      <c r="STM120" s="95"/>
      <c r="STN120" s="95"/>
      <c r="STO120" s="95"/>
      <c r="STP120" s="95"/>
      <c r="STQ120" s="95"/>
      <c r="STR120" s="95"/>
      <c r="STS120" s="95"/>
      <c r="STT120" s="95"/>
      <c r="STU120" s="95"/>
      <c r="STV120" s="95"/>
      <c r="STW120" s="95"/>
      <c r="STX120" s="95"/>
      <c r="STY120" s="95"/>
      <c r="STZ120" s="95"/>
      <c r="SUA120" s="95"/>
      <c r="SUB120" s="95"/>
      <c r="SUC120" s="95"/>
      <c r="SUD120" s="95"/>
      <c r="SUE120" s="95"/>
      <c r="SUF120" s="95"/>
      <c r="SUG120" s="95"/>
      <c r="SUH120" s="95"/>
      <c r="SUI120" s="95"/>
      <c r="SUJ120" s="95"/>
      <c r="SUK120" s="95"/>
      <c r="SUL120" s="95"/>
      <c r="SUM120" s="95"/>
      <c r="SUN120" s="95"/>
      <c r="SUO120" s="95"/>
      <c r="SUP120" s="95"/>
      <c r="SUQ120" s="95"/>
      <c r="SUR120" s="95"/>
      <c r="SUS120" s="95"/>
      <c r="SUT120" s="95"/>
      <c r="SUU120" s="95"/>
      <c r="SUV120" s="95"/>
      <c r="SUW120" s="95"/>
      <c r="SUX120" s="95"/>
      <c r="SUY120" s="95"/>
      <c r="SUZ120" s="95"/>
      <c r="SVA120" s="95"/>
      <c r="SVB120" s="95"/>
      <c r="SVC120" s="95"/>
      <c r="SVD120" s="95"/>
      <c r="SVE120" s="95"/>
      <c r="SVF120" s="95"/>
      <c r="SVG120" s="95"/>
      <c r="SVH120" s="95"/>
      <c r="SVI120" s="95"/>
      <c r="SVJ120" s="95"/>
      <c r="SVK120" s="95"/>
      <c r="SVL120" s="95"/>
      <c r="SVM120" s="95"/>
      <c r="SVN120" s="95"/>
      <c r="SVO120" s="95"/>
      <c r="SVP120" s="95"/>
      <c r="SVQ120" s="95"/>
      <c r="SVR120" s="95"/>
      <c r="SVS120" s="95"/>
      <c r="SVT120" s="95"/>
      <c r="SVU120" s="95"/>
      <c r="SVV120" s="95"/>
      <c r="SVW120" s="95"/>
      <c r="SVX120" s="95"/>
      <c r="SVY120" s="95"/>
      <c r="SVZ120" s="95"/>
      <c r="SWA120" s="95"/>
      <c r="SWB120" s="95"/>
      <c r="SWC120" s="95"/>
      <c r="SWD120" s="95"/>
      <c r="SWE120" s="95"/>
      <c r="SWF120" s="95"/>
      <c r="SWG120" s="95"/>
      <c r="SWH120" s="95"/>
      <c r="SWI120" s="95"/>
      <c r="SWJ120" s="95"/>
      <c r="SWK120" s="95"/>
      <c r="SWL120" s="95"/>
      <c r="SWM120" s="95"/>
      <c r="SWN120" s="95"/>
      <c r="SWO120" s="95"/>
      <c r="SWP120" s="95"/>
      <c r="SWQ120" s="95"/>
      <c r="SWR120" s="95"/>
      <c r="SWS120" s="95"/>
      <c r="SWT120" s="95"/>
      <c r="SWU120" s="95"/>
      <c r="SWV120" s="95"/>
      <c r="SWW120" s="95"/>
      <c r="SWX120" s="95"/>
      <c r="SWY120" s="95"/>
      <c r="SWZ120" s="95"/>
      <c r="SXA120" s="95"/>
      <c r="SXB120" s="95"/>
      <c r="SXC120" s="95"/>
      <c r="SXD120" s="95"/>
      <c r="SXE120" s="95"/>
      <c r="SXF120" s="95"/>
      <c r="SXG120" s="95"/>
      <c r="SXH120" s="95"/>
      <c r="SXI120" s="95"/>
      <c r="SXJ120" s="95"/>
      <c r="SXK120" s="95"/>
      <c r="SXL120" s="95"/>
      <c r="SXM120" s="95"/>
      <c r="SXN120" s="95"/>
      <c r="SXO120" s="95"/>
      <c r="SXP120" s="95"/>
      <c r="SXQ120" s="95"/>
      <c r="SXR120" s="95"/>
      <c r="SXS120" s="95"/>
      <c r="SXT120" s="95"/>
      <c r="SXU120" s="95"/>
      <c r="SXV120" s="95"/>
      <c r="SXW120" s="95"/>
      <c r="SXX120" s="95"/>
      <c r="SXY120" s="95"/>
      <c r="SXZ120" s="95"/>
      <c r="SYA120" s="95"/>
      <c r="SYB120" s="95"/>
      <c r="SYC120" s="95"/>
      <c r="SYD120" s="95"/>
      <c r="SYE120" s="95"/>
      <c r="SYF120" s="95"/>
      <c r="SYG120" s="95"/>
      <c r="SYH120" s="95"/>
      <c r="SYI120" s="95"/>
      <c r="SYJ120" s="95"/>
      <c r="SYK120" s="95"/>
      <c r="SYL120" s="95"/>
      <c r="SYM120" s="95"/>
      <c r="SYN120" s="95"/>
      <c r="SYO120" s="95"/>
      <c r="SYP120" s="95"/>
      <c r="SYQ120" s="95"/>
      <c r="SYR120" s="95"/>
      <c r="SYS120" s="95"/>
      <c r="SYT120" s="95"/>
      <c r="SYU120" s="95"/>
      <c r="SYV120" s="95"/>
      <c r="SYW120" s="95"/>
      <c r="SYX120" s="95"/>
      <c r="SYY120" s="95"/>
      <c r="SYZ120" s="95"/>
      <c r="SZA120" s="95"/>
      <c r="SZB120" s="95"/>
      <c r="SZC120" s="95"/>
      <c r="SZD120" s="95"/>
      <c r="SZE120" s="95"/>
      <c r="SZF120" s="95"/>
      <c r="SZG120" s="95"/>
      <c r="SZH120" s="95"/>
      <c r="SZI120" s="95"/>
      <c r="SZJ120" s="95"/>
      <c r="SZK120" s="95"/>
      <c r="SZL120" s="95"/>
      <c r="SZM120" s="95"/>
      <c r="SZN120" s="95"/>
      <c r="SZO120" s="95"/>
      <c r="SZP120" s="95"/>
      <c r="SZQ120" s="95"/>
      <c r="SZR120" s="95"/>
      <c r="SZS120" s="95"/>
      <c r="SZT120" s="95"/>
      <c r="SZU120" s="95"/>
      <c r="SZV120" s="95"/>
      <c r="SZW120" s="95"/>
      <c r="SZX120" s="95"/>
      <c r="SZY120" s="95"/>
      <c r="SZZ120" s="95"/>
      <c r="TAA120" s="95"/>
      <c r="TAB120" s="95"/>
      <c r="TAC120" s="95"/>
      <c r="TAD120" s="95"/>
      <c r="TAE120" s="95"/>
      <c r="TAF120" s="95"/>
      <c r="TAG120" s="95"/>
      <c r="TAH120" s="95"/>
      <c r="TAI120" s="95"/>
      <c r="TAJ120" s="95"/>
      <c r="TAK120" s="95"/>
      <c r="TAL120" s="95"/>
      <c r="TAM120" s="95"/>
      <c r="TAN120" s="95"/>
      <c r="TAO120" s="95"/>
      <c r="TAP120" s="95"/>
      <c r="TAQ120" s="95"/>
      <c r="TAR120" s="95"/>
      <c r="TAS120" s="95"/>
      <c r="TAT120" s="95"/>
      <c r="TAU120" s="95"/>
      <c r="TAV120" s="95"/>
      <c r="TAW120" s="95"/>
      <c r="TAX120" s="95"/>
      <c r="TAY120" s="95"/>
      <c r="TAZ120" s="95"/>
      <c r="TBA120" s="95"/>
      <c r="TBB120" s="95"/>
      <c r="TBC120" s="95"/>
      <c r="TBD120" s="95"/>
      <c r="TBE120" s="95"/>
      <c r="TBF120" s="95"/>
      <c r="TBG120" s="95"/>
      <c r="TBH120" s="95"/>
      <c r="TBI120" s="95"/>
      <c r="TBJ120" s="95"/>
      <c r="TBK120" s="95"/>
      <c r="TBL120" s="95"/>
      <c r="TBM120" s="95"/>
      <c r="TBN120" s="95"/>
      <c r="TBO120" s="95"/>
      <c r="TBP120" s="95"/>
      <c r="TBQ120" s="95"/>
      <c r="TBR120" s="95"/>
      <c r="TBS120" s="95"/>
      <c r="TBT120" s="95"/>
      <c r="TBU120" s="95"/>
      <c r="TBV120" s="95"/>
      <c r="TBW120" s="95"/>
      <c r="TBX120" s="95"/>
      <c r="TBY120" s="95"/>
      <c r="TBZ120" s="95"/>
      <c r="TCA120" s="95"/>
      <c r="TCB120" s="95"/>
      <c r="TCC120" s="95"/>
      <c r="TCD120" s="95"/>
      <c r="TCE120" s="95"/>
      <c r="TCF120" s="95"/>
      <c r="TCG120" s="95"/>
      <c r="TCH120" s="95"/>
      <c r="TCI120" s="95"/>
      <c r="TCJ120" s="95"/>
      <c r="TCK120" s="95"/>
      <c r="TCL120" s="95"/>
      <c r="TCM120" s="95"/>
      <c r="TCN120" s="95"/>
      <c r="TCO120" s="95"/>
      <c r="TCP120" s="95"/>
      <c r="TCQ120" s="95"/>
      <c r="TCR120" s="95"/>
      <c r="TCS120" s="95"/>
      <c r="TCT120" s="95"/>
      <c r="TCU120" s="95"/>
      <c r="TCV120" s="95"/>
      <c r="TCW120" s="95"/>
      <c r="TCX120" s="95"/>
      <c r="TCY120" s="95"/>
      <c r="TCZ120" s="95"/>
      <c r="TDA120" s="95"/>
      <c r="TDB120" s="95"/>
      <c r="TDC120" s="95"/>
      <c r="TDD120" s="95"/>
      <c r="TDE120" s="95"/>
      <c r="TDF120" s="95"/>
      <c r="TDG120" s="95"/>
      <c r="TDH120" s="95"/>
      <c r="TDI120" s="95"/>
      <c r="TDJ120" s="95"/>
      <c r="TDK120" s="95"/>
      <c r="TDL120" s="95"/>
      <c r="TDM120" s="95"/>
      <c r="TDN120" s="95"/>
      <c r="TDO120" s="95"/>
      <c r="TDP120" s="95"/>
      <c r="TDQ120" s="95"/>
      <c r="TDR120" s="95"/>
      <c r="TDS120" s="95"/>
      <c r="TDT120" s="95"/>
      <c r="TDU120" s="95"/>
      <c r="TDV120" s="95"/>
      <c r="TDW120" s="95"/>
      <c r="TDX120" s="95"/>
      <c r="TDY120" s="95"/>
      <c r="TDZ120" s="95"/>
      <c r="TEA120" s="95"/>
      <c r="TEB120" s="95"/>
      <c r="TEC120" s="95"/>
      <c r="TED120" s="95"/>
      <c r="TEE120" s="95"/>
      <c r="TEF120" s="95"/>
      <c r="TEG120" s="95"/>
      <c r="TEH120" s="95"/>
      <c r="TEI120" s="95"/>
      <c r="TEJ120" s="95"/>
      <c r="TEK120" s="95"/>
      <c r="TEL120" s="95"/>
      <c r="TEM120" s="95"/>
      <c r="TEN120" s="95"/>
      <c r="TEO120" s="95"/>
      <c r="TEP120" s="95"/>
      <c r="TEQ120" s="95"/>
      <c r="TER120" s="95"/>
      <c r="TES120" s="95"/>
      <c r="TET120" s="95"/>
      <c r="TEU120" s="95"/>
      <c r="TEV120" s="95"/>
      <c r="TEW120" s="95"/>
      <c r="TEX120" s="95"/>
      <c r="TEY120" s="95"/>
      <c r="TEZ120" s="95"/>
      <c r="TFA120" s="95"/>
      <c r="TFB120" s="95"/>
      <c r="TFC120" s="95"/>
      <c r="TFD120" s="95"/>
      <c r="TFE120" s="95"/>
      <c r="TFF120" s="95"/>
      <c r="TFG120" s="95"/>
      <c r="TFH120" s="95"/>
      <c r="TFI120" s="95"/>
      <c r="TFJ120" s="95"/>
      <c r="TFK120" s="95"/>
      <c r="TFL120" s="95"/>
      <c r="TFM120" s="95"/>
      <c r="TFN120" s="95"/>
      <c r="TFO120" s="95"/>
      <c r="TFP120" s="95"/>
      <c r="TFQ120" s="95"/>
      <c r="TFR120" s="95"/>
      <c r="TFS120" s="95"/>
      <c r="TFT120" s="95"/>
      <c r="TFU120" s="95"/>
      <c r="TFV120" s="95"/>
      <c r="TFW120" s="95"/>
      <c r="TFX120" s="95"/>
      <c r="TFY120" s="95"/>
      <c r="TFZ120" s="95"/>
      <c r="TGA120" s="95"/>
      <c r="TGB120" s="95"/>
      <c r="TGC120" s="95"/>
      <c r="TGD120" s="95"/>
      <c r="TGE120" s="95"/>
      <c r="TGF120" s="95"/>
      <c r="TGG120" s="95"/>
      <c r="TGH120" s="95"/>
      <c r="TGI120" s="95"/>
      <c r="TGJ120" s="95"/>
      <c r="TGK120" s="95"/>
      <c r="TGL120" s="95"/>
      <c r="TGM120" s="95"/>
      <c r="TGN120" s="95"/>
      <c r="TGO120" s="95"/>
      <c r="TGP120" s="95"/>
      <c r="TGQ120" s="95"/>
      <c r="TGR120" s="95"/>
      <c r="TGS120" s="95"/>
      <c r="TGT120" s="95"/>
      <c r="TGU120" s="95"/>
      <c r="TGV120" s="95"/>
      <c r="TGW120" s="95"/>
      <c r="TGX120" s="95"/>
      <c r="TGY120" s="95"/>
      <c r="TGZ120" s="95"/>
      <c r="THA120" s="95"/>
      <c r="THB120" s="95"/>
      <c r="THC120" s="95"/>
      <c r="THD120" s="95"/>
      <c r="THE120" s="95"/>
      <c r="THF120" s="95"/>
      <c r="THG120" s="95"/>
      <c r="THH120" s="95"/>
      <c r="THI120" s="95"/>
      <c r="THJ120" s="95"/>
      <c r="THK120" s="95"/>
      <c r="THL120" s="95"/>
      <c r="THM120" s="95"/>
      <c r="THN120" s="95"/>
      <c r="THO120" s="95"/>
      <c r="THP120" s="95"/>
      <c r="THQ120" s="95"/>
      <c r="THR120" s="95"/>
      <c r="THS120" s="95"/>
      <c r="THT120" s="95"/>
      <c r="THU120" s="95"/>
      <c r="THV120" s="95"/>
      <c r="THW120" s="95"/>
      <c r="THX120" s="95"/>
      <c r="THY120" s="95"/>
      <c r="THZ120" s="95"/>
      <c r="TIA120" s="95"/>
      <c r="TIB120" s="95"/>
      <c r="TIC120" s="95"/>
      <c r="TID120" s="95"/>
      <c r="TIE120" s="95"/>
      <c r="TIF120" s="95"/>
      <c r="TIG120" s="95"/>
      <c r="TIH120" s="95"/>
      <c r="TII120" s="95"/>
      <c r="TIJ120" s="95"/>
      <c r="TIK120" s="95"/>
      <c r="TIL120" s="95"/>
      <c r="TIM120" s="95"/>
      <c r="TIN120" s="95"/>
      <c r="TIO120" s="95"/>
      <c r="TIP120" s="95"/>
      <c r="TIQ120" s="95"/>
      <c r="TIR120" s="95"/>
      <c r="TIS120" s="95"/>
      <c r="TIT120" s="95"/>
      <c r="TIU120" s="95"/>
      <c r="TIV120" s="95"/>
      <c r="TIW120" s="95"/>
      <c r="TIX120" s="95"/>
      <c r="TIY120" s="95"/>
      <c r="TIZ120" s="95"/>
      <c r="TJA120" s="95"/>
      <c r="TJB120" s="95"/>
      <c r="TJC120" s="95"/>
      <c r="TJD120" s="95"/>
      <c r="TJE120" s="95"/>
      <c r="TJF120" s="95"/>
      <c r="TJG120" s="95"/>
      <c r="TJH120" s="95"/>
      <c r="TJI120" s="95"/>
      <c r="TJJ120" s="95"/>
      <c r="TJK120" s="95"/>
      <c r="TJL120" s="95"/>
      <c r="TJM120" s="95"/>
      <c r="TJN120" s="95"/>
      <c r="TJO120" s="95"/>
      <c r="TJP120" s="95"/>
      <c r="TJQ120" s="95"/>
      <c r="TJR120" s="95"/>
      <c r="TJS120" s="95"/>
      <c r="TJT120" s="95"/>
      <c r="TJU120" s="95"/>
      <c r="TJV120" s="95"/>
      <c r="TJW120" s="95"/>
      <c r="TJX120" s="95"/>
      <c r="TJY120" s="95"/>
      <c r="TJZ120" s="95"/>
      <c r="TKA120" s="95"/>
      <c r="TKB120" s="95"/>
      <c r="TKC120" s="95"/>
      <c r="TKD120" s="95"/>
      <c r="TKE120" s="95"/>
      <c r="TKF120" s="95"/>
      <c r="TKG120" s="95"/>
      <c r="TKH120" s="95"/>
      <c r="TKI120" s="95"/>
      <c r="TKJ120" s="95"/>
      <c r="TKK120" s="95"/>
      <c r="TKL120" s="95"/>
      <c r="TKM120" s="95"/>
      <c r="TKN120" s="95"/>
      <c r="TKO120" s="95"/>
      <c r="TKP120" s="95"/>
      <c r="TKQ120" s="95"/>
      <c r="TKR120" s="95"/>
      <c r="TKS120" s="95"/>
      <c r="TKT120" s="95"/>
      <c r="TKU120" s="95"/>
      <c r="TKV120" s="95"/>
      <c r="TKW120" s="95"/>
      <c r="TKX120" s="95"/>
      <c r="TKY120" s="95"/>
      <c r="TKZ120" s="95"/>
      <c r="TLA120" s="95"/>
      <c r="TLB120" s="95"/>
      <c r="TLC120" s="95"/>
      <c r="TLD120" s="95"/>
      <c r="TLE120" s="95"/>
      <c r="TLF120" s="95"/>
      <c r="TLG120" s="95"/>
      <c r="TLH120" s="95"/>
      <c r="TLI120" s="95"/>
      <c r="TLJ120" s="95"/>
      <c r="TLK120" s="95"/>
      <c r="TLL120" s="95"/>
      <c r="TLM120" s="95"/>
      <c r="TLN120" s="95"/>
      <c r="TLO120" s="95"/>
      <c r="TLP120" s="95"/>
      <c r="TLQ120" s="95"/>
      <c r="TLR120" s="95"/>
      <c r="TLS120" s="95"/>
      <c r="TLT120" s="95"/>
      <c r="TLU120" s="95"/>
      <c r="TLV120" s="95"/>
      <c r="TLW120" s="95"/>
      <c r="TLX120" s="95"/>
      <c r="TLY120" s="95"/>
      <c r="TLZ120" s="95"/>
      <c r="TMA120" s="95"/>
      <c r="TMB120" s="95"/>
      <c r="TMC120" s="95"/>
      <c r="TMD120" s="95"/>
      <c r="TME120" s="95"/>
      <c r="TMF120" s="95"/>
      <c r="TMG120" s="95"/>
      <c r="TMH120" s="95"/>
      <c r="TMI120" s="95"/>
      <c r="TMJ120" s="95"/>
      <c r="TMK120" s="95"/>
      <c r="TML120" s="95"/>
      <c r="TMM120" s="95"/>
      <c r="TMN120" s="95"/>
      <c r="TMO120" s="95"/>
      <c r="TMP120" s="95"/>
      <c r="TMQ120" s="95"/>
      <c r="TMR120" s="95"/>
      <c r="TMS120" s="95"/>
      <c r="TMT120" s="95"/>
      <c r="TMU120" s="95"/>
      <c r="TMV120" s="95"/>
      <c r="TMW120" s="95"/>
      <c r="TMX120" s="95"/>
      <c r="TMY120" s="95"/>
      <c r="TMZ120" s="95"/>
      <c r="TNA120" s="95"/>
      <c r="TNB120" s="95"/>
      <c r="TNC120" s="95"/>
      <c r="TND120" s="95"/>
      <c r="TNE120" s="95"/>
      <c r="TNF120" s="95"/>
      <c r="TNG120" s="95"/>
      <c r="TNH120" s="95"/>
      <c r="TNI120" s="95"/>
      <c r="TNJ120" s="95"/>
      <c r="TNK120" s="95"/>
      <c r="TNL120" s="95"/>
      <c r="TNM120" s="95"/>
      <c r="TNN120" s="95"/>
      <c r="TNO120" s="95"/>
      <c r="TNP120" s="95"/>
      <c r="TNQ120" s="95"/>
      <c r="TNR120" s="95"/>
      <c r="TNS120" s="95"/>
      <c r="TNT120" s="95"/>
      <c r="TNU120" s="95"/>
      <c r="TNV120" s="95"/>
      <c r="TNW120" s="95"/>
      <c r="TNX120" s="95"/>
      <c r="TNY120" s="95"/>
      <c r="TNZ120" s="95"/>
      <c r="TOA120" s="95"/>
      <c r="TOB120" s="95"/>
      <c r="TOC120" s="95"/>
      <c r="TOD120" s="95"/>
      <c r="TOE120" s="95"/>
      <c r="TOF120" s="95"/>
      <c r="TOG120" s="95"/>
      <c r="TOH120" s="95"/>
      <c r="TOI120" s="95"/>
      <c r="TOJ120" s="95"/>
      <c r="TOK120" s="95"/>
      <c r="TOL120" s="95"/>
      <c r="TOM120" s="95"/>
      <c r="TON120" s="95"/>
      <c r="TOO120" s="95"/>
      <c r="TOP120" s="95"/>
      <c r="TOQ120" s="95"/>
      <c r="TOR120" s="95"/>
      <c r="TOS120" s="95"/>
      <c r="TOT120" s="95"/>
      <c r="TOU120" s="95"/>
      <c r="TOV120" s="95"/>
      <c r="TOW120" s="95"/>
      <c r="TOX120" s="95"/>
      <c r="TOY120" s="95"/>
      <c r="TOZ120" s="95"/>
      <c r="TPA120" s="95"/>
      <c r="TPB120" s="95"/>
      <c r="TPC120" s="95"/>
      <c r="TPD120" s="95"/>
      <c r="TPE120" s="95"/>
      <c r="TPF120" s="95"/>
      <c r="TPG120" s="95"/>
      <c r="TPH120" s="95"/>
      <c r="TPI120" s="95"/>
      <c r="TPJ120" s="95"/>
      <c r="TPK120" s="95"/>
      <c r="TPL120" s="95"/>
      <c r="TPM120" s="95"/>
      <c r="TPN120" s="95"/>
      <c r="TPO120" s="95"/>
      <c r="TPP120" s="95"/>
      <c r="TPQ120" s="95"/>
      <c r="TPR120" s="95"/>
      <c r="TPS120" s="95"/>
      <c r="TPT120" s="95"/>
      <c r="TPU120" s="95"/>
      <c r="TPV120" s="95"/>
      <c r="TPW120" s="95"/>
      <c r="TPX120" s="95"/>
      <c r="TPY120" s="95"/>
      <c r="TPZ120" s="95"/>
      <c r="TQA120" s="95"/>
      <c r="TQB120" s="95"/>
      <c r="TQC120" s="95"/>
      <c r="TQD120" s="95"/>
      <c r="TQE120" s="95"/>
      <c r="TQF120" s="95"/>
      <c r="TQG120" s="95"/>
      <c r="TQH120" s="95"/>
      <c r="TQI120" s="95"/>
      <c r="TQJ120" s="95"/>
      <c r="TQK120" s="95"/>
      <c r="TQL120" s="95"/>
      <c r="TQM120" s="95"/>
      <c r="TQN120" s="95"/>
      <c r="TQO120" s="95"/>
      <c r="TQP120" s="95"/>
      <c r="TQQ120" s="95"/>
      <c r="TQR120" s="95"/>
      <c r="TQS120" s="95"/>
      <c r="TQT120" s="95"/>
      <c r="TQU120" s="95"/>
      <c r="TQV120" s="95"/>
      <c r="TQW120" s="95"/>
      <c r="TQX120" s="95"/>
      <c r="TQY120" s="95"/>
      <c r="TQZ120" s="95"/>
      <c r="TRA120" s="95"/>
      <c r="TRB120" s="95"/>
      <c r="TRC120" s="95"/>
      <c r="TRD120" s="95"/>
      <c r="TRE120" s="95"/>
      <c r="TRF120" s="95"/>
      <c r="TRG120" s="95"/>
      <c r="TRH120" s="95"/>
      <c r="TRI120" s="95"/>
      <c r="TRJ120" s="95"/>
      <c r="TRK120" s="95"/>
      <c r="TRL120" s="95"/>
      <c r="TRM120" s="95"/>
      <c r="TRN120" s="95"/>
      <c r="TRO120" s="95"/>
      <c r="TRP120" s="95"/>
      <c r="TRQ120" s="95"/>
      <c r="TRR120" s="95"/>
      <c r="TRS120" s="95"/>
      <c r="TRT120" s="95"/>
      <c r="TRU120" s="95"/>
      <c r="TRV120" s="95"/>
      <c r="TRW120" s="95"/>
      <c r="TRX120" s="95"/>
      <c r="TRY120" s="95"/>
      <c r="TRZ120" s="95"/>
      <c r="TSA120" s="95"/>
      <c r="TSB120" s="95"/>
      <c r="TSC120" s="95"/>
      <c r="TSD120" s="95"/>
      <c r="TSE120" s="95"/>
      <c r="TSF120" s="95"/>
      <c r="TSG120" s="95"/>
      <c r="TSH120" s="95"/>
      <c r="TSI120" s="95"/>
      <c r="TSJ120" s="95"/>
      <c r="TSK120" s="95"/>
      <c r="TSL120" s="95"/>
      <c r="TSM120" s="95"/>
      <c r="TSN120" s="95"/>
      <c r="TSO120" s="95"/>
      <c r="TSP120" s="95"/>
      <c r="TSQ120" s="95"/>
      <c r="TSR120" s="95"/>
      <c r="TSS120" s="95"/>
      <c r="TST120" s="95"/>
      <c r="TSU120" s="95"/>
      <c r="TSV120" s="95"/>
      <c r="TSW120" s="95"/>
      <c r="TSX120" s="95"/>
      <c r="TSY120" s="95"/>
      <c r="TSZ120" s="95"/>
      <c r="TTA120" s="95"/>
      <c r="TTB120" s="95"/>
      <c r="TTC120" s="95"/>
      <c r="TTD120" s="95"/>
      <c r="TTE120" s="95"/>
      <c r="TTF120" s="95"/>
      <c r="TTG120" s="95"/>
      <c r="TTH120" s="95"/>
      <c r="TTI120" s="95"/>
      <c r="TTJ120" s="95"/>
      <c r="TTK120" s="95"/>
      <c r="TTL120" s="95"/>
      <c r="TTM120" s="95"/>
      <c r="TTN120" s="95"/>
      <c r="TTO120" s="95"/>
      <c r="TTP120" s="95"/>
      <c r="TTQ120" s="95"/>
      <c r="TTR120" s="95"/>
      <c r="TTS120" s="95"/>
      <c r="TTT120" s="95"/>
      <c r="TTU120" s="95"/>
      <c r="TTV120" s="95"/>
      <c r="TTW120" s="95"/>
      <c r="TTX120" s="95"/>
      <c r="TTY120" s="95"/>
      <c r="TTZ120" s="95"/>
      <c r="TUA120" s="95"/>
      <c r="TUB120" s="95"/>
      <c r="TUC120" s="95"/>
      <c r="TUD120" s="95"/>
      <c r="TUE120" s="95"/>
      <c r="TUF120" s="95"/>
      <c r="TUG120" s="95"/>
      <c r="TUH120" s="95"/>
      <c r="TUI120" s="95"/>
      <c r="TUJ120" s="95"/>
      <c r="TUK120" s="95"/>
      <c r="TUL120" s="95"/>
      <c r="TUM120" s="95"/>
      <c r="TUN120" s="95"/>
      <c r="TUO120" s="95"/>
      <c r="TUP120" s="95"/>
      <c r="TUQ120" s="95"/>
      <c r="TUR120" s="95"/>
      <c r="TUS120" s="95"/>
      <c r="TUT120" s="95"/>
      <c r="TUU120" s="95"/>
      <c r="TUV120" s="95"/>
      <c r="TUW120" s="95"/>
      <c r="TUX120" s="95"/>
      <c r="TUY120" s="95"/>
      <c r="TUZ120" s="95"/>
      <c r="TVA120" s="95"/>
      <c r="TVB120" s="95"/>
      <c r="TVC120" s="95"/>
      <c r="TVD120" s="95"/>
      <c r="TVE120" s="95"/>
      <c r="TVF120" s="95"/>
      <c r="TVG120" s="95"/>
      <c r="TVH120" s="95"/>
      <c r="TVI120" s="95"/>
      <c r="TVJ120" s="95"/>
      <c r="TVK120" s="95"/>
      <c r="TVL120" s="95"/>
      <c r="TVM120" s="95"/>
      <c r="TVN120" s="95"/>
      <c r="TVO120" s="95"/>
      <c r="TVP120" s="95"/>
      <c r="TVQ120" s="95"/>
      <c r="TVR120" s="95"/>
      <c r="TVS120" s="95"/>
      <c r="TVT120" s="95"/>
      <c r="TVU120" s="95"/>
      <c r="TVV120" s="95"/>
      <c r="TVW120" s="95"/>
      <c r="TVX120" s="95"/>
      <c r="TVY120" s="95"/>
      <c r="TVZ120" s="95"/>
      <c r="TWA120" s="95"/>
      <c r="TWB120" s="95"/>
      <c r="TWC120" s="95"/>
      <c r="TWD120" s="95"/>
      <c r="TWE120" s="95"/>
      <c r="TWF120" s="95"/>
      <c r="TWG120" s="95"/>
      <c r="TWH120" s="95"/>
      <c r="TWI120" s="95"/>
      <c r="TWJ120" s="95"/>
      <c r="TWK120" s="95"/>
      <c r="TWL120" s="95"/>
      <c r="TWM120" s="95"/>
      <c r="TWN120" s="95"/>
      <c r="TWO120" s="95"/>
      <c r="TWP120" s="95"/>
      <c r="TWQ120" s="95"/>
      <c r="TWR120" s="95"/>
      <c r="TWS120" s="95"/>
      <c r="TWT120" s="95"/>
      <c r="TWU120" s="95"/>
      <c r="TWV120" s="95"/>
      <c r="TWW120" s="95"/>
      <c r="TWX120" s="95"/>
      <c r="TWY120" s="95"/>
      <c r="TWZ120" s="95"/>
      <c r="TXA120" s="95"/>
      <c r="TXB120" s="95"/>
      <c r="TXC120" s="95"/>
      <c r="TXD120" s="95"/>
      <c r="TXE120" s="95"/>
      <c r="TXF120" s="95"/>
      <c r="TXG120" s="95"/>
      <c r="TXH120" s="95"/>
      <c r="TXI120" s="95"/>
      <c r="TXJ120" s="95"/>
      <c r="TXK120" s="95"/>
      <c r="TXL120" s="95"/>
      <c r="TXM120" s="95"/>
      <c r="TXN120" s="95"/>
      <c r="TXO120" s="95"/>
      <c r="TXP120" s="95"/>
      <c r="TXQ120" s="95"/>
      <c r="TXR120" s="95"/>
      <c r="TXS120" s="95"/>
      <c r="TXT120" s="95"/>
      <c r="TXU120" s="95"/>
      <c r="TXV120" s="95"/>
      <c r="TXW120" s="95"/>
      <c r="TXX120" s="95"/>
      <c r="TXY120" s="95"/>
      <c r="TXZ120" s="95"/>
      <c r="TYA120" s="95"/>
      <c r="TYB120" s="95"/>
      <c r="TYC120" s="95"/>
      <c r="TYD120" s="95"/>
      <c r="TYE120" s="95"/>
      <c r="TYF120" s="95"/>
      <c r="TYG120" s="95"/>
      <c r="TYH120" s="95"/>
      <c r="TYI120" s="95"/>
      <c r="TYJ120" s="95"/>
      <c r="TYK120" s="95"/>
      <c r="TYL120" s="95"/>
      <c r="TYM120" s="95"/>
      <c r="TYN120" s="95"/>
      <c r="TYO120" s="95"/>
      <c r="TYP120" s="95"/>
      <c r="TYQ120" s="95"/>
      <c r="TYR120" s="95"/>
      <c r="TYS120" s="95"/>
      <c r="TYT120" s="95"/>
      <c r="TYU120" s="95"/>
      <c r="TYV120" s="95"/>
      <c r="TYW120" s="95"/>
      <c r="TYX120" s="95"/>
      <c r="TYY120" s="95"/>
      <c r="TYZ120" s="95"/>
      <c r="TZA120" s="95"/>
      <c r="TZB120" s="95"/>
      <c r="TZC120" s="95"/>
      <c r="TZD120" s="95"/>
      <c r="TZE120" s="95"/>
      <c r="TZF120" s="95"/>
      <c r="TZG120" s="95"/>
      <c r="TZH120" s="95"/>
      <c r="TZI120" s="95"/>
      <c r="TZJ120" s="95"/>
      <c r="TZK120" s="95"/>
      <c r="TZL120" s="95"/>
      <c r="TZM120" s="95"/>
      <c r="TZN120" s="95"/>
      <c r="TZO120" s="95"/>
      <c r="TZP120" s="95"/>
      <c r="TZQ120" s="95"/>
      <c r="TZR120" s="95"/>
      <c r="TZS120" s="95"/>
      <c r="TZT120" s="95"/>
      <c r="TZU120" s="95"/>
      <c r="TZV120" s="95"/>
      <c r="TZW120" s="95"/>
      <c r="TZX120" s="95"/>
      <c r="TZY120" s="95"/>
      <c r="TZZ120" s="95"/>
      <c r="UAA120" s="95"/>
      <c r="UAB120" s="95"/>
      <c r="UAC120" s="95"/>
      <c r="UAD120" s="95"/>
      <c r="UAE120" s="95"/>
      <c r="UAF120" s="95"/>
      <c r="UAG120" s="95"/>
      <c r="UAH120" s="95"/>
      <c r="UAI120" s="95"/>
      <c r="UAJ120" s="95"/>
      <c r="UAK120" s="95"/>
      <c r="UAL120" s="95"/>
      <c r="UAM120" s="95"/>
      <c r="UAN120" s="95"/>
      <c r="UAO120" s="95"/>
      <c r="UAP120" s="95"/>
      <c r="UAQ120" s="95"/>
      <c r="UAR120" s="95"/>
      <c r="UAS120" s="95"/>
      <c r="UAT120" s="95"/>
      <c r="UAU120" s="95"/>
      <c r="UAV120" s="95"/>
      <c r="UAW120" s="95"/>
      <c r="UAX120" s="95"/>
      <c r="UAY120" s="95"/>
      <c r="UAZ120" s="95"/>
      <c r="UBA120" s="95"/>
      <c r="UBB120" s="95"/>
      <c r="UBC120" s="95"/>
      <c r="UBD120" s="95"/>
      <c r="UBE120" s="95"/>
      <c r="UBF120" s="95"/>
      <c r="UBG120" s="95"/>
      <c r="UBH120" s="95"/>
      <c r="UBI120" s="95"/>
      <c r="UBJ120" s="95"/>
      <c r="UBK120" s="95"/>
      <c r="UBL120" s="95"/>
      <c r="UBM120" s="95"/>
      <c r="UBN120" s="95"/>
      <c r="UBO120" s="95"/>
      <c r="UBP120" s="95"/>
      <c r="UBQ120" s="95"/>
      <c r="UBR120" s="95"/>
      <c r="UBS120" s="95"/>
      <c r="UBT120" s="95"/>
      <c r="UBU120" s="95"/>
      <c r="UBV120" s="95"/>
      <c r="UBW120" s="95"/>
      <c r="UBX120" s="95"/>
      <c r="UBY120" s="95"/>
      <c r="UBZ120" s="95"/>
      <c r="UCA120" s="95"/>
      <c r="UCB120" s="95"/>
      <c r="UCC120" s="95"/>
      <c r="UCD120" s="95"/>
      <c r="UCE120" s="95"/>
      <c r="UCF120" s="95"/>
      <c r="UCG120" s="95"/>
      <c r="UCH120" s="95"/>
      <c r="UCI120" s="95"/>
      <c r="UCJ120" s="95"/>
      <c r="UCK120" s="95"/>
      <c r="UCL120" s="95"/>
      <c r="UCM120" s="95"/>
      <c r="UCN120" s="95"/>
      <c r="UCO120" s="95"/>
      <c r="UCP120" s="95"/>
      <c r="UCQ120" s="95"/>
      <c r="UCR120" s="95"/>
      <c r="UCS120" s="95"/>
      <c r="UCT120" s="95"/>
      <c r="UCU120" s="95"/>
      <c r="UCV120" s="95"/>
      <c r="UCW120" s="95"/>
      <c r="UCX120" s="95"/>
      <c r="UCY120" s="95"/>
      <c r="UCZ120" s="95"/>
      <c r="UDA120" s="95"/>
      <c r="UDB120" s="95"/>
      <c r="UDC120" s="95"/>
      <c r="UDD120" s="95"/>
      <c r="UDE120" s="95"/>
      <c r="UDF120" s="95"/>
      <c r="UDG120" s="95"/>
      <c r="UDH120" s="95"/>
      <c r="UDI120" s="95"/>
      <c r="UDJ120" s="95"/>
      <c r="UDK120" s="95"/>
      <c r="UDL120" s="95"/>
      <c r="UDM120" s="95"/>
      <c r="UDN120" s="95"/>
      <c r="UDO120" s="95"/>
      <c r="UDP120" s="95"/>
      <c r="UDQ120" s="95"/>
      <c r="UDR120" s="95"/>
      <c r="UDS120" s="95"/>
      <c r="UDT120" s="95"/>
      <c r="UDU120" s="95"/>
      <c r="UDV120" s="95"/>
      <c r="UDW120" s="95"/>
      <c r="UDX120" s="95"/>
      <c r="UDY120" s="95"/>
      <c r="UDZ120" s="95"/>
      <c r="UEA120" s="95"/>
      <c r="UEB120" s="95"/>
      <c r="UEC120" s="95"/>
      <c r="UED120" s="95"/>
      <c r="UEE120" s="95"/>
      <c r="UEF120" s="95"/>
      <c r="UEG120" s="95"/>
      <c r="UEH120" s="95"/>
      <c r="UEI120" s="95"/>
      <c r="UEJ120" s="95"/>
      <c r="UEK120" s="95"/>
      <c r="UEL120" s="95"/>
      <c r="UEM120" s="95"/>
      <c r="UEN120" s="95"/>
      <c r="UEO120" s="95"/>
      <c r="UEP120" s="95"/>
      <c r="UEQ120" s="95"/>
      <c r="UER120" s="95"/>
      <c r="UES120" s="95"/>
      <c r="UET120" s="95"/>
      <c r="UEU120" s="95"/>
      <c r="UEV120" s="95"/>
      <c r="UEW120" s="95"/>
      <c r="UEX120" s="95"/>
      <c r="UEY120" s="95"/>
      <c r="UEZ120" s="95"/>
      <c r="UFA120" s="95"/>
      <c r="UFB120" s="95"/>
      <c r="UFC120" s="95"/>
      <c r="UFD120" s="95"/>
      <c r="UFE120" s="95"/>
      <c r="UFF120" s="95"/>
      <c r="UFG120" s="95"/>
      <c r="UFH120" s="95"/>
      <c r="UFI120" s="95"/>
      <c r="UFJ120" s="95"/>
      <c r="UFK120" s="95"/>
      <c r="UFL120" s="95"/>
      <c r="UFM120" s="95"/>
      <c r="UFN120" s="95"/>
      <c r="UFO120" s="95"/>
      <c r="UFP120" s="95"/>
      <c r="UFQ120" s="95"/>
      <c r="UFR120" s="95"/>
      <c r="UFS120" s="95"/>
      <c r="UFT120" s="95"/>
      <c r="UFU120" s="95"/>
      <c r="UFV120" s="95"/>
      <c r="UFW120" s="95"/>
      <c r="UFX120" s="95"/>
      <c r="UFY120" s="95"/>
      <c r="UFZ120" s="95"/>
      <c r="UGA120" s="95"/>
      <c r="UGB120" s="95"/>
      <c r="UGC120" s="95"/>
      <c r="UGD120" s="95"/>
      <c r="UGE120" s="95"/>
      <c r="UGF120" s="95"/>
      <c r="UGG120" s="95"/>
      <c r="UGH120" s="95"/>
      <c r="UGI120" s="95"/>
      <c r="UGJ120" s="95"/>
      <c r="UGK120" s="95"/>
      <c r="UGL120" s="95"/>
      <c r="UGM120" s="95"/>
      <c r="UGN120" s="95"/>
      <c r="UGO120" s="95"/>
      <c r="UGP120" s="95"/>
      <c r="UGQ120" s="95"/>
      <c r="UGR120" s="95"/>
      <c r="UGS120" s="95"/>
      <c r="UGT120" s="95"/>
      <c r="UGU120" s="95"/>
      <c r="UGV120" s="95"/>
      <c r="UGW120" s="95"/>
      <c r="UGX120" s="95"/>
      <c r="UGY120" s="95"/>
      <c r="UGZ120" s="95"/>
      <c r="UHA120" s="95"/>
      <c r="UHB120" s="95"/>
      <c r="UHC120" s="95"/>
      <c r="UHD120" s="95"/>
      <c r="UHE120" s="95"/>
      <c r="UHF120" s="95"/>
      <c r="UHG120" s="95"/>
      <c r="UHH120" s="95"/>
      <c r="UHI120" s="95"/>
      <c r="UHJ120" s="95"/>
      <c r="UHK120" s="95"/>
      <c r="UHL120" s="95"/>
      <c r="UHM120" s="95"/>
      <c r="UHN120" s="95"/>
      <c r="UHO120" s="95"/>
      <c r="UHP120" s="95"/>
      <c r="UHQ120" s="95"/>
      <c r="UHR120" s="95"/>
      <c r="UHS120" s="95"/>
      <c r="UHT120" s="95"/>
      <c r="UHU120" s="95"/>
      <c r="UHV120" s="95"/>
      <c r="UHW120" s="95"/>
      <c r="UHX120" s="95"/>
      <c r="UHY120" s="95"/>
      <c r="UHZ120" s="95"/>
      <c r="UIA120" s="95"/>
      <c r="UIB120" s="95"/>
      <c r="UIC120" s="95"/>
      <c r="UID120" s="95"/>
      <c r="UIE120" s="95"/>
      <c r="UIF120" s="95"/>
      <c r="UIG120" s="95"/>
      <c r="UIH120" s="95"/>
      <c r="UII120" s="95"/>
      <c r="UIJ120" s="95"/>
      <c r="UIK120" s="95"/>
      <c r="UIL120" s="95"/>
      <c r="UIM120" s="95"/>
      <c r="UIN120" s="95"/>
      <c r="UIO120" s="95"/>
      <c r="UIP120" s="95"/>
      <c r="UIQ120" s="95"/>
      <c r="UIR120" s="95"/>
      <c r="UIS120" s="95"/>
      <c r="UIT120" s="95"/>
      <c r="UIU120" s="95"/>
      <c r="UIV120" s="95"/>
      <c r="UIW120" s="95"/>
      <c r="UIX120" s="95"/>
      <c r="UIY120" s="95"/>
      <c r="UIZ120" s="95"/>
      <c r="UJA120" s="95"/>
      <c r="UJB120" s="95"/>
      <c r="UJC120" s="95"/>
      <c r="UJD120" s="95"/>
      <c r="UJE120" s="95"/>
      <c r="UJF120" s="95"/>
      <c r="UJG120" s="95"/>
      <c r="UJH120" s="95"/>
      <c r="UJI120" s="95"/>
      <c r="UJJ120" s="95"/>
      <c r="UJK120" s="95"/>
      <c r="UJL120" s="95"/>
      <c r="UJM120" s="95"/>
      <c r="UJN120" s="95"/>
      <c r="UJO120" s="95"/>
      <c r="UJP120" s="95"/>
      <c r="UJQ120" s="95"/>
      <c r="UJR120" s="95"/>
      <c r="UJS120" s="95"/>
      <c r="UJT120" s="95"/>
      <c r="UJU120" s="95"/>
      <c r="UJV120" s="95"/>
      <c r="UJW120" s="95"/>
      <c r="UJX120" s="95"/>
      <c r="UJY120" s="95"/>
      <c r="UJZ120" s="95"/>
      <c r="UKA120" s="95"/>
      <c r="UKB120" s="95"/>
      <c r="UKC120" s="95"/>
      <c r="UKD120" s="95"/>
      <c r="UKE120" s="95"/>
      <c r="UKF120" s="95"/>
      <c r="UKG120" s="95"/>
      <c r="UKH120" s="95"/>
      <c r="UKI120" s="95"/>
      <c r="UKJ120" s="95"/>
      <c r="UKK120" s="95"/>
      <c r="UKL120" s="95"/>
      <c r="UKM120" s="95"/>
      <c r="UKN120" s="95"/>
      <c r="UKO120" s="95"/>
      <c r="UKP120" s="95"/>
      <c r="UKQ120" s="95"/>
      <c r="UKR120" s="95"/>
      <c r="UKS120" s="95"/>
      <c r="UKT120" s="95"/>
      <c r="UKU120" s="95"/>
      <c r="UKV120" s="95"/>
      <c r="UKW120" s="95"/>
      <c r="UKX120" s="95"/>
      <c r="UKY120" s="95"/>
      <c r="UKZ120" s="95"/>
      <c r="ULA120" s="95"/>
      <c r="ULB120" s="95"/>
      <c r="ULC120" s="95"/>
      <c r="ULD120" s="95"/>
      <c r="ULE120" s="95"/>
      <c r="ULF120" s="95"/>
      <c r="ULG120" s="95"/>
      <c r="ULH120" s="95"/>
      <c r="ULI120" s="95"/>
      <c r="ULJ120" s="95"/>
      <c r="ULK120" s="95"/>
      <c r="ULL120" s="95"/>
      <c r="ULM120" s="95"/>
      <c r="ULN120" s="95"/>
      <c r="ULO120" s="95"/>
      <c r="ULP120" s="95"/>
      <c r="ULQ120" s="95"/>
      <c r="ULR120" s="95"/>
      <c r="ULS120" s="95"/>
      <c r="ULT120" s="95"/>
      <c r="ULU120" s="95"/>
      <c r="ULV120" s="95"/>
      <c r="ULW120" s="95"/>
      <c r="ULX120" s="95"/>
      <c r="ULY120" s="95"/>
      <c r="ULZ120" s="95"/>
      <c r="UMA120" s="95"/>
      <c r="UMB120" s="95"/>
      <c r="UMC120" s="95"/>
      <c r="UMD120" s="95"/>
      <c r="UME120" s="95"/>
      <c r="UMF120" s="95"/>
      <c r="UMG120" s="95"/>
      <c r="UMH120" s="95"/>
      <c r="UMI120" s="95"/>
      <c r="UMJ120" s="95"/>
      <c r="UMK120" s="95"/>
      <c r="UML120" s="95"/>
      <c r="UMM120" s="95"/>
      <c r="UMN120" s="95"/>
      <c r="UMO120" s="95"/>
      <c r="UMP120" s="95"/>
      <c r="UMQ120" s="95"/>
      <c r="UMR120" s="95"/>
      <c r="UMS120" s="95"/>
      <c r="UMT120" s="95"/>
      <c r="UMU120" s="95"/>
      <c r="UMV120" s="95"/>
      <c r="UMW120" s="95"/>
      <c r="UMX120" s="95"/>
      <c r="UMY120" s="95"/>
      <c r="UMZ120" s="95"/>
      <c r="UNA120" s="95"/>
      <c r="UNB120" s="95"/>
      <c r="UNC120" s="95"/>
      <c r="UND120" s="95"/>
      <c r="UNE120" s="95"/>
      <c r="UNF120" s="95"/>
      <c r="UNG120" s="95"/>
      <c r="UNH120" s="95"/>
      <c r="UNI120" s="95"/>
      <c r="UNJ120" s="95"/>
      <c r="UNK120" s="95"/>
      <c r="UNL120" s="95"/>
      <c r="UNM120" s="95"/>
      <c r="UNN120" s="95"/>
      <c r="UNO120" s="95"/>
      <c r="UNP120" s="95"/>
      <c r="UNQ120" s="95"/>
      <c r="UNR120" s="95"/>
      <c r="UNS120" s="95"/>
      <c r="UNT120" s="95"/>
      <c r="UNU120" s="95"/>
      <c r="UNV120" s="95"/>
      <c r="UNW120" s="95"/>
      <c r="UNX120" s="95"/>
      <c r="UNY120" s="95"/>
      <c r="UNZ120" s="95"/>
      <c r="UOA120" s="95"/>
      <c r="UOB120" s="95"/>
      <c r="UOC120" s="95"/>
      <c r="UOD120" s="95"/>
      <c r="UOE120" s="95"/>
      <c r="UOF120" s="95"/>
      <c r="UOG120" s="95"/>
      <c r="UOH120" s="95"/>
      <c r="UOI120" s="95"/>
      <c r="UOJ120" s="95"/>
      <c r="UOK120" s="95"/>
      <c r="UOL120" s="95"/>
      <c r="UOM120" s="95"/>
      <c r="UON120" s="95"/>
      <c r="UOO120" s="95"/>
      <c r="UOP120" s="95"/>
      <c r="UOQ120" s="95"/>
      <c r="UOR120" s="95"/>
      <c r="UOS120" s="95"/>
      <c r="UOT120" s="95"/>
      <c r="UOU120" s="95"/>
      <c r="UOV120" s="95"/>
      <c r="UOW120" s="95"/>
      <c r="UOX120" s="95"/>
      <c r="UOY120" s="95"/>
      <c r="UOZ120" s="95"/>
      <c r="UPA120" s="95"/>
      <c r="UPB120" s="95"/>
      <c r="UPC120" s="95"/>
      <c r="UPD120" s="95"/>
      <c r="UPE120" s="95"/>
      <c r="UPF120" s="95"/>
      <c r="UPG120" s="95"/>
      <c r="UPH120" s="95"/>
      <c r="UPI120" s="95"/>
      <c r="UPJ120" s="95"/>
      <c r="UPK120" s="95"/>
      <c r="UPL120" s="95"/>
      <c r="UPM120" s="95"/>
      <c r="UPN120" s="95"/>
      <c r="UPO120" s="95"/>
      <c r="UPP120" s="95"/>
      <c r="UPQ120" s="95"/>
      <c r="UPR120" s="95"/>
      <c r="UPS120" s="95"/>
      <c r="UPT120" s="95"/>
      <c r="UPU120" s="95"/>
      <c r="UPV120" s="95"/>
      <c r="UPW120" s="95"/>
      <c r="UPX120" s="95"/>
      <c r="UPY120" s="95"/>
      <c r="UPZ120" s="95"/>
      <c r="UQA120" s="95"/>
      <c r="UQB120" s="95"/>
      <c r="UQC120" s="95"/>
      <c r="UQD120" s="95"/>
      <c r="UQE120" s="95"/>
      <c r="UQF120" s="95"/>
      <c r="UQG120" s="95"/>
      <c r="UQH120" s="95"/>
      <c r="UQI120" s="95"/>
      <c r="UQJ120" s="95"/>
      <c r="UQK120" s="95"/>
      <c r="UQL120" s="95"/>
      <c r="UQM120" s="95"/>
      <c r="UQN120" s="95"/>
      <c r="UQO120" s="95"/>
      <c r="UQP120" s="95"/>
      <c r="UQQ120" s="95"/>
      <c r="UQR120" s="95"/>
      <c r="UQS120" s="95"/>
      <c r="UQT120" s="95"/>
      <c r="UQU120" s="95"/>
      <c r="UQV120" s="95"/>
      <c r="UQW120" s="95"/>
      <c r="UQX120" s="95"/>
      <c r="UQY120" s="95"/>
      <c r="UQZ120" s="95"/>
      <c r="URA120" s="95"/>
      <c r="URB120" s="95"/>
      <c r="URC120" s="95"/>
      <c r="URD120" s="95"/>
      <c r="URE120" s="95"/>
      <c r="URF120" s="95"/>
      <c r="URG120" s="95"/>
      <c r="URH120" s="95"/>
      <c r="URI120" s="95"/>
      <c r="URJ120" s="95"/>
      <c r="URK120" s="95"/>
      <c r="URL120" s="95"/>
      <c r="URM120" s="95"/>
      <c r="URN120" s="95"/>
      <c r="URO120" s="95"/>
      <c r="URP120" s="95"/>
      <c r="URQ120" s="95"/>
      <c r="URR120" s="95"/>
      <c r="URS120" s="95"/>
      <c r="URT120" s="95"/>
      <c r="URU120" s="95"/>
      <c r="URV120" s="95"/>
      <c r="URW120" s="95"/>
      <c r="URX120" s="95"/>
      <c r="URY120" s="95"/>
      <c r="URZ120" s="95"/>
      <c r="USA120" s="95"/>
      <c r="USB120" s="95"/>
      <c r="USC120" s="95"/>
      <c r="USD120" s="95"/>
      <c r="USE120" s="95"/>
      <c r="USF120" s="95"/>
      <c r="USG120" s="95"/>
      <c r="USH120" s="95"/>
      <c r="USI120" s="95"/>
      <c r="USJ120" s="95"/>
      <c r="USK120" s="95"/>
      <c r="USL120" s="95"/>
      <c r="USM120" s="95"/>
      <c r="USN120" s="95"/>
      <c r="USO120" s="95"/>
      <c r="USP120" s="95"/>
      <c r="USQ120" s="95"/>
      <c r="USR120" s="95"/>
      <c r="USS120" s="95"/>
      <c r="UST120" s="95"/>
      <c r="USU120" s="95"/>
      <c r="USV120" s="95"/>
      <c r="USW120" s="95"/>
      <c r="USX120" s="95"/>
      <c r="USY120" s="95"/>
      <c r="USZ120" s="95"/>
      <c r="UTA120" s="95"/>
      <c r="UTB120" s="95"/>
      <c r="UTC120" s="95"/>
      <c r="UTD120" s="95"/>
      <c r="UTE120" s="95"/>
      <c r="UTF120" s="95"/>
      <c r="UTG120" s="95"/>
      <c r="UTH120" s="95"/>
      <c r="UTI120" s="95"/>
      <c r="UTJ120" s="95"/>
      <c r="UTK120" s="95"/>
      <c r="UTL120" s="95"/>
      <c r="UTM120" s="95"/>
      <c r="UTN120" s="95"/>
      <c r="UTO120" s="95"/>
      <c r="UTP120" s="95"/>
      <c r="UTQ120" s="95"/>
      <c r="UTR120" s="95"/>
      <c r="UTS120" s="95"/>
      <c r="UTT120" s="95"/>
      <c r="UTU120" s="95"/>
      <c r="UTV120" s="95"/>
      <c r="UTW120" s="95"/>
      <c r="UTX120" s="95"/>
      <c r="UTY120" s="95"/>
      <c r="UTZ120" s="95"/>
      <c r="UUA120" s="95"/>
      <c r="UUB120" s="95"/>
      <c r="UUC120" s="95"/>
      <c r="UUD120" s="95"/>
      <c r="UUE120" s="95"/>
      <c r="UUF120" s="95"/>
      <c r="UUG120" s="95"/>
      <c r="UUH120" s="95"/>
      <c r="UUI120" s="95"/>
      <c r="UUJ120" s="95"/>
      <c r="UUK120" s="95"/>
      <c r="UUL120" s="95"/>
      <c r="UUM120" s="95"/>
      <c r="UUN120" s="95"/>
      <c r="UUO120" s="95"/>
      <c r="UUP120" s="95"/>
      <c r="UUQ120" s="95"/>
      <c r="UUR120" s="95"/>
      <c r="UUS120" s="95"/>
      <c r="UUT120" s="95"/>
      <c r="UUU120" s="95"/>
      <c r="UUV120" s="95"/>
      <c r="UUW120" s="95"/>
      <c r="UUX120" s="95"/>
      <c r="UUY120" s="95"/>
      <c r="UUZ120" s="95"/>
      <c r="UVA120" s="95"/>
      <c r="UVB120" s="95"/>
      <c r="UVC120" s="95"/>
      <c r="UVD120" s="95"/>
      <c r="UVE120" s="95"/>
      <c r="UVF120" s="95"/>
      <c r="UVG120" s="95"/>
      <c r="UVH120" s="95"/>
      <c r="UVI120" s="95"/>
      <c r="UVJ120" s="95"/>
      <c r="UVK120" s="95"/>
      <c r="UVL120" s="95"/>
      <c r="UVM120" s="95"/>
      <c r="UVN120" s="95"/>
      <c r="UVO120" s="95"/>
      <c r="UVP120" s="95"/>
      <c r="UVQ120" s="95"/>
      <c r="UVR120" s="95"/>
      <c r="UVS120" s="95"/>
      <c r="UVT120" s="95"/>
      <c r="UVU120" s="95"/>
      <c r="UVV120" s="95"/>
      <c r="UVW120" s="95"/>
      <c r="UVX120" s="95"/>
      <c r="UVY120" s="95"/>
      <c r="UVZ120" s="95"/>
      <c r="UWA120" s="95"/>
      <c r="UWB120" s="95"/>
      <c r="UWC120" s="95"/>
      <c r="UWD120" s="95"/>
      <c r="UWE120" s="95"/>
      <c r="UWF120" s="95"/>
      <c r="UWG120" s="95"/>
      <c r="UWH120" s="95"/>
      <c r="UWI120" s="95"/>
      <c r="UWJ120" s="95"/>
      <c r="UWK120" s="95"/>
      <c r="UWL120" s="95"/>
      <c r="UWM120" s="95"/>
      <c r="UWN120" s="95"/>
      <c r="UWO120" s="95"/>
      <c r="UWP120" s="95"/>
      <c r="UWQ120" s="95"/>
      <c r="UWR120" s="95"/>
      <c r="UWS120" s="95"/>
      <c r="UWT120" s="95"/>
      <c r="UWU120" s="95"/>
      <c r="UWV120" s="95"/>
      <c r="UWW120" s="95"/>
      <c r="UWX120" s="95"/>
      <c r="UWY120" s="95"/>
      <c r="UWZ120" s="95"/>
      <c r="UXA120" s="95"/>
      <c r="UXB120" s="95"/>
      <c r="UXC120" s="95"/>
      <c r="UXD120" s="95"/>
      <c r="UXE120" s="95"/>
      <c r="UXF120" s="95"/>
      <c r="UXG120" s="95"/>
      <c r="UXH120" s="95"/>
      <c r="UXI120" s="95"/>
      <c r="UXJ120" s="95"/>
      <c r="UXK120" s="95"/>
      <c r="UXL120" s="95"/>
      <c r="UXM120" s="95"/>
      <c r="UXN120" s="95"/>
      <c r="UXO120" s="95"/>
      <c r="UXP120" s="95"/>
      <c r="UXQ120" s="95"/>
      <c r="UXR120" s="95"/>
      <c r="UXS120" s="95"/>
      <c r="UXT120" s="95"/>
      <c r="UXU120" s="95"/>
      <c r="UXV120" s="95"/>
      <c r="UXW120" s="95"/>
      <c r="UXX120" s="95"/>
      <c r="UXY120" s="95"/>
      <c r="UXZ120" s="95"/>
      <c r="UYA120" s="95"/>
      <c r="UYB120" s="95"/>
      <c r="UYC120" s="95"/>
      <c r="UYD120" s="95"/>
      <c r="UYE120" s="95"/>
      <c r="UYF120" s="95"/>
      <c r="UYG120" s="95"/>
      <c r="UYH120" s="95"/>
      <c r="UYI120" s="95"/>
      <c r="UYJ120" s="95"/>
      <c r="UYK120" s="95"/>
      <c r="UYL120" s="95"/>
      <c r="UYM120" s="95"/>
      <c r="UYN120" s="95"/>
      <c r="UYO120" s="95"/>
      <c r="UYP120" s="95"/>
      <c r="UYQ120" s="95"/>
      <c r="UYR120" s="95"/>
      <c r="UYS120" s="95"/>
      <c r="UYT120" s="95"/>
      <c r="UYU120" s="95"/>
      <c r="UYV120" s="95"/>
      <c r="UYW120" s="95"/>
      <c r="UYX120" s="95"/>
      <c r="UYY120" s="95"/>
      <c r="UYZ120" s="95"/>
      <c r="UZA120" s="95"/>
      <c r="UZB120" s="95"/>
      <c r="UZC120" s="95"/>
      <c r="UZD120" s="95"/>
      <c r="UZE120" s="95"/>
      <c r="UZF120" s="95"/>
      <c r="UZG120" s="95"/>
      <c r="UZH120" s="95"/>
      <c r="UZI120" s="95"/>
      <c r="UZJ120" s="95"/>
      <c r="UZK120" s="95"/>
      <c r="UZL120" s="95"/>
      <c r="UZM120" s="95"/>
      <c r="UZN120" s="95"/>
      <c r="UZO120" s="95"/>
      <c r="UZP120" s="95"/>
      <c r="UZQ120" s="95"/>
      <c r="UZR120" s="95"/>
      <c r="UZS120" s="95"/>
      <c r="UZT120" s="95"/>
      <c r="UZU120" s="95"/>
      <c r="UZV120" s="95"/>
      <c r="UZW120" s="95"/>
      <c r="UZX120" s="95"/>
      <c r="UZY120" s="95"/>
      <c r="UZZ120" s="95"/>
      <c r="VAA120" s="95"/>
      <c r="VAB120" s="95"/>
      <c r="VAC120" s="95"/>
      <c r="VAD120" s="95"/>
      <c r="VAE120" s="95"/>
      <c r="VAF120" s="95"/>
      <c r="VAG120" s="95"/>
      <c r="VAH120" s="95"/>
      <c r="VAI120" s="95"/>
      <c r="VAJ120" s="95"/>
      <c r="VAK120" s="95"/>
      <c r="VAL120" s="95"/>
      <c r="VAM120" s="95"/>
      <c r="VAN120" s="95"/>
      <c r="VAO120" s="95"/>
      <c r="VAP120" s="95"/>
      <c r="VAQ120" s="95"/>
      <c r="VAR120" s="95"/>
      <c r="VAS120" s="95"/>
      <c r="VAT120" s="95"/>
      <c r="VAU120" s="95"/>
      <c r="VAV120" s="95"/>
      <c r="VAW120" s="95"/>
      <c r="VAX120" s="95"/>
      <c r="VAY120" s="95"/>
      <c r="VAZ120" s="95"/>
      <c r="VBA120" s="95"/>
      <c r="VBB120" s="95"/>
      <c r="VBC120" s="95"/>
      <c r="VBD120" s="95"/>
      <c r="VBE120" s="95"/>
      <c r="VBF120" s="95"/>
      <c r="VBG120" s="95"/>
      <c r="VBH120" s="95"/>
      <c r="VBI120" s="95"/>
      <c r="VBJ120" s="95"/>
      <c r="VBK120" s="95"/>
      <c r="VBL120" s="95"/>
      <c r="VBM120" s="95"/>
      <c r="VBN120" s="95"/>
      <c r="VBO120" s="95"/>
      <c r="VBP120" s="95"/>
      <c r="VBQ120" s="95"/>
      <c r="VBR120" s="95"/>
      <c r="VBS120" s="95"/>
      <c r="VBT120" s="95"/>
      <c r="VBU120" s="95"/>
      <c r="VBV120" s="95"/>
      <c r="VBW120" s="95"/>
      <c r="VBX120" s="95"/>
      <c r="VBY120" s="95"/>
      <c r="VBZ120" s="95"/>
      <c r="VCA120" s="95"/>
      <c r="VCB120" s="95"/>
      <c r="VCC120" s="95"/>
      <c r="VCD120" s="95"/>
      <c r="VCE120" s="95"/>
      <c r="VCF120" s="95"/>
      <c r="VCG120" s="95"/>
      <c r="VCH120" s="95"/>
      <c r="VCI120" s="95"/>
      <c r="VCJ120" s="95"/>
      <c r="VCK120" s="95"/>
      <c r="VCL120" s="95"/>
      <c r="VCM120" s="95"/>
      <c r="VCN120" s="95"/>
      <c r="VCO120" s="95"/>
      <c r="VCP120" s="95"/>
      <c r="VCQ120" s="95"/>
      <c r="VCR120" s="95"/>
      <c r="VCS120" s="95"/>
      <c r="VCT120" s="95"/>
      <c r="VCU120" s="95"/>
      <c r="VCV120" s="95"/>
      <c r="VCW120" s="95"/>
      <c r="VCX120" s="95"/>
      <c r="VCY120" s="95"/>
      <c r="VCZ120" s="95"/>
      <c r="VDA120" s="95"/>
      <c r="VDB120" s="95"/>
      <c r="VDC120" s="95"/>
      <c r="VDD120" s="95"/>
      <c r="VDE120" s="95"/>
      <c r="VDF120" s="95"/>
      <c r="VDG120" s="95"/>
      <c r="VDH120" s="95"/>
      <c r="VDI120" s="95"/>
      <c r="VDJ120" s="95"/>
      <c r="VDK120" s="95"/>
      <c r="VDL120" s="95"/>
      <c r="VDM120" s="95"/>
      <c r="VDN120" s="95"/>
      <c r="VDO120" s="95"/>
      <c r="VDP120" s="95"/>
      <c r="VDQ120" s="95"/>
      <c r="VDR120" s="95"/>
      <c r="VDS120" s="95"/>
      <c r="VDT120" s="95"/>
      <c r="VDU120" s="95"/>
      <c r="VDV120" s="95"/>
      <c r="VDW120" s="95"/>
      <c r="VDX120" s="95"/>
      <c r="VDY120" s="95"/>
      <c r="VDZ120" s="95"/>
      <c r="VEA120" s="95"/>
      <c r="VEB120" s="95"/>
      <c r="VEC120" s="95"/>
      <c r="VED120" s="95"/>
      <c r="VEE120" s="95"/>
      <c r="VEF120" s="95"/>
      <c r="VEG120" s="95"/>
      <c r="VEH120" s="95"/>
      <c r="VEI120" s="95"/>
      <c r="VEJ120" s="95"/>
      <c r="VEK120" s="95"/>
      <c r="VEL120" s="95"/>
      <c r="VEM120" s="95"/>
      <c r="VEN120" s="95"/>
      <c r="VEO120" s="95"/>
      <c r="VEP120" s="95"/>
      <c r="VEQ120" s="95"/>
      <c r="VER120" s="95"/>
      <c r="VES120" s="95"/>
      <c r="VET120" s="95"/>
      <c r="VEU120" s="95"/>
      <c r="VEV120" s="95"/>
      <c r="VEW120" s="95"/>
      <c r="VEX120" s="95"/>
      <c r="VEY120" s="95"/>
      <c r="VEZ120" s="95"/>
      <c r="VFA120" s="95"/>
      <c r="VFB120" s="95"/>
      <c r="VFC120" s="95"/>
      <c r="VFD120" s="95"/>
      <c r="VFE120" s="95"/>
      <c r="VFF120" s="95"/>
      <c r="VFG120" s="95"/>
      <c r="VFH120" s="95"/>
      <c r="VFI120" s="95"/>
      <c r="VFJ120" s="95"/>
      <c r="VFK120" s="95"/>
      <c r="VFL120" s="95"/>
      <c r="VFM120" s="95"/>
      <c r="VFN120" s="95"/>
      <c r="VFO120" s="95"/>
      <c r="VFP120" s="95"/>
      <c r="VFQ120" s="95"/>
      <c r="VFR120" s="95"/>
      <c r="VFS120" s="95"/>
      <c r="VFT120" s="95"/>
      <c r="VFU120" s="95"/>
      <c r="VFV120" s="95"/>
      <c r="VFW120" s="95"/>
      <c r="VFX120" s="95"/>
      <c r="VFY120" s="95"/>
      <c r="VFZ120" s="95"/>
      <c r="VGA120" s="95"/>
      <c r="VGB120" s="95"/>
      <c r="VGC120" s="95"/>
      <c r="VGD120" s="95"/>
      <c r="VGE120" s="95"/>
      <c r="VGF120" s="95"/>
      <c r="VGG120" s="95"/>
      <c r="VGH120" s="95"/>
      <c r="VGI120" s="95"/>
      <c r="VGJ120" s="95"/>
      <c r="VGK120" s="95"/>
      <c r="VGL120" s="95"/>
      <c r="VGM120" s="95"/>
      <c r="VGN120" s="95"/>
      <c r="VGO120" s="95"/>
      <c r="VGP120" s="95"/>
      <c r="VGQ120" s="95"/>
      <c r="VGR120" s="95"/>
      <c r="VGS120" s="95"/>
      <c r="VGT120" s="95"/>
      <c r="VGU120" s="95"/>
      <c r="VGV120" s="95"/>
      <c r="VGW120" s="95"/>
      <c r="VGX120" s="95"/>
      <c r="VGY120" s="95"/>
      <c r="VGZ120" s="95"/>
      <c r="VHA120" s="95"/>
      <c r="VHB120" s="95"/>
      <c r="VHC120" s="95"/>
      <c r="VHD120" s="95"/>
      <c r="VHE120" s="95"/>
      <c r="VHF120" s="95"/>
      <c r="VHG120" s="95"/>
      <c r="VHH120" s="95"/>
      <c r="VHI120" s="95"/>
      <c r="VHJ120" s="95"/>
      <c r="VHK120" s="95"/>
      <c r="VHL120" s="95"/>
      <c r="VHM120" s="95"/>
      <c r="VHN120" s="95"/>
      <c r="VHO120" s="95"/>
      <c r="VHP120" s="95"/>
      <c r="VHQ120" s="95"/>
      <c r="VHR120" s="95"/>
      <c r="VHS120" s="95"/>
      <c r="VHT120" s="95"/>
      <c r="VHU120" s="95"/>
      <c r="VHV120" s="95"/>
      <c r="VHW120" s="95"/>
      <c r="VHX120" s="95"/>
      <c r="VHY120" s="95"/>
      <c r="VHZ120" s="95"/>
      <c r="VIA120" s="95"/>
      <c r="VIB120" s="95"/>
      <c r="VIC120" s="95"/>
      <c r="VID120" s="95"/>
      <c r="VIE120" s="95"/>
      <c r="VIF120" s="95"/>
      <c r="VIG120" s="95"/>
      <c r="VIH120" s="95"/>
      <c r="VII120" s="95"/>
      <c r="VIJ120" s="95"/>
      <c r="VIK120" s="95"/>
      <c r="VIL120" s="95"/>
      <c r="VIM120" s="95"/>
      <c r="VIN120" s="95"/>
      <c r="VIO120" s="95"/>
      <c r="VIP120" s="95"/>
      <c r="VIQ120" s="95"/>
      <c r="VIR120" s="95"/>
      <c r="VIS120" s="95"/>
      <c r="VIT120" s="95"/>
      <c r="VIU120" s="95"/>
      <c r="VIV120" s="95"/>
      <c r="VIW120" s="95"/>
      <c r="VIX120" s="95"/>
      <c r="VIY120" s="95"/>
      <c r="VIZ120" s="95"/>
      <c r="VJA120" s="95"/>
      <c r="VJB120" s="95"/>
      <c r="VJC120" s="95"/>
      <c r="VJD120" s="95"/>
      <c r="VJE120" s="95"/>
      <c r="VJF120" s="95"/>
      <c r="VJG120" s="95"/>
      <c r="VJH120" s="95"/>
      <c r="VJI120" s="95"/>
      <c r="VJJ120" s="95"/>
      <c r="VJK120" s="95"/>
      <c r="VJL120" s="95"/>
      <c r="VJM120" s="95"/>
      <c r="VJN120" s="95"/>
      <c r="VJO120" s="95"/>
      <c r="VJP120" s="95"/>
      <c r="VJQ120" s="95"/>
      <c r="VJR120" s="95"/>
      <c r="VJS120" s="95"/>
      <c r="VJT120" s="95"/>
      <c r="VJU120" s="95"/>
      <c r="VJV120" s="95"/>
      <c r="VJW120" s="95"/>
      <c r="VJX120" s="95"/>
      <c r="VJY120" s="95"/>
      <c r="VJZ120" s="95"/>
      <c r="VKA120" s="95"/>
      <c r="VKB120" s="95"/>
      <c r="VKC120" s="95"/>
      <c r="VKD120" s="95"/>
      <c r="VKE120" s="95"/>
      <c r="VKF120" s="95"/>
      <c r="VKG120" s="95"/>
      <c r="VKH120" s="95"/>
      <c r="VKI120" s="95"/>
      <c r="VKJ120" s="95"/>
      <c r="VKK120" s="95"/>
      <c r="VKL120" s="95"/>
      <c r="VKM120" s="95"/>
      <c r="VKN120" s="95"/>
      <c r="VKO120" s="95"/>
      <c r="VKP120" s="95"/>
      <c r="VKQ120" s="95"/>
      <c r="VKR120" s="95"/>
      <c r="VKS120" s="95"/>
      <c r="VKT120" s="95"/>
      <c r="VKU120" s="95"/>
      <c r="VKV120" s="95"/>
      <c r="VKW120" s="95"/>
      <c r="VKX120" s="95"/>
      <c r="VKY120" s="95"/>
      <c r="VKZ120" s="95"/>
      <c r="VLA120" s="95"/>
      <c r="VLB120" s="95"/>
      <c r="VLC120" s="95"/>
      <c r="VLD120" s="95"/>
      <c r="VLE120" s="95"/>
      <c r="VLF120" s="95"/>
      <c r="VLG120" s="95"/>
      <c r="VLH120" s="95"/>
      <c r="VLI120" s="95"/>
      <c r="VLJ120" s="95"/>
      <c r="VLK120" s="95"/>
      <c r="VLL120" s="95"/>
      <c r="VLM120" s="95"/>
      <c r="VLN120" s="95"/>
      <c r="VLO120" s="95"/>
      <c r="VLP120" s="95"/>
      <c r="VLQ120" s="95"/>
      <c r="VLR120" s="95"/>
      <c r="VLS120" s="95"/>
      <c r="VLT120" s="95"/>
      <c r="VLU120" s="95"/>
      <c r="VLV120" s="95"/>
      <c r="VLW120" s="95"/>
      <c r="VLX120" s="95"/>
      <c r="VLY120" s="95"/>
      <c r="VLZ120" s="95"/>
      <c r="VMA120" s="95"/>
      <c r="VMB120" s="95"/>
      <c r="VMC120" s="95"/>
      <c r="VMD120" s="95"/>
      <c r="VME120" s="95"/>
      <c r="VMF120" s="95"/>
      <c r="VMG120" s="95"/>
      <c r="VMH120" s="95"/>
      <c r="VMI120" s="95"/>
      <c r="VMJ120" s="95"/>
      <c r="VMK120" s="95"/>
      <c r="VML120" s="95"/>
      <c r="VMM120" s="95"/>
      <c r="VMN120" s="95"/>
      <c r="VMO120" s="95"/>
      <c r="VMP120" s="95"/>
      <c r="VMQ120" s="95"/>
      <c r="VMR120" s="95"/>
      <c r="VMS120" s="95"/>
      <c r="VMT120" s="95"/>
      <c r="VMU120" s="95"/>
      <c r="VMV120" s="95"/>
      <c r="VMW120" s="95"/>
      <c r="VMX120" s="95"/>
      <c r="VMY120" s="95"/>
      <c r="VMZ120" s="95"/>
      <c r="VNA120" s="95"/>
      <c r="VNB120" s="95"/>
      <c r="VNC120" s="95"/>
      <c r="VND120" s="95"/>
      <c r="VNE120" s="95"/>
      <c r="VNF120" s="95"/>
      <c r="VNG120" s="95"/>
      <c r="VNH120" s="95"/>
      <c r="VNI120" s="95"/>
      <c r="VNJ120" s="95"/>
      <c r="VNK120" s="95"/>
      <c r="VNL120" s="95"/>
      <c r="VNM120" s="95"/>
      <c r="VNN120" s="95"/>
      <c r="VNO120" s="95"/>
      <c r="VNP120" s="95"/>
      <c r="VNQ120" s="95"/>
      <c r="VNR120" s="95"/>
      <c r="VNS120" s="95"/>
      <c r="VNT120" s="95"/>
      <c r="VNU120" s="95"/>
      <c r="VNV120" s="95"/>
      <c r="VNW120" s="95"/>
      <c r="VNX120" s="95"/>
      <c r="VNY120" s="95"/>
      <c r="VNZ120" s="95"/>
      <c r="VOA120" s="95"/>
      <c r="VOB120" s="95"/>
      <c r="VOC120" s="95"/>
      <c r="VOD120" s="95"/>
      <c r="VOE120" s="95"/>
      <c r="VOF120" s="95"/>
      <c r="VOG120" s="95"/>
      <c r="VOH120" s="95"/>
      <c r="VOI120" s="95"/>
      <c r="VOJ120" s="95"/>
      <c r="VOK120" s="95"/>
      <c r="VOL120" s="95"/>
      <c r="VOM120" s="95"/>
      <c r="VON120" s="95"/>
      <c r="VOO120" s="95"/>
      <c r="VOP120" s="95"/>
      <c r="VOQ120" s="95"/>
      <c r="VOR120" s="95"/>
      <c r="VOS120" s="95"/>
      <c r="VOT120" s="95"/>
      <c r="VOU120" s="95"/>
      <c r="VOV120" s="95"/>
      <c r="VOW120" s="95"/>
      <c r="VOX120" s="95"/>
      <c r="VOY120" s="95"/>
      <c r="VOZ120" s="95"/>
      <c r="VPA120" s="95"/>
      <c r="VPB120" s="95"/>
      <c r="VPC120" s="95"/>
      <c r="VPD120" s="95"/>
      <c r="VPE120" s="95"/>
      <c r="VPF120" s="95"/>
      <c r="VPG120" s="95"/>
      <c r="VPH120" s="95"/>
      <c r="VPI120" s="95"/>
      <c r="VPJ120" s="95"/>
      <c r="VPK120" s="95"/>
      <c r="VPL120" s="95"/>
      <c r="VPM120" s="95"/>
      <c r="VPN120" s="95"/>
      <c r="VPO120" s="95"/>
      <c r="VPP120" s="95"/>
      <c r="VPQ120" s="95"/>
      <c r="VPR120" s="95"/>
      <c r="VPS120" s="95"/>
      <c r="VPT120" s="95"/>
      <c r="VPU120" s="95"/>
      <c r="VPV120" s="95"/>
      <c r="VPW120" s="95"/>
      <c r="VPX120" s="95"/>
      <c r="VPY120" s="95"/>
      <c r="VPZ120" s="95"/>
      <c r="VQA120" s="95"/>
      <c r="VQB120" s="95"/>
      <c r="VQC120" s="95"/>
      <c r="VQD120" s="95"/>
      <c r="VQE120" s="95"/>
      <c r="VQF120" s="95"/>
      <c r="VQG120" s="95"/>
      <c r="VQH120" s="95"/>
      <c r="VQI120" s="95"/>
      <c r="VQJ120" s="95"/>
      <c r="VQK120" s="95"/>
      <c r="VQL120" s="95"/>
      <c r="VQM120" s="95"/>
      <c r="VQN120" s="95"/>
      <c r="VQO120" s="95"/>
      <c r="VQP120" s="95"/>
      <c r="VQQ120" s="95"/>
      <c r="VQR120" s="95"/>
      <c r="VQS120" s="95"/>
      <c r="VQT120" s="95"/>
      <c r="VQU120" s="95"/>
      <c r="VQV120" s="95"/>
      <c r="VQW120" s="95"/>
      <c r="VQX120" s="95"/>
      <c r="VQY120" s="95"/>
      <c r="VQZ120" s="95"/>
      <c r="VRA120" s="95"/>
      <c r="VRB120" s="95"/>
      <c r="VRC120" s="95"/>
      <c r="VRD120" s="95"/>
      <c r="VRE120" s="95"/>
      <c r="VRF120" s="95"/>
      <c r="VRG120" s="95"/>
      <c r="VRH120" s="95"/>
      <c r="VRI120" s="95"/>
      <c r="VRJ120" s="95"/>
      <c r="VRK120" s="95"/>
      <c r="VRL120" s="95"/>
      <c r="VRM120" s="95"/>
      <c r="VRN120" s="95"/>
      <c r="VRO120" s="95"/>
      <c r="VRP120" s="95"/>
      <c r="VRQ120" s="95"/>
      <c r="VRR120" s="95"/>
      <c r="VRS120" s="95"/>
      <c r="VRT120" s="95"/>
      <c r="VRU120" s="95"/>
      <c r="VRV120" s="95"/>
      <c r="VRW120" s="95"/>
      <c r="VRX120" s="95"/>
      <c r="VRY120" s="95"/>
      <c r="VRZ120" s="95"/>
      <c r="VSA120" s="95"/>
      <c r="VSB120" s="95"/>
      <c r="VSC120" s="95"/>
      <c r="VSD120" s="95"/>
      <c r="VSE120" s="95"/>
      <c r="VSF120" s="95"/>
      <c r="VSG120" s="95"/>
      <c r="VSH120" s="95"/>
      <c r="VSI120" s="95"/>
      <c r="VSJ120" s="95"/>
      <c r="VSK120" s="95"/>
      <c r="VSL120" s="95"/>
      <c r="VSM120" s="95"/>
      <c r="VSN120" s="95"/>
      <c r="VSO120" s="95"/>
      <c r="VSP120" s="95"/>
      <c r="VSQ120" s="95"/>
      <c r="VSR120" s="95"/>
      <c r="VSS120" s="95"/>
      <c r="VST120" s="95"/>
      <c r="VSU120" s="95"/>
      <c r="VSV120" s="95"/>
      <c r="VSW120" s="95"/>
      <c r="VSX120" s="95"/>
      <c r="VSY120" s="95"/>
      <c r="VSZ120" s="95"/>
      <c r="VTA120" s="95"/>
      <c r="VTB120" s="95"/>
      <c r="VTC120" s="95"/>
      <c r="VTD120" s="95"/>
      <c r="VTE120" s="95"/>
      <c r="VTF120" s="95"/>
      <c r="VTG120" s="95"/>
      <c r="VTH120" s="95"/>
      <c r="VTI120" s="95"/>
      <c r="VTJ120" s="95"/>
      <c r="VTK120" s="95"/>
      <c r="VTL120" s="95"/>
      <c r="VTM120" s="95"/>
      <c r="VTN120" s="95"/>
      <c r="VTO120" s="95"/>
      <c r="VTP120" s="95"/>
      <c r="VTQ120" s="95"/>
      <c r="VTR120" s="95"/>
      <c r="VTS120" s="95"/>
      <c r="VTT120" s="95"/>
      <c r="VTU120" s="95"/>
      <c r="VTV120" s="95"/>
      <c r="VTW120" s="95"/>
      <c r="VTX120" s="95"/>
      <c r="VTY120" s="95"/>
      <c r="VTZ120" s="95"/>
      <c r="VUA120" s="95"/>
      <c r="VUB120" s="95"/>
      <c r="VUC120" s="95"/>
      <c r="VUD120" s="95"/>
      <c r="VUE120" s="95"/>
      <c r="VUF120" s="95"/>
      <c r="VUG120" s="95"/>
      <c r="VUH120" s="95"/>
      <c r="VUI120" s="95"/>
      <c r="VUJ120" s="95"/>
      <c r="VUK120" s="95"/>
      <c r="VUL120" s="95"/>
      <c r="VUM120" s="95"/>
      <c r="VUN120" s="95"/>
      <c r="VUO120" s="95"/>
      <c r="VUP120" s="95"/>
      <c r="VUQ120" s="95"/>
      <c r="VUR120" s="95"/>
      <c r="VUS120" s="95"/>
      <c r="VUT120" s="95"/>
      <c r="VUU120" s="95"/>
      <c r="VUV120" s="95"/>
      <c r="VUW120" s="95"/>
      <c r="VUX120" s="95"/>
      <c r="VUY120" s="95"/>
      <c r="VUZ120" s="95"/>
      <c r="VVA120" s="95"/>
      <c r="VVB120" s="95"/>
      <c r="VVC120" s="95"/>
      <c r="VVD120" s="95"/>
      <c r="VVE120" s="95"/>
      <c r="VVF120" s="95"/>
      <c r="VVG120" s="95"/>
      <c r="VVH120" s="95"/>
      <c r="VVI120" s="95"/>
      <c r="VVJ120" s="95"/>
      <c r="VVK120" s="95"/>
      <c r="VVL120" s="95"/>
      <c r="VVM120" s="95"/>
      <c r="VVN120" s="95"/>
      <c r="VVO120" s="95"/>
      <c r="VVP120" s="95"/>
      <c r="VVQ120" s="95"/>
      <c r="VVR120" s="95"/>
      <c r="VVS120" s="95"/>
      <c r="VVT120" s="95"/>
      <c r="VVU120" s="95"/>
      <c r="VVV120" s="95"/>
      <c r="VVW120" s="95"/>
      <c r="VVX120" s="95"/>
      <c r="VVY120" s="95"/>
      <c r="VVZ120" s="95"/>
      <c r="VWA120" s="95"/>
      <c r="VWB120" s="95"/>
      <c r="VWC120" s="95"/>
      <c r="VWD120" s="95"/>
      <c r="VWE120" s="95"/>
      <c r="VWF120" s="95"/>
      <c r="VWG120" s="95"/>
      <c r="VWH120" s="95"/>
      <c r="VWI120" s="95"/>
      <c r="VWJ120" s="95"/>
      <c r="VWK120" s="95"/>
      <c r="VWL120" s="95"/>
      <c r="VWM120" s="95"/>
      <c r="VWN120" s="95"/>
      <c r="VWO120" s="95"/>
      <c r="VWP120" s="95"/>
      <c r="VWQ120" s="95"/>
      <c r="VWR120" s="95"/>
      <c r="VWS120" s="95"/>
      <c r="VWT120" s="95"/>
      <c r="VWU120" s="95"/>
      <c r="VWV120" s="95"/>
      <c r="VWW120" s="95"/>
      <c r="VWX120" s="95"/>
      <c r="VWY120" s="95"/>
      <c r="VWZ120" s="95"/>
      <c r="VXA120" s="95"/>
      <c r="VXB120" s="95"/>
      <c r="VXC120" s="95"/>
      <c r="VXD120" s="95"/>
      <c r="VXE120" s="95"/>
      <c r="VXF120" s="95"/>
      <c r="VXG120" s="95"/>
      <c r="VXH120" s="95"/>
      <c r="VXI120" s="95"/>
      <c r="VXJ120" s="95"/>
      <c r="VXK120" s="95"/>
      <c r="VXL120" s="95"/>
      <c r="VXM120" s="95"/>
      <c r="VXN120" s="95"/>
      <c r="VXO120" s="95"/>
      <c r="VXP120" s="95"/>
      <c r="VXQ120" s="95"/>
      <c r="VXR120" s="95"/>
      <c r="VXS120" s="95"/>
      <c r="VXT120" s="95"/>
      <c r="VXU120" s="95"/>
      <c r="VXV120" s="95"/>
      <c r="VXW120" s="95"/>
      <c r="VXX120" s="95"/>
      <c r="VXY120" s="95"/>
      <c r="VXZ120" s="95"/>
      <c r="VYA120" s="95"/>
      <c r="VYB120" s="95"/>
      <c r="VYC120" s="95"/>
      <c r="VYD120" s="95"/>
      <c r="VYE120" s="95"/>
      <c r="VYF120" s="95"/>
      <c r="VYG120" s="95"/>
      <c r="VYH120" s="95"/>
      <c r="VYI120" s="95"/>
      <c r="VYJ120" s="95"/>
      <c r="VYK120" s="95"/>
      <c r="VYL120" s="95"/>
      <c r="VYM120" s="95"/>
      <c r="VYN120" s="95"/>
      <c r="VYO120" s="95"/>
      <c r="VYP120" s="95"/>
      <c r="VYQ120" s="95"/>
      <c r="VYR120" s="95"/>
      <c r="VYS120" s="95"/>
      <c r="VYT120" s="95"/>
      <c r="VYU120" s="95"/>
      <c r="VYV120" s="95"/>
      <c r="VYW120" s="95"/>
      <c r="VYX120" s="95"/>
      <c r="VYY120" s="95"/>
      <c r="VYZ120" s="95"/>
      <c r="VZA120" s="95"/>
      <c r="VZB120" s="95"/>
      <c r="VZC120" s="95"/>
      <c r="VZD120" s="95"/>
      <c r="VZE120" s="95"/>
      <c r="VZF120" s="95"/>
      <c r="VZG120" s="95"/>
      <c r="VZH120" s="95"/>
      <c r="VZI120" s="95"/>
      <c r="VZJ120" s="95"/>
      <c r="VZK120" s="95"/>
      <c r="VZL120" s="95"/>
      <c r="VZM120" s="95"/>
      <c r="VZN120" s="95"/>
      <c r="VZO120" s="95"/>
      <c r="VZP120" s="95"/>
      <c r="VZQ120" s="95"/>
      <c r="VZR120" s="95"/>
      <c r="VZS120" s="95"/>
      <c r="VZT120" s="95"/>
      <c r="VZU120" s="95"/>
      <c r="VZV120" s="95"/>
      <c r="VZW120" s="95"/>
      <c r="VZX120" s="95"/>
      <c r="VZY120" s="95"/>
      <c r="VZZ120" s="95"/>
      <c r="WAA120" s="95"/>
      <c r="WAB120" s="95"/>
      <c r="WAC120" s="95"/>
      <c r="WAD120" s="95"/>
      <c r="WAE120" s="95"/>
      <c r="WAF120" s="95"/>
      <c r="WAG120" s="95"/>
      <c r="WAH120" s="95"/>
      <c r="WAI120" s="95"/>
      <c r="WAJ120" s="95"/>
      <c r="WAK120" s="95"/>
      <c r="WAL120" s="95"/>
      <c r="WAM120" s="95"/>
      <c r="WAN120" s="95"/>
      <c r="WAO120" s="95"/>
      <c r="WAP120" s="95"/>
      <c r="WAQ120" s="95"/>
      <c r="WAR120" s="95"/>
      <c r="WAS120" s="95"/>
      <c r="WAT120" s="95"/>
      <c r="WAU120" s="95"/>
      <c r="WAV120" s="95"/>
      <c r="WAW120" s="95"/>
      <c r="WAX120" s="95"/>
      <c r="WAY120" s="95"/>
      <c r="WAZ120" s="95"/>
      <c r="WBA120" s="95"/>
      <c r="WBB120" s="95"/>
      <c r="WBC120" s="95"/>
      <c r="WBD120" s="95"/>
      <c r="WBE120" s="95"/>
      <c r="WBF120" s="95"/>
      <c r="WBG120" s="95"/>
      <c r="WBH120" s="95"/>
      <c r="WBI120" s="95"/>
      <c r="WBJ120" s="95"/>
      <c r="WBK120" s="95"/>
      <c r="WBL120" s="95"/>
      <c r="WBM120" s="95"/>
      <c r="WBN120" s="95"/>
      <c r="WBO120" s="95"/>
      <c r="WBP120" s="95"/>
      <c r="WBQ120" s="95"/>
      <c r="WBR120" s="95"/>
      <c r="WBS120" s="95"/>
      <c r="WBT120" s="95"/>
      <c r="WBU120" s="95"/>
      <c r="WBV120" s="95"/>
      <c r="WBW120" s="95"/>
      <c r="WBX120" s="95"/>
      <c r="WBY120" s="95"/>
      <c r="WBZ120" s="95"/>
      <c r="WCA120" s="95"/>
      <c r="WCB120" s="95"/>
      <c r="WCC120" s="95"/>
      <c r="WCD120" s="95"/>
      <c r="WCE120" s="95"/>
      <c r="WCF120" s="95"/>
      <c r="WCG120" s="95"/>
      <c r="WCH120" s="95"/>
      <c r="WCI120" s="95"/>
      <c r="WCJ120" s="95"/>
      <c r="WCK120" s="95"/>
      <c r="WCL120" s="95"/>
      <c r="WCM120" s="95"/>
      <c r="WCN120" s="95"/>
      <c r="WCO120" s="95"/>
      <c r="WCP120" s="95"/>
      <c r="WCQ120" s="95"/>
      <c r="WCR120" s="95"/>
      <c r="WCS120" s="95"/>
      <c r="WCT120" s="95"/>
      <c r="WCU120" s="95"/>
      <c r="WCV120" s="95"/>
      <c r="WCW120" s="95"/>
      <c r="WCX120" s="95"/>
      <c r="WCY120" s="95"/>
      <c r="WCZ120" s="95"/>
      <c r="WDA120" s="95"/>
      <c r="WDB120" s="95"/>
      <c r="WDC120" s="95"/>
      <c r="WDD120" s="95"/>
      <c r="WDE120" s="95"/>
      <c r="WDF120" s="95"/>
      <c r="WDG120" s="95"/>
      <c r="WDH120" s="95"/>
      <c r="WDI120" s="95"/>
      <c r="WDJ120" s="95"/>
      <c r="WDK120" s="95"/>
      <c r="WDL120" s="95"/>
      <c r="WDM120" s="95"/>
      <c r="WDN120" s="95"/>
      <c r="WDO120" s="95"/>
      <c r="WDP120" s="95"/>
      <c r="WDQ120" s="95"/>
      <c r="WDR120" s="95"/>
      <c r="WDS120" s="95"/>
      <c r="WDT120" s="95"/>
      <c r="WDU120" s="95"/>
      <c r="WDV120" s="95"/>
      <c r="WDW120" s="95"/>
      <c r="WDX120" s="95"/>
      <c r="WDY120" s="95"/>
      <c r="WDZ120" s="95"/>
      <c r="WEA120" s="95"/>
      <c r="WEB120" s="95"/>
      <c r="WEC120" s="95"/>
      <c r="WED120" s="95"/>
      <c r="WEE120" s="95"/>
      <c r="WEF120" s="95"/>
      <c r="WEG120" s="95"/>
      <c r="WEH120" s="95"/>
      <c r="WEI120" s="95"/>
      <c r="WEJ120" s="95"/>
      <c r="WEK120" s="95"/>
      <c r="WEL120" s="95"/>
      <c r="WEM120" s="95"/>
      <c r="WEN120" s="95"/>
      <c r="WEO120" s="95"/>
      <c r="WEP120" s="95"/>
      <c r="WEQ120" s="95"/>
      <c r="WER120" s="95"/>
      <c r="WES120" s="95"/>
      <c r="WET120" s="95"/>
      <c r="WEU120" s="95"/>
      <c r="WEV120" s="95"/>
      <c r="WEW120" s="95"/>
      <c r="WEX120" s="95"/>
      <c r="WEY120" s="95"/>
      <c r="WEZ120" s="95"/>
      <c r="WFA120" s="95"/>
      <c r="WFB120" s="95"/>
      <c r="WFC120" s="95"/>
      <c r="WFD120" s="95"/>
      <c r="WFE120" s="95"/>
      <c r="WFF120" s="95"/>
      <c r="WFG120" s="95"/>
      <c r="WFH120" s="95"/>
      <c r="WFI120" s="95"/>
      <c r="WFJ120" s="95"/>
      <c r="WFK120" s="95"/>
      <c r="WFL120" s="95"/>
      <c r="WFM120" s="95"/>
      <c r="WFN120" s="95"/>
      <c r="WFO120" s="95"/>
      <c r="WFP120" s="95"/>
      <c r="WFQ120" s="95"/>
      <c r="WFR120" s="95"/>
      <c r="WFS120" s="95"/>
      <c r="WFT120" s="95"/>
      <c r="WFU120" s="95"/>
      <c r="WFV120" s="95"/>
      <c r="WFW120" s="95"/>
      <c r="WFX120" s="95"/>
      <c r="WFY120" s="95"/>
      <c r="WFZ120" s="95"/>
      <c r="WGA120" s="95"/>
      <c r="WGB120" s="95"/>
      <c r="WGC120" s="95"/>
      <c r="WGD120" s="95"/>
      <c r="WGE120" s="95"/>
      <c r="WGF120" s="95"/>
      <c r="WGG120" s="95"/>
      <c r="WGH120" s="95"/>
      <c r="WGI120" s="95"/>
      <c r="WGJ120" s="95"/>
      <c r="WGK120" s="95"/>
      <c r="WGL120" s="95"/>
      <c r="WGM120" s="95"/>
      <c r="WGN120" s="95"/>
      <c r="WGO120" s="95"/>
      <c r="WGP120" s="95"/>
      <c r="WGQ120" s="95"/>
      <c r="WGR120" s="95"/>
      <c r="WGS120" s="95"/>
      <c r="WGT120" s="95"/>
      <c r="WGU120" s="95"/>
      <c r="WGV120" s="95"/>
      <c r="WGW120" s="95"/>
      <c r="WGX120" s="95"/>
      <c r="WGY120" s="95"/>
      <c r="WGZ120" s="95"/>
      <c r="WHA120" s="95"/>
      <c r="WHB120" s="95"/>
      <c r="WHC120" s="95"/>
      <c r="WHD120" s="95"/>
      <c r="WHE120" s="95"/>
      <c r="WHF120" s="95"/>
      <c r="WHG120" s="95"/>
      <c r="WHH120" s="95"/>
      <c r="WHI120" s="95"/>
      <c r="WHJ120" s="95"/>
      <c r="WHK120" s="95"/>
      <c r="WHL120" s="95"/>
      <c r="WHM120" s="95"/>
      <c r="WHN120" s="95"/>
      <c r="WHO120" s="95"/>
      <c r="WHP120" s="95"/>
      <c r="WHQ120" s="95"/>
      <c r="WHR120" s="95"/>
      <c r="WHS120" s="95"/>
      <c r="WHT120" s="95"/>
      <c r="WHU120" s="95"/>
      <c r="WHV120" s="95"/>
      <c r="WHW120" s="95"/>
      <c r="WHX120" s="95"/>
      <c r="WHY120" s="95"/>
      <c r="WHZ120" s="95"/>
      <c r="WIA120" s="95"/>
      <c r="WIB120" s="95"/>
      <c r="WIC120" s="95"/>
      <c r="WID120" s="95"/>
      <c r="WIE120" s="95"/>
      <c r="WIF120" s="95"/>
      <c r="WIG120" s="95"/>
      <c r="WIH120" s="95"/>
      <c r="WII120" s="95"/>
      <c r="WIJ120" s="95"/>
      <c r="WIK120" s="95"/>
      <c r="WIL120" s="95"/>
      <c r="WIM120" s="95"/>
      <c r="WIN120" s="95"/>
      <c r="WIO120" s="95"/>
      <c r="WIP120" s="95"/>
      <c r="WIQ120" s="95"/>
      <c r="WIR120" s="95"/>
      <c r="WIS120" s="95"/>
      <c r="WIT120" s="95"/>
      <c r="WIU120" s="95"/>
      <c r="WIV120" s="95"/>
      <c r="WIW120" s="95"/>
      <c r="WIX120" s="95"/>
      <c r="WIY120" s="95"/>
      <c r="WIZ120" s="95"/>
      <c r="WJA120" s="95"/>
      <c r="WJB120" s="95"/>
      <c r="WJC120" s="95"/>
      <c r="WJD120" s="95"/>
      <c r="WJE120" s="95"/>
      <c r="WJF120" s="95"/>
      <c r="WJG120" s="95"/>
      <c r="WJH120" s="95"/>
      <c r="WJI120" s="95"/>
      <c r="WJJ120" s="95"/>
      <c r="WJK120" s="95"/>
      <c r="WJL120" s="95"/>
      <c r="WJM120" s="95"/>
      <c r="WJN120" s="95"/>
      <c r="WJO120" s="95"/>
      <c r="WJP120" s="95"/>
      <c r="WJQ120" s="95"/>
      <c r="WJR120" s="95"/>
      <c r="WJS120" s="95"/>
      <c r="WJT120" s="95"/>
      <c r="WJU120" s="95"/>
      <c r="WJV120" s="95"/>
      <c r="WJW120" s="95"/>
      <c r="WJX120" s="95"/>
      <c r="WJY120" s="95"/>
      <c r="WJZ120" s="95"/>
      <c r="WKA120" s="95"/>
      <c r="WKB120" s="95"/>
      <c r="WKC120" s="95"/>
      <c r="WKD120" s="95"/>
      <c r="WKE120" s="95"/>
      <c r="WKF120" s="95"/>
      <c r="WKG120" s="95"/>
      <c r="WKH120" s="95"/>
      <c r="WKI120" s="95"/>
      <c r="WKJ120" s="95"/>
      <c r="WKK120" s="95"/>
      <c r="WKL120" s="95"/>
      <c r="WKM120" s="95"/>
      <c r="WKN120" s="95"/>
      <c r="WKO120" s="95"/>
      <c r="WKP120" s="95"/>
      <c r="WKQ120" s="95"/>
      <c r="WKR120" s="95"/>
      <c r="WKS120" s="95"/>
      <c r="WKT120" s="95"/>
      <c r="WKU120" s="95"/>
      <c r="WKV120" s="95"/>
      <c r="WKW120" s="95"/>
      <c r="WKX120" s="95"/>
      <c r="WKY120" s="95"/>
      <c r="WKZ120" s="95"/>
      <c r="WLA120" s="95"/>
      <c r="WLB120" s="95"/>
      <c r="WLC120" s="95"/>
      <c r="WLD120" s="95"/>
      <c r="WLE120" s="95"/>
      <c r="WLF120" s="95"/>
      <c r="WLG120" s="95"/>
      <c r="WLH120" s="95"/>
      <c r="WLI120" s="95"/>
      <c r="WLJ120" s="95"/>
      <c r="WLK120" s="95"/>
      <c r="WLL120" s="95"/>
      <c r="WLM120" s="95"/>
      <c r="WLN120" s="95"/>
      <c r="WLO120" s="95"/>
      <c r="WLP120" s="95"/>
      <c r="WLQ120" s="95"/>
      <c r="WLR120" s="95"/>
      <c r="WLS120" s="95"/>
      <c r="WLT120" s="95"/>
      <c r="WLU120" s="95"/>
      <c r="WLV120" s="95"/>
      <c r="WLW120" s="95"/>
      <c r="WLX120" s="95"/>
      <c r="WLY120" s="95"/>
      <c r="WLZ120" s="95"/>
      <c r="WMA120" s="95"/>
      <c r="WMB120" s="95"/>
      <c r="WMC120" s="95"/>
      <c r="WMD120" s="95"/>
      <c r="WME120" s="95"/>
      <c r="WMF120" s="95"/>
      <c r="WMG120" s="95"/>
      <c r="WMH120" s="95"/>
      <c r="WMI120" s="95"/>
      <c r="WMJ120" s="95"/>
      <c r="WMK120" s="95"/>
      <c r="WML120" s="95"/>
      <c r="WMM120" s="95"/>
      <c r="WMN120" s="95"/>
      <c r="WMO120" s="95"/>
      <c r="WMP120" s="95"/>
      <c r="WMQ120" s="95"/>
      <c r="WMR120" s="95"/>
      <c r="WMS120" s="95"/>
      <c r="WMT120" s="95"/>
      <c r="WMU120" s="95"/>
      <c r="WMV120" s="95"/>
      <c r="WMW120" s="95"/>
      <c r="WMX120" s="95"/>
      <c r="WMY120" s="95"/>
      <c r="WMZ120" s="95"/>
      <c r="WNA120" s="95"/>
      <c r="WNB120" s="95"/>
      <c r="WNC120" s="95"/>
      <c r="WND120" s="95"/>
      <c r="WNE120" s="95"/>
      <c r="WNF120" s="95"/>
      <c r="WNG120" s="95"/>
      <c r="WNH120" s="95"/>
      <c r="WNI120" s="95"/>
      <c r="WNJ120" s="95"/>
      <c r="WNK120" s="95"/>
      <c r="WNL120" s="95"/>
      <c r="WNM120" s="95"/>
      <c r="WNN120" s="95"/>
      <c r="WNO120" s="95"/>
      <c r="WNP120" s="95"/>
      <c r="WNQ120" s="95"/>
      <c r="WNR120" s="95"/>
      <c r="WNS120" s="95"/>
      <c r="WNT120" s="95"/>
      <c r="WNU120" s="95"/>
      <c r="WNV120" s="95"/>
      <c r="WNW120" s="95"/>
      <c r="WNX120" s="95"/>
      <c r="WNY120" s="95"/>
      <c r="WNZ120" s="95"/>
      <c r="WOA120" s="95"/>
      <c r="WOB120" s="95"/>
      <c r="WOC120" s="95"/>
      <c r="WOD120" s="95"/>
      <c r="WOE120" s="95"/>
      <c r="WOF120" s="95"/>
      <c r="WOG120" s="95"/>
      <c r="WOH120" s="95"/>
      <c r="WOI120" s="95"/>
      <c r="WOJ120" s="95"/>
      <c r="WOK120" s="95"/>
      <c r="WOL120" s="95"/>
      <c r="WOM120" s="95"/>
      <c r="WON120" s="95"/>
      <c r="WOO120" s="95"/>
      <c r="WOP120" s="95"/>
      <c r="WOQ120" s="95"/>
      <c r="WOR120" s="95"/>
      <c r="WOS120" s="95"/>
      <c r="WOT120" s="95"/>
      <c r="WOU120" s="95"/>
      <c r="WOV120" s="95"/>
      <c r="WOW120" s="95"/>
      <c r="WOX120" s="95"/>
      <c r="WOY120" s="95"/>
      <c r="WOZ120" s="95"/>
      <c r="WPA120" s="95"/>
      <c r="WPB120" s="95"/>
      <c r="WPC120" s="95"/>
      <c r="WPD120" s="95"/>
      <c r="WPE120" s="95"/>
      <c r="WPF120" s="95"/>
      <c r="WPG120" s="95"/>
      <c r="WPH120" s="95"/>
      <c r="WPI120" s="95"/>
      <c r="WPJ120" s="95"/>
      <c r="WPK120" s="95"/>
      <c r="WPL120" s="95"/>
      <c r="WPM120" s="95"/>
      <c r="WPN120" s="95"/>
      <c r="WPO120" s="95"/>
      <c r="WPP120" s="95"/>
      <c r="WPQ120" s="95"/>
      <c r="WPR120" s="95"/>
      <c r="WPS120" s="95"/>
      <c r="WPT120" s="95"/>
      <c r="WPU120" s="95"/>
      <c r="WPV120" s="95"/>
      <c r="WPW120" s="95"/>
      <c r="WPX120" s="95"/>
      <c r="WPY120" s="95"/>
      <c r="WPZ120" s="95"/>
      <c r="WQA120" s="95"/>
      <c r="WQB120" s="95"/>
      <c r="WQC120" s="95"/>
      <c r="WQD120" s="95"/>
      <c r="WQE120" s="95"/>
      <c r="WQF120" s="95"/>
      <c r="WQG120" s="95"/>
      <c r="WQH120" s="95"/>
      <c r="WQI120" s="95"/>
      <c r="WQJ120" s="95"/>
      <c r="WQK120" s="95"/>
      <c r="WQL120" s="95"/>
      <c r="WQM120" s="95"/>
      <c r="WQN120" s="95"/>
      <c r="WQO120" s="95"/>
      <c r="WQP120" s="95"/>
      <c r="WQQ120" s="95"/>
      <c r="WQR120" s="95"/>
      <c r="WQS120" s="95"/>
      <c r="WQT120" s="95"/>
      <c r="WQU120" s="95"/>
      <c r="WQV120" s="95"/>
      <c r="WQW120" s="95"/>
      <c r="WQX120" s="95"/>
      <c r="WQY120" s="95"/>
      <c r="WQZ120" s="95"/>
      <c r="WRA120" s="95"/>
      <c r="WRB120" s="95"/>
      <c r="WRC120" s="95"/>
      <c r="WRD120" s="95"/>
      <c r="WRE120" s="95"/>
      <c r="WRF120" s="95"/>
      <c r="WRG120" s="95"/>
      <c r="WRH120" s="95"/>
      <c r="WRI120" s="95"/>
      <c r="WRJ120" s="95"/>
      <c r="WRK120" s="95"/>
      <c r="WRL120" s="95"/>
      <c r="WRM120" s="95"/>
      <c r="WRN120" s="95"/>
      <c r="WRO120" s="95"/>
      <c r="WRP120" s="95"/>
      <c r="WRQ120" s="95"/>
      <c r="WRR120" s="95"/>
      <c r="WRS120" s="95"/>
      <c r="WRT120" s="95"/>
      <c r="WRU120" s="95"/>
      <c r="WRV120" s="95"/>
      <c r="WRW120" s="95"/>
      <c r="WRX120" s="95"/>
      <c r="WRY120" s="95"/>
      <c r="WRZ120" s="95"/>
      <c r="WSA120" s="95"/>
      <c r="WSB120" s="95"/>
      <c r="WSC120" s="95"/>
      <c r="WSD120" s="95"/>
      <c r="WSE120" s="95"/>
      <c r="WSF120" s="95"/>
      <c r="WSG120" s="95"/>
      <c r="WSH120" s="95"/>
      <c r="WSI120" s="95"/>
      <c r="WSJ120" s="95"/>
      <c r="WSK120" s="95"/>
      <c r="WSL120" s="95"/>
      <c r="WSM120" s="95"/>
      <c r="WSN120" s="95"/>
      <c r="WSO120" s="95"/>
      <c r="WSP120" s="95"/>
      <c r="WSQ120" s="95"/>
      <c r="WSR120" s="95"/>
      <c r="WSS120" s="95"/>
      <c r="WST120" s="95"/>
      <c r="WSU120" s="95"/>
      <c r="WSV120" s="95"/>
      <c r="WSW120" s="95"/>
      <c r="WSX120" s="95"/>
      <c r="WSY120" s="95"/>
      <c r="WSZ120" s="95"/>
      <c r="WTA120" s="95"/>
      <c r="WTB120" s="95"/>
      <c r="WTC120" s="95"/>
      <c r="WTD120" s="95"/>
      <c r="WTE120" s="95"/>
      <c r="WTF120" s="95"/>
      <c r="WTG120" s="95"/>
      <c r="WTH120" s="95"/>
      <c r="WTI120" s="95"/>
      <c r="WTJ120" s="95"/>
      <c r="WTK120" s="95"/>
      <c r="WTL120" s="95"/>
      <c r="WTM120" s="95"/>
      <c r="WTN120" s="95"/>
      <c r="WTO120" s="95"/>
      <c r="WTP120" s="95"/>
      <c r="WTQ120" s="95"/>
      <c r="WTR120" s="95"/>
      <c r="WTS120" s="95"/>
      <c r="WTT120" s="95"/>
      <c r="WTU120" s="95"/>
      <c r="WTV120" s="95"/>
      <c r="WTW120" s="95"/>
      <c r="WTX120" s="95"/>
      <c r="WTY120" s="95"/>
      <c r="WTZ120" s="95"/>
      <c r="WUA120" s="95"/>
      <c r="WUB120" s="95"/>
      <c r="WUC120" s="95"/>
      <c r="WUD120" s="95"/>
      <c r="WUE120" s="95"/>
      <c r="WUF120" s="95"/>
      <c r="WUG120" s="95"/>
      <c r="WUH120" s="95"/>
      <c r="WUI120" s="95"/>
      <c r="WUJ120" s="95"/>
      <c r="WUK120" s="95"/>
      <c r="WUL120" s="95"/>
      <c r="WUM120" s="95"/>
      <c r="WUN120" s="95"/>
      <c r="WUO120" s="95"/>
      <c r="WUP120" s="95"/>
      <c r="WUQ120" s="95"/>
      <c r="WUR120" s="95"/>
      <c r="WUS120" s="95"/>
      <c r="WUT120" s="95"/>
      <c r="WUU120" s="95"/>
      <c r="WUV120" s="95"/>
      <c r="WUW120" s="95"/>
      <c r="WUX120" s="95"/>
      <c r="WUY120" s="95"/>
      <c r="WUZ120" s="95"/>
      <c r="WVA120" s="95"/>
      <c r="WVB120" s="95"/>
      <c r="WVC120" s="95"/>
      <c r="WVD120" s="95"/>
      <c r="WVE120" s="95"/>
      <c r="WVF120" s="95"/>
      <c r="WVG120" s="95"/>
      <c r="WVH120" s="95"/>
      <c r="WVI120" s="95"/>
      <c r="WVJ120" s="95"/>
      <c r="WVK120" s="95"/>
      <c r="WVL120" s="95"/>
      <c r="WVM120" s="95"/>
      <c r="WVN120" s="95"/>
      <c r="WVO120" s="95"/>
      <c r="WVP120" s="95"/>
      <c r="WVQ120" s="95"/>
      <c r="WVR120" s="95"/>
      <c r="WVS120" s="95"/>
      <c r="WVT120" s="95"/>
      <c r="WVU120" s="95"/>
      <c r="WVV120" s="95"/>
      <c r="WVW120" s="95"/>
      <c r="WVX120" s="95"/>
      <c r="WVY120" s="95"/>
      <c r="WVZ120" s="95"/>
      <c r="WWA120" s="95"/>
      <c r="WWB120" s="95"/>
      <c r="WWC120" s="95"/>
      <c r="WWD120" s="95"/>
      <c r="WWE120" s="95"/>
      <c r="WWF120" s="95"/>
      <c r="WWG120" s="95"/>
      <c r="WWH120" s="95"/>
      <c r="WWI120" s="95"/>
      <c r="WWJ120" s="95"/>
      <c r="WWK120" s="95"/>
      <c r="WWL120" s="95"/>
      <c r="WWM120" s="95"/>
      <c r="WWN120" s="95"/>
      <c r="WWO120" s="95"/>
      <c r="WWP120" s="95"/>
      <c r="WWQ120" s="95"/>
      <c r="WWR120" s="95"/>
      <c r="WWS120" s="95"/>
      <c r="WWT120" s="95"/>
      <c r="WWU120" s="95"/>
      <c r="WWV120" s="95"/>
      <c r="WWW120" s="95"/>
      <c r="WWX120" s="95"/>
      <c r="WWY120" s="95"/>
      <c r="WWZ120" s="95"/>
      <c r="WXA120" s="95"/>
      <c r="WXB120" s="95"/>
      <c r="WXC120" s="95"/>
      <c r="WXD120" s="95"/>
      <c r="WXE120" s="95"/>
      <c r="WXF120" s="95"/>
      <c r="WXG120" s="95"/>
      <c r="WXH120" s="95"/>
      <c r="WXI120" s="95"/>
      <c r="WXJ120" s="95"/>
      <c r="WXK120" s="95"/>
      <c r="WXL120" s="95"/>
      <c r="WXM120" s="95"/>
      <c r="WXN120" s="95"/>
      <c r="WXO120" s="95"/>
      <c r="WXP120" s="95"/>
      <c r="WXQ120" s="95"/>
      <c r="WXR120" s="95"/>
      <c r="WXS120" s="95"/>
      <c r="WXT120" s="95"/>
      <c r="WXU120" s="95"/>
      <c r="WXV120" s="95"/>
      <c r="WXW120" s="95"/>
      <c r="WXX120" s="95"/>
      <c r="WXY120" s="95"/>
      <c r="WXZ120" s="95"/>
      <c r="WYA120" s="95"/>
      <c r="WYB120" s="95"/>
      <c r="WYC120" s="95"/>
      <c r="WYD120" s="95"/>
      <c r="WYE120" s="95"/>
      <c r="WYF120" s="95"/>
      <c r="WYG120" s="95"/>
      <c r="WYH120" s="95"/>
      <c r="WYI120" s="95"/>
      <c r="WYJ120" s="95"/>
      <c r="WYK120" s="95"/>
      <c r="WYL120" s="95"/>
      <c r="WYM120" s="95"/>
      <c r="WYN120" s="95"/>
      <c r="WYO120" s="95"/>
      <c r="WYP120" s="95"/>
      <c r="WYQ120" s="95"/>
      <c r="WYR120" s="95"/>
      <c r="WYS120" s="95"/>
      <c r="WYT120" s="95"/>
      <c r="WYU120" s="95"/>
      <c r="WYV120" s="95"/>
      <c r="WYW120" s="95"/>
      <c r="WYX120" s="95"/>
      <c r="WYY120" s="95"/>
      <c r="WYZ120" s="95"/>
      <c r="WZA120" s="95"/>
      <c r="WZB120" s="95"/>
      <c r="WZC120" s="95"/>
      <c r="WZD120" s="95"/>
      <c r="WZE120" s="95"/>
      <c r="WZF120" s="95"/>
      <c r="WZG120" s="95"/>
      <c r="WZH120" s="95"/>
      <c r="WZI120" s="95"/>
      <c r="WZJ120" s="95"/>
      <c r="WZK120" s="95"/>
      <c r="WZL120" s="95"/>
      <c r="WZM120" s="95"/>
      <c r="WZN120" s="95"/>
      <c r="WZO120" s="95"/>
      <c r="WZP120" s="95"/>
      <c r="WZQ120" s="95"/>
      <c r="WZR120" s="95"/>
      <c r="WZS120" s="95"/>
      <c r="WZT120" s="95"/>
      <c r="WZU120" s="95"/>
      <c r="WZV120" s="95"/>
      <c r="WZW120" s="95"/>
      <c r="WZX120" s="95"/>
      <c r="WZY120" s="95"/>
      <c r="WZZ120" s="95"/>
      <c r="XAA120" s="95"/>
      <c r="XAB120" s="95"/>
      <c r="XAC120" s="95"/>
      <c r="XAD120" s="95"/>
      <c r="XAE120" s="95"/>
      <c r="XAF120" s="95"/>
      <c r="XAG120" s="95"/>
      <c r="XAH120" s="95"/>
      <c r="XAI120" s="95"/>
      <c r="XAJ120" s="95"/>
      <c r="XAK120" s="95"/>
      <c r="XAL120" s="95"/>
      <c r="XAM120" s="95"/>
      <c r="XAN120" s="95"/>
      <c r="XAO120" s="95"/>
      <c r="XAP120" s="95"/>
      <c r="XAQ120" s="95"/>
      <c r="XAR120" s="95"/>
      <c r="XAS120" s="95"/>
      <c r="XAT120" s="95"/>
      <c r="XAU120" s="95"/>
      <c r="XAV120" s="95"/>
      <c r="XAW120" s="95"/>
      <c r="XAX120" s="95"/>
      <c r="XAY120" s="95"/>
      <c r="XAZ120" s="95"/>
      <c r="XBA120" s="95"/>
      <c r="XBB120" s="95"/>
      <c r="XBC120" s="95"/>
      <c r="XBD120" s="95"/>
      <c r="XBE120" s="95"/>
      <c r="XBF120" s="95"/>
      <c r="XBG120" s="95"/>
      <c r="XBH120" s="95"/>
      <c r="XBI120" s="95"/>
      <c r="XBJ120" s="95"/>
      <c r="XBK120" s="95"/>
      <c r="XBL120" s="95"/>
      <c r="XBM120" s="95"/>
      <c r="XBN120" s="95"/>
      <c r="XBO120" s="95"/>
      <c r="XBP120" s="95"/>
      <c r="XBQ120" s="95"/>
      <c r="XBR120" s="95"/>
      <c r="XBS120" s="95"/>
      <c r="XBT120" s="95"/>
      <c r="XBU120" s="95"/>
      <c r="XBV120" s="95"/>
      <c r="XBW120" s="95"/>
      <c r="XBX120" s="95"/>
      <c r="XBY120" s="95"/>
      <c r="XBZ120" s="95"/>
      <c r="XCA120" s="95"/>
      <c r="XCB120" s="95"/>
      <c r="XCC120" s="95"/>
      <c r="XCD120" s="95"/>
      <c r="XCE120" s="95"/>
      <c r="XCF120" s="95"/>
      <c r="XCG120" s="95"/>
      <c r="XCH120" s="95"/>
      <c r="XCI120" s="95"/>
      <c r="XCJ120" s="95"/>
      <c r="XCK120" s="95"/>
      <c r="XCL120" s="95"/>
      <c r="XCM120" s="95"/>
      <c r="XCN120" s="95"/>
      <c r="XCO120" s="95"/>
      <c r="XCP120" s="95"/>
      <c r="XCQ120" s="95"/>
      <c r="XCR120" s="95"/>
      <c r="XCS120" s="95"/>
      <c r="XCT120" s="95"/>
      <c r="XCU120" s="95"/>
      <c r="XCV120" s="95"/>
      <c r="XCW120" s="95"/>
      <c r="XCX120" s="95"/>
      <c r="XCY120" s="95"/>
      <c r="XCZ120" s="95"/>
      <c r="XDA120" s="95"/>
      <c r="XDB120" s="95"/>
      <c r="XDC120" s="95"/>
      <c r="XDD120" s="95"/>
      <c r="XDE120" s="95"/>
      <c r="XDF120" s="95"/>
      <c r="XDG120" s="95"/>
      <c r="XDH120" s="95"/>
      <c r="XDI120" s="95"/>
      <c r="XDJ120" s="95"/>
      <c r="XDK120" s="95"/>
      <c r="XDL120" s="95"/>
      <c r="XDM120" s="95"/>
      <c r="XDN120" s="95"/>
      <c r="XDO120" s="95"/>
      <c r="XDP120" s="95"/>
      <c r="XDQ120" s="95"/>
      <c r="XDR120" s="95"/>
      <c r="XDS120" s="95"/>
      <c r="XDT120" s="95"/>
      <c r="XDU120" s="95"/>
      <c r="XDV120" s="95"/>
      <c r="XDW120" s="95"/>
      <c r="XDX120" s="95"/>
      <c r="XDY120" s="95"/>
      <c r="XDZ120" s="95"/>
      <c r="XEA120" s="95"/>
      <c r="XEB120" s="95"/>
      <c r="XEC120" s="95"/>
      <c r="XED120" s="95"/>
      <c r="XEE120" s="95"/>
      <c r="XEF120" s="95"/>
      <c r="XEG120" s="95"/>
      <c r="XEH120" s="95"/>
      <c r="XEI120" s="95"/>
      <c r="XEJ120" s="95"/>
      <c r="XEK120" s="95"/>
      <c r="XEL120" s="95"/>
      <c r="XEM120" s="95"/>
      <c r="XEN120" s="95"/>
      <c r="XEO120" s="95"/>
      <c r="XEP120" s="95"/>
      <c r="XEQ120" s="95"/>
      <c r="XER120" s="95"/>
      <c r="XES120" s="95"/>
      <c r="XET120" s="95"/>
      <c r="XEU120" s="95"/>
      <c r="XEV120" s="95"/>
      <c r="XEW120" s="95"/>
      <c r="XEX120" s="95"/>
      <c r="XEY120" s="95"/>
      <c r="XEZ120" s="95"/>
      <c r="XFA120" s="95"/>
      <c r="XFB120" s="95"/>
      <c r="XFC120" s="95"/>
      <c r="XFD120" s="95"/>
    </row>
    <row r="121" spans="1:16384" ht="13.5" customHeight="1" x14ac:dyDescent="0.2">
      <c r="A121" s="85">
        <v>52161542</v>
      </c>
      <c r="B121" s="69" t="str">
        <f t="shared" ca="1" si="2"/>
        <v>Pantallas de plasma</v>
      </c>
      <c r="C121" s="81" t="s">
        <v>1449</v>
      </c>
      <c r="D121" s="81">
        <v>8</v>
      </c>
      <c r="E121" s="71">
        <v>6000</v>
      </c>
      <c r="F121" s="70">
        <f t="shared" ca="1" si="3"/>
        <v>48000</v>
      </c>
      <c r="G121" s="4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95"/>
      <c r="CN121" s="95"/>
      <c r="CO121" s="95"/>
      <c r="CP121" s="95"/>
      <c r="CQ121" s="95"/>
      <c r="CR121" s="95"/>
      <c r="CS121" s="95"/>
      <c r="CT121" s="95"/>
      <c r="CU121" s="95"/>
      <c r="CV121" s="95"/>
      <c r="CW121" s="95"/>
      <c r="CX121" s="95"/>
      <c r="CY121" s="95"/>
      <c r="CZ121" s="95"/>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95"/>
      <c r="EA121" s="95"/>
      <c r="EB121" s="95"/>
      <c r="EC121" s="95"/>
      <c r="ED121" s="95"/>
      <c r="EE121" s="95"/>
      <c r="EF121" s="95"/>
      <c r="EG121" s="95"/>
      <c r="EH121" s="95"/>
      <c r="EI121" s="95"/>
      <c r="EJ121" s="95"/>
      <c r="EK121" s="95"/>
      <c r="EL121" s="95"/>
      <c r="EM121" s="95"/>
      <c r="EN121" s="95"/>
      <c r="EO121" s="95"/>
      <c r="EP121" s="95"/>
      <c r="EQ121" s="95"/>
      <c r="ER121" s="95"/>
      <c r="ES121" s="95"/>
      <c r="ET121" s="95"/>
      <c r="EU121" s="95"/>
      <c r="EV121" s="95"/>
      <c r="EW121" s="95"/>
      <c r="EX121" s="95"/>
      <c r="EY121" s="95"/>
      <c r="EZ121" s="95"/>
      <c r="FA121" s="95"/>
      <c r="FB121" s="95"/>
      <c r="FC121" s="95"/>
      <c r="FD121" s="95"/>
      <c r="FE121" s="95"/>
      <c r="FF121" s="95"/>
      <c r="FG121" s="95"/>
      <c r="FH121" s="95"/>
      <c r="FI121" s="95"/>
      <c r="FJ121" s="95"/>
      <c r="FK121" s="95"/>
      <c r="FL121" s="95"/>
      <c r="FM121" s="95"/>
      <c r="FN121" s="95"/>
      <c r="FO121" s="95"/>
      <c r="FP121" s="95"/>
      <c r="FQ121" s="95"/>
      <c r="FR121" s="95"/>
      <c r="FS121" s="95"/>
      <c r="FT121" s="95"/>
      <c r="FU121" s="95"/>
      <c r="FV121" s="95"/>
      <c r="FW121" s="95"/>
      <c r="FX121" s="95"/>
      <c r="FY121" s="95"/>
      <c r="FZ121" s="95"/>
      <c r="GA121" s="95"/>
      <c r="GB121" s="95"/>
      <c r="GC121" s="95"/>
      <c r="GD121" s="95"/>
      <c r="GE121" s="95"/>
      <c r="GF121" s="95"/>
      <c r="GG121" s="95"/>
      <c r="GH121" s="95"/>
      <c r="GI121" s="95"/>
      <c r="GJ121" s="95"/>
      <c r="GK121" s="95"/>
      <c r="GL121" s="95"/>
      <c r="GM121" s="95"/>
      <c r="GN121" s="95"/>
      <c r="GO121" s="95"/>
      <c r="GP121" s="95"/>
      <c r="GQ121" s="95"/>
      <c r="GR121" s="95"/>
      <c r="GS121" s="95"/>
      <c r="GT121" s="95"/>
      <c r="GU121" s="95"/>
      <c r="GV121" s="95"/>
      <c r="GW121" s="95"/>
      <c r="GX121" s="95"/>
      <c r="GY121" s="95"/>
      <c r="GZ121" s="95"/>
      <c r="HA121" s="95"/>
      <c r="HB121" s="95"/>
      <c r="HC121" s="95"/>
      <c r="HD121" s="95"/>
      <c r="HE121" s="95"/>
      <c r="HF121" s="95"/>
      <c r="HG121" s="95"/>
      <c r="HH121" s="95"/>
      <c r="HI121" s="95"/>
      <c r="HJ121" s="95"/>
      <c r="HK121" s="95"/>
      <c r="HL121" s="95"/>
      <c r="HM121" s="95"/>
      <c r="HN121" s="95"/>
      <c r="HO121" s="95"/>
      <c r="HP121" s="95"/>
      <c r="HQ121" s="95"/>
      <c r="HR121" s="95"/>
      <c r="HS121" s="95"/>
      <c r="HT121" s="95"/>
      <c r="HU121" s="95"/>
      <c r="HV121" s="95"/>
      <c r="HW121" s="95"/>
      <c r="HX121" s="95"/>
      <c r="HY121" s="95"/>
      <c r="HZ121" s="95"/>
      <c r="IA121" s="95"/>
      <c r="IB121" s="95"/>
      <c r="IC121" s="95"/>
      <c r="ID121" s="95"/>
      <c r="IE121" s="95"/>
      <c r="IF121" s="95"/>
      <c r="IG121" s="95"/>
      <c r="IH121" s="95"/>
      <c r="II121" s="95"/>
      <c r="IJ121" s="95"/>
      <c r="IK121" s="95"/>
      <c r="IL121" s="95"/>
      <c r="IM121" s="95"/>
      <c r="IN121" s="95"/>
      <c r="IO121" s="95"/>
      <c r="IP121" s="95"/>
      <c r="IQ121" s="95"/>
      <c r="IR121" s="95"/>
      <c r="IS121" s="95"/>
      <c r="IT121" s="95"/>
      <c r="IU121" s="95"/>
      <c r="IV121" s="95"/>
      <c r="IW121" s="95"/>
      <c r="IX121" s="95"/>
      <c r="IY121" s="95"/>
      <c r="IZ121" s="95"/>
      <c r="JA121" s="95"/>
      <c r="JB121" s="95"/>
      <c r="JC121" s="95"/>
      <c r="JD121" s="95"/>
      <c r="JE121" s="95"/>
      <c r="JF121" s="95"/>
      <c r="JG121" s="95"/>
      <c r="JH121" s="95"/>
      <c r="JI121" s="95"/>
      <c r="JJ121" s="95"/>
      <c r="JK121" s="95"/>
      <c r="JL121" s="95"/>
      <c r="JM121" s="95"/>
      <c r="JN121" s="95"/>
      <c r="JO121" s="95"/>
      <c r="JP121" s="95"/>
      <c r="JQ121" s="95"/>
      <c r="JR121" s="95"/>
      <c r="JS121" s="95"/>
      <c r="JT121" s="95"/>
      <c r="JU121" s="95"/>
      <c r="JV121" s="95"/>
      <c r="JW121" s="95"/>
      <c r="JX121" s="95"/>
      <c r="JY121" s="95"/>
      <c r="JZ121" s="95"/>
      <c r="KA121" s="95"/>
      <c r="KB121" s="95"/>
      <c r="KC121" s="95"/>
      <c r="KD121" s="95"/>
      <c r="KE121" s="95"/>
      <c r="KF121" s="95"/>
      <c r="KG121" s="95"/>
      <c r="KH121" s="95"/>
      <c r="KI121" s="95"/>
      <c r="KJ121" s="95"/>
      <c r="KK121" s="95"/>
      <c r="KL121" s="95"/>
      <c r="KM121" s="95"/>
      <c r="KN121" s="95"/>
      <c r="KO121" s="95"/>
      <c r="KP121" s="95"/>
      <c r="KQ121" s="95"/>
      <c r="KR121" s="95"/>
      <c r="KS121" s="95"/>
      <c r="KT121" s="95"/>
      <c r="KU121" s="95"/>
      <c r="KV121" s="95"/>
      <c r="KW121" s="95"/>
      <c r="KX121" s="95"/>
      <c r="KY121" s="95"/>
      <c r="KZ121" s="95"/>
      <c r="LA121" s="95"/>
      <c r="LB121" s="95"/>
      <c r="LC121" s="95"/>
      <c r="LD121" s="95"/>
      <c r="LE121" s="95"/>
      <c r="LF121" s="95"/>
      <c r="LG121" s="95"/>
      <c r="LH121" s="95"/>
      <c r="LI121" s="95"/>
      <c r="LJ121" s="95"/>
      <c r="LK121" s="95"/>
      <c r="LL121" s="95"/>
      <c r="LM121" s="95"/>
      <c r="LN121" s="95"/>
      <c r="LO121" s="95"/>
      <c r="LP121" s="95"/>
      <c r="LQ121" s="95"/>
      <c r="LR121" s="95"/>
      <c r="LS121" s="95"/>
      <c r="LT121" s="95"/>
      <c r="LU121" s="95"/>
      <c r="LV121" s="95"/>
      <c r="LW121" s="95"/>
      <c r="LX121" s="95"/>
      <c r="LY121" s="95"/>
      <c r="LZ121" s="95"/>
      <c r="MA121" s="95"/>
      <c r="MB121" s="95"/>
      <c r="MC121" s="95"/>
      <c r="MD121" s="95"/>
      <c r="ME121" s="95"/>
      <c r="MF121" s="95"/>
      <c r="MG121" s="95"/>
      <c r="MH121" s="95"/>
      <c r="MI121" s="95"/>
      <c r="MJ121" s="95"/>
      <c r="MK121" s="95"/>
      <c r="ML121" s="95"/>
      <c r="MM121" s="95"/>
      <c r="MN121" s="95"/>
      <c r="MO121" s="95"/>
      <c r="MP121" s="95"/>
      <c r="MQ121" s="95"/>
      <c r="MR121" s="95"/>
      <c r="MS121" s="95"/>
      <c r="MT121" s="95"/>
      <c r="MU121" s="95"/>
      <c r="MV121" s="95"/>
      <c r="MW121" s="95"/>
      <c r="MX121" s="95"/>
      <c r="MY121" s="95"/>
      <c r="MZ121" s="95"/>
      <c r="NA121" s="95"/>
      <c r="NB121" s="95"/>
      <c r="NC121" s="95"/>
      <c r="ND121" s="95"/>
      <c r="NE121" s="95"/>
      <c r="NF121" s="95"/>
      <c r="NG121" s="95"/>
      <c r="NH121" s="95"/>
      <c r="NI121" s="95"/>
      <c r="NJ121" s="95"/>
      <c r="NK121" s="95"/>
      <c r="NL121" s="95"/>
      <c r="NM121" s="95"/>
      <c r="NN121" s="95"/>
      <c r="NO121" s="95"/>
      <c r="NP121" s="95"/>
      <c r="NQ121" s="95"/>
      <c r="NR121" s="95"/>
      <c r="NS121" s="95"/>
      <c r="NT121" s="95"/>
      <c r="NU121" s="95"/>
      <c r="NV121" s="95"/>
      <c r="NW121" s="95"/>
      <c r="NX121" s="95"/>
      <c r="NY121" s="95"/>
      <c r="NZ121" s="95"/>
      <c r="OA121" s="95"/>
      <c r="OB121" s="95"/>
      <c r="OC121" s="95"/>
      <c r="OD121" s="95"/>
      <c r="OE121" s="95"/>
      <c r="OF121" s="95"/>
      <c r="OG121" s="95"/>
      <c r="OH121" s="95"/>
      <c r="OI121" s="95"/>
      <c r="OJ121" s="95"/>
      <c r="OK121" s="95"/>
      <c r="OL121" s="95"/>
      <c r="OM121" s="95"/>
      <c r="ON121" s="95"/>
      <c r="OO121" s="95"/>
      <c r="OP121" s="95"/>
      <c r="OQ121" s="95"/>
      <c r="OR121" s="95"/>
      <c r="OS121" s="95"/>
      <c r="OT121" s="95"/>
      <c r="OU121" s="95"/>
      <c r="OV121" s="95"/>
      <c r="OW121" s="95"/>
      <c r="OX121" s="95"/>
      <c r="OY121" s="95"/>
      <c r="OZ121" s="95"/>
      <c r="PA121" s="95"/>
      <c r="PB121" s="95"/>
      <c r="PC121" s="95"/>
      <c r="PD121" s="95"/>
      <c r="PE121" s="95"/>
      <c r="PF121" s="95"/>
      <c r="PG121" s="95"/>
      <c r="PH121" s="95"/>
      <c r="PI121" s="95"/>
      <c r="PJ121" s="95"/>
      <c r="PK121" s="95"/>
      <c r="PL121" s="95"/>
      <c r="PM121" s="95"/>
      <c r="PN121" s="95"/>
      <c r="PO121" s="95"/>
      <c r="PP121" s="95"/>
      <c r="PQ121" s="95"/>
      <c r="PR121" s="95"/>
      <c r="PS121" s="95"/>
      <c r="PT121" s="95"/>
      <c r="PU121" s="95"/>
      <c r="PV121" s="95"/>
      <c r="PW121" s="95"/>
      <c r="PX121" s="95"/>
      <c r="PY121" s="95"/>
      <c r="PZ121" s="95"/>
      <c r="QA121" s="95"/>
      <c r="QB121" s="95"/>
      <c r="QC121" s="95"/>
      <c r="QD121" s="95"/>
      <c r="QE121" s="95"/>
      <c r="QF121" s="95"/>
      <c r="QG121" s="95"/>
      <c r="QH121" s="95"/>
      <c r="QI121" s="95"/>
      <c r="QJ121" s="95"/>
      <c r="QK121" s="95"/>
      <c r="QL121" s="95"/>
      <c r="QM121" s="95"/>
      <c r="QN121" s="95"/>
      <c r="QO121" s="95"/>
      <c r="QP121" s="95"/>
      <c r="QQ121" s="95"/>
      <c r="QR121" s="95"/>
      <c r="QS121" s="95"/>
      <c r="QT121" s="95"/>
      <c r="QU121" s="95"/>
      <c r="QV121" s="95"/>
      <c r="QW121" s="95"/>
      <c r="QX121" s="95"/>
      <c r="QY121" s="95"/>
      <c r="QZ121" s="95"/>
      <c r="RA121" s="95"/>
      <c r="RB121" s="95"/>
      <c r="RC121" s="95"/>
      <c r="RD121" s="95"/>
      <c r="RE121" s="95"/>
      <c r="RF121" s="95"/>
      <c r="RG121" s="95"/>
      <c r="RH121" s="95"/>
      <c r="RI121" s="95"/>
      <c r="RJ121" s="95"/>
      <c r="RK121" s="95"/>
      <c r="RL121" s="95"/>
      <c r="RM121" s="95"/>
      <c r="RN121" s="95"/>
      <c r="RO121" s="95"/>
      <c r="RP121" s="95"/>
      <c r="RQ121" s="95"/>
      <c r="RR121" s="95"/>
      <c r="RS121" s="95"/>
      <c r="RT121" s="95"/>
      <c r="RU121" s="95"/>
      <c r="RV121" s="95"/>
      <c r="RW121" s="95"/>
      <c r="RX121" s="95"/>
      <c r="RY121" s="95"/>
      <c r="RZ121" s="95"/>
      <c r="SA121" s="95"/>
      <c r="SB121" s="95"/>
      <c r="SC121" s="95"/>
      <c r="SD121" s="95"/>
      <c r="SE121" s="95"/>
      <c r="SF121" s="95"/>
      <c r="SG121" s="95"/>
      <c r="SH121" s="95"/>
      <c r="SI121" s="95"/>
      <c r="SJ121" s="95"/>
      <c r="SK121" s="95"/>
      <c r="SL121" s="95"/>
      <c r="SM121" s="95"/>
      <c r="SN121" s="95"/>
      <c r="SO121" s="95"/>
      <c r="SP121" s="95"/>
      <c r="SQ121" s="95"/>
      <c r="SR121" s="95"/>
      <c r="SS121" s="95"/>
      <c r="ST121" s="95"/>
      <c r="SU121" s="95"/>
      <c r="SV121" s="95"/>
      <c r="SW121" s="95"/>
      <c r="SX121" s="95"/>
      <c r="SY121" s="95"/>
      <c r="SZ121" s="95"/>
      <c r="TA121" s="95"/>
      <c r="TB121" s="95"/>
      <c r="TC121" s="95"/>
      <c r="TD121" s="95"/>
      <c r="TE121" s="95"/>
      <c r="TF121" s="95"/>
      <c r="TG121" s="95"/>
      <c r="TH121" s="95"/>
      <c r="TI121" s="95"/>
      <c r="TJ121" s="95"/>
      <c r="TK121" s="95"/>
      <c r="TL121" s="95"/>
      <c r="TM121" s="95"/>
      <c r="TN121" s="95"/>
      <c r="TO121" s="95"/>
      <c r="TP121" s="95"/>
      <c r="TQ121" s="95"/>
      <c r="TR121" s="95"/>
      <c r="TS121" s="95"/>
      <c r="TT121" s="95"/>
      <c r="TU121" s="95"/>
      <c r="TV121" s="95"/>
      <c r="TW121" s="95"/>
      <c r="TX121" s="95"/>
      <c r="TY121" s="95"/>
      <c r="TZ121" s="95"/>
      <c r="UA121" s="95"/>
      <c r="UB121" s="95"/>
      <c r="UC121" s="95"/>
      <c r="UD121" s="95"/>
      <c r="UE121" s="95"/>
      <c r="UF121" s="95"/>
      <c r="UG121" s="95"/>
      <c r="UH121" s="95"/>
      <c r="UI121" s="95"/>
      <c r="UJ121" s="95"/>
      <c r="UK121" s="95"/>
      <c r="UL121" s="95"/>
      <c r="UM121" s="95"/>
      <c r="UN121" s="95"/>
      <c r="UO121" s="95"/>
      <c r="UP121" s="95"/>
      <c r="UQ121" s="95"/>
      <c r="UR121" s="95"/>
      <c r="US121" s="95"/>
      <c r="UT121" s="95"/>
      <c r="UU121" s="95"/>
      <c r="UV121" s="95"/>
      <c r="UW121" s="95"/>
      <c r="UX121" s="95"/>
      <c r="UY121" s="95"/>
      <c r="UZ121" s="95"/>
      <c r="VA121" s="95"/>
      <c r="VB121" s="95"/>
      <c r="VC121" s="95"/>
      <c r="VD121" s="95"/>
      <c r="VE121" s="95"/>
      <c r="VF121" s="95"/>
      <c r="VG121" s="95"/>
      <c r="VH121" s="95"/>
      <c r="VI121" s="95"/>
      <c r="VJ121" s="95"/>
      <c r="VK121" s="95"/>
      <c r="VL121" s="95"/>
      <c r="VM121" s="95"/>
      <c r="VN121" s="95"/>
      <c r="VO121" s="95"/>
      <c r="VP121" s="95"/>
      <c r="VQ121" s="95"/>
      <c r="VR121" s="95"/>
      <c r="VS121" s="95"/>
      <c r="VT121" s="95"/>
      <c r="VU121" s="95"/>
      <c r="VV121" s="95"/>
      <c r="VW121" s="95"/>
      <c r="VX121" s="95"/>
      <c r="VY121" s="95"/>
      <c r="VZ121" s="95"/>
      <c r="WA121" s="95"/>
      <c r="WB121" s="95"/>
      <c r="WC121" s="95"/>
      <c r="WD121" s="95"/>
      <c r="WE121" s="95"/>
      <c r="WF121" s="95"/>
      <c r="WG121" s="95"/>
      <c r="WH121" s="95"/>
      <c r="WI121" s="95"/>
      <c r="WJ121" s="95"/>
      <c r="WK121" s="95"/>
      <c r="WL121" s="95"/>
      <c r="WM121" s="95"/>
      <c r="WN121" s="95"/>
      <c r="WO121" s="95"/>
      <c r="WP121" s="95"/>
      <c r="WQ121" s="95"/>
      <c r="WR121" s="95"/>
      <c r="WS121" s="95"/>
      <c r="WT121" s="95"/>
      <c r="WU121" s="95"/>
      <c r="WV121" s="95"/>
      <c r="WW121" s="95"/>
      <c r="WX121" s="95"/>
      <c r="WY121" s="95"/>
      <c r="WZ121" s="95"/>
      <c r="XA121" s="95"/>
      <c r="XB121" s="95"/>
      <c r="XC121" s="95"/>
      <c r="XD121" s="95"/>
      <c r="XE121" s="95"/>
      <c r="XF121" s="95"/>
      <c r="XG121" s="95"/>
      <c r="XH121" s="95"/>
      <c r="XI121" s="95"/>
      <c r="XJ121" s="95"/>
      <c r="XK121" s="95"/>
      <c r="XL121" s="95"/>
      <c r="XM121" s="95"/>
      <c r="XN121" s="95"/>
      <c r="XO121" s="95"/>
      <c r="XP121" s="95"/>
      <c r="XQ121" s="95"/>
      <c r="XR121" s="95"/>
      <c r="XS121" s="95"/>
      <c r="XT121" s="95"/>
      <c r="XU121" s="95"/>
      <c r="XV121" s="95"/>
      <c r="XW121" s="95"/>
      <c r="XX121" s="95"/>
      <c r="XY121" s="95"/>
      <c r="XZ121" s="95"/>
      <c r="YA121" s="95"/>
      <c r="YB121" s="95"/>
      <c r="YC121" s="95"/>
      <c r="YD121" s="95"/>
      <c r="YE121" s="95"/>
      <c r="YF121" s="95"/>
      <c r="YG121" s="95"/>
      <c r="YH121" s="95"/>
      <c r="YI121" s="95"/>
      <c r="YJ121" s="95"/>
      <c r="YK121" s="95"/>
      <c r="YL121" s="95"/>
      <c r="YM121" s="95"/>
      <c r="YN121" s="95"/>
      <c r="YO121" s="95"/>
      <c r="YP121" s="95"/>
      <c r="YQ121" s="95"/>
      <c r="YR121" s="95"/>
      <c r="YS121" s="95"/>
      <c r="YT121" s="95"/>
      <c r="YU121" s="95"/>
      <c r="YV121" s="95"/>
      <c r="YW121" s="95"/>
      <c r="YX121" s="95"/>
      <c r="YY121" s="95"/>
      <c r="YZ121" s="95"/>
      <c r="ZA121" s="95"/>
      <c r="ZB121" s="95"/>
      <c r="ZC121" s="95"/>
      <c r="ZD121" s="95"/>
      <c r="ZE121" s="95"/>
      <c r="ZF121" s="95"/>
      <c r="ZG121" s="95"/>
      <c r="ZH121" s="95"/>
      <c r="ZI121" s="95"/>
      <c r="ZJ121" s="95"/>
      <c r="ZK121" s="95"/>
      <c r="ZL121" s="95"/>
      <c r="ZM121" s="95"/>
      <c r="ZN121" s="95"/>
      <c r="ZO121" s="95"/>
      <c r="ZP121" s="95"/>
      <c r="ZQ121" s="95"/>
      <c r="ZR121" s="95"/>
      <c r="ZS121" s="95"/>
      <c r="ZT121" s="95"/>
      <c r="ZU121" s="95"/>
      <c r="ZV121" s="95"/>
      <c r="ZW121" s="95"/>
      <c r="ZX121" s="95"/>
      <c r="ZY121" s="95"/>
      <c r="ZZ121" s="95"/>
      <c r="AAA121" s="95"/>
      <c r="AAB121" s="95"/>
      <c r="AAC121" s="95"/>
      <c r="AAD121" s="95"/>
      <c r="AAE121" s="95"/>
      <c r="AAF121" s="95"/>
      <c r="AAG121" s="95"/>
      <c r="AAH121" s="95"/>
      <c r="AAI121" s="95"/>
      <c r="AAJ121" s="95"/>
      <c r="AAK121" s="95"/>
      <c r="AAL121" s="95"/>
      <c r="AAM121" s="95"/>
      <c r="AAN121" s="95"/>
      <c r="AAO121" s="95"/>
      <c r="AAP121" s="95"/>
      <c r="AAQ121" s="95"/>
      <c r="AAR121" s="95"/>
      <c r="AAS121" s="95"/>
      <c r="AAT121" s="95"/>
      <c r="AAU121" s="95"/>
      <c r="AAV121" s="95"/>
      <c r="AAW121" s="95"/>
      <c r="AAX121" s="95"/>
      <c r="AAY121" s="95"/>
      <c r="AAZ121" s="95"/>
      <c r="ABA121" s="95"/>
      <c r="ABB121" s="95"/>
      <c r="ABC121" s="95"/>
      <c r="ABD121" s="95"/>
      <c r="ABE121" s="95"/>
      <c r="ABF121" s="95"/>
      <c r="ABG121" s="95"/>
      <c r="ABH121" s="95"/>
      <c r="ABI121" s="95"/>
      <c r="ABJ121" s="95"/>
      <c r="ABK121" s="95"/>
      <c r="ABL121" s="95"/>
      <c r="ABM121" s="95"/>
      <c r="ABN121" s="95"/>
      <c r="ABO121" s="95"/>
      <c r="ABP121" s="95"/>
      <c r="ABQ121" s="95"/>
      <c r="ABR121" s="95"/>
      <c r="ABS121" s="95"/>
      <c r="ABT121" s="95"/>
      <c r="ABU121" s="95"/>
      <c r="ABV121" s="95"/>
      <c r="ABW121" s="95"/>
      <c r="ABX121" s="95"/>
      <c r="ABY121" s="95"/>
      <c r="ABZ121" s="95"/>
      <c r="ACA121" s="95"/>
      <c r="ACB121" s="95"/>
      <c r="ACC121" s="95"/>
      <c r="ACD121" s="95"/>
      <c r="ACE121" s="95"/>
      <c r="ACF121" s="95"/>
      <c r="ACG121" s="95"/>
      <c r="ACH121" s="95"/>
      <c r="ACI121" s="95"/>
      <c r="ACJ121" s="95"/>
      <c r="ACK121" s="95"/>
      <c r="ACL121" s="95"/>
      <c r="ACM121" s="95"/>
      <c r="ACN121" s="95"/>
      <c r="ACO121" s="95"/>
      <c r="ACP121" s="95"/>
      <c r="ACQ121" s="95"/>
      <c r="ACR121" s="95"/>
      <c r="ACS121" s="95"/>
      <c r="ACT121" s="95"/>
      <c r="ACU121" s="95"/>
      <c r="ACV121" s="95"/>
      <c r="ACW121" s="95"/>
      <c r="ACX121" s="95"/>
      <c r="ACY121" s="95"/>
      <c r="ACZ121" s="95"/>
      <c r="ADA121" s="95"/>
      <c r="ADB121" s="95"/>
      <c r="ADC121" s="95"/>
      <c r="ADD121" s="95"/>
      <c r="ADE121" s="95"/>
      <c r="ADF121" s="95"/>
      <c r="ADG121" s="95"/>
      <c r="ADH121" s="95"/>
      <c r="ADI121" s="95"/>
      <c r="ADJ121" s="95"/>
      <c r="ADK121" s="95"/>
      <c r="ADL121" s="95"/>
      <c r="ADM121" s="95"/>
      <c r="ADN121" s="95"/>
      <c r="ADO121" s="95"/>
      <c r="ADP121" s="95"/>
      <c r="ADQ121" s="95"/>
      <c r="ADR121" s="95"/>
      <c r="ADS121" s="95"/>
      <c r="ADT121" s="95"/>
      <c r="ADU121" s="95"/>
      <c r="ADV121" s="95"/>
      <c r="ADW121" s="95"/>
      <c r="ADX121" s="95"/>
      <c r="ADY121" s="95"/>
      <c r="ADZ121" s="95"/>
      <c r="AEA121" s="95"/>
      <c r="AEB121" s="95"/>
      <c r="AEC121" s="95"/>
      <c r="AED121" s="95"/>
      <c r="AEE121" s="95"/>
      <c r="AEF121" s="95"/>
      <c r="AEG121" s="95"/>
      <c r="AEH121" s="95"/>
      <c r="AEI121" s="95"/>
      <c r="AEJ121" s="95"/>
      <c r="AEK121" s="95"/>
      <c r="AEL121" s="95"/>
      <c r="AEM121" s="95"/>
      <c r="AEN121" s="95"/>
      <c r="AEO121" s="95"/>
      <c r="AEP121" s="95"/>
      <c r="AEQ121" s="95"/>
      <c r="AER121" s="95"/>
      <c r="AES121" s="95"/>
      <c r="AET121" s="95"/>
      <c r="AEU121" s="95"/>
      <c r="AEV121" s="95"/>
      <c r="AEW121" s="95"/>
      <c r="AEX121" s="95"/>
      <c r="AEY121" s="95"/>
      <c r="AEZ121" s="95"/>
      <c r="AFA121" s="95"/>
      <c r="AFB121" s="95"/>
      <c r="AFC121" s="95"/>
      <c r="AFD121" s="95"/>
      <c r="AFE121" s="95"/>
      <c r="AFF121" s="95"/>
      <c r="AFG121" s="95"/>
      <c r="AFH121" s="95"/>
      <c r="AFI121" s="95"/>
      <c r="AFJ121" s="95"/>
      <c r="AFK121" s="95"/>
      <c r="AFL121" s="95"/>
      <c r="AFM121" s="95"/>
      <c r="AFN121" s="95"/>
      <c r="AFO121" s="95"/>
      <c r="AFP121" s="95"/>
      <c r="AFQ121" s="95"/>
      <c r="AFR121" s="95"/>
      <c r="AFS121" s="95"/>
      <c r="AFT121" s="95"/>
      <c r="AFU121" s="95"/>
      <c r="AFV121" s="95"/>
      <c r="AFW121" s="95"/>
      <c r="AFX121" s="95"/>
      <c r="AFY121" s="95"/>
      <c r="AFZ121" s="95"/>
      <c r="AGA121" s="95"/>
      <c r="AGB121" s="95"/>
      <c r="AGC121" s="95"/>
      <c r="AGD121" s="95"/>
      <c r="AGE121" s="95"/>
      <c r="AGF121" s="95"/>
      <c r="AGG121" s="95"/>
      <c r="AGH121" s="95"/>
      <c r="AGI121" s="95"/>
      <c r="AGJ121" s="95"/>
      <c r="AGK121" s="95"/>
      <c r="AGL121" s="95"/>
      <c r="AGM121" s="95"/>
      <c r="AGN121" s="95"/>
      <c r="AGO121" s="95"/>
      <c r="AGP121" s="95"/>
      <c r="AGQ121" s="95"/>
      <c r="AGR121" s="95"/>
      <c r="AGS121" s="95"/>
      <c r="AGT121" s="95"/>
      <c r="AGU121" s="95"/>
      <c r="AGV121" s="95"/>
      <c r="AGW121" s="95"/>
      <c r="AGX121" s="95"/>
      <c r="AGY121" s="95"/>
      <c r="AGZ121" s="95"/>
      <c r="AHA121" s="95"/>
      <c r="AHB121" s="95"/>
      <c r="AHC121" s="95"/>
      <c r="AHD121" s="95"/>
      <c r="AHE121" s="95"/>
      <c r="AHF121" s="95"/>
      <c r="AHG121" s="95"/>
      <c r="AHH121" s="95"/>
      <c r="AHI121" s="95"/>
      <c r="AHJ121" s="95"/>
      <c r="AHK121" s="95"/>
      <c r="AHL121" s="95"/>
      <c r="AHM121" s="95"/>
      <c r="AHN121" s="95"/>
      <c r="AHO121" s="95"/>
      <c r="AHP121" s="95"/>
      <c r="AHQ121" s="95"/>
      <c r="AHR121" s="95"/>
      <c r="AHS121" s="95"/>
      <c r="AHT121" s="95"/>
      <c r="AHU121" s="95"/>
      <c r="AHV121" s="95"/>
      <c r="AHW121" s="95"/>
      <c r="AHX121" s="95"/>
      <c r="AHY121" s="95"/>
      <c r="AHZ121" s="95"/>
      <c r="AIA121" s="95"/>
      <c r="AIB121" s="95"/>
      <c r="AIC121" s="95"/>
      <c r="AID121" s="95"/>
      <c r="AIE121" s="95"/>
      <c r="AIF121" s="95"/>
      <c r="AIG121" s="95"/>
      <c r="AIH121" s="95"/>
      <c r="AII121" s="95"/>
      <c r="AIJ121" s="95"/>
      <c r="AIK121" s="95"/>
      <c r="AIL121" s="95"/>
      <c r="AIM121" s="95"/>
      <c r="AIN121" s="95"/>
      <c r="AIO121" s="95"/>
      <c r="AIP121" s="95"/>
      <c r="AIQ121" s="95"/>
      <c r="AIR121" s="95"/>
      <c r="AIS121" s="95"/>
      <c r="AIT121" s="95"/>
      <c r="AIU121" s="95"/>
      <c r="AIV121" s="95"/>
      <c r="AIW121" s="95"/>
      <c r="AIX121" s="95"/>
      <c r="AIY121" s="95"/>
      <c r="AIZ121" s="95"/>
      <c r="AJA121" s="95"/>
      <c r="AJB121" s="95"/>
      <c r="AJC121" s="95"/>
      <c r="AJD121" s="95"/>
      <c r="AJE121" s="95"/>
      <c r="AJF121" s="95"/>
      <c r="AJG121" s="95"/>
      <c r="AJH121" s="95"/>
      <c r="AJI121" s="95"/>
      <c r="AJJ121" s="95"/>
      <c r="AJK121" s="95"/>
      <c r="AJL121" s="95"/>
      <c r="AJM121" s="95"/>
      <c r="AJN121" s="95"/>
      <c r="AJO121" s="95"/>
      <c r="AJP121" s="95"/>
      <c r="AJQ121" s="95"/>
      <c r="AJR121" s="95"/>
      <c r="AJS121" s="95"/>
      <c r="AJT121" s="95"/>
      <c r="AJU121" s="95"/>
      <c r="AJV121" s="95"/>
      <c r="AJW121" s="95"/>
      <c r="AJX121" s="95"/>
      <c r="AJY121" s="95"/>
      <c r="AJZ121" s="95"/>
      <c r="AKA121" s="95"/>
      <c r="AKB121" s="95"/>
      <c r="AKC121" s="95"/>
      <c r="AKD121" s="95"/>
      <c r="AKE121" s="95"/>
      <c r="AKF121" s="95"/>
      <c r="AKG121" s="95"/>
      <c r="AKH121" s="95"/>
      <c r="AKI121" s="95"/>
      <c r="AKJ121" s="95"/>
      <c r="AKK121" s="95"/>
      <c r="AKL121" s="95"/>
      <c r="AKM121" s="95"/>
      <c r="AKN121" s="95"/>
      <c r="AKO121" s="95"/>
      <c r="AKP121" s="95"/>
      <c r="AKQ121" s="95"/>
      <c r="AKR121" s="95"/>
      <c r="AKS121" s="95"/>
      <c r="AKT121" s="95"/>
      <c r="AKU121" s="95"/>
      <c r="AKV121" s="95"/>
      <c r="AKW121" s="95"/>
      <c r="AKX121" s="95"/>
      <c r="AKY121" s="95"/>
      <c r="AKZ121" s="95"/>
      <c r="ALA121" s="95"/>
      <c r="ALB121" s="95"/>
      <c r="ALC121" s="95"/>
      <c r="ALD121" s="95"/>
      <c r="ALE121" s="95"/>
      <c r="ALF121" s="95"/>
      <c r="ALG121" s="95"/>
      <c r="ALH121" s="95"/>
      <c r="ALI121" s="95"/>
      <c r="ALJ121" s="95"/>
      <c r="ALK121" s="95"/>
      <c r="ALL121" s="95"/>
      <c r="ALM121" s="95"/>
      <c r="ALN121" s="95"/>
      <c r="ALO121" s="95"/>
      <c r="ALP121" s="95"/>
      <c r="ALQ121" s="95"/>
      <c r="ALR121" s="95"/>
      <c r="ALS121" s="95"/>
      <c r="ALT121" s="95"/>
      <c r="ALU121" s="95"/>
      <c r="ALV121" s="95"/>
      <c r="ALW121" s="95"/>
      <c r="ALX121" s="95"/>
      <c r="ALY121" s="95"/>
      <c r="ALZ121" s="95"/>
      <c r="AMA121" s="95"/>
      <c r="AMB121" s="95"/>
      <c r="AMC121" s="95"/>
      <c r="AMD121" s="95"/>
      <c r="AME121" s="95"/>
      <c r="AMF121" s="95"/>
      <c r="AMG121" s="95"/>
      <c r="AMH121" s="95"/>
      <c r="AMI121" s="95"/>
      <c r="AMJ121" s="95"/>
      <c r="AMK121" s="95"/>
      <c r="AML121" s="95"/>
      <c r="AMM121" s="95"/>
      <c r="AMN121" s="95"/>
      <c r="AMO121" s="95"/>
      <c r="AMP121" s="95"/>
      <c r="AMQ121" s="95"/>
      <c r="AMR121" s="95"/>
      <c r="AMS121" s="95"/>
      <c r="AMT121" s="95"/>
      <c r="AMU121" s="95"/>
      <c r="AMV121" s="95"/>
      <c r="AMW121" s="95"/>
      <c r="AMX121" s="95"/>
      <c r="AMY121" s="95"/>
      <c r="AMZ121" s="95"/>
      <c r="ANA121" s="95"/>
      <c r="ANB121" s="95"/>
      <c r="ANC121" s="95"/>
      <c r="AND121" s="95"/>
      <c r="ANE121" s="95"/>
      <c r="ANF121" s="95"/>
      <c r="ANG121" s="95"/>
      <c r="ANH121" s="95"/>
      <c r="ANI121" s="95"/>
      <c r="ANJ121" s="95"/>
      <c r="ANK121" s="95"/>
      <c r="ANL121" s="95"/>
      <c r="ANM121" s="95"/>
      <c r="ANN121" s="95"/>
      <c r="ANO121" s="95"/>
      <c r="ANP121" s="95"/>
      <c r="ANQ121" s="95"/>
      <c r="ANR121" s="95"/>
      <c r="ANS121" s="95"/>
      <c r="ANT121" s="95"/>
      <c r="ANU121" s="95"/>
      <c r="ANV121" s="95"/>
      <c r="ANW121" s="95"/>
      <c r="ANX121" s="95"/>
      <c r="ANY121" s="95"/>
      <c r="ANZ121" s="95"/>
      <c r="AOA121" s="95"/>
      <c r="AOB121" s="95"/>
      <c r="AOC121" s="95"/>
      <c r="AOD121" s="95"/>
      <c r="AOE121" s="95"/>
      <c r="AOF121" s="95"/>
      <c r="AOG121" s="95"/>
      <c r="AOH121" s="95"/>
      <c r="AOI121" s="95"/>
      <c r="AOJ121" s="95"/>
      <c r="AOK121" s="95"/>
      <c r="AOL121" s="95"/>
      <c r="AOM121" s="95"/>
      <c r="AON121" s="95"/>
      <c r="AOO121" s="95"/>
      <c r="AOP121" s="95"/>
      <c r="AOQ121" s="95"/>
      <c r="AOR121" s="95"/>
      <c r="AOS121" s="95"/>
      <c r="AOT121" s="95"/>
      <c r="AOU121" s="95"/>
      <c r="AOV121" s="95"/>
      <c r="AOW121" s="95"/>
      <c r="AOX121" s="95"/>
      <c r="AOY121" s="95"/>
      <c r="AOZ121" s="95"/>
      <c r="APA121" s="95"/>
      <c r="APB121" s="95"/>
      <c r="APC121" s="95"/>
      <c r="APD121" s="95"/>
      <c r="APE121" s="95"/>
      <c r="APF121" s="95"/>
      <c r="APG121" s="95"/>
      <c r="APH121" s="95"/>
      <c r="API121" s="95"/>
      <c r="APJ121" s="95"/>
      <c r="APK121" s="95"/>
      <c r="APL121" s="95"/>
      <c r="APM121" s="95"/>
      <c r="APN121" s="95"/>
      <c r="APO121" s="95"/>
      <c r="APP121" s="95"/>
      <c r="APQ121" s="95"/>
      <c r="APR121" s="95"/>
      <c r="APS121" s="95"/>
      <c r="APT121" s="95"/>
      <c r="APU121" s="95"/>
      <c r="APV121" s="95"/>
      <c r="APW121" s="95"/>
      <c r="APX121" s="95"/>
      <c r="APY121" s="95"/>
      <c r="APZ121" s="95"/>
      <c r="AQA121" s="95"/>
      <c r="AQB121" s="95"/>
      <c r="AQC121" s="95"/>
      <c r="AQD121" s="95"/>
      <c r="AQE121" s="95"/>
      <c r="AQF121" s="95"/>
      <c r="AQG121" s="95"/>
      <c r="AQH121" s="95"/>
      <c r="AQI121" s="95"/>
      <c r="AQJ121" s="95"/>
      <c r="AQK121" s="95"/>
      <c r="AQL121" s="95"/>
      <c r="AQM121" s="95"/>
      <c r="AQN121" s="95"/>
      <c r="AQO121" s="95"/>
      <c r="AQP121" s="95"/>
      <c r="AQQ121" s="95"/>
      <c r="AQR121" s="95"/>
      <c r="AQS121" s="95"/>
      <c r="AQT121" s="95"/>
      <c r="AQU121" s="95"/>
      <c r="AQV121" s="95"/>
      <c r="AQW121" s="95"/>
      <c r="AQX121" s="95"/>
      <c r="AQY121" s="95"/>
      <c r="AQZ121" s="95"/>
      <c r="ARA121" s="95"/>
      <c r="ARB121" s="95"/>
      <c r="ARC121" s="95"/>
      <c r="ARD121" s="95"/>
      <c r="ARE121" s="95"/>
      <c r="ARF121" s="95"/>
      <c r="ARG121" s="95"/>
      <c r="ARH121" s="95"/>
      <c r="ARI121" s="95"/>
      <c r="ARJ121" s="95"/>
      <c r="ARK121" s="95"/>
      <c r="ARL121" s="95"/>
      <c r="ARM121" s="95"/>
      <c r="ARN121" s="95"/>
      <c r="ARO121" s="95"/>
      <c r="ARP121" s="95"/>
      <c r="ARQ121" s="95"/>
      <c r="ARR121" s="95"/>
      <c r="ARS121" s="95"/>
      <c r="ART121" s="95"/>
      <c r="ARU121" s="95"/>
      <c r="ARV121" s="95"/>
      <c r="ARW121" s="95"/>
      <c r="ARX121" s="95"/>
      <c r="ARY121" s="95"/>
      <c r="ARZ121" s="95"/>
      <c r="ASA121" s="95"/>
      <c r="ASB121" s="95"/>
      <c r="ASC121" s="95"/>
      <c r="ASD121" s="95"/>
      <c r="ASE121" s="95"/>
      <c r="ASF121" s="95"/>
      <c r="ASG121" s="95"/>
      <c r="ASH121" s="95"/>
      <c r="ASI121" s="95"/>
      <c r="ASJ121" s="95"/>
      <c r="ASK121" s="95"/>
      <c r="ASL121" s="95"/>
      <c r="ASM121" s="95"/>
      <c r="ASN121" s="95"/>
      <c r="ASO121" s="95"/>
      <c r="ASP121" s="95"/>
      <c r="ASQ121" s="95"/>
      <c r="ASR121" s="95"/>
      <c r="ASS121" s="95"/>
      <c r="AST121" s="95"/>
      <c r="ASU121" s="95"/>
      <c r="ASV121" s="95"/>
      <c r="ASW121" s="95"/>
      <c r="ASX121" s="95"/>
      <c r="ASY121" s="95"/>
      <c r="ASZ121" s="95"/>
      <c r="ATA121" s="95"/>
      <c r="ATB121" s="95"/>
      <c r="ATC121" s="95"/>
      <c r="ATD121" s="95"/>
      <c r="ATE121" s="95"/>
      <c r="ATF121" s="95"/>
      <c r="ATG121" s="95"/>
      <c r="ATH121" s="95"/>
      <c r="ATI121" s="95"/>
      <c r="ATJ121" s="95"/>
      <c r="ATK121" s="95"/>
      <c r="ATL121" s="95"/>
      <c r="ATM121" s="95"/>
      <c r="ATN121" s="95"/>
      <c r="ATO121" s="95"/>
      <c r="ATP121" s="95"/>
      <c r="ATQ121" s="95"/>
      <c r="ATR121" s="95"/>
      <c r="ATS121" s="95"/>
      <c r="ATT121" s="95"/>
      <c r="ATU121" s="95"/>
      <c r="ATV121" s="95"/>
      <c r="ATW121" s="95"/>
      <c r="ATX121" s="95"/>
      <c r="ATY121" s="95"/>
      <c r="ATZ121" s="95"/>
      <c r="AUA121" s="95"/>
      <c r="AUB121" s="95"/>
      <c r="AUC121" s="95"/>
      <c r="AUD121" s="95"/>
      <c r="AUE121" s="95"/>
      <c r="AUF121" s="95"/>
      <c r="AUG121" s="95"/>
      <c r="AUH121" s="95"/>
      <c r="AUI121" s="95"/>
      <c r="AUJ121" s="95"/>
      <c r="AUK121" s="95"/>
      <c r="AUL121" s="95"/>
      <c r="AUM121" s="95"/>
      <c r="AUN121" s="95"/>
      <c r="AUO121" s="95"/>
      <c r="AUP121" s="95"/>
      <c r="AUQ121" s="95"/>
      <c r="AUR121" s="95"/>
      <c r="AUS121" s="95"/>
      <c r="AUT121" s="95"/>
      <c r="AUU121" s="95"/>
      <c r="AUV121" s="95"/>
      <c r="AUW121" s="95"/>
      <c r="AUX121" s="95"/>
      <c r="AUY121" s="95"/>
      <c r="AUZ121" s="95"/>
      <c r="AVA121" s="95"/>
      <c r="AVB121" s="95"/>
      <c r="AVC121" s="95"/>
      <c r="AVD121" s="95"/>
      <c r="AVE121" s="95"/>
      <c r="AVF121" s="95"/>
      <c r="AVG121" s="95"/>
      <c r="AVH121" s="95"/>
      <c r="AVI121" s="95"/>
      <c r="AVJ121" s="95"/>
      <c r="AVK121" s="95"/>
      <c r="AVL121" s="95"/>
      <c r="AVM121" s="95"/>
      <c r="AVN121" s="95"/>
      <c r="AVO121" s="95"/>
      <c r="AVP121" s="95"/>
      <c r="AVQ121" s="95"/>
      <c r="AVR121" s="95"/>
      <c r="AVS121" s="95"/>
      <c r="AVT121" s="95"/>
      <c r="AVU121" s="95"/>
      <c r="AVV121" s="95"/>
      <c r="AVW121" s="95"/>
      <c r="AVX121" s="95"/>
      <c r="AVY121" s="95"/>
      <c r="AVZ121" s="95"/>
      <c r="AWA121" s="95"/>
      <c r="AWB121" s="95"/>
      <c r="AWC121" s="95"/>
      <c r="AWD121" s="95"/>
      <c r="AWE121" s="95"/>
      <c r="AWF121" s="95"/>
      <c r="AWG121" s="95"/>
      <c r="AWH121" s="95"/>
      <c r="AWI121" s="95"/>
      <c r="AWJ121" s="95"/>
      <c r="AWK121" s="95"/>
      <c r="AWL121" s="95"/>
      <c r="AWM121" s="95"/>
      <c r="AWN121" s="95"/>
      <c r="AWO121" s="95"/>
      <c r="AWP121" s="95"/>
      <c r="AWQ121" s="95"/>
      <c r="AWR121" s="95"/>
      <c r="AWS121" s="95"/>
      <c r="AWT121" s="95"/>
      <c r="AWU121" s="95"/>
      <c r="AWV121" s="95"/>
      <c r="AWW121" s="95"/>
      <c r="AWX121" s="95"/>
      <c r="AWY121" s="95"/>
      <c r="AWZ121" s="95"/>
      <c r="AXA121" s="95"/>
      <c r="AXB121" s="95"/>
      <c r="AXC121" s="95"/>
      <c r="AXD121" s="95"/>
      <c r="AXE121" s="95"/>
      <c r="AXF121" s="95"/>
      <c r="AXG121" s="95"/>
      <c r="AXH121" s="95"/>
      <c r="AXI121" s="95"/>
      <c r="AXJ121" s="95"/>
      <c r="AXK121" s="95"/>
      <c r="AXL121" s="95"/>
      <c r="AXM121" s="95"/>
      <c r="AXN121" s="95"/>
      <c r="AXO121" s="95"/>
      <c r="AXP121" s="95"/>
      <c r="AXQ121" s="95"/>
      <c r="AXR121" s="95"/>
      <c r="AXS121" s="95"/>
      <c r="AXT121" s="95"/>
      <c r="AXU121" s="95"/>
      <c r="AXV121" s="95"/>
      <c r="AXW121" s="95"/>
      <c r="AXX121" s="95"/>
      <c r="AXY121" s="95"/>
      <c r="AXZ121" s="95"/>
      <c r="AYA121" s="95"/>
      <c r="AYB121" s="95"/>
      <c r="AYC121" s="95"/>
      <c r="AYD121" s="95"/>
      <c r="AYE121" s="95"/>
      <c r="AYF121" s="95"/>
      <c r="AYG121" s="95"/>
      <c r="AYH121" s="95"/>
      <c r="AYI121" s="95"/>
      <c r="AYJ121" s="95"/>
      <c r="AYK121" s="95"/>
      <c r="AYL121" s="95"/>
      <c r="AYM121" s="95"/>
      <c r="AYN121" s="95"/>
      <c r="AYO121" s="95"/>
      <c r="AYP121" s="95"/>
      <c r="AYQ121" s="95"/>
      <c r="AYR121" s="95"/>
      <c r="AYS121" s="95"/>
      <c r="AYT121" s="95"/>
      <c r="AYU121" s="95"/>
      <c r="AYV121" s="95"/>
      <c r="AYW121" s="95"/>
      <c r="AYX121" s="95"/>
      <c r="AYY121" s="95"/>
      <c r="AYZ121" s="95"/>
      <c r="AZA121" s="95"/>
      <c r="AZB121" s="95"/>
      <c r="AZC121" s="95"/>
      <c r="AZD121" s="95"/>
      <c r="AZE121" s="95"/>
      <c r="AZF121" s="95"/>
      <c r="AZG121" s="95"/>
      <c r="AZH121" s="95"/>
      <c r="AZI121" s="95"/>
      <c r="AZJ121" s="95"/>
      <c r="AZK121" s="95"/>
      <c r="AZL121" s="95"/>
      <c r="AZM121" s="95"/>
      <c r="AZN121" s="95"/>
      <c r="AZO121" s="95"/>
      <c r="AZP121" s="95"/>
      <c r="AZQ121" s="95"/>
      <c r="AZR121" s="95"/>
      <c r="AZS121" s="95"/>
      <c r="AZT121" s="95"/>
      <c r="AZU121" s="95"/>
      <c r="AZV121" s="95"/>
      <c r="AZW121" s="95"/>
      <c r="AZX121" s="95"/>
      <c r="AZY121" s="95"/>
      <c r="AZZ121" s="95"/>
      <c r="BAA121" s="95"/>
      <c r="BAB121" s="95"/>
      <c r="BAC121" s="95"/>
      <c r="BAD121" s="95"/>
      <c r="BAE121" s="95"/>
      <c r="BAF121" s="95"/>
      <c r="BAG121" s="95"/>
      <c r="BAH121" s="95"/>
      <c r="BAI121" s="95"/>
      <c r="BAJ121" s="95"/>
      <c r="BAK121" s="95"/>
      <c r="BAL121" s="95"/>
      <c r="BAM121" s="95"/>
      <c r="BAN121" s="95"/>
      <c r="BAO121" s="95"/>
      <c r="BAP121" s="95"/>
      <c r="BAQ121" s="95"/>
      <c r="BAR121" s="95"/>
      <c r="BAS121" s="95"/>
      <c r="BAT121" s="95"/>
      <c r="BAU121" s="95"/>
      <c r="BAV121" s="95"/>
      <c r="BAW121" s="95"/>
      <c r="BAX121" s="95"/>
      <c r="BAY121" s="95"/>
      <c r="BAZ121" s="95"/>
      <c r="BBA121" s="95"/>
      <c r="BBB121" s="95"/>
      <c r="BBC121" s="95"/>
      <c r="BBD121" s="95"/>
      <c r="BBE121" s="95"/>
      <c r="BBF121" s="95"/>
      <c r="BBG121" s="95"/>
      <c r="BBH121" s="95"/>
      <c r="BBI121" s="95"/>
      <c r="BBJ121" s="95"/>
      <c r="BBK121" s="95"/>
      <c r="BBL121" s="95"/>
      <c r="BBM121" s="95"/>
      <c r="BBN121" s="95"/>
      <c r="BBO121" s="95"/>
      <c r="BBP121" s="95"/>
      <c r="BBQ121" s="95"/>
      <c r="BBR121" s="95"/>
      <c r="BBS121" s="95"/>
      <c r="BBT121" s="95"/>
      <c r="BBU121" s="95"/>
      <c r="BBV121" s="95"/>
      <c r="BBW121" s="95"/>
      <c r="BBX121" s="95"/>
      <c r="BBY121" s="95"/>
      <c r="BBZ121" s="95"/>
      <c r="BCA121" s="95"/>
      <c r="BCB121" s="95"/>
      <c r="BCC121" s="95"/>
      <c r="BCD121" s="95"/>
      <c r="BCE121" s="95"/>
      <c r="BCF121" s="95"/>
      <c r="BCG121" s="95"/>
      <c r="BCH121" s="95"/>
      <c r="BCI121" s="95"/>
      <c r="BCJ121" s="95"/>
      <c r="BCK121" s="95"/>
      <c r="BCL121" s="95"/>
      <c r="BCM121" s="95"/>
      <c r="BCN121" s="95"/>
      <c r="BCO121" s="95"/>
      <c r="BCP121" s="95"/>
      <c r="BCQ121" s="95"/>
      <c r="BCR121" s="95"/>
      <c r="BCS121" s="95"/>
      <c r="BCT121" s="95"/>
      <c r="BCU121" s="95"/>
      <c r="BCV121" s="95"/>
      <c r="BCW121" s="95"/>
      <c r="BCX121" s="95"/>
      <c r="BCY121" s="95"/>
      <c r="BCZ121" s="95"/>
      <c r="BDA121" s="95"/>
      <c r="BDB121" s="95"/>
      <c r="BDC121" s="95"/>
      <c r="BDD121" s="95"/>
      <c r="BDE121" s="95"/>
      <c r="BDF121" s="95"/>
      <c r="BDG121" s="95"/>
      <c r="BDH121" s="95"/>
      <c r="BDI121" s="95"/>
      <c r="BDJ121" s="95"/>
      <c r="BDK121" s="95"/>
      <c r="BDL121" s="95"/>
      <c r="BDM121" s="95"/>
      <c r="BDN121" s="95"/>
      <c r="BDO121" s="95"/>
      <c r="BDP121" s="95"/>
      <c r="BDQ121" s="95"/>
      <c r="BDR121" s="95"/>
      <c r="BDS121" s="95"/>
      <c r="BDT121" s="95"/>
      <c r="BDU121" s="95"/>
      <c r="BDV121" s="95"/>
      <c r="BDW121" s="95"/>
      <c r="BDX121" s="95"/>
      <c r="BDY121" s="95"/>
      <c r="BDZ121" s="95"/>
      <c r="BEA121" s="95"/>
      <c r="BEB121" s="95"/>
      <c r="BEC121" s="95"/>
      <c r="BED121" s="95"/>
      <c r="BEE121" s="95"/>
      <c r="BEF121" s="95"/>
      <c r="BEG121" s="95"/>
      <c r="BEH121" s="95"/>
      <c r="BEI121" s="95"/>
      <c r="BEJ121" s="95"/>
      <c r="BEK121" s="95"/>
      <c r="BEL121" s="95"/>
      <c r="BEM121" s="95"/>
      <c r="BEN121" s="95"/>
      <c r="BEO121" s="95"/>
      <c r="BEP121" s="95"/>
      <c r="BEQ121" s="95"/>
      <c r="BER121" s="95"/>
      <c r="BES121" s="95"/>
      <c r="BET121" s="95"/>
      <c r="BEU121" s="95"/>
      <c r="BEV121" s="95"/>
      <c r="BEW121" s="95"/>
      <c r="BEX121" s="95"/>
      <c r="BEY121" s="95"/>
      <c r="BEZ121" s="95"/>
      <c r="BFA121" s="95"/>
      <c r="BFB121" s="95"/>
      <c r="BFC121" s="95"/>
      <c r="BFD121" s="95"/>
      <c r="BFE121" s="95"/>
      <c r="BFF121" s="95"/>
      <c r="BFG121" s="95"/>
      <c r="BFH121" s="95"/>
      <c r="BFI121" s="95"/>
      <c r="BFJ121" s="95"/>
      <c r="BFK121" s="95"/>
      <c r="BFL121" s="95"/>
      <c r="BFM121" s="95"/>
      <c r="BFN121" s="95"/>
      <c r="BFO121" s="95"/>
      <c r="BFP121" s="95"/>
      <c r="BFQ121" s="95"/>
      <c r="BFR121" s="95"/>
      <c r="BFS121" s="95"/>
      <c r="BFT121" s="95"/>
      <c r="BFU121" s="95"/>
      <c r="BFV121" s="95"/>
      <c r="BFW121" s="95"/>
      <c r="BFX121" s="95"/>
      <c r="BFY121" s="95"/>
      <c r="BFZ121" s="95"/>
      <c r="BGA121" s="95"/>
      <c r="BGB121" s="95"/>
      <c r="BGC121" s="95"/>
      <c r="BGD121" s="95"/>
      <c r="BGE121" s="95"/>
      <c r="BGF121" s="95"/>
      <c r="BGG121" s="95"/>
      <c r="BGH121" s="95"/>
      <c r="BGI121" s="95"/>
      <c r="BGJ121" s="95"/>
      <c r="BGK121" s="95"/>
      <c r="BGL121" s="95"/>
      <c r="BGM121" s="95"/>
      <c r="BGN121" s="95"/>
      <c r="BGO121" s="95"/>
      <c r="BGP121" s="95"/>
      <c r="BGQ121" s="95"/>
      <c r="BGR121" s="95"/>
      <c r="BGS121" s="95"/>
      <c r="BGT121" s="95"/>
      <c r="BGU121" s="95"/>
      <c r="BGV121" s="95"/>
      <c r="BGW121" s="95"/>
      <c r="BGX121" s="95"/>
      <c r="BGY121" s="95"/>
      <c r="BGZ121" s="95"/>
      <c r="BHA121" s="95"/>
      <c r="BHB121" s="95"/>
      <c r="BHC121" s="95"/>
      <c r="BHD121" s="95"/>
      <c r="BHE121" s="95"/>
      <c r="BHF121" s="95"/>
      <c r="BHG121" s="95"/>
      <c r="BHH121" s="95"/>
      <c r="BHI121" s="95"/>
      <c r="BHJ121" s="95"/>
      <c r="BHK121" s="95"/>
      <c r="BHL121" s="95"/>
      <c r="BHM121" s="95"/>
      <c r="BHN121" s="95"/>
      <c r="BHO121" s="95"/>
      <c r="BHP121" s="95"/>
      <c r="BHQ121" s="95"/>
      <c r="BHR121" s="95"/>
      <c r="BHS121" s="95"/>
      <c r="BHT121" s="95"/>
      <c r="BHU121" s="95"/>
      <c r="BHV121" s="95"/>
      <c r="BHW121" s="95"/>
      <c r="BHX121" s="95"/>
      <c r="BHY121" s="95"/>
      <c r="BHZ121" s="95"/>
      <c r="BIA121" s="95"/>
      <c r="BIB121" s="95"/>
      <c r="BIC121" s="95"/>
      <c r="BID121" s="95"/>
      <c r="BIE121" s="95"/>
      <c r="BIF121" s="95"/>
      <c r="BIG121" s="95"/>
      <c r="BIH121" s="95"/>
      <c r="BII121" s="95"/>
      <c r="BIJ121" s="95"/>
      <c r="BIK121" s="95"/>
      <c r="BIL121" s="95"/>
      <c r="BIM121" s="95"/>
      <c r="BIN121" s="95"/>
      <c r="BIO121" s="95"/>
      <c r="BIP121" s="95"/>
      <c r="BIQ121" s="95"/>
      <c r="BIR121" s="95"/>
      <c r="BIS121" s="95"/>
      <c r="BIT121" s="95"/>
      <c r="BIU121" s="95"/>
      <c r="BIV121" s="95"/>
      <c r="BIW121" s="95"/>
      <c r="BIX121" s="95"/>
      <c r="BIY121" s="95"/>
      <c r="BIZ121" s="95"/>
      <c r="BJA121" s="95"/>
      <c r="BJB121" s="95"/>
      <c r="BJC121" s="95"/>
      <c r="BJD121" s="95"/>
      <c r="BJE121" s="95"/>
      <c r="BJF121" s="95"/>
      <c r="BJG121" s="95"/>
      <c r="BJH121" s="95"/>
      <c r="BJI121" s="95"/>
      <c r="BJJ121" s="95"/>
      <c r="BJK121" s="95"/>
      <c r="BJL121" s="95"/>
      <c r="BJM121" s="95"/>
      <c r="BJN121" s="95"/>
      <c r="BJO121" s="95"/>
      <c r="BJP121" s="95"/>
      <c r="BJQ121" s="95"/>
      <c r="BJR121" s="95"/>
      <c r="BJS121" s="95"/>
      <c r="BJT121" s="95"/>
      <c r="BJU121" s="95"/>
      <c r="BJV121" s="95"/>
      <c r="BJW121" s="95"/>
      <c r="BJX121" s="95"/>
      <c r="BJY121" s="95"/>
      <c r="BJZ121" s="95"/>
      <c r="BKA121" s="95"/>
      <c r="BKB121" s="95"/>
      <c r="BKC121" s="95"/>
      <c r="BKD121" s="95"/>
      <c r="BKE121" s="95"/>
      <c r="BKF121" s="95"/>
      <c r="BKG121" s="95"/>
      <c r="BKH121" s="95"/>
      <c r="BKI121" s="95"/>
      <c r="BKJ121" s="95"/>
      <c r="BKK121" s="95"/>
      <c r="BKL121" s="95"/>
      <c r="BKM121" s="95"/>
      <c r="BKN121" s="95"/>
      <c r="BKO121" s="95"/>
      <c r="BKP121" s="95"/>
      <c r="BKQ121" s="95"/>
      <c r="BKR121" s="95"/>
      <c r="BKS121" s="95"/>
      <c r="BKT121" s="95"/>
      <c r="BKU121" s="95"/>
      <c r="BKV121" s="95"/>
      <c r="BKW121" s="95"/>
      <c r="BKX121" s="95"/>
      <c r="BKY121" s="95"/>
      <c r="BKZ121" s="95"/>
      <c r="BLA121" s="95"/>
      <c r="BLB121" s="95"/>
      <c r="BLC121" s="95"/>
      <c r="BLD121" s="95"/>
      <c r="BLE121" s="95"/>
      <c r="BLF121" s="95"/>
      <c r="BLG121" s="95"/>
      <c r="BLH121" s="95"/>
      <c r="BLI121" s="95"/>
      <c r="BLJ121" s="95"/>
      <c r="BLK121" s="95"/>
      <c r="BLL121" s="95"/>
      <c r="BLM121" s="95"/>
      <c r="BLN121" s="95"/>
      <c r="BLO121" s="95"/>
      <c r="BLP121" s="95"/>
      <c r="BLQ121" s="95"/>
      <c r="BLR121" s="95"/>
      <c r="BLS121" s="95"/>
      <c r="BLT121" s="95"/>
      <c r="BLU121" s="95"/>
      <c r="BLV121" s="95"/>
      <c r="BLW121" s="95"/>
      <c r="BLX121" s="95"/>
      <c r="BLY121" s="95"/>
      <c r="BLZ121" s="95"/>
      <c r="BMA121" s="95"/>
      <c r="BMB121" s="95"/>
      <c r="BMC121" s="95"/>
      <c r="BMD121" s="95"/>
      <c r="BME121" s="95"/>
      <c r="BMF121" s="95"/>
      <c r="BMG121" s="95"/>
      <c r="BMH121" s="95"/>
      <c r="BMI121" s="95"/>
      <c r="BMJ121" s="95"/>
      <c r="BMK121" s="95"/>
      <c r="BML121" s="95"/>
      <c r="BMM121" s="95"/>
      <c r="BMN121" s="95"/>
      <c r="BMO121" s="95"/>
      <c r="BMP121" s="95"/>
      <c r="BMQ121" s="95"/>
      <c r="BMR121" s="95"/>
      <c r="BMS121" s="95"/>
      <c r="BMT121" s="95"/>
      <c r="BMU121" s="95"/>
      <c r="BMV121" s="95"/>
      <c r="BMW121" s="95"/>
      <c r="BMX121" s="95"/>
      <c r="BMY121" s="95"/>
      <c r="BMZ121" s="95"/>
      <c r="BNA121" s="95"/>
      <c r="BNB121" s="95"/>
      <c r="BNC121" s="95"/>
      <c r="BND121" s="95"/>
      <c r="BNE121" s="95"/>
      <c r="BNF121" s="95"/>
      <c r="BNG121" s="95"/>
      <c r="BNH121" s="95"/>
      <c r="BNI121" s="95"/>
      <c r="BNJ121" s="95"/>
      <c r="BNK121" s="95"/>
      <c r="BNL121" s="95"/>
      <c r="BNM121" s="95"/>
      <c r="BNN121" s="95"/>
      <c r="BNO121" s="95"/>
      <c r="BNP121" s="95"/>
      <c r="BNQ121" s="95"/>
      <c r="BNR121" s="95"/>
      <c r="BNS121" s="95"/>
      <c r="BNT121" s="95"/>
      <c r="BNU121" s="95"/>
      <c r="BNV121" s="95"/>
      <c r="BNW121" s="95"/>
      <c r="BNX121" s="95"/>
      <c r="BNY121" s="95"/>
      <c r="BNZ121" s="95"/>
      <c r="BOA121" s="95"/>
      <c r="BOB121" s="95"/>
      <c r="BOC121" s="95"/>
      <c r="BOD121" s="95"/>
      <c r="BOE121" s="95"/>
      <c r="BOF121" s="95"/>
      <c r="BOG121" s="95"/>
      <c r="BOH121" s="95"/>
      <c r="BOI121" s="95"/>
      <c r="BOJ121" s="95"/>
      <c r="BOK121" s="95"/>
      <c r="BOL121" s="95"/>
      <c r="BOM121" s="95"/>
      <c r="BON121" s="95"/>
      <c r="BOO121" s="95"/>
      <c r="BOP121" s="95"/>
      <c r="BOQ121" s="95"/>
      <c r="BOR121" s="95"/>
      <c r="BOS121" s="95"/>
      <c r="BOT121" s="95"/>
      <c r="BOU121" s="95"/>
      <c r="BOV121" s="95"/>
      <c r="BOW121" s="95"/>
      <c r="BOX121" s="95"/>
      <c r="BOY121" s="95"/>
      <c r="BOZ121" s="95"/>
      <c r="BPA121" s="95"/>
      <c r="BPB121" s="95"/>
      <c r="BPC121" s="95"/>
      <c r="BPD121" s="95"/>
      <c r="BPE121" s="95"/>
      <c r="BPF121" s="95"/>
      <c r="BPG121" s="95"/>
      <c r="BPH121" s="95"/>
      <c r="BPI121" s="95"/>
      <c r="BPJ121" s="95"/>
      <c r="BPK121" s="95"/>
      <c r="BPL121" s="95"/>
      <c r="BPM121" s="95"/>
      <c r="BPN121" s="95"/>
      <c r="BPO121" s="95"/>
      <c r="BPP121" s="95"/>
      <c r="BPQ121" s="95"/>
      <c r="BPR121" s="95"/>
      <c r="BPS121" s="95"/>
      <c r="BPT121" s="95"/>
      <c r="BPU121" s="95"/>
      <c r="BPV121" s="95"/>
      <c r="BPW121" s="95"/>
      <c r="BPX121" s="95"/>
      <c r="BPY121" s="95"/>
      <c r="BPZ121" s="95"/>
      <c r="BQA121" s="95"/>
      <c r="BQB121" s="95"/>
      <c r="BQC121" s="95"/>
      <c r="BQD121" s="95"/>
      <c r="BQE121" s="95"/>
      <c r="BQF121" s="95"/>
      <c r="BQG121" s="95"/>
      <c r="BQH121" s="95"/>
      <c r="BQI121" s="95"/>
      <c r="BQJ121" s="95"/>
      <c r="BQK121" s="95"/>
      <c r="BQL121" s="95"/>
      <c r="BQM121" s="95"/>
      <c r="BQN121" s="95"/>
      <c r="BQO121" s="95"/>
      <c r="BQP121" s="95"/>
      <c r="BQQ121" s="95"/>
      <c r="BQR121" s="95"/>
      <c r="BQS121" s="95"/>
      <c r="BQT121" s="95"/>
      <c r="BQU121" s="95"/>
      <c r="BQV121" s="95"/>
      <c r="BQW121" s="95"/>
      <c r="BQX121" s="95"/>
      <c r="BQY121" s="95"/>
      <c r="BQZ121" s="95"/>
      <c r="BRA121" s="95"/>
      <c r="BRB121" s="95"/>
      <c r="BRC121" s="95"/>
      <c r="BRD121" s="95"/>
      <c r="BRE121" s="95"/>
      <c r="BRF121" s="95"/>
      <c r="BRG121" s="95"/>
      <c r="BRH121" s="95"/>
      <c r="BRI121" s="95"/>
      <c r="BRJ121" s="95"/>
      <c r="BRK121" s="95"/>
      <c r="BRL121" s="95"/>
      <c r="BRM121" s="95"/>
      <c r="BRN121" s="95"/>
      <c r="BRO121" s="95"/>
      <c r="BRP121" s="95"/>
      <c r="BRQ121" s="95"/>
      <c r="BRR121" s="95"/>
      <c r="BRS121" s="95"/>
      <c r="BRT121" s="95"/>
      <c r="BRU121" s="95"/>
      <c r="BRV121" s="95"/>
      <c r="BRW121" s="95"/>
      <c r="BRX121" s="95"/>
      <c r="BRY121" s="95"/>
      <c r="BRZ121" s="95"/>
      <c r="BSA121" s="95"/>
      <c r="BSB121" s="95"/>
      <c r="BSC121" s="95"/>
      <c r="BSD121" s="95"/>
      <c r="BSE121" s="95"/>
      <c r="BSF121" s="95"/>
      <c r="BSG121" s="95"/>
      <c r="BSH121" s="95"/>
      <c r="BSI121" s="95"/>
      <c r="BSJ121" s="95"/>
      <c r="BSK121" s="95"/>
      <c r="BSL121" s="95"/>
      <c r="BSM121" s="95"/>
      <c r="BSN121" s="95"/>
      <c r="BSO121" s="95"/>
      <c r="BSP121" s="95"/>
      <c r="BSQ121" s="95"/>
      <c r="BSR121" s="95"/>
      <c r="BSS121" s="95"/>
      <c r="BST121" s="95"/>
      <c r="BSU121" s="95"/>
      <c r="BSV121" s="95"/>
      <c r="BSW121" s="95"/>
      <c r="BSX121" s="95"/>
      <c r="BSY121" s="95"/>
      <c r="BSZ121" s="95"/>
      <c r="BTA121" s="95"/>
      <c r="BTB121" s="95"/>
      <c r="BTC121" s="95"/>
      <c r="BTD121" s="95"/>
      <c r="BTE121" s="95"/>
      <c r="BTF121" s="95"/>
      <c r="BTG121" s="95"/>
      <c r="BTH121" s="95"/>
      <c r="BTI121" s="95"/>
      <c r="BTJ121" s="95"/>
      <c r="BTK121" s="95"/>
      <c r="BTL121" s="95"/>
      <c r="BTM121" s="95"/>
      <c r="BTN121" s="95"/>
      <c r="BTO121" s="95"/>
      <c r="BTP121" s="95"/>
      <c r="BTQ121" s="95"/>
      <c r="BTR121" s="95"/>
      <c r="BTS121" s="95"/>
      <c r="BTT121" s="95"/>
      <c r="BTU121" s="95"/>
      <c r="BTV121" s="95"/>
      <c r="BTW121" s="95"/>
      <c r="BTX121" s="95"/>
      <c r="BTY121" s="95"/>
      <c r="BTZ121" s="95"/>
      <c r="BUA121" s="95"/>
      <c r="BUB121" s="95"/>
      <c r="BUC121" s="95"/>
      <c r="BUD121" s="95"/>
      <c r="BUE121" s="95"/>
      <c r="BUF121" s="95"/>
      <c r="BUG121" s="95"/>
      <c r="BUH121" s="95"/>
      <c r="BUI121" s="95"/>
      <c r="BUJ121" s="95"/>
      <c r="BUK121" s="95"/>
      <c r="BUL121" s="95"/>
      <c r="BUM121" s="95"/>
      <c r="BUN121" s="95"/>
      <c r="BUO121" s="95"/>
      <c r="BUP121" s="95"/>
      <c r="BUQ121" s="95"/>
      <c r="BUR121" s="95"/>
      <c r="BUS121" s="95"/>
      <c r="BUT121" s="95"/>
      <c r="BUU121" s="95"/>
      <c r="BUV121" s="95"/>
      <c r="BUW121" s="95"/>
      <c r="BUX121" s="95"/>
      <c r="BUY121" s="95"/>
      <c r="BUZ121" s="95"/>
      <c r="BVA121" s="95"/>
      <c r="BVB121" s="95"/>
      <c r="BVC121" s="95"/>
      <c r="BVD121" s="95"/>
      <c r="BVE121" s="95"/>
      <c r="BVF121" s="95"/>
      <c r="BVG121" s="95"/>
      <c r="BVH121" s="95"/>
      <c r="BVI121" s="95"/>
      <c r="BVJ121" s="95"/>
      <c r="BVK121" s="95"/>
      <c r="BVL121" s="95"/>
      <c r="BVM121" s="95"/>
      <c r="BVN121" s="95"/>
      <c r="BVO121" s="95"/>
      <c r="BVP121" s="95"/>
      <c r="BVQ121" s="95"/>
      <c r="BVR121" s="95"/>
      <c r="BVS121" s="95"/>
      <c r="BVT121" s="95"/>
      <c r="BVU121" s="95"/>
      <c r="BVV121" s="95"/>
      <c r="BVW121" s="95"/>
      <c r="BVX121" s="95"/>
      <c r="BVY121" s="95"/>
      <c r="BVZ121" s="95"/>
      <c r="BWA121" s="95"/>
      <c r="BWB121" s="95"/>
      <c r="BWC121" s="95"/>
      <c r="BWD121" s="95"/>
      <c r="BWE121" s="95"/>
      <c r="BWF121" s="95"/>
      <c r="BWG121" s="95"/>
      <c r="BWH121" s="95"/>
      <c r="BWI121" s="95"/>
      <c r="BWJ121" s="95"/>
      <c r="BWK121" s="95"/>
      <c r="BWL121" s="95"/>
      <c r="BWM121" s="95"/>
      <c r="BWN121" s="95"/>
      <c r="BWO121" s="95"/>
      <c r="BWP121" s="95"/>
      <c r="BWQ121" s="95"/>
      <c r="BWR121" s="95"/>
      <c r="BWS121" s="95"/>
      <c r="BWT121" s="95"/>
      <c r="BWU121" s="95"/>
      <c r="BWV121" s="95"/>
      <c r="BWW121" s="95"/>
      <c r="BWX121" s="95"/>
      <c r="BWY121" s="95"/>
      <c r="BWZ121" s="95"/>
      <c r="BXA121" s="95"/>
      <c r="BXB121" s="95"/>
      <c r="BXC121" s="95"/>
      <c r="BXD121" s="95"/>
      <c r="BXE121" s="95"/>
      <c r="BXF121" s="95"/>
      <c r="BXG121" s="95"/>
      <c r="BXH121" s="95"/>
      <c r="BXI121" s="95"/>
      <c r="BXJ121" s="95"/>
      <c r="BXK121" s="95"/>
      <c r="BXL121" s="95"/>
      <c r="BXM121" s="95"/>
      <c r="BXN121" s="95"/>
      <c r="BXO121" s="95"/>
      <c r="BXP121" s="95"/>
      <c r="BXQ121" s="95"/>
      <c r="BXR121" s="95"/>
      <c r="BXS121" s="95"/>
      <c r="BXT121" s="95"/>
      <c r="BXU121" s="95"/>
      <c r="BXV121" s="95"/>
      <c r="BXW121" s="95"/>
      <c r="BXX121" s="95"/>
      <c r="BXY121" s="95"/>
      <c r="BXZ121" s="95"/>
      <c r="BYA121" s="95"/>
      <c r="BYB121" s="95"/>
      <c r="BYC121" s="95"/>
      <c r="BYD121" s="95"/>
      <c r="BYE121" s="95"/>
      <c r="BYF121" s="95"/>
      <c r="BYG121" s="95"/>
      <c r="BYH121" s="95"/>
      <c r="BYI121" s="95"/>
      <c r="BYJ121" s="95"/>
      <c r="BYK121" s="95"/>
      <c r="BYL121" s="95"/>
      <c r="BYM121" s="95"/>
      <c r="BYN121" s="95"/>
      <c r="BYO121" s="95"/>
      <c r="BYP121" s="95"/>
      <c r="BYQ121" s="95"/>
      <c r="BYR121" s="95"/>
      <c r="BYS121" s="95"/>
      <c r="BYT121" s="95"/>
      <c r="BYU121" s="95"/>
      <c r="BYV121" s="95"/>
      <c r="BYW121" s="95"/>
      <c r="BYX121" s="95"/>
      <c r="BYY121" s="95"/>
      <c r="BYZ121" s="95"/>
      <c r="BZA121" s="95"/>
      <c r="BZB121" s="95"/>
      <c r="BZC121" s="95"/>
      <c r="BZD121" s="95"/>
      <c r="BZE121" s="95"/>
      <c r="BZF121" s="95"/>
      <c r="BZG121" s="95"/>
      <c r="BZH121" s="95"/>
      <c r="BZI121" s="95"/>
      <c r="BZJ121" s="95"/>
      <c r="BZK121" s="95"/>
      <c r="BZL121" s="95"/>
      <c r="BZM121" s="95"/>
      <c r="BZN121" s="95"/>
      <c r="BZO121" s="95"/>
      <c r="BZP121" s="95"/>
      <c r="BZQ121" s="95"/>
      <c r="BZR121" s="95"/>
      <c r="BZS121" s="95"/>
      <c r="BZT121" s="95"/>
      <c r="BZU121" s="95"/>
      <c r="BZV121" s="95"/>
      <c r="BZW121" s="95"/>
      <c r="BZX121" s="95"/>
      <c r="BZY121" s="95"/>
      <c r="BZZ121" s="95"/>
      <c r="CAA121" s="95"/>
      <c r="CAB121" s="95"/>
      <c r="CAC121" s="95"/>
      <c r="CAD121" s="95"/>
      <c r="CAE121" s="95"/>
      <c r="CAF121" s="95"/>
      <c r="CAG121" s="95"/>
      <c r="CAH121" s="95"/>
      <c r="CAI121" s="95"/>
      <c r="CAJ121" s="95"/>
      <c r="CAK121" s="95"/>
      <c r="CAL121" s="95"/>
      <c r="CAM121" s="95"/>
      <c r="CAN121" s="95"/>
      <c r="CAO121" s="95"/>
      <c r="CAP121" s="95"/>
      <c r="CAQ121" s="95"/>
      <c r="CAR121" s="95"/>
      <c r="CAS121" s="95"/>
      <c r="CAT121" s="95"/>
      <c r="CAU121" s="95"/>
      <c r="CAV121" s="95"/>
      <c r="CAW121" s="95"/>
      <c r="CAX121" s="95"/>
      <c r="CAY121" s="95"/>
      <c r="CAZ121" s="95"/>
      <c r="CBA121" s="95"/>
      <c r="CBB121" s="95"/>
      <c r="CBC121" s="95"/>
      <c r="CBD121" s="95"/>
      <c r="CBE121" s="95"/>
      <c r="CBF121" s="95"/>
      <c r="CBG121" s="95"/>
      <c r="CBH121" s="95"/>
      <c r="CBI121" s="95"/>
      <c r="CBJ121" s="95"/>
      <c r="CBK121" s="95"/>
      <c r="CBL121" s="95"/>
      <c r="CBM121" s="95"/>
      <c r="CBN121" s="95"/>
      <c r="CBO121" s="95"/>
      <c r="CBP121" s="95"/>
      <c r="CBQ121" s="95"/>
      <c r="CBR121" s="95"/>
      <c r="CBS121" s="95"/>
      <c r="CBT121" s="95"/>
      <c r="CBU121" s="95"/>
      <c r="CBV121" s="95"/>
      <c r="CBW121" s="95"/>
      <c r="CBX121" s="95"/>
      <c r="CBY121" s="95"/>
      <c r="CBZ121" s="95"/>
      <c r="CCA121" s="95"/>
      <c r="CCB121" s="95"/>
      <c r="CCC121" s="95"/>
      <c r="CCD121" s="95"/>
      <c r="CCE121" s="95"/>
      <c r="CCF121" s="95"/>
      <c r="CCG121" s="95"/>
      <c r="CCH121" s="95"/>
      <c r="CCI121" s="95"/>
      <c r="CCJ121" s="95"/>
      <c r="CCK121" s="95"/>
      <c r="CCL121" s="95"/>
      <c r="CCM121" s="95"/>
      <c r="CCN121" s="95"/>
      <c r="CCO121" s="95"/>
      <c r="CCP121" s="95"/>
      <c r="CCQ121" s="95"/>
      <c r="CCR121" s="95"/>
      <c r="CCS121" s="95"/>
      <c r="CCT121" s="95"/>
      <c r="CCU121" s="95"/>
      <c r="CCV121" s="95"/>
      <c r="CCW121" s="95"/>
      <c r="CCX121" s="95"/>
      <c r="CCY121" s="95"/>
      <c r="CCZ121" s="95"/>
      <c r="CDA121" s="95"/>
      <c r="CDB121" s="95"/>
      <c r="CDC121" s="95"/>
      <c r="CDD121" s="95"/>
      <c r="CDE121" s="95"/>
      <c r="CDF121" s="95"/>
      <c r="CDG121" s="95"/>
      <c r="CDH121" s="95"/>
      <c r="CDI121" s="95"/>
      <c r="CDJ121" s="95"/>
      <c r="CDK121" s="95"/>
      <c r="CDL121" s="95"/>
      <c r="CDM121" s="95"/>
      <c r="CDN121" s="95"/>
      <c r="CDO121" s="95"/>
      <c r="CDP121" s="95"/>
      <c r="CDQ121" s="95"/>
      <c r="CDR121" s="95"/>
      <c r="CDS121" s="95"/>
      <c r="CDT121" s="95"/>
      <c r="CDU121" s="95"/>
      <c r="CDV121" s="95"/>
      <c r="CDW121" s="95"/>
      <c r="CDX121" s="95"/>
      <c r="CDY121" s="95"/>
      <c r="CDZ121" s="95"/>
      <c r="CEA121" s="95"/>
      <c r="CEB121" s="95"/>
      <c r="CEC121" s="95"/>
      <c r="CED121" s="95"/>
      <c r="CEE121" s="95"/>
      <c r="CEF121" s="95"/>
      <c r="CEG121" s="95"/>
      <c r="CEH121" s="95"/>
      <c r="CEI121" s="95"/>
      <c r="CEJ121" s="95"/>
      <c r="CEK121" s="95"/>
      <c r="CEL121" s="95"/>
      <c r="CEM121" s="95"/>
      <c r="CEN121" s="95"/>
      <c r="CEO121" s="95"/>
      <c r="CEP121" s="95"/>
      <c r="CEQ121" s="95"/>
      <c r="CER121" s="95"/>
      <c r="CES121" s="95"/>
      <c r="CET121" s="95"/>
      <c r="CEU121" s="95"/>
      <c r="CEV121" s="95"/>
      <c r="CEW121" s="95"/>
      <c r="CEX121" s="95"/>
      <c r="CEY121" s="95"/>
      <c r="CEZ121" s="95"/>
      <c r="CFA121" s="95"/>
      <c r="CFB121" s="95"/>
      <c r="CFC121" s="95"/>
      <c r="CFD121" s="95"/>
      <c r="CFE121" s="95"/>
      <c r="CFF121" s="95"/>
      <c r="CFG121" s="95"/>
      <c r="CFH121" s="95"/>
      <c r="CFI121" s="95"/>
      <c r="CFJ121" s="95"/>
      <c r="CFK121" s="95"/>
      <c r="CFL121" s="95"/>
      <c r="CFM121" s="95"/>
      <c r="CFN121" s="95"/>
      <c r="CFO121" s="95"/>
      <c r="CFP121" s="95"/>
      <c r="CFQ121" s="95"/>
      <c r="CFR121" s="95"/>
      <c r="CFS121" s="95"/>
      <c r="CFT121" s="95"/>
      <c r="CFU121" s="95"/>
      <c r="CFV121" s="95"/>
      <c r="CFW121" s="95"/>
      <c r="CFX121" s="95"/>
      <c r="CFY121" s="95"/>
      <c r="CFZ121" s="95"/>
      <c r="CGA121" s="95"/>
      <c r="CGB121" s="95"/>
      <c r="CGC121" s="95"/>
      <c r="CGD121" s="95"/>
      <c r="CGE121" s="95"/>
      <c r="CGF121" s="95"/>
      <c r="CGG121" s="95"/>
      <c r="CGH121" s="95"/>
      <c r="CGI121" s="95"/>
      <c r="CGJ121" s="95"/>
      <c r="CGK121" s="95"/>
      <c r="CGL121" s="95"/>
      <c r="CGM121" s="95"/>
      <c r="CGN121" s="95"/>
      <c r="CGO121" s="95"/>
      <c r="CGP121" s="95"/>
      <c r="CGQ121" s="95"/>
      <c r="CGR121" s="95"/>
      <c r="CGS121" s="95"/>
      <c r="CGT121" s="95"/>
      <c r="CGU121" s="95"/>
      <c r="CGV121" s="95"/>
      <c r="CGW121" s="95"/>
      <c r="CGX121" s="95"/>
      <c r="CGY121" s="95"/>
      <c r="CGZ121" s="95"/>
      <c r="CHA121" s="95"/>
      <c r="CHB121" s="95"/>
      <c r="CHC121" s="95"/>
      <c r="CHD121" s="95"/>
      <c r="CHE121" s="95"/>
      <c r="CHF121" s="95"/>
      <c r="CHG121" s="95"/>
      <c r="CHH121" s="95"/>
      <c r="CHI121" s="95"/>
      <c r="CHJ121" s="95"/>
      <c r="CHK121" s="95"/>
      <c r="CHL121" s="95"/>
      <c r="CHM121" s="95"/>
      <c r="CHN121" s="95"/>
      <c r="CHO121" s="95"/>
      <c r="CHP121" s="95"/>
      <c r="CHQ121" s="95"/>
      <c r="CHR121" s="95"/>
      <c r="CHS121" s="95"/>
      <c r="CHT121" s="95"/>
      <c r="CHU121" s="95"/>
      <c r="CHV121" s="95"/>
      <c r="CHW121" s="95"/>
      <c r="CHX121" s="95"/>
      <c r="CHY121" s="95"/>
      <c r="CHZ121" s="95"/>
      <c r="CIA121" s="95"/>
      <c r="CIB121" s="95"/>
      <c r="CIC121" s="95"/>
      <c r="CID121" s="95"/>
      <c r="CIE121" s="95"/>
      <c r="CIF121" s="95"/>
      <c r="CIG121" s="95"/>
      <c r="CIH121" s="95"/>
      <c r="CII121" s="95"/>
      <c r="CIJ121" s="95"/>
      <c r="CIK121" s="95"/>
      <c r="CIL121" s="95"/>
      <c r="CIM121" s="95"/>
      <c r="CIN121" s="95"/>
      <c r="CIO121" s="95"/>
      <c r="CIP121" s="95"/>
      <c r="CIQ121" s="95"/>
      <c r="CIR121" s="95"/>
      <c r="CIS121" s="95"/>
      <c r="CIT121" s="95"/>
      <c r="CIU121" s="95"/>
      <c r="CIV121" s="95"/>
      <c r="CIW121" s="95"/>
      <c r="CIX121" s="95"/>
      <c r="CIY121" s="95"/>
      <c r="CIZ121" s="95"/>
      <c r="CJA121" s="95"/>
      <c r="CJB121" s="95"/>
      <c r="CJC121" s="95"/>
      <c r="CJD121" s="95"/>
      <c r="CJE121" s="95"/>
      <c r="CJF121" s="95"/>
      <c r="CJG121" s="95"/>
      <c r="CJH121" s="95"/>
      <c r="CJI121" s="95"/>
      <c r="CJJ121" s="95"/>
      <c r="CJK121" s="95"/>
      <c r="CJL121" s="95"/>
      <c r="CJM121" s="95"/>
      <c r="CJN121" s="95"/>
      <c r="CJO121" s="95"/>
      <c r="CJP121" s="95"/>
      <c r="CJQ121" s="95"/>
      <c r="CJR121" s="95"/>
      <c r="CJS121" s="95"/>
      <c r="CJT121" s="95"/>
      <c r="CJU121" s="95"/>
      <c r="CJV121" s="95"/>
      <c r="CJW121" s="95"/>
      <c r="CJX121" s="95"/>
      <c r="CJY121" s="95"/>
      <c r="CJZ121" s="95"/>
      <c r="CKA121" s="95"/>
      <c r="CKB121" s="95"/>
      <c r="CKC121" s="95"/>
      <c r="CKD121" s="95"/>
      <c r="CKE121" s="95"/>
      <c r="CKF121" s="95"/>
      <c r="CKG121" s="95"/>
      <c r="CKH121" s="95"/>
      <c r="CKI121" s="95"/>
      <c r="CKJ121" s="95"/>
      <c r="CKK121" s="95"/>
      <c r="CKL121" s="95"/>
      <c r="CKM121" s="95"/>
      <c r="CKN121" s="95"/>
      <c r="CKO121" s="95"/>
      <c r="CKP121" s="95"/>
      <c r="CKQ121" s="95"/>
      <c r="CKR121" s="95"/>
      <c r="CKS121" s="95"/>
      <c r="CKT121" s="95"/>
      <c r="CKU121" s="95"/>
      <c r="CKV121" s="95"/>
      <c r="CKW121" s="95"/>
      <c r="CKX121" s="95"/>
      <c r="CKY121" s="95"/>
      <c r="CKZ121" s="95"/>
      <c r="CLA121" s="95"/>
      <c r="CLB121" s="95"/>
      <c r="CLC121" s="95"/>
      <c r="CLD121" s="95"/>
      <c r="CLE121" s="95"/>
      <c r="CLF121" s="95"/>
      <c r="CLG121" s="95"/>
      <c r="CLH121" s="95"/>
      <c r="CLI121" s="95"/>
      <c r="CLJ121" s="95"/>
      <c r="CLK121" s="95"/>
      <c r="CLL121" s="95"/>
      <c r="CLM121" s="95"/>
      <c r="CLN121" s="95"/>
      <c r="CLO121" s="95"/>
      <c r="CLP121" s="95"/>
      <c r="CLQ121" s="95"/>
      <c r="CLR121" s="95"/>
      <c r="CLS121" s="95"/>
      <c r="CLT121" s="95"/>
      <c r="CLU121" s="95"/>
      <c r="CLV121" s="95"/>
      <c r="CLW121" s="95"/>
      <c r="CLX121" s="95"/>
      <c r="CLY121" s="95"/>
      <c r="CLZ121" s="95"/>
      <c r="CMA121" s="95"/>
      <c r="CMB121" s="95"/>
      <c r="CMC121" s="95"/>
      <c r="CMD121" s="95"/>
      <c r="CME121" s="95"/>
      <c r="CMF121" s="95"/>
      <c r="CMG121" s="95"/>
      <c r="CMH121" s="95"/>
      <c r="CMI121" s="95"/>
      <c r="CMJ121" s="95"/>
      <c r="CMK121" s="95"/>
      <c r="CML121" s="95"/>
      <c r="CMM121" s="95"/>
      <c r="CMN121" s="95"/>
      <c r="CMO121" s="95"/>
      <c r="CMP121" s="95"/>
      <c r="CMQ121" s="95"/>
      <c r="CMR121" s="95"/>
      <c r="CMS121" s="95"/>
      <c r="CMT121" s="95"/>
      <c r="CMU121" s="95"/>
      <c r="CMV121" s="95"/>
      <c r="CMW121" s="95"/>
      <c r="CMX121" s="95"/>
      <c r="CMY121" s="95"/>
      <c r="CMZ121" s="95"/>
      <c r="CNA121" s="95"/>
      <c r="CNB121" s="95"/>
      <c r="CNC121" s="95"/>
      <c r="CND121" s="95"/>
      <c r="CNE121" s="95"/>
      <c r="CNF121" s="95"/>
      <c r="CNG121" s="95"/>
      <c r="CNH121" s="95"/>
      <c r="CNI121" s="95"/>
      <c r="CNJ121" s="95"/>
      <c r="CNK121" s="95"/>
      <c r="CNL121" s="95"/>
      <c r="CNM121" s="95"/>
      <c r="CNN121" s="95"/>
      <c r="CNO121" s="95"/>
      <c r="CNP121" s="95"/>
      <c r="CNQ121" s="95"/>
      <c r="CNR121" s="95"/>
      <c r="CNS121" s="95"/>
      <c r="CNT121" s="95"/>
      <c r="CNU121" s="95"/>
      <c r="CNV121" s="95"/>
      <c r="CNW121" s="95"/>
      <c r="CNX121" s="95"/>
      <c r="CNY121" s="95"/>
      <c r="CNZ121" s="95"/>
      <c r="COA121" s="95"/>
      <c r="COB121" s="95"/>
      <c r="COC121" s="95"/>
      <c r="COD121" s="95"/>
      <c r="COE121" s="95"/>
      <c r="COF121" s="95"/>
      <c r="COG121" s="95"/>
      <c r="COH121" s="95"/>
      <c r="COI121" s="95"/>
      <c r="COJ121" s="95"/>
      <c r="COK121" s="95"/>
      <c r="COL121" s="95"/>
      <c r="COM121" s="95"/>
      <c r="CON121" s="95"/>
      <c r="COO121" s="95"/>
      <c r="COP121" s="95"/>
      <c r="COQ121" s="95"/>
      <c r="COR121" s="95"/>
      <c r="COS121" s="95"/>
      <c r="COT121" s="95"/>
      <c r="COU121" s="95"/>
      <c r="COV121" s="95"/>
      <c r="COW121" s="95"/>
      <c r="COX121" s="95"/>
      <c r="COY121" s="95"/>
      <c r="COZ121" s="95"/>
      <c r="CPA121" s="95"/>
      <c r="CPB121" s="95"/>
      <c r="CPC121" s="95"/>
      <c r="CPD121" s="95"/>
      <c r="CPE121" s="95"/>
      <c r="CPF121" s="95"/>
      <c r="CPG121" s="95"/>
      <c r="CPH121" s="95"/>
      <c r="CPI121" s="95"/>
      <c r="CPJ121" s="95"/>
      <c r="CPK121" s="95"/>
      <c r="CPL121" s="95"/>
      <c r="CPM121" s="95"/>
      <c r="CPN121" s="95"/>
      <c r="CPO121" s="95"/>
      <c r="CPP121" s="95"/>
      <c r="CPQ121" s="95"/>
      <c r="CPR121" s="95"/>
      <c r="CPS121" s="95"/>
      <c r="CPT121" s="95"/>
      <c r="CPU121" s="95"/>
      <c r="CPV121" s="95"/>
      <c r="CPW121" s="95"/>
      <c r="CPX121" s="95"/>
      <c r="CPY121" s="95"/>
      <c r="CPZ121" s="95"/>
      <c r="CQA121" s="95"/>
      <c r="CQB121" s="95"/>
      <c r="CQC121" s="95"/>
      <c r="CQD121" s="95"/>
      <c r="CQE121" s="95"/>
      <c r="CQF121" s="95"/>
      <c r="CQG121" s="95"/>
      <c r="CQH121" s="95"/>
      <c r="CQI121" s="95"/>
      <c r="CQJ121" s="95"/>
      <c r="CQK121" s="95"/>
      <c r="CQL121" s="95"/>
      <c r="CQM121" s="95"/>
      <c r="CQN121" s="95"/>
      <c r="CQO121" s="95"/>
      <c r="CQP121" s="95"/>
      <c r="CQQ121" s="95"/>
      <c r="CQR121" s="95"/>
      <c r="CQS121" s="95"/>
      <c r="CQT121" s="95"/>
      <c r="CQU121" s="95"/>
      <c r="CQV121" s="95"/>
      <c r="CQW121" s="95"/>
      <c r="CQX121" s="95"/>
      <c r="CQY121" s="95"/>
      <c r="CQZ121" s="95"/>
      <c r="CRA121" s="95"/>
      <c r="CRB121" s="95"/>
      <c r="CRC121" s="95"/>
      <c r="CRD121" s="95"/>
      <c r="CRE121" s="95"/>
      <c r="CRF121" s="95"/>
      <c r="CRG121" s="95"/>
      <c r="CRH121" s="95"/>
      <c r="CRI121" s="95"/>
      <c r="CRJ121" s="95"/>
      <c r="CRK121" s="95"/>
      <c r="CRL121" s="95"/>
      <c r="CRM121" s="95"/>
      <c r="CRN121" s="95"/>
      <c r="CRO121" s="95"/>
      <c r="CRP121" s="95"/>
      <c r="CRQ121" s="95"/>
      <c r="CRR121" s="95"/>
      <c r="CRS121" s="95"/>
      <c r="CRT121" s="95"/>
      <c r="CRU121" s="95"/>
      <c r="CRV121" s="95"/>
      <c r="CRW121" s="95"/>
      <c r="CRX121" s="95"/>
      <c r="CRY121" s="95"/>
      <c r="CRZ121" s="95"/>
      <c r="CSA121" s="95"/>
      <c r="CSB121" s="95"/>
      <c r="CSC121" s="95"/>
      <c r="CSD121" s="95"/>
      <c r="CSE121" s="95"/>
      <c r="CSF121" s="95"/>
      <c r="CSG121" s="95"/>
      <c r="CSH121" s="95"/>
      <c r="CSI121" s="95"/>
      <c r="CSJ121" s="95"/>
      <c r="CSK121" s="95"/>
      <c r="CSL121" s="95"/>
      <c r="CSM121" s="95"/>
      <c r="CSN121" s="95"/>
      <c r="CSO121" s="95"/>
      <c r="CSP121" s="95"/>
      <c r="CSQ121" s="95"/>
      <c r="CSR121" s="95"/>
      <c r="CSS121" s="95"/>
      <c r="CST121" s="95"/>
      <c r="CSU121" s="95"/>
      <c r="CSV121" s="95"/>
      <c r="CSW121" s="95"/>
      <c r="CSX121" s="95"/>
      <c r="CSY121" s="95"/>
      <c r="CSZ121" s="95"/>
      <c r="CTA121" s="95"/>
      <c r="CTB121" s="95"/>
      <c r="CTC121" s="95"/>
      <c r="CTD121" s="95"/>
      <c r="CTE121" s="95"/>
      <c r="CTF121" s="95"/>
      <c r="CTG121" s="95"/>
      <c r="CTH121" s="95"/>
      <c r="CTI121" s="95"/>
      <c r="CTJ121" s="95"/>
      <c r="CTK121" s="95"/>
      <c r="CTL121" s="95"/>
      <c r="CTM121" s="95"/>
      <c r="CTN121" s="95"/>
      <c r="CTO121" s="95"/>
      <c r="CTP121" s="95"/>
      <c r="CTQ121" s="95"/>
      <c r="CTR121" s="95"/>
      <c r="CTS121" s="95"/>
      <c r="CTT121" s="95"/>
      <c r="CTU121" s="95"/>
      <c r="CTV121" s="95"/>
      <c r="CTW121" s="95"/>
      <c r="CTX121" s="95"/>
      <c r="CTY121" s="95"/>
      <c r="CTZ121" s="95"/>
      <c r="CUA121" s="95"/>
      <c r="CUB121" s="95"/>
      <c r="CUC121" s="95"/>
      <c r="CUD121" s="95"/>
      <c r="CUE121" s="95"/>
      <c r="CUF121" s="95"/>
      <c r="CUG121" s="95"/>
      <c r="CUH121" s="95"/>
      <c r="CUI121" s="95"/>
      <c r="CUJ121" s="95"/>
      <c r="CUK121" s="95"/>
      <c r="CUL121" s="95"/>
      <c r="CUM121" s="95"/>
      <c r="CUN121" s="95"/>
      <c r="CUO121" s="95"/>
      <c r="CUP121" s="95"/>
      <c r="CUQ121" s="95"/>
      <c r="CUR121" s="95"/>
      <c r="CUS121" s="95"/>
      <c r="CUT121" s="95"/>
      <c r="CUU121" s="95"/>
      <c r="CUV121" s="95"/>
      <c r="CUW121" s="95"/>
      <c r="CUX121" s="95"/>
      <c r="CUY121" s="95"/>
      <c r="CUZ121" s="95"/>
      <c r="CVA121" s="95"/>
      <c r="CVB121" s="95"/>
      <c r="CVC121" s="95"/>
      <c r="CVD121" s="95"/>
      <c r="CVE121" s="95"/>
      <c r="CVF121" s="95"/>
      <c r="CVG121" s="95"/>
      <c r="CVH121" s="95"/>
      <c r="CVI121" s="95"/>
      <c r="CVJ121" s="95"/>
      <c r="CVK121" s="95"/>
      <c r="CVL121" s="95"/>
      <c r="CVM121" s="95"/>
      <c r="CVN121" s="95"/>
      <c r="CVO121" s="95"/>
      <c r="CVP121" s="95"/>
      <c r="CVQ121" s="95"/>
      <c r="CVR121" s="95"/>
      <c r="CVS121" s="95"/>
      <c r="CVT121" s="95"/>
      <c r="CVU121" s="95"/>
      <c r="CVV121" s="95"/>
      <c r="CVW121" s="95"/>
      <c r="CVX121" s="95"/>
      <c r="CVY121" s="95"/>
      <c r="CVZ121" s="95"/>
      <c r="CWA121" s="95"/>
      <c r="CWB121" s="95"/>
      <c r="CWC121" s="95"/>
      <c r="CWD121" s="95"/>
      <c r="CWE121" s="95"/>
      <c r="CWF121" s="95"/>
      <c r="CWG121" s="95"/>
      <c r="CWH121" s="95"/>
      <c r="CWI121" s="95"/>
      <c r="CWJ121" s="95"/>
      <c r="CWK121" s="95"/>
      <c r="CWL121" s="95"/>
      <c r="CWM121" s="95"/>
      <c r="CWN121" s="95"/>
      <c r="CWO121" s="95"/>
      <c r="CWP121" s="95"/>
      <c r="CWQ121" s="95"/>
      <c r="CWR121" s="95"/>
      <c r="CWS121" s="95"/>
      <c r="CWT121" s="95"/>
      <c r="CWU121" s="95"/>
      <c r="CWV121" s="95"/>
      <c r="CWW121" s="95"/>
      <c r="CWX121" s="95"/>
      <c r="CWY121" s="95"/>
      <c r="CWZ121" s="95"/>
      <c r="CXA121" s="95"/>
      <c r="CXB121" s="95"/>
      <c r="CXC121" s="95"/>
      <c r="CXD121" s="95"/>
      <c r="CXE121" s="95"/>
      <c r="CXF121" s="95"/>
      <c r="CXG121" s="95"/>
      <c r="CXH121" s="95"/>
      <c r="CXI121" s="95"/>
      <c r="CXJ121" s="95"/>
      <c r="CXK121" s="95"/>
      <c r="CXL121" s="95"/>
      <c r="CXM121" s="95"/>
      <c r="CXN121" s="95"/>
      <c r="CXO121" s="95"/>
      <c r="CXP121" s="95"/>
      <c r="CXQ121" s="95"/>
      <c r="CXR121" s="95"/>
      <c r="CXS121" s="95"/>
      <c r="CXT121" s="95"/>
      <c r="CXU121" s="95"/>
      <c r="CXV121" s="95"/>
      <c r="CXW121" s="95"/>
      <c r="CXX121" s="95"/>
      <c r="CXY121" s="95"/>
      <c r="CXZ121" s="95"/>
      <c r="CYA121" s="95"/>
      <c r="CYB121" s="95"/>
      <c r="CYC121" s="95"/>
      <c r="CYD121" s="95"/>
      <c r="CYE121" s="95"/>
      <c r="CYF121" s="95"/>
      <c r="CYG121" s="95"/>
      <c r="CYH121" s="95"/>
      <c r="CYI121" s="95"/>
      <c r="CYJ121" s="95"/>
      <c r="CYK121" s="95"/>
      <c r="CYL121" s="95"/>
      <c r="CYM121" s="95"/>
      <c r="CYN121" s="95"/>
      <c r="CYO121" s="95"/>
      <c r="CYP121" s="95"/>
      <c r="CYQ121" s="95"/>
      <c r="CYR121" s="95"/>
      <c r="CYS121" s="95"/>
      <c r="CYT121" s="95"/>
      <c r="CYU121" s="95"/>
      <c r="CYV121" s="95"/>
      <c r="CYW121" s="95"/>
      <c r="CYX121" s="95"/>
      <c r="CYY121" s="95"/>
      <c r="CYZ121" s="95"/>
      <c r="CZA121" s="95"/>
      <c r="CZB121" s="95"/>
      <c r="CZC121" s="95"/>
      <c r="CZD121" s="95"/>
      <c r="CZE121" s="95"/>
      <c r="CZF121" s="95"/>
      <c r="CZG121" s="95"/>
      <c r="CZH121" s="95"/>
      <c r="CZI121" s="95"/>
      <c r="CZJ121" s="95"/>
      <c r="CZK121" s="95"/>
      <c r="CZL121" s="95"/>
      <c r="CZM121" s="95"/>
      <c r="CZN121" s="95"/>
      <c r="CZO121" s="95"/>
      <c r="CZP121" s="95"/>
      <c r="CZQ121" s="95"/>
      <c r="CZR121" s="95"/>
      <c r="CZS121" s="95"/>
      <c r="CZT121" s="95"/>
      <c r="CZU121" s="95"/>
      <c r="CZV121" s="95"/>
      <c r="CZW121" s="95"/>
      <c r="CZX121" s="95"/>
      <c r="CZY121" s="95"/>
      <c r="CZZ121" s="95"/>
      <c r="DAA121" s="95"/>
      <c r="DAB121" s="95"/>
      <c r="DAC121" s="95"/>
      <c r="DAD121" s="95"/>
      <c r="DAE121" s="95"/>
      <c r="DAF121" s="95"/>
      <c r="DAG121" s="95"/>
      <c r="DAH121" s="95"/>
      <c r="DAI121" s="95"/>
      <c r="DAJ121" s="95"/>
      <c r="DAK121" s="95"/>
      <c r="DAL121" s="95"/>
      <c r="DAM121" s="95"/>
      <c r="DAN121" s="95"/>
      <c r="DAO121" s="95"/>
      <c r="DAP121" s="95"/>
      <c r="DAQ121" s="95"/>
      <c r="DAR121" s="95"/>
      <c r="DAS121" s="95"/>
      <c r="DAT121" s="95"/>
      <c r="DAU121" s="95"/>
      <c r="DAV121" s="95"/>
      <c r="DAW121" s="95"/>
      <c r="DAX121" s="95"/>
      <c r="DAY121" s="95"/>
      <c r="DAZ121" s="95"/>
      <c r="DBA121" s="95"/>
      <c r="DBB121" s="95"/>
      <c r="DBC121" s="95"/>
      <c r="DBD121" s="95"/>
      <c r="DBE121" s="95"/>
      <c r="DBF121" s="95"/>
      <c r="DBG121" s="95"/>
      <c r="DBH121" s="95"/>
      <c r="DBI121" s="95"/>
      <c r="DBJ121" s="95"/>
      <c r="DBK121" s="95"/>
      <c r="DBL121" s="95"/>
      <c r="DBM121" s="95"/>
      <c r="DBN121" s="95"/>
      <c r="DBO121" s="95"/>
      <c r="DBP121" s="95"/>
      <c r="DBQ121" s="95"/>
      <c r="DBR121" s="95"/>
      <c r="DBS121" s="95"/>
      <c r="DBT121" s="95"/>
      <c r="DBU121" s="95"/>
      <c r="DBV121" s="95"/>
      <c r="DBW121" s="95"/>
      <c r="DBX121" s="95"/>
      <c r="DBY121" s="95"/>
      <c r="DBZ121" s="95"/>
      <c r="DCA121" s="95"/>
      <c r="DCB121" s="95"/>
      <c r="DCC121" s="95"/>
      <c r="DCD121" s="95"/>
      <c r="DCE121" s="95"/>
      <c r="DCF121" s="95"/>
      <c r="DCG121" s="95"/>
      <c r="DCH121" s="95"/>
      <c r="DCI121" s="95"/>
      <c r="DCJ121" s="95"/>
      <c r="DCK121" s="95"/>
      <c r="DCL121" s="95"/>
      <c r="DCM121" s="95"/>
      <c r="DCN121" s="95"/>
      <c r="DCO121" s="95"/>
      <c r="DCP121" s="95"/>
      <c r="DCQ121" s="95"/>
      <c r="DCR121" s="95"/>
      <c r="DCS121" s="95"/>
      <c r="DCT121" s="95"/>
      <c r="DCU121" s="95"/>
      <c r="DCV121" s="95"/>
      <c r="DCW121" s="95"/>
      <c r="DCX121" s="95"/>
      <c r="DCY121" s="95"/>
      <c r="DCZ121" s="95"/>
      <c r="DDA121" s="95"/>
      <c r="DDB121" s="95"/>
      <c r="DDC121" s="95"/>
      <c r="DDD121" s="95"/>
      <c r="DDE121" s="95"/>
      <c r="DDF121" s="95"/>
      <c r="DDG121" s="95"/>
      <c r="DDH121" s="95"/>
      <c r="DDI121" s="95"/>
      <c r="DDJ121" s="95"/>
      <c r="DDK121" s="95"/>
      <c r="DDL121" s="95"/>
      <c r="DDM121" s="95"/>
      <c r="DDN121" s="95"/>
      <c r="DDO121" s="95"/>
      <c r="DDP121" s="95"/>
      <c r="DDQ121" s="95"/>
      <c r="DDR121" s="95"/>
      <c r="DDS121" s="95"/>
      <c r="DDT121" s="95"/>
      <c r="DDU121" s="95"/>
      <c r="DDV121" s="95"/>
      <c r="DDW121" s="95"/>
      <c r="DDX121" s="95"/>
      <c r="DDY121" s="95"/>
      <c r="DDZ121" s="95"/>
      <c r="DEA121" s="95"/>
      <c r="DEB121" s="95"/>
      <c r="DEC121" s="95"/>
      <c r="DED121" s="95"/>
      <c r="DEE121" s="95"/>
      <c r="DEF121" s="95"/>
      <c r="DEG121" s="95"/>
      <c r="DEH121" s="95"/>
      <c r="DEI121" s="95"/>
      <c r="DEJ121" s="95"/>
      <c r="DEK121" s="95"/>
      <c r="DEL121" s="95"/>
      <c r="DEM121" s="95"/>
      <c r="DEN121" s="95"/>
      <c r="DEO121" s="95"/>
      <c r="DEP121" s="95"/>
      <c r="DEQ121" s="95"/>
      <c r="DER121" s="95"/>
      <c r="DES121" s="95"/>
      <c r="DET121" s="95"/>
      <c r="DEU121" s="95"/>
      <c r="DEV121" s="95"/>
      <c r="DEW121" s="95"/>
      <c r="DEX121" s="95"/>
      <c r="DEY121" s="95"/>
      <c r="DEZ121" s="95"/>
      <c r="DFA121" s="95"/>
      <c r="DFB121" s="95"/>
      <c r="DFC121" s="95"/>
      <c r="DFD121" s="95"/>
      <c r="DFE121" s="95"/>
      <c r="DFF121" s="95"/>
      <c r="DFG121" s="95"/>
      <c r="DFH121" s="95"/>
      <c r="DFI121" s="95"/>
      <c r="DFJ121" s="95"/>
      <c r="DFK121" s="95"/>
      <c r="DFL121" s="95"/>
      <c r="DFM121" s="95"/>
      <c r="DFN121" s="95"/>
      <c r="DFO121" s="95"/>
      <c r="DFP121" s="95"/>
      <c r="DFQ121" s="95"/>
      <c r="DFR121" s="95"/>
      <c r="DFS121" s="95"/>
      <c r="DFT121" s="95"/>
      <c r="DFU121" s="95"/>
      <c r="DFV121" s="95"/>
      <c r="DFW121" s="95"/>
      <c r="DFX121" s="95"/>
      <c r="DFY121" s="95"/>
      <c r="DFZ121" s="95"/>
      <c r="DGA121" s="95"/>
      <c r="DGB121" s="95"/>
      <c r="DGC121" s="95"/>
      <c r="DGD121" s="95"/>
      <c r="DGE121" s="95"/>
      <c r="DGF121" s="95"/>
      <c r="DGG121" s="95"/>
      <c r="DGH121" s="95"/>
      <c r="DGI121" s="95"/>
      <c r="DGJ121" s="95"/>
      <c r="DGK121" s="95"/>
      <c r="DGL121" s="95"/>
      <c r="DGM121" s="95"/>
      <c r="DGN121" s="95"/>
      <c r="DGO121" s="95"/>
      <c r="DGP121" s="95"/>
      <c r="DGQ121" s="95"/>
      <c r="DGR121" s="95"/>
      <c r="DGS121" s="95"/>
      <c r="DGT121" s="95"/>
      <c r="DGU121" s="95"/>
      <c r="DGV121" s="95"/>
      <c r="DGW121" s="95"/>
      <c r="DGX121" s="95"/>
      <c r="DGY121" s="95"/>
      <c r="DGZ121" s="95"/>
      <c r="DHA121" s="95"/>
      <c r="DHB121" s="95"/>
      <c r="DHC121" s="95"/>
      <c r="DHD121" s="95"/>
      <c r="DHE121" s="95"/>
      <c r="DHF121" s="95"/>
      <c r="DHG121" s="95"/>
      <c r="DHH121" s="95"/>
      <c r="DHI121" s="95"/>
      <c r="DHJ121" s="95"/>
      <c r="DHK121" s="95"/>
      <c r="DHL121" s="95"/>
      <c r="DHM121" s="95"/>
      <c r="DHN121" s="95"/>
      <c r="DHO121" s="95"/>
      <c r="DHP121" s="95"/>
      <c r="DHQ121" s="95"/>
      <c r="DHR121" s="95"/>
      <c r="DHS121" s="95"/>
      <c r="DHT121" s="95"/>
      <c r="DHU121" s="95"/>
      <c r="DHV121" s="95"/>
      <c r="DHW121" s="95"/>
      <c r="DHX121" s="95"/>
      <c r="DHY121" s="95"/>
      <c r="DHZ121" s="95"/>
      <c r="DIA121" s="95"/>
      <c r="DIB121" s="95"/>
      <c r="DIC121" s="95"/>
      <c r="DID121" s="95"/>
      <c r="DIE121" s="95"/>
      <c r="DIF121" s="95"/>
      <c r="DIG121" s="95"/>
      <c r="DIH121" s="95"/>
      <c r="DII121" s="95"/>
      <c r="DIJ121" s="95"/>
      <c r="DIK121" s="95"/>
      <c r="DIL121" s="95"/>
      <c r="DIM121" s="95"/>
      <c r="DIN121" s="95"/>
      <c r="DIO121" s="95"/>
      <c r="DIP121" s="95"/>
      <c r="DIQ121" s="95"/>
      <c r="DIR121" s="95"/>
      <c r="DIS121" s="95"/>
      <c r="DIT121" s="95"/>
      <c r="DIU121" s="95"/>
      <c r="DIV121" s="95"/>
      <c r="DIW121" s="95"/>
      <c r="DIX121" s="95"/>
      <c r="DIY121" s="95"/>
      <c r="DIZ121" s="95"/>
      <c r="DJA121" s="95"/>
      <c r="DJB121" s="95"/>
      <c r="DJC121" s="95"/>
      <c r="DJD121" s="95"/>
      <c r="DJE121" s="95"/>
      <c r="DJF121" s="95"/>
      <c r="DJG121" s="95"/>
      <c r="DJH121" s="95"/>
      <c r="DJI121" s="95"/>
      <c r="DJJ121" s="95"/>
      <c r="DJK121" s="95"/>
      <c r="DJL121" s="95"/>
      <c r="DJM121" s="95"/>
      <c r="DJN121" s="95"/>
      <c r="DJO121" s="95"/>
      <c r="DJP121" s="95"/>
      <c r="DJQ121" s="95"/>
      <c r="DJR121" s="95"/>
      <c r="DJS121" s="95"/>
      <c r="DJT121" s="95"/>
      <c r="DJU121" s="95"/>
      <c r="DJV121" s="95"/>
      <c r="DJW121" s="95"/>
      <c r="DJX121" s="95"/>
      <c r="DJY121" s="95"/>
      <c r="DJZ121" s="95"/>
      <c r="DKA121" s="95"/>
      <c r="DKB121" s="95"/>
      <c r="DKC121" s="95"/>
      <c r="DKD121" s="95"/>
      <c r="DKE121" s="95"/>
      <c r="DKF121" s="95"/>
      <c r="DKG121" s="95"/>
      <c r="DKH121" s="95"/>
      <c r="DKI121" s="95"/>
      <c r="DKJ121" s="95"/>
      <c r="DKK121" s="95"/>
      <c r="DKL121" s="95"/>
      <c r="DKM121" s="95"/>
      <c r="DKN121" s="95"/>
      <c r="DKO121" s="95"/>
      <c r="DKP121" s="95"/>
      <c r="DKQ121" s="95"/>
      <c r="DKR121" s="95"/>
      <c r="DKS121" s="95"/>
      <c r="DKT121" s="95"/>
      <c r="DKU121" s="95"/>
      <c r="DKV121" s="95"/>
      <c r="DKW121" s="95"/>
      <c r="DKX121" s="95"/>
      <c r="DKY121" s="95"/>
      <c r="DKZ121" s="95"/>
      <c r="DLA121" s="95"/>
      <c r="DLB121" s="95"/>
      <c r="DLC121" s="95"/>
      <c r="DLD121" s="95"/>
      <c r="DLE121" s="95"/>
      <c r="DLF121" s="95"/>
      <c r="DLG121" s="95"/>
      <c r="DLH121" s="95"/>
      <c r="DLI121" s="95"/>
      <c r="DLJ121" s="95"/>
      <c r="DLK121" s="95"/>
      <c r="DLL121" s="95"/>
      <c r="DLM121" s="95"/>
      <c r="DLN121" s="95"/>
      <c r="DLO121" s="95"/>
      <c r="DLP121" s="95"/>
      <c r="DLQ121" s="95"/>
      <c r="DLR121" s="95"/>
      <c r="DLS121" s="95"/>
      <c r="DLT121" s="95"/>
      <c r="DLU121" s="95"/>
      <c r="DLV121" s="95"/>
      <c r="DLW121" s="95"/>
      <c r="DLX121" s="95"/>
      <c r="DLY121" s="95"/>
      <c r="DLZ121" s="95"/>
      <c r="DMA121" s="95"/>
      <c r="DMB121" s="95"/>
      <c r="DMC121" s="95"/>
      <c r="DMD121" s="95"/>
      <c r="DME121" s="95"/>
      <c r="DMF121" s="95"/>
      <c r="DMG121" s="95"/>
      <c r="DMH121" s="95"/>
      <c r="DMI121" s="95"/>
      <c r="DMJ121" s="95"/>
      <c r="DMK121" s="95"/>
      <c r="DML121" s="95"/>
      <c r="DMM121" s="95"/>
      <c r="DMN121" s="95"/>
      <c r="DMO121" s="95"/>
      <c r="DMP121" s="95"/>
      <c r="DMQ121" s="95"/>
      <c r="DMR121" s="95"/>
      <c r="DMS121" s="95"/>
      <c r="DMT121" s="95"/>
      <c r="DMU121" s="95"/>
      <c r="DMV121" s="95"/>
      <c r="DMW121" s="95"/>
      <c r="DMX121" s="95"/>
      <c r="DMY121" s="95"/>
      <c r="DMZ121" s="95"/>
      <c r="DNA121" s="95"/>
      <c r="DNB121" s="95"/>
      <c r="DNC121" s="95"/>
      <c r="DND121" s="95"/>
      <c r="DNE121" s="95"/>
      <c r="DNF121" s="95"/>
      <c r="DNG121" s="95"/>
      <c r="DNH121" s="95"/>
      <c r="DNI121" s="95"/>
      <c r="DNJ121" s="95"/>
      <c r="DNK121" s="95"/>
      <c r="DNL121" s="95"/>
      <c r="DNM121" s="95"/>
      <c r="DNN121" s="95"/>
      <c r="DNO121" s="95"/>
      <c r="DNP121" s="95"/>
      <c r="DNQ121" s="95"/>
      <c r="DNR121" s="95"/>
      <c r="DNS121" s="95"/>
      <c r="DNT121" s="95"/>
      <c r="DNU121" s="95"/>
      <c r="DNV121" s="95"/>
      <c r="DNW121" s="95"/>
      <c r="DNX121" s="95"/>
      <c r="DNY121" s="95"/>
      <c r="DNZ121" s="95"/>
      <c r="DOA121" s="95"/>
      <c r="DOB121" s="95"/>
      <c r="DOC121" s="95"/>
      <c r="DOD121" s="95"/>
      <c r="DOE121" s="95"/>
      <c r="DOF121" s="95"/>
      <c r="DOG121" s="95"/>
      <c r="DOH121" s="95"/>
      <c r="DOI121" s="95"/>
      <c r="DOJ121" s="95"/>
      <c r="DOK121" s="95"/>
      <c r="DOL121" s="95"/>
      <c r="DOM121" s="95"/>
      <c r="DON121" s="95"/>
      <c r="DOO121" s="95"/>
      <c r="DOP121" s="95"/>
      <c r="DOQ121" s="95"/>
      <c r="DOR121" s="95"/>
      <c r="DOS121" s="95"/>
      <c r="DOT121" s="95"/>
      <c r="DOU121" s="95"/>
      <c r="DOV121" s="95"/>
      <c r="DOW121" s="95"/>
      <c r="DOX121" s="95"/>
      <c r="DOY121" s="95"/>
      <c r="DOZ121" s="95"/>
      <c r="DPA121" s="95"/>
      <c r="DPB121" s="95"/>
      <c r="DPC121" s="95"/>
      <c r="DPD121" s="95"/>
      <c r="DPE121" s="95"/>
      <c r="DPF121" s="95"/>
      <c r="DPG121" s="95"/>
      <c r="DPH121" s="95"/>
      <c r="DPI121" s="95"/>
      <c r="DPJ121" s="95"/>
      <c r="DPK121" s="95"/>
      <c r="DPL121" s="95"/>
      <c r="DPM121" s="95"/>
      <c r="DPN121" s="95"/>
      <c r="DPO121" s="95"/>
      <c r="DPP121" s="95"/>
      <c r="DPQ121" s="95"/>
      <c r="DPR121" s="95"/>
      <c r="DPS121" s="95"/>
      <c r="DPT121" s="95"/>
      <c r="DPU121" s="95"/>
      <c r="DPV121" s="95"/>
      <c r="DPW121" s="95"/>
      <c r="DPX121" s="95"/>
      <c r="DPY121" s="95"/>
      <c r="DPZ121" s="95"/>
      <c r="DQA121" s="95"/>
      <c r="DQB121" s="95"/>
      <c r="DQC121" s="95"/>
      <c r="DQD121" s="95"/>
      <c r="DQE121" s="95"/>
      <c r="DQF121" s="95"/>
      <c r="DQG121" s="95"/>
      <c r="DQH121" s="95"/>
      <c r="DQI121" s="95"/>
      <c r="DQJ121" s="95"/>
      <c r="DQK121" s="95"/>
      <c r="DQL121" s="95"/>
      <c r="DQM121" s="95"/>
      <c r="DQN121" s="95"/>
      <c r="DQO121" s="95"/>
      <c r="DQP121" s="95"/>
      <c r="DQQ121" s="95"/>
      <c r="DQR121" s="95"/>
      <c r="DQS121" s="95"/>
      <c r="DQT121" s="95"/>
      <c r="DQU121" s="95"/>
      <c r="DQV121" s="95"/>
      <c r="DQW121" s="95"/>
      <c r="DQX121" s="95"/>
      <c r="DQY121" s="95"/>
      <c r="DQZ121" s="95"/>
      <c r="DRA121" s="95"/>
      <c r="DRB121" s="95"/>
      <c r="DRC121" s="95"/>
      <c r="DRD121" s="95"/>
      <c r="DRE121" s="95"/>
      <c r="DRF121" s="95"/>
      <c r="DRG121" s="95"/>
      <c r="DRH121" s="95"/>
      <c r="DRI121" s="95"/>
      <c r="DRJ121" s="95"/>
      <c r="DRK121" s="95"/>
      <c r="DRL121" s="95"/>
      <c r="DRM121" s="95"/>
      <c r="DRN121" s="95"/>
      <c r="DRO121" s="95"/>
      <c r="DRP121" s="95"/>
      <c r="DRQ121" s="95"/>
      <c r="DRR121" s="95"/>
      <c r="DRS121" s="95"/>
      <c r="DRT121" s="95"/>
      <c r="DRU121" s="95"/>
      <c r="DRV121" s="95"/>
      <c r="DRW121" s="95"/>
      <c r="DRX121" s="95"/>
      <c r="DRY121" s="95"/>
      <c r="DRZ121" s="95"/>
      <c r="DSA121" s="95"/>
      <c r="DSB121" s="95"/>
      <c r="DSC121" s="95"/>
      <c r="DSD121" s="95"/>
      <c r="DSE121" s="95"/>
      <c r="DSF121" s="95"/>
      <c r="DSG121" s="95"/>
      <c r="DSH121" s="95"/>
      <c r="DSI121" s="95"/>
      <c r="DSJ121" s="95"/>
      <c r="DSK121" s="95"/>
      <c r="DSL121" s="95"/>
      <c r="DSM121" s="95"/>
      <c r="DSN121" s="95"/>
      <c r="DSO121" s="95"/>
      <c r="DSP121" s="95"/>
      <c r="DSQ121" s="95"/>
      <c r="DSR121" s="95"/>
      <c r="DSS121" s="95"/>
      <c r="DST121" s="95"/>
      <c r="DSU121" s="95"/>
      <c r="DSV121" s="95"/>
      <c r="DSW121" s="95"/>
      <c r="DSX121" s="95"/>
      <c r="DSY121" s="95"/>
      <c r="DSZ121" s="95"/>
      <c r="DTA121" s="95"/>
      <c r="DTB121" s="95"/>
      <c r="DTC121" s="95"/>
      <c r="DTD121" s="95"/>
      <c r="DTE121" s="95"/>
      <c r="DTF121" s="95"/>
      <c r="DTG121" s="95"/>
      <c r="DTH121" s="95"/>
      <c r="DTI121" s="95"/>
      <c r="DTJ121" s="95"/>
      <c r="DTK121" s="95"/>
      <c r="DTL121" s="95"/>
      <c r="DTM121" s="95"/>
      <c r="DTN121" s="95"/>
      <c r="DTO121" s="95"/>
      <c r="DTP121" s="95"/>
      <c r="DTQ121" s="95"/>
      <c r="DTR121" s="95"/>
      <c r="DTS121" s="95"/>
      <c r="DTT121" s="95"/>
      <c r="DTU121" s="95"/>
      <c r="DTV121" s="95"/>
      <c r="DTW121" s="95"/>
      <c r="DTX121" s="95"/>
      <c r="DTY121" s="95"/>
      <c r="DTZ121" s="95"/>
      <c r="DUA121" s="95"/>
      <c r="DUB121" s="95"/>
      <c r="DUC121" s="95"/>
      <c r="DUD121" s="95"/>
      <c r="DUE121" s="95"/>
      <c r="DUF121" s="95"/>
      <c r="DUG121" s="95"/>
      <c r="DUH121" s="95"/>
      <c r="DUI121" s="95"/>
      <c r="DUJ121" s="95"/>
      <c r="DUK121" s="95"/>
      <c r="DUL121" s="95"/>
      <c r="DUM121" s="95"/>
      <c r="DUN121" s="95"/>
      <c r="DUO121" s="95"/>
      <c r="DUP121" s="95"/>
      <c r="DUQ121" s="95"/>
      <c r="DUR121" s="95"/>
      <c r="DUS121" s="95"/>
      <c r="DUT121" s="95"/>
      <c r="DUU121" s="95"/>
      <c r="DUV121" s="95"/>
      <c r="DUW121" s="95"/>
      <c r="DUX121" s="95"/>
      <c r="DUY121" s="95"/>
      <c r="DUZ121" s="95"/>
      <c r="DVA121" s="95"/>
      <c r="DVB121" s="95"/>
      <c r="DVC121" s="95"/>
      <c r="DVD121" s="95"/>
      <c r="DVE121" s="95"/>
      <c r="DVF121" s="95"/>
      <c r="DVG121" s="95"/>
      <c r="DVH121" s="95"/>
      <c r="DVI121" s="95"/>
      <c r="DVJ121" s="95"/>
      <c r="DVK121" s="95"/>
      <c r="DVL121" s="95"/>
      <c r="DVM121" s="95"/>
      <c r="DVN121" s="95"/>
      <c r="DVO121" s="95"/>
      <c r="DVP121" s="95"/>
      <c r="DVQ121" s="95"/>
      <c r="DVR121" s="95"/>
      <c r="DVS121" s="95"/>
      <c r="DVT121" s="95"/>
      <c r="DVU121" s="95"/>
      <c r="DVV121" s="95"/>
      <c r="DVW121" s="95"/>
      <c r="DVX121" s="95"/>
      <c r="DVY121" s="95"/>
      <c r="DVZ121" s="95"/>
      <c r="DWA121" s="95"/>
      <c r="DWB121" s="95"/>
      <c r="DWC121" s="95"/>
      <c r="DWD121" s="95"/>
      <c r="DWE121" s="95"/>
      <c r="DWF121" s="95"/>
      <c r="DWG121" s="95"/>
      <c r="DWH121" s="95"/>
      <c r="DWI121" s="95"/>
      <c r="DWJ121" s="95"/>
      <c r="DWK121" s="95"/>
      <c r="DWL121" s="95"/>
      <c r="DWM121" s="95"/>
      <c r="DWN121" s="95"/>
      <c r="DWO121" s="95"/>
      <c r="DWP121" s="95"/>
      <c r="DWQ121" s="95"/>
      <c r="DWR121" s="95"/>
      <c r="DWS121" s="95"/>
      <c r="DWT121" s="95"/>
      <c r="DWU121" s="95"/>
      <c r="DWV121" s="95"/>
      <c r="DWW121" s="95"/>
      <c r="DWX121" s="95"/>
      <c r="DWY121" s="95"/>
      <c r="DWZ121" s="95"/>
      <c r="DXA121" s="95"/>
      <c r="DXB121" s="95"/>
      <c r="DXC121" s="95"/>
      <c r="DXD121" s="95"/>
      <c r="DXE121" s="95"/>
      <c r="DXF121" s="95"/>
      <c r="DXG121" s="95"/>
      <c r="DXH121" s="95"/>
      <c r="DXI121" s="95"/>
      <c r="DXJ121" s="95"/>
      <c r="DXK121" s="95"/>
      <c r="DXL121" s="95"/>
      <c r="DXM121" s="95"/>
      <c r="DXN121" s="95"/>
      <c r="DXO121" s="95"/>
      <c r="DXP121" s="95"/>
      <c r="DXQ121" s="95"/>
      <c r="DXR121" s="95"/>
      <c r="DXS121" s="95"/>
      <c r="DXT121" s="95"/>
      <c r="DXU121" s="95"/>
      <c r="DXV121" s="95"/>
      <c r="DXW121" s="95"/>
      <c r="DXX121" s="95"/>
      <c r="DXY121" s="95"/>
      <c r="DXZ121" s="95"/>
      <c r="DYA121" s="95"/>
      <c r="DYB121" s="95"/>
      <c r="DYC121" s="95"/>
      <c r="DYD121" s="95"/>
      <c r="DYE121" s="95"/>
      <c r="DYF121" s="95"/>
      <c r="DYG121" s="95"/>
      <c r="DYH121" s="95"/>
      <c r="DYI121" s="95"/>
      <c r="DYJ121" s="95"/>
      <c r="DYK121" s="95"/>
      <c r="DYL121" s="95"/>
      <c r="DYM121" s="95"/>
      <c r="DYN121" s="95"/>
      <c r="DYO121" s="95"/>
      <c r="DYP121" s="95"/>
      <c r="DYQ121" s="95"/>
      <c r="DYR121" s="95"/>
      <c r="DYS121" s="95"/>
      <c r="DYT121" s="95"/>
      <c r="DYU121" s="95"/>
      <c r="DYV121" s="95"/>
      <c r="DYW121" s="95"/>
      <c r="DYX121" s="95"/>
      <c r="DYY121" s="95"/>
      <c r="DYZ121" s="95"/>
      <c r="DZA121" s="95"/>
      <c r="DZB121" s="95"/>
      <c r="DZC121" s="95"/>
      <c r="DZD121" s="95"/>
      <c r="DZE121" s="95"/>
      <c r="DZF121" s="95"/>
      <c r="DZG121" s="95"/>
      <c r="DZH121" s="95"/>
      <c r="DZI121" s="95"/>
      <c r="DZJ121" s="95"/>
      <c r="DZK121" s="95"/>
      <c r="DZL121" s="95"/>
      <c r="DZM121" s="95"/>
      <c r="DZN121" s="95"/>
      <c r="DZO121" s="95"/>
      <c r="DZP121" s="95"/>
      <c r="DZQ121" s="95"/>
      <c r="DZR121" s="95"/>
      <c r="DZS121" s="95"/>
      <c r="DZT121" s="95"/>
      <c r="DZU121" s="95"/>
      <c r="DZV121" s="95"/>
      <c r="DZW121" s="95"/>
      <c r="DZX121" s="95"/>
      <c r="DZY121" s="95"/>
      <c r="DZZ121" s="95"/>
      <c r="EAA121" s="95"/>
      <c r="EAB121" s="95"/>
      <c r="EAC121" s="95"/>
      <c r="EAD121" s="95"/>
      <c r="EAE121" s="95"/>
      <c r="EAF121" s="95"/>
      <c r="EAG121" s="95"/>
      <c r="EAH121" s="95"/>
      <c r="EAI121" s="95"/>
      <c r="EAJ121" s="95"/>
      <c r="EAK121" s="95"/>
      <c r="EAL121" s="95"/>
      <c r="EAM121" s="95"/>
      <c r="EAN121" s="95"/>
      <c r="EAO121" s="95"/>
      <c r="EAP121" s="95"/>
      <c r="EAQ121" s="95"/>
      <c r="EAR121" s="95"/>
      <c r="EAS121" s="95"/>
      <c r="EAT121" s="95"/>
      <c r="EAU121" s="95"/>
      <c r="EAV121" s="95"/>
      <c r="EAW121" s="95"/>
      <c r="EAX121" s="95"/>
      <c r="EAY121" s="95"/>
      <c r="EAZ121" s="95"/>
      <c r="EBA121" s="95"/>
      <c r="EBB121" s="95"/>
      <c r="EBC121" s="95"/>
      <c r="EBD121" s="95"/>
      <c r="EBE121" s="95"/>
      <c r="EBF121" s="95"/>
      <c r="EBG121" s="95"/>
      <c r="EBH121" s="95"/>
      <c r="EBI121" s="95"/>
      <c r="EBJ121" s="95"/>
      <c r="EBK121" s="95"/>
      <c r="EBL121" s="95"/>
      <c r="EBM121" s="95"/>
      <c r="EBN121" s="95"/>
      <c r="EBO121" s="95"/>
      <c r="EBP121" s="95"/>
      <c r="EBQ121" s="95"/>
      <c r="EBR121" s="95"/>
      <c r="EBS121" s="95"/>
      <c r="EBT121" s="95"/>
      <c r="EBU121" s="95"/>
      <c r="EBV121" s="95"/>
      <c r="EBW121" s="95"/>
      <c r="EBX121" s="95"/>
      <c r="EBY121" s="95"/>
      <c r="EBZ121" s="95"/>
      <c r="ECA121" s="95"/>
      <c r="ECB121" s="95"/>
      <c r="ECC121" s="95"/>
      <c r="ECD121" s="95"/>
      <c r="ECE121" s="95"/>
      <c r="ECF121" s="95"/>
      <c r="ECG121" s="95"/>
      <c r="ECH121" s="95"/>
      <c r="ECI121" s="95"/>
      <c r="ECJ121" s="95"/>
      <c r="ECK121" s="95"/>
      <c r="ECL121" s="95"/>
      <c r="ECM121" s="95"/>
      <c r="ECN121" s="95"/>
      <c r="ECO121" s="95"/>
      <c r="ECP121" s="95"/>
      <c r="ECQ121" s="95"/>
      <c r="ECR121" s="95"/>
      <c r="ECS121" s="95"/>
      <c r="ECT121" s="95"/>
      <c r="ECU121" s="95"/>
      <c r="ECV121" s="95"/>
      <c r="ECW121" s="95"/>
      <c r="ECX121" s="95"/>
      <c r="ECY121" s="95"/>
      <c r="ECZ121" s="95"/>
      <c r="EDA121" s="95"/>
      <c r="EDB121" s="95"/>
      <c r="EDC121" s="95"/>
      <c r="EDD121" s="95"/>
      <c r="EDE121" s="95"/>
      <c r="EDF121" s="95"/>
      <c r="EDG121" s="95"/>
      <c r="EDH121" s="95"/>
      <c r="EDI121" s="95"/>
      <c r="EDJ121" s="95"/>
      <c r="EDK121" s="95"/>
      <c r="EDL121" s="95"/>
      <c r="EDM121" s="95"/>
      <c r="EDN121" s="95"/>
      <c r="EDO121" s="95"/>
      <c r="EDP121" s="95"/>
      <c r="EDQ121" s="95"/>
      <c r="EDR121" s="95"/>
      <c r="EDS121" s="95"/>
      <c r="EDT121" s="95"/>
      <c r="EDU121" s="95"/>
      <c r="EDV121" s="95"/>
      <c r="EDW121" s="95"/>
      <c r="EDX121" s="95"/>
      <c r="EDY121" s="95"/>
      <c r="EDZ121" s="95"/>
      <c r="EEA121" s="95"/>
      <c r="EEB121" s="95"/>
      <c r="EEC121" s="95"/>
      <c r="EED121" s="95"/>
      <c r="EEE121" s="95"/>
      <c r="EEF121" s="95"/>
      <c r="EEG121" s="95"/>
      <c r="EEH121" s="95"/>
      <c r="EEI121" s="95"/>
      <c r="EEJ121" s="95"/>
      <c r="EEK121" s="95"/>
      <c r="EEL121" s="95"/>
      <c r="EEM121" s="95"/>
      <c r="EEN121" s="95"/>
      <c r="EEO121" s="95"/>
      <c r="EEP121" s="95"/>
      <c r="EEQ121" s="95"/>
      <c r="EER121" s="95"/>
      <c r="EES121" s="95"/>
      <c r="EET121" s="95"/>
      <c r="EEU121" s="95"/>
      <c r="EEV121" s="95"/>
      <c r="EEW121" s="95"/>
      <c r="EEX121" s="95"/>
      <c r="EEY121" s="95"/>
      <c r="EEZ121" s="95"/>
      <c r="EFA121" s="95"/>
      <c r="EFB121" s="95"/>
      <c r="EFC121" s="95"/>
      <c r="EFD121" s="95"/>
      <c r="EFE121" s="95"/>
      <c r="EFF121" s="95"/>
      <c r="EFG121" s="95"/>
      <c r="EFH121" s="95"/>
      <c r="EFI121" s="95"/>
      <c r="EFJ121" s="95"/>
      <c r="EFK121" s="95"/>
      <c r="EFL121" s="95"/>
      <c r="EFM121" s="95"/>
      <c r="EFN121" s="95"/>
      <c r="EFO121" s="95"/>
      <c r="EFP121" s="95"/>
      <c r="EFQ121" s="95"/>
      <c r="EFR121" s="95"/>
      <c r="EFS121" s="95"/>
      <c r="EFT121" s="95"/>
      <c r="EFU121" s="95"/>
      <c r="EFV121" s="95"/>
      <c r="EFW121" s="95"/>
      <c r="EFX121" s="95"/>
      <c r="EFY121" s="95"/>
      <c r="EFZ121" s="95"/>
      <c r="EGA121" s="95"/>
      <c r="EGB121" s="95"/>
      <c r="EGC121" s="95"/>
      <c r="EGD121" s="95"/>
      <c r="EGE121" s="95"/>
      <c r="EGF121" s="95"/>
      <c r="EGG121" s="95"/>
      <c r="EGH121" s="95"/>
      <c r="EGI121" s="95"/>
      <c r="EGJ121" s="95"/>
      <c r="EGK121" s="95"/>
      <c r="EGL121" s="95"/>
      <c r="EGM121" s="95"/>
      <c r="EGN121" s="95"/>
      <c r="EGO121" s="95"/>
      <c r="EGP121" s="95"/>
      <c r="EGQ121" s="95"/>
      <c r="EGR121" s="95"/>
      <c r="EGS121" s="95"/>
      <c r="EGT121" s="95"/>
      <c r="EGU121" s="95"/>
      <c r="EGV121" s="95"/>
      <c r="EGW121" s="95"/>
      <c r="EGX121" s="95"/>
      <c r="EGY121" s="95"/>
      <c r="EGZ121" s="95"/>
      <c r="EHA121" s="95"/>
      <c r="EHB121" s="95"/>
      <c r="EHC121" s="95"/>
      <c r="EHD121" s="95"/>
      <c r="EHE121" s="95"/>
      <c r="EHF121" s="95"/>
      <c r="EHG121" s="95"/>
      <c r="EHH121" s="95"/>
      <c r="EHI121" s="95"/>
      <c r="EHJ121" s="95"/>
      <c r="EHK121" s="95"/>
      <c r="EHL121" s="95"/>
      <c r="EHM121" s="95"/>
      <c r="EHN121" s="95"/>
      <c r="EHO121" s="95"/>
      <c r="EHP121" s="95"/>
      <c r="EHQ121" s="95"/>
      <c r="EHR121" s="95"/>
      <c r="EHS121" s="95"/>
      <c r="EHT121" s="95"/>
      <c r="EHU121" s="95"/>
      <c r="EHV121" s="95"/>
      <c r="EHW121" s="95"/>
      <c r="EHX121" s="95"/>
      <c r="EHY121" s="95"/>
      <c r="EHZ121" s="95"/>
      <c r="EIA121" s="95"/>
      <c r="EIB121" s="95"/>
      <c r="EIC121" s="95"/>
      <c r="EID121" s="95"/>
      <c r="EIE121" s="95"/>
      <c r="EIF121" s="95"/>
      <c r="EIG121" s="95"/>
      <c r="EIH121" s="95"/>
      <c r="EII121" s="95"/>
      <c r="EIJ121" s="95"/>
      <c r="EIK121" s="95"/>
      <c r="EIL121" s="95"/>
      <c r="EIM121" s="95"/>
      <c r="EIN121" s="95"/>
      <c r="EIO121" s="95"/>
      <c r="EIP121" s="95"/>
      <c r="EIQ121" s="95"/>
      <c r="EIR121" s="95"/>
      <c r="EIS121" s="95"/>
      <c r="EIT121" s="95"/>
      <c r="EIU121" s="95"/>
      <c r="EIV121" s="95"/>
      <c r="EIW121" s="95"/>
      <c r="EIX121" s="95"/>
      <c r="EIY121" s="95"/>
      <c r="EIZ121" s="95"/>
      <c r="EJA121" s="95"/>
      <c r="EJB121" s="95"/>
      <c r="EJC121" s="95"/>
      <c r="EJD121" s="95"/>
      <c r="EJE121" s="95"/>
      <c r="EJF121" s="95"/>
      <c r="EJG121" s="95"/>
      <c r="EJH121" s="95"/>
      <c r="EJI121" s="95"/>
      <c r="EJJ121" s="95"/>
      <c r="EJK121" s="95"/>
      <c r="EJL121" s="95"/>
      <c r="EJM121" s="95"/>
      <c r="EJN121" s="95"/>
      <c r="EJO121" s="95"/>
      <c r="EJP121" s="95"/>
      <c r="EJQ121" s="95"/>
      <c r="EJR121" s="95"/>
      <c r="EJS121" s="95"/>
      <c r="EJT121" s="95"/>
      <c r="EJU121" s="95"/>
      <c r="EJV121" s="95"/>
      <c r="EJW121" s="95"/>
      <c r="EJX121" s="95"/>
      <c r="EJY121" s="95"/>
      <c r="EJZ121" s="95"/>
      <c r="EKA121" s="95"/>
      <c r="EKB121" s="95"/>
      <c r="EKC121" s="95"/>
      <c r="EKD121" s="95"/>
      <c r="EKE121" s="95"/>
      <c r="EKF121" s="95"/>
      <c r="EKG121" s="95"/>
      <c r="EKH121" s="95"/>
      <c r="EKI121" s="95"/>
      <c r="EKJ121" s="95"/>
      <c r="EKK121" s="95"/>
      <c r="EKL121" s="95"/>
      <c r="EKM121" s="95"/>
      <c r="EKN121" s="95"/>
      <c r="EKO121" s="95"/>
      <c r="EKP121" s="95"/>
      <c r="EKQ121" s="95"/>
      <c r="EKR121" s="95"/>
      <c r="EKS121" s="95"/>
      <c r="EKT121" s="95"/>
      <c r="EKU121" s="95"/>
      <c r="EKV121" s="95"/>
      <c r="EKW121" s="95"/>
      <c r="EKX121" s="95"/>
      <c r="EKY121" s="95"/>
      <c r="EKZ121" s="95"/>
      <c r="ELA121" s="95"/>
      <c r="ELB121" s="95"/>
      <c r="ELC121" s="95"/>
      <c r="ELD121" s="95"/>
      <c r="ELE121" s="95"/>
      <c r="ELF121" s="95"/>
      <c r="ELG121" s="95"/>
      <c r="ELH121" s="95"/>
      <c r="ELI121" s="95"/>
      <c r="ELJ121" s="95"/>
      <c r="ELK121" s="95"/>
      <c r="ELL121" s="95"/>
      <c r="ELM121" s="95"/>
      <c r="ELN121" s="95"/>
      <c r="ELO121" s="95"/>
      <c r="ELP121" s="95"/>
      <c r="ELQ121" s="95"/>
      <c r="ELR121" s="95"/>
      <c r="ELS121" s="95"/>
      <c r="ELT121" s="95"/>
      <c r="ELU121" s="95"/>
      <c r="ELV121" s="95"/>
      <c r="ELW121" s="95"/>
      <c r="ELX121" s="95"/>
      <c r="ELY121" s="95"/>
      <c r="ELZ121" s="95"/>
      <c r="EMA121" s="95"/>
      <c r="EMB121" s="95"/>
      <c r="EMC121" s="95"/>
      <c r="EMD121" s="95"/>
      <c r="EME121" s="95"/>
      <c r="EMF121" s="95"/>
      <c r="EMG121" s="95"/>
      <c r="EMH121" s="95"/>
      <c r="EMI121" s="95"/>
      <c r="EMJ121" s="95"/>
      <c r="EMK121" s="95"/>
      <c r="EML121" s="95"/>
      <c r="EMM121" s="95"/>
      <c r="EMN121" s="95"/>
      <c r="EMO121" s="95"/>
      <c r="EMP121" s="95"/>
      <c r="EMQ121" s="95"/>
      <c r="EMR121" s="95"/>
      <c r="EMS121" s="95"/>
      <c r="EMT121" s="95"/>
      <c r="EMU121" s="95"/>
      <c r="EMV121" s="95"/>
      <c r="EMW121" s="95"/>
      <c r="EMX121" s="95"/>
      <c r="EMY121" s="95"/>
      <c r="EMZ121" s="95"/>
      <c r="ENA121" s="95"/>
      <c r="ENB121" s="95"/>
      <c r="ENC121" s="95"/>
      <c r="END121" s="95"/>
      <c r="ENE121" s="95"/>
      <c r="ENF121" s="95"/>
      <c r="ENG121" s="95"/>
      <c r="ENH121" s="95"/>
      <c r="ENI121" s="95"/>
      <c r="ENJ121" s="95"/>
      <c r="ENK121" s="95"/>
      <c r="ENL121" s="95"/>
      <c r="ENM121" s="95"/>
      <c r="ENN121" s="95"/>
      <c r="ENO121" s="95"/>
      <c r="ENP121" s="95"/>
      <c r="ENQ121" s="95"/>
      <c r="ENR121" s="95"/>
      <c r="ENS121" s="95"/>
      <c r="ENT121" s="95"/>
      <c r="ENU121" s="95"/>
      <c r="ENV121" s="95"/>
      <c r="ENW121" s="95"/>
      <c r="ENX121" s="95"/>
      <c r="ENY121" s="95"/>
      <c r="ENZ121" s="95"/>
      <c r="EOA121" s="95"/>
      <c r="EOB121" s="95"/>
      <c r="EOC121" s="95"/>
      <c r="EOD121" s="95"/>
      <c r="EOE121" s="95"/>
      <c r="EOF121" s="95"/>
      <c r="EOG121" s="95"/>
      <c r="EOH121" s="95"/>
      <c r="EOI121" s="95"/>
      <c r="EOJ121" s="95"/>
      <c r="EOK121" s="95"/>
      <c r="EOL121" s="95"/>
      <c r="EOM121" s="95"/>
      <c r="EON121" s="95"/>
      <c r="EOO121" s="95"/>
      <c r="EOP121" s="95"/>
      <c r="EOQ121" s="95"/>
      <c r="EOR121" s="95"/>
      <c r="EOS121" s="95"/>
      <c r="EOT121" s="95"/>
      <c r="EOU121" s="95"/>
      <c r="EOV121" s="95"/>
      <c r="EOW121" s="95"/>
      <c r="EOX121" s="95"/>
      <c r="EOY121" s="95"/>
      <c r="EOZ121" s="95"/>
      <c r="EPA121" s="95"/>
      <c r="EPB121" s="95"/>
      <c r="EPC121" s="95"/>
      <c r="EPD121" s="95"/>
      <c r="EPE121" s="95"/>
      <c r="EPF121" s="95"/>
      <c r="EPG121" s="95"/>
      <c r="EPH121" s="95"/>
      <c r="EPI121" s="95"/>
      <c r="EPJ121" s="95"/>
      <c r="EPK121" s="95"/>
      <c r="EPL121" s="95"/>
      <c r="EPM121" s="95"/>
      <c r="EPN121" s="95"/>
      <c r="EPO121" s="95"/>
      <c r="EPP121" s="95"/>
      <c r="EPQ121" s="95"/>
      <c r="EPR121" s="95"/>
      <c r="EPS121" s="95"/>
      <c r="EPT121" s="95"/>
      <c r="EPU121" s="95"/>
      <c r="EPV121" s="95"/>
      <c r="EPW121" s="95"/>
      <c r="EPX121" s="95"/>
      <c r="EPY121" s="95"/>
      <c r="EPZ121" s="95"/>
      <c r="EQA121" s="95"/>
      <c r="EQB121" s="95"/>
      <c r="EQC121" s="95"/>
      <c r="EQD121" s="95"/>
      <c r="EQE121" s="95"/>
      <c r="EQF121" s="95"/>
      <c r="EQG121" s="95"/>
      <c r="EQH121" s="95"/>
      <c r="EQI121" s="95"/>
      <c r="EQJ121" s="95"/>
      <c r="EQK121" s="95"/>
      <c r="EQL121" s="95"/>
      <c r="EQM121" s="95"/>
      <c r="EQN121" s="95"/>
      <c r="EQO121" s="95"/>
      <c r="EQP121" s="95"/>
      <c r="EQQ121" s="95"/>
      <c r="EQR121" s="95"/>
      <c r="EQS121" s="95"/>
      <c r="EQT121" s="95"/>
      <c r="EQU121" s="95"/>
      <c r="EQV121" s="95"/>
      <c r="EQW121" s="95"/>
      <c r="EQX121" s="95"/>
      <c r="EQY121" s="95"/>
      <c r="EQZ121" s="95"/>
      <c r="ERA121" s="95"/>
      <c r="ERB121" s="95"/>
      <c r="ERC121" s="95"/>
      <c r="ERD121" s="95"/>
      <c r="ERE121" s="95"/>
      <c r="ERF121" s="95"/>
      <c r="ERG121" s="95"/>
      <c r="ERH121" s="95"/>
      <c r="ERI121" s="95"/>
      <c r="ERJ121" s="95"/>
      <c r="ERK121" s="95"/>
      <c r="ERL121" s="95"/>
      <c r="ERM121" s="95"/>
      <c r="ERN121" s="95"/>
      <c r="ERO121" s="95"/>
      <c r="ERP121" s="95"/>
      <c r="ERQ121" s="95"/>
      <c r="ERR121" s="95"/>
      <c r="ERS121" s="95"/>
      <c r="ERT121" s="95"/>
      <c r="ERU121" s="95"/>
      <c r="ERV121" s="95"/>
      <c r="ERW121" s="95"/>
      <c r="ERX121" s="95"/>
      <c r="ERY121" s="95"/>
      <c r="ERZ121" s="95"/>
      <c r="ESA121" s="95"/>
      <c r="ESB121" s="95"/>
      <c r="ESC121" s="95"/>
      <c r="ESD121" s="95"/>
      <c r="ESE121" s="95"/>
      <c r="ESF121" s="95"/>
      <c r="ESG121" s="95"/>
      <c r="ESH121" s="95"/>
      <c r="ESI121" s="95"/>
      <c r="ESJ121" s="95"/>
      <c r="ESK121" s="95"/>
      <c r="ESL121" s="95"/>
      <c r="ESM121" s="95"/>
      <c r="ESN121" s="95"/>
      <c r="ESO121" s="95"/>
      <c r="ESP121" s="95"/>
      <c r="ESQ121" s="95"/>
      <c r="ESR121" s="95"/>
      <c r="ESS121" s="95"/>
      <c r="EST121" s="95"/>
      <c r="ESU121" s="95"/>
      <c r="ESV121" s="95"/>
      <c r="ESW121" s="95"/>
      <c r="ESX121" s="95"/>
      <c r="ESY121" s="95"/>
      <c r="ESZ121" s="95"/>
      <c r="ETA121" s="95"/>
      <c r="ETB121" s="95"/>
      <c r="ETC121" s="95"/>
      <c r="ETD121" s="95"/>
      <c r="ETE121" s="95"/>
      <c r="ETF121" s="95"/>
      <c r="ETG121" s="95"/>
      <c r="ETH121" s="95"/>
      <c r="ETI121" s="95"/>
      <c r="ETJ121" s="95"/>
      <c r="ETK121" s="95"/>
      <c r="ETL121" s="95"/>
      <c r="ETM121" s="95"/>
      <c r="ETN121" s="95"/>
      <c r="ETO121" s="95"/>
      <c r="ETP121" s="95"/>
      <c r="ETQ121" s="95"/>
      <c r="ETR121" s="95"/>
      <c r="ETS121" s="95"/>
      <c r="ETT121" s="95"/>
      <c r="ETU121" s="95"/>
      <c r="ETV121" s="95"/>
      <c r="ETW121" s="95"/>
      <c r="ETX121" s="95"/>
      <c r="ETY121" s="95"/>
      <c r="ETZ121" s="95"/>
      <c r="EUA121" s="95"/>
      <c r="EUB121" s="95"/>
      <c r="EUC121" s="95"/>
      <c r="EUD121" s="95"/>
      <c r="EUE121" s="95"/>
      <c r="EUF121" s="95"/>
      <c r="EUG121" s="95"/>
      <c r="EUH121" s="95"/>
      <c r="EUI121" s="95"/>
      <c r="EUJ121" s="95"/>
      <c r="EUK121" s="95"/>
      <c r="EUL121" s="95"/>
      <c r="EUM121" s="95"/>
      <c r="EUN121" s="95"/>
      <c r="EUO121" s="95"/>
      <c r="EUP121" s="95"/>
      <c r="EUQ121" s="95"/>
      <c r="EUR121" s="95"/>
      <c r="EUS121" s="95"/>
      <c r="EUT121" s="95"/>
      <c r="EUU121" s="95"/>
      <c r="EUV121" s="95"/>
      <c r="EUW121" s="95"/>
      <c r="EUX121" s="95"/>
      <c r="EUY121" s="95"/>
      <c r="EUZ121" s="95"/>
      <c r="EVA121" s="95"/>
      <c r="EVB121" s="95"/>
      <c r="EVC121" s="95"/>
      <c r="EVD121" s="95"/>
      <c r="EVE121" s="95"/>
      <c r="EVF121" s="95"/>
      <c r="EVG121" s="95"/>
      <c r="EVH121" s="95"/>
      <c r="EVI121" s="95"/>
      <c r="EVJ121" s="95"/>
      <c r="EVK121" s="95"/>
      <c r="EVL121" s="95"/>
      <c r="EVM121" s="95"/>
      <c r="EVN121" s="95"/>
      <c r="EVO121" s="95"/>
      <c r="EVP121" s="95"/>
      <c r="EVQ121" s="95"/>
      <c r="EVR121" s="95"/>
      <c r="EVS121" s="95"/>
      <c r="EVT121" s="95"/>
      <c r="EVU121" s="95"/>
      <c r="EVV121" s="95"/>
      <c r="EVW121" s="95"/>
      <c r="EVX121" s="95"/>
      <c r="EVY121" s="95"/>
      <c r="EVZ121" s="95"/>
      <c r="EWA121" s="95"/>
      <c r="EWB121" s="95"/>
      <c r="EWC121" s="95"/>
      <c r="EWD121" s="95"/>
      <c r="EWE121" s="95"/>
      <c r="EWF121" s="95"/>
      <c r="EWG121" s="95"/>
      <c r="EWH121" s="95"/>
      <c r="EWI121" s="95"/>
      <c r="EWJ121" s="95"/>
      <c r="EWK121" s="95"/>
      <c r="EWL121" s="95"/>
      <c r="EWM121" s="95"/>
      <c r="EWN121" s="95"/>
      <c r="EWO121" s="95"/>
      <c r="EWP121" s="95"/>
      <c r="EWQ121" s="95"/>
      <c r="EWR121" s="95"/>
      <c r="EWS121" s="95"/>
      <c r="EWT121" s="95"/>
      <c r="EWU121" s="95"/>
      <c r="EWV121" s="95"/>
      <c r="EWW121" s="95"/>
      <c r="EWX121" s="95"/>
      <c r="EWY121" s="95"/>
      <c r="EWZ121" s="95"/>
      <c r="EXA121" s="95"/>
      <c r="EXB121" s="95"/>
      <c r="EXC121" s="95"/>
      <c r="EXD121" s="95"/>
      <c r="EXE121" s="95"/>
      <c r="EXF121" s="95"/>
      <c r="EXG121" s="95"/>
      <c r="EXH121" s="95"/>
      <c r="EXI121" s="95"/>
      <c r="EXJ121" s="95"/>
      <c r="EXK121" s="95"/>
      <c r="EXL121" s="95"/>
      <c r="EXM121" s="95"/>
      <c r="EXN121" s="95"/>
      <c r="EXO121" s="95"/>
      <c r="EXP121" s="95"/>
      <c r="EXQ121" s="95"/>
      <c r="EXR121" s="95"/>
      <c r="EXS121" s="95"/>
      <c r="EXT121" s="95"/>
      <c r="EXU121" s="95"/>
      <c r="EXV121" s="95"/>
      <c r="EXW121" s="95"/>
      <c r="EXX121" s="95"/>
      <c r="EXY121" s="95"/>
      <c r="EXZ121" s="95"/>
      <c r="EYA121" s="95"/>
      <c r="EYB121" s="95"/>
      <c r="EYC121" s="95"/>
      <c r="EYD121" s="95"/>
      <c r="EYE121" s="95"/>
      <c r="EYF121" s="95"/>
      <c r="EYG121" s="95"/>
      <c r="EYH121" s="95"/>
      <c r="EYI121" s="95"/>
      <c r="EYJ121" s="95"/>
      <c r="EYK121" s="95"/>
      <c r="EYL121" s="95"/>
      <c r="EYM121" s="95"/>
      <c r="EYN121" s="95"/>
      <c r="EYO121" s="95"/>
      <c r="EYP121" s="95"/>
      <c r="EYQ121" s="95"/>
      <c r="EYR121" s="95"/>
      <c r="EYS121" s="95"/>
      <c r="EYT121" s="95"/>
      <c r="EYU121" s="95"/>
      <c r="EYV121" s="95"/>
      <c r="EYW121" s="95"/>
      <c r="EYX121" s="95"/>
      <c r="EYY121" s="95"/>
      <c r="EYZ121" s="95"/>
      <c r="EZA121" s="95"/>
      <c r="EZB121" s="95"/>
      <c r="EZC121" s="95"/>
      <c r="EZD121" s="95"/>
      <c r="EZE121" s="95"/>
      <c r="EZF121" s="95"/>
      <c r="EZG121" s="95"/>
      <c r="EZH121" s="95"/>
      <c r="EZI121" s="95"/>
      <c r="EZJ121" s="95"/>
      <c r="EZK121" s="95"/>
      <c r="EZL121" s="95"/>
      <c r="EZM121" s="95"/>
      <c r="EZN121" s="95"/>
      <c r="EZO121" s="95"/>
      <c r="EZP121" s="95"/>
      <c r="EZQ121" s="95"/>
      <c r="EZR121" s="95"/>
      <c r="EZS121" s="95"/>
      <c r="EZT121" s="95"/>
      <c r="EZU121" s="95"/>
      <c r="EZV121" s="95"/>
      <c r="EZW121" s="95"/>
      <c r="EZX121" s="95"/>
      <c r="EZY121" s="95"/>
      <c r="EZZ121" s="95"/>
      <c r="FAA121" s="95"/>
      <c r="FAB121" s="95"/>
      <c r="FAC121" s="95"/>
      <c r="FAD121" s="95"/>
      <c r="FAE121" s="95"/>
      <c r="FAF121" s="95"/>
      <c r="FAG121" s="95"/>
      <c r="FAH121" s="95"/>
      <c r="FAI121" s="95"/>
      <c r="FAJ121" s="95"/>
      <c r="FAK121" s="95"/>
      <c r="FAL121" s="95"/>
      <c r="FAM121" s="95"/>
      <c r="FAN121" s="95"/>
      <c r="FAO121" s="95"/>
      <c r="FAP121" s="95"/>
      <c r="FAQ121" s="95"/>
      <c r="FAR121" s="95"/>
      <c r="FAS121" s="95"/>
      <c r="FAT121" s="95"/>
      <c r="FAU121" s="95"/>
      <c r="FAV121" s="95"/>
      <c r="FAW121" s="95"/>
      <c r="FAX121" s="95"/>
      <c r="FAY121" s="95"/>
      <c r="FAZ121" s="95"/>
      <c r="FBA121" s="95"/>
      <c r="FBB121" s="95"/>
      <c r="FBC121" s="95"/>
      <c r="FBD121" s="95"/>
      <c r="FBE121" s="95"/>
      <c r="FBF121" s="95"/>
      <c r="FBG121" s="95"/>
      <c r="FBH121" s="95"/>
      <c r="FBI121" s="95"/>
      <c r="FBJ121" s="95"/>
      <c r="FBK121" s="95"/>
      <c r="FBL121" s="95"/>
      <c r="FBM121" s="95"/>
      <c r="FBN121" s="95"/>
      <c r="FBO121" s="95"/>
      <c r="FBP121" s="95"/>
      <c r="FBQ121" s="95"/>
      <c r="FBR121" s="95"/>
      <c r="FBS121" s="95"/>
      <c r="FBT121" s="95"/>
      <c r="FBU121" s="95"/>
      <c r="FBV121" s="95"/>
      <c r="FBW121" s="95"/>
      <c r="FBX121" s="95"/>
      <c r="FBY121" s="95"/>
      <c r="FBZ121" s="95"/>
      <c r="FCA121" s="95"/>
      <c r="FCB121" s="95"/>
      <c r="FCC121" s="95"/>
      <c r="FCD121" s="95"/>
      <c r="FCE121" s="95"/>
      <c r="FCF121" s="95"/>
      <c r="FCG121" s="95"/>
      <c r="FCH121" s="95"/>
      <c r="FCI121" s="95"/>
      <c r="FCJ121" s="95"/>
      <c r="FCK121" s="95"/>
      <c r="FCL121" s="95"/>
      <c r="FCM121" s="95"/>
      <c r="FCN121" s="95"/>
      <c r="FCO121" s="95"/>
      <c r="FCP121" s="95"/>
      <c r="FCQ121" s="95"/>
      <c r="FCR121" s="95"/>
      <c r="FCS121" s="95"/>
      <c r="FCT121" s="95"/>
      <c r="FCU121" s="95"/>
      <c r="FCV121" s="95"/>
      <c r="FCW121" s="95"/>
      <c r="FCX121" s="95"/>
      <c r="FCY121" s="95"/>
      <c r="FCZ121" s="95"/>
      <c r="FDA121" s="95"/>
      <c r="FDB121" s="95"/>
      <c r="FDC121" s="95"/>
      <c r="FDD121" s="95"/>
      <c r="FDE121" s="95"/>
      <c r="FDF121" s="95"/>
      <c r="FDG121" s="95"/>
      <c r="FDH121" s="95"/>
      <c r="FDI121" s="95"/>
      <c r="FDJ121" s="95"/>
      <c r="FDK121" s="95"/>
      <c r="FDL121" s="95"/>
      <c r="FDM121" s="95"/>
      <c r="FDN121" s="95"/>
      <c r="FDO121" s="95"/>
      <c r="FDP121" s="95"/>
      <c r="FDQ121" s="95"/>
      <c r="FDR121" s="95"/>
      <c r="FDS121" s="95"/>
      <c r="FDT121" s="95"/>
      <c r="FDU121" s="95"/>
      <c r="FDV121" s="95"/>
      <c r="FDW121" s="95"/>
      <c r="FDX121" s="95"/>
      <c r="FDY121" s="95"/>
      <c r="FDZ121" s="95"/>
      <c r="FEA121" s="95"/>
      <c r="FEB121" s="95"/>
      <c r="FEC121" s="95"/>
      <c r="FED121" s="95"/>
      <c r="FEE121" s="95"/>
      <c r="FEF121" s="95"/>
      <c r="FEG121" s="95"/>
      <c r="FEH121" s="95"/>
      <c r="FEI121" s="95"/>
      <c r="FEJ121" s="95"/>
      <c r="FEK121" s="95"/>
      <c r="FEL121" s="95"/>
      <c r="FEM121" s="95"/>
      <c r="FEN121" s="95"/>
      <c r="FEO121" s="95"/>
      <c r="FEP121" s="95"/>
      <c r="FEQ121" s="95"/>
      <c r="FER121" s="95"/>
      <c r="FES121" s="95"/>
      <c r="FET121" s="95"/>
      <c r="FEU121" s="95"/>
      <c r="FEV121" s="95"/>
      <c r="FEW121" s="95"/>
      <c r="FEX121" s="95"/>
      <c r="FEY121" s="95"/>
      <c r="FEZ121" s="95"/>
      <c r="FFA121" s="95"/>
      <c r="FFB121" s="95"/>
      <c r="FFC121" s="95"/>
      <c r="FFD121" s="95"/>
      <c r="FFE121" s="95"/>
      <c r="FFF121" s="95"/>
      <c r="FFG121" s="95"/>
      <c r="FFH121" s="95"/>
      <c r="FFI121" s="95"/>
      <c r="FFJ121" s="95"/>
      <c r="FFK121" s="95"/>
      <c r="FFL121" s="95"/>
      <c r="FFM121" s="95"/>
      <c r="FFN121" s="95"/>
      <c r="FFO121" s="95"/>
      <c r="FFP121" s="95"/>
      <c r="FFQ121" s="95"/>
      <c r="FFR121" s="95"/>
      <c r="FFS121" s="95"/>
      <c r="FFT121" s="95"/>
      <c r="FFU121" s="95"/>
      <c r="FFV121" s="95"/>
      <c r="FFW121" s="95"/>
      <c r="FFX121" s="95"/>
      <c r="FFY121" s="95"/>
      <c r="FFZ121" s="95"/>
      <c r="FGA121" s="95"/>
      <c r="FGB121" s="95"/>
      <c r="FGC121" s="95"/>
      <c r="FGD121" s="95"/>
      <c r="FGE121" s="95"/>
      <c r="FGF121" s="95"/>
      <c r="FGG121" s="95"/>
      <c r="FGH121" s="95"/>
      <c r="FGI121" s="95"/>
      <c r="FGJ121" s="95"/>
      <c r="FGK121" s="95"/>
      <c r="FGL121" s="95"/>
      <c r="FGM121" s="95"/>
      <c r="FGN121" s="95"/>
      <c r="FGO121" s="95"/>
      <c r="FGP121" s="95"/>
      <c r="FGQ121" s="95"/>
      <c r="FGR121" s="95"/>
      <c r="FGS121" s="95"/>
      <c r="FGT121" s="95"/>
      <c r="FGU121" s="95"/>
      <c r="FGV121" s="95"/>
      <c r="FGW121" s="95"/>
      <c r="FGX121" s="95"/>
      <c r="FGY121" s="95"/>
      <c r="FGZ121" s="95"/>
      <c r="FHA121" s="95"/>
      <c r="FHB121" s="95"/>
      <c r="FHC121" s="95"/>
      <c r="FHD121" s="95"/>
      <c r="FHE121" s="95"/>
      <c r="FHF121" s="95"/>
      <c r="FHG121" s="95"/>
      <c r="FHH121" s="95"/>
      <c r="FHI121" s="95"/>
      <c r="FHJ121" s="95"/>
      <c r="FHK121" s="95"/>
      <c r="FHL121" s="95"/>
      <c r="FHM121" s="95"/>
      <c r="FHN121" s="95"/>
      <c r="FHO121" s="95"/>
      <c r="FHP121" s="95"/>
      <c r="FHQ121" s="95"/>
      <c r="FHR121" s="95"/>
      <c r="FHS121" s="95"/>
      <c r="FHT121" s="95"/>
      <c r="FHU121" s="95"/>
      <c r="FHV121" s="95"/>
      <c r="FHW121" s="95"/>
      <c r="FHX121" s="95"/>
      <c r="FHY121" s="95"/>
      <c r="FHZ121" s="95"/>
      <c r="FIA121" s="95"/>
      <c r="FIB121" s="95"/>
      <c r="FIC121" s="95"/>
      <c r="FID121" s="95"/>
      <c r="FIE121" s="95"/>
      <c r="FIF121" s="95"/>
      <c r="FIG121" s="95"/>
      <c r="FIH121" s="95"/>
      <c r="FII121" s="95"/>
      <c r="FIJ121" s="95"/>
      <c r="FIK121" s="95"/>
      <c r="FIL121" s="95"/>
      <c r="FIM121" s="95"/>
      <c r="FIN121" s="95"/>
      <c r="FIO121" s="95"/>
      <c r="FIP121" s="95"/>
      <c r="FIQ121" s="95"/>
      <c r="FIR121" s="95"/>
      <c r="FIS121" s="95"/>
      <c r="FIT121" s="95"/>
      <c r="FIU121" s="95"/>
      <c r="FIV121" s="95"/>
      <c r="FIW121" s="95"/>
      <c r="FIX121" s="95"/>
      <c r="FIY121" s="95"/>
      <c r="FIZ121" s="95"/>
      <c r="FJA121" s="95"/>
      <c r="FJB121" s="95"/>
      <c r="FJC121" s="95"/>
      <c r="FJD121" s="95"/>
      <c r="FJE121" s="95"/>
      <c r="FJF121" s="95"/>
      <c r="FJG121" s="95"/>
      <c r="FJH121" s="95"/>
      <c r="FJI121" s="95"/>
      <c r="FJJ121" s="95"/>
      <c r="FJK121" s="95"/>
      <c r="FJL121" s="95"/>
      <c r="FJM121" s="95"/>
      <c r="FJN121" s="95"/>
      <c r="FJO121" s="95"/>
      <c r="FJP121" s="95"/>
      <c r="FJQ121" s="95"/>
      <c r="FJR121" s="95"/>
      <c r="FJS121" s="95"/>
      <c r="FJT121" s="95"/>
      <c r="FJU121" s="95"/>
      <c r="FJV121" s="95"/>
      <c r="FJW121" s="95"/>
      <c r="FJX121" s="95"/>
      <c r="FJY121" s="95"/>
      <c r="FJZ121" s="95"/>
      <c r="FKA121" s="95"/>
      <c r="FKB121" s="95"/>
      <c r="FKC121" s="95"/>
      <c r="FKD121" s="95"/>
      <c r="FKE121" s="95"/>
      <c r="FKF121" s="95"/>
      <c r="FKG121" s="95"/>
      <c r="FKH121" s="95"/>
      <c r="FKI121" s="95"/>
      <c r="FKJ121" s="95"/>
      <c r="FKK121" s="95"/>
      <c r="FKL121" s="95"/>
      <c r="FKM121" s="95"/>
      <c r="FKN121" s="95"/>
      <c r="FKO121" s="95"/>
      <c r="FKP121" s="95"/>
      <c r="FKQ121" s="95"/>
      <c r="FKR121" s="95"/>
      <c r="FKS121" s="95"/>
      <c r="FKT121" s="95"/>
      <c r="FKU121" s="95"/>
      <c r="FKV121" s="95"/>
      <c r="FKW121" s="95"/>
      <c r="FKX121" s="95"/>
      <c r="FKY121" s="95"/>
      <c r="FKZ121" s="95"/>
      <c r="FLA121" s="95"/>
      <c r="FLB121" s="95"/>
      <c r="FLC121" s="95"/>
      <c r="FLD121" s="95"/>
      <c r="FLE121" s="95"/>
      <c r="FLF121" s="95"/>
      <c r="FLG121" s="95"/>
      <c r="FLH121" s="95"/>
      <c r="FLI121" s="95"/>
      <c r="FLJ121" s="95"/>
      <c r="FLK121" s="95"/>
      <c r="FLL121" s="95"/>
      <c r="FLM121" s="95"/>
      <c r="FLN121" s="95"/>
      <c r="FLO121" s="95"/>
      <c r="FLP121" s="95"/>
      <c r="FLQ121" s="95"/>
      <c r="FLR121" s="95"/>
      <c r="FLS121" s="95"/>
      <c r="FLT121" s="95"/>
      <c r="FLU121" s="95"/>
      <c r="FLV121" s="95"/>
      <c r="FLW121" s="95"/>
      <c r="FLX121" s="95"/>
      <c r="FLY121" s="95"/>
      <c r="FLZ121" s="95"/>
      <c r="FMA121" s="95"/>
      <c r="FMB121" s="95"/>
      <c r="FMC121" s="95"/>
      <c r="FMD121" s="95"/>
      <c r="FME121" s="95"/>
      <c r="FMF121" s="95"/>
      <c r="FMG121" s="95"/>
      <c r="FMH121" s="95"/>
      <c r="FMI121" s="95"/>
      <c r="FMJ121" s="95"/>
      <c r="FMK121" s="95"/>
      <c r="FML121" s="95"/>
      <c r="FMM121" s="95"/>
      <c r="FMN121" s="95"/>
      <c r="FMO121" s="95"/>
      <c r="FMP121" s="95"/>
      <c r="FMQ121" s="95"/>
      <c r="FMR121" s="95"/>
      <c r="FMS121" s="95"/>
      <c r="FMT121" s="95"/>
      <c r="FMU121" s="95"/>
      <c r="FMV121" s="95"/>
      <c r="FMW121" s="95"/>
      <c r="FMX121" s="95"/>
      <c r="FMY121" s="95"/>
      <c r="FMZ121" s="95"/>
      <c r="FNA121" s="95"/>
      <c r="FNB121" s="95"/>
      <c r="FNC121" s="95"/>
      <c r="FND121" s="95"/>
      <c r="FNE121" s="95"/>
      <c r="FNF121" s="95"/>
      <c r="FNG121" s="95"/>
      <c r="FNH121" s="95"/>
      <c r="FNI121" s="95"/>
      <c r="FNJ121" s="95"/>
      <c r="FNK121" s="95"/>
      <c r="FNL121" s="95"/>
      <c r="FNM121" s="95"/>
      <c r="FNN121" s="95"/>
      <c r="FNO121" s="95"/>
      <c r="FNP121" s="95"/>
      <c r="FNQ121" s="95"/>
      <c r="FNR121" s="95"/>
      <c r="FNS121" s="95"/>
      <c r="FNT121" s="95"/>
      <c r="FNU121" s="95"/>
      <c r="FNV121" s="95"/>
      <c r="FNW121" s="95"/>
      <c r="FNX121" s="95"/>
      <c r="FNY121" s="95"/>
      <c r="FNZ121" s="95"/>
      <c r="FOA121" s="95"/>
      <c r="FOB121" s="95"/>
      <c r="FOC121" s="95"/>
      <c r="FOD121" s="95"/>
      <c r="FOE121" s="95"/>
      <c r="FOF121" s="95"/>
      <c r="FOG121" s="95"/>
      <c r="FOH121" s="95"/>
      <c r="FOI121" s="95"/>
      <c r="FOJ121" s="95"/>
      <c r="FOK121" s="95"/>
      <c r="FOL121" s="95"/>
      <c r="FOM121" s="95"/>
      <c r="FON121" s="95"/>
      <c r="FOO121" s="95"/>
      <c r="FOP121" s="95"/>
      <c r="FOQ121" s="95"/>
      <c r="FOR121" s="95"/>
      <c r="FOS121" s="95"/>
      <c r="FOT121" s="95"/>
      <c r="FOU121" s="95"/>
      <c r="FOV121" s="95"/>
      <c r="FOW121" s="95"/>
      <c r="FOX121" s="95"/>
      <c r="FOY121" s="95"/>
      <c r="FOZ121" s="95"/>
      <c r="FPA121" s="95"/>
      <c r="FPB121" s="95"/>
      <c r="FPC121" s="95"/>
      <c r="FPD121" s="95"/>
      <c r="FPE121" s="95"/>
      <c r="FPF121" s="95"/>
      <c r="FPG121" s="95"/>
      <c r="FPH121" s="95"/>
      <c r="FPI121" s="95"/>
      <c r="FPJ121" s="95"/>
      <c r="FPK121" s="95"/>
      <c r="FPL121" s="95"/>
      <c r="FPM121" s="95"/>
      <c r="FPN121" s="95"/>
      <c r="FPO121" s="95"/>
      <c r="FPP121" s="95"/>
      <c r="FPQ121" s="95"/>
      <c r="FPR121" s="95"/>
      <c r="FPS121" s="95"/>
      <c r="FPT121" s="95"/>
      <c r="FPU121" s="95"/>
      <c r="FPV121" s="95"/>
      <c r="FPW121" s="95"/>
      <c r="FPX121" s="95"/>
      <c r="FPY121" s="95"/>
      <c r="FPZ121" s="95"/>
      <c r="FQA121" s="95"/>
      <c r="FQB121" s="95"/>
      <c r="FQC121" s="95"/>
      <c r="FQD121" s="95"/>
      <c r="FQE121" s="95"/>
      <c r="FQF121" s="95"/>
      <c r="FQG121" s="95"/>
      <c r="FQH121" s="95"/>
      <c r="FQI121" s="95"/>
      <c r="FQJ121" s="95"/>
      <c r="FQK121" s="95"/>
      <c r="FQL121" s="95"/>
      <c r="FQM121" s="95"/>
      <c r="FQN121" s="95"/>
      <c r="FQO121" s="95"/>
      <c r="FQP121" s="95"/>
      <c r="FQQ121" s="95"/>
      <c r="FQR121" s="95"/>
      <c r="FQS121" s="95"/>
      <c r="FQT121" s="95"/>
      <c r="FQU121" s="95"/>
      <c r="FQV121" s="95"/>
      <c r="FQW121" s="95"/>
      <c r="FQX121" s="95"/>
      <c r="FQY121" s="95"/>
      <c r="FQZ121" s="95"/>
      <c r="FRA121" s="95"/>
      <c r="FRB121" s="95"/>
      <c r="FRC121" s="95"/>
      <c r="FRD121" s="95"/>
      <c r="FRE121" s="95"/>
      <c r="FRF121" s="95"/>
      <c r="FRG121" s="95"/>
      <c r="FRH121" s="95"/>
      <c r="FRI121" s="95"/>
      <c r="FRJ121" s="95"/>
      <c r="FRK121" s="95"/>
      <c r="FRL121" s="95"/>
      <c r="FRM121" s="95"/>
      <c r="FRN121" s="95"/>
      <c r="FRO121" s="95"/>
      <c r="FRP121" s="95"/>
      <c r="FRQ121" s="95"/>
      <c r="FRR121" s="95"/>
      <c r="FRS121" s="95"/>
      <c r="FRT121" s="95"/>
      <c r="FRU121" s="95"/>
      <c r="FRV121" s="95"/>
      <c r="FRW121" s="95"/>
      <c r="FRX121" s="95"/>
      <c r="FRY121" s="95"/>
      <c r="FRZ121" s="95"/>
      <c r="FSA121" s="95"/>
      <c r="FSB121" s="95"/>
      <c r="FSC121" s="95"/>
      <c r="FSD121" s="95"/>
      <c r="FSE121" s="95"/>
      <c r="FSF121" s="95"/>
      <c r="FSG121" s="95"/>
      <c r="FSH121" s="95"/>
      <c r="FSI121" s="95"/>
      <c r="FSJ121" s="95"/>
      <c r="FSK121" s="95"/>
      <c r="FSL121" s="95"/>
      <c r="FSM121" s="95"/>
      <c r="FSN121" s="95"/>
      <c r="FSO121" s="95"/>
      <c r="FSP121" s="95"/>
      <c r="FSQ121" s="95"/>
      <c r="FSR121" s="95"/>
      <c r="FSS121" s="95"/>
      <c r="FST121" s="95"/>
      <c r="FSU121" s="95"/>
      <c r="FSV121" s="95"/>
      <c r="FSW121" s="95"/>
      <c r="FSX121" s="95"/>
      <c r="FSY121" s="95"/>
      <c r="FSZ121" s="95"/>
      <c r="FTA121" s="95"/>
      <c r="FTB121" s="95"/>
      <c r="FTC121" s="95"/>
      <c r="FTD121" s="95"/>
      <c r="FTE121" s="95"/>
      <c r="FTF121" s="95"/>
      <c r="FTG121" s="95"/>
      <c r="FTH121" s="95"/>
      <c r="FTI121" s="95"/>
      <c r="FTJ121" s="95"/>
      <c r="FTK121" s="95"/>
      <c r="FTL121" s="95"/>
      <c r="FTM121" s="95"/>
      <c r="FTN121" s="95"/>
      <c r="FTO121" s="95"/>
      <c r="FTP121" s="95"/>
      <c r="FTQ121" s="95"/>
      <c r="FTR121" s="95"/>
      <c r="FTS121" s="95"/>
      <c r="FTT121" s="95"/>
      <c r="FTU121" s="95"/>
      <c r="FTV121" s="95"/>
      <c r="FTW121" s="95"/>
      <c r="FTX121" s="95"/>
      <c r="FTY121" s="95"/>
      <c r="FTZ121" s="95"/>
      <c r="FUA121" s="95"/>
      <c r="FUB121" s="95"/>
      <c r="FUC121" s="95"/>
      <c r="FUD121" s="95"/>
      <c r="FUE121" s="95"/>
      <c r="FUF121" s="95"/>
      <c r="FUG121" s="95"/>
      <c r="FUH121" s="95"/>
      <c r="FUI121" s="95"/>
      <c r="FUJ121" s="95"/>
      <c r="FUK121" s="95"/>
      <c r="FUL121" s="95"/>
      <c r="FUM121" s="95"/>
      <c r="FUN121" s="95"/>
      <c r="FUO121" s="95"/>
      <c r="FUP121" s="95"/>
      <c r="FUQ121" s="95"/>
      <c r="FUR121" s="95"/>
      <c r="FUS121" s="95"/>
      <c r="FUT121" s="95"/>
      <c r="FUU121" s="95"/>
      <c r="FUV121" s="95"/>
      <c r="FUW121" s="95"/>
      <c r="FUX121" s="95"/>
      <c r="FUY121" s="95"/>
      <c r="FUZ121" s="95"/>
      <c r="FVA121" s="95"/>
      <c r="FVB121" s="95"/>
      <c r="FVC121" s="95"/>
      <c r="FVD121" s="95"/>
      <c r="FVE121" s="95"/>
      <c r="FVF121" s="95"/>
      <c r="FVG121" s="95"/>
      <c r="FVH121" s="95"/>
      <c r="FVI121" s="95"/>
      <c r="FVJ121" s="95"/>
      <c r="FVK121" s="95"/>
      <c r="FVL121" s="95"/>
      <c r="FVM121" s="95"/>
      <c r="FVN121" s="95"/>
      <c r="FVO121" s="95"/>
      <c r="FVP121" s="95"/>
      <c r="FVQ121" s="95"/>
      <c r="FVR121" s="95"/>
      <c r="FVS121" s="95"/>
      <c r="FVT121" s="95"/>
      <c r="FVU121" s="95"/>
      <c r="FVV121" s="95"/>
      <c r="FVW121" s="95"/>
      <c r="FVX121" s="95"/>
      <c r="FVY121" s="95"/>
      <c r="FVZ121" s="95"/>
      <c r="FWA121" s="95"/>
      <c r="FWB121" s="95"/>
      <c r="FWC121" s="95"/>
      <c r="FWD121" s="95"/>
      <c r="FWE121" s="95"/>
      <c r="FWF121" s="95"/>
      <c r="FWG121" s="95"/>
      <c r="FWH121" s="95"/>
      <c r="FWI121" s="95"/>
      <c r="FWJ121" s="95"/>
      <c r="FWK121" s="95"/>
      <c r="FWL121" s="95"/>
      <c r="FWM121" s="95"/>
      <c r="FWN121" s="95"/>
      <c r="FWO121" s="95"/>
      <c r="FWP121" s="95"/>
      <c r="FWQ121" s="95"/>
      <c r="FWR121" s="95"/>
      <c r="FWS121" s="95"/>
      <c r="FWT121" s="95"/>
      <c r="FWU121" s="95"/>
      <c r="FWV121" s="95"/>
      <c r="FWW121" s="95"/>
      <c r="FWX121" s="95"/>
      <c r="FWY121" s="95"/>
      <c r="FWZ121" s="95"/>
      <c r="FXA121" s="95"/>
      <c r="FXB121" s="95"/>
      <c r="FXC121" s="95"/>
      <c r="FXD121" s="95"/>
      <c r="FXE121" s="95"/>
      <c r="FXF121" s="95"/>
      <c r="FXG121" s="95"/>
      <c r="FXH121" s="95"/>
      <c r="FXI121" s="95"/>
      <c r="FXJ121" s="95"/>
      <c r="FXK121" s="95"/>
      <c r="FXL121" s="95"/>
      <c r="FXM121" s="95"/>
      <c r="FXN121" s="95"/>
      <c r="FXO121" s="95"/>
      <c r="FXP121" s="95"/>
      <c r="FXQ121" s="95"/>
      <c r="FXR121" s="95"/>
      <c r="FXS121" s="95"/>
      <c r="FXT121" s="95"/>
      <c r="FXU121" s="95"/>
      <c r="FXV121" s="95"/>
      <c r="FXW121" s="95"/>
      <c r="FXX121" s="95"/>
      <c r="FXY121" s="95"/>
      <c r="FXZ121" s="95"/>
      <c r="FYA121" s="95"/>
      <c r="FYB121" s="95"/>
      <c r="FYC121" s="95"/>
      <c r="FYD121" s="95"/>
      <c r="FYE121" s="95"/>
      <c r="FYF121" s="95"/>
      <c r="FYG121" s="95"/>
      <c r="FYH121" s="95"/>
      <c r="FYI121" s="95"/>
      <c r="FYJ121" s="95"/>
      <c r="FYK121" s="95"/>
      <c r="FYL121" s="95"/>
      <c r="FYM121" s="95"/>
      <c r="FYN121" s="95"/>
      <c r="FYO121" s="95"/>
      <c r="FYP121" s="95"/>
      <c r="FYQ121" s="95"/>
      <c r="FYR121" s="95"/>
      <c r="FYS121" s="95"/>
      <c r="FYT121" s="95"/>
      <c r="FYU121" s="95"/>
      <c r="FYV121" s="95"/>
      <c r="FYW121" s="95"/>
      <c r="FYX121" s="95"/>
      <c r="FYY121" s="95"/>
      <c r="FYZ121" s="95"/>
      <c r="FZA121" s="95"/>
      <c r="FZB121" s="95"/>
      <c r="FZC121" s="95"/>
      <c r="FZD121" s="95"/>
      <c r="FZE121" s="95"/>
      <c r="FZF121" s="95"/>
      <c r="FZG121" s="95"/>
      <c r="FZH121" s="95"/>
      <c r="FZI121" s="95"/>
      <c r="FZJ121" s="95"/>
      <c r="FZK121" s="95"/>
      <c r="FZL121" s="95"/>
      <c r="FZM121" s="95"/>
      <c r="FZN121" s="95"/>
      <c r="FZO121" s="95"/>
      <c r="FZP121" s="95"/>
      <c r="FZQ121" s="95"/>
      <c r="FZR121" s="95"/>
      <c r="FZS121" s="95"/>
      <c r="FZT121" s="95"/>
      <c r="FZU121" s="95"/>
      <c r="FZV121" s="95"/>
      <c r="FZW121" s="95"/>
      <c r="FZX121" s="95"/>
      <c r="FZY121" s="95"/>
      <c r="FZZ121" s="95"/>
      <c r="GAA121" s="95"/>
      <c r="GAB121" s="95"/>
      <c r="GAC121" s="95"/>
      <c r="GAD121" s="95"/>
      <c r="GAE121" s="95"/>
      <c r="GAF121" s="95"/>
      <c r="GAG121" s="95"/>
      <c r="GAH121" s="95"/>
      <c r="GAI121" s="95"/>
      <c r="GAJ121" s="95"/>
      <c r="GAK121" s="95"/>
      <c r="GAL121" s="95"/>
      <c r="GAM121" s="95"/>
      <c r="GAN121" s="95"/>
      <c r="GAO121" s="95"/>
      <c r="GAP121" s="95"/>
      <c r="GAQ121" s="95"/>
      <c r="GAR121" s="95"/>
      <c r="GAS121" s="95"/>
      <c r="GAT121" s="95"/>
      <c r="GAU121" s="95"/>
      <c r="GAV121" s="95"/>
      <c r="GAW121" s="95"/>
      <c r="GAX121" s="95"/>
      <c r="GAY121" s="95"/>
      <c r="GAZ121" s="95"/>
      <c r="GBA121" s="95"/>
      <c r="GBB121" s="95"/>
      <c r="GBC121" s="95"/>
      <c r="GBD121" s="95"/>
      <c r="GBE121" s="95"/>
      <c r="GBF121" s="95"/>
      <c r="GBG121" s="95"/>
      <c r="GBH121" s="95"/>
      <c r="GBI121" s="95"/>
      <c r="GBJ121" s="95"/>
      <c r="GBK121" s="95"/>
      <c r="GBL121" s="95"/>
      <c r="GBM121" s="95"/>
      <c r="GBN121" s="95"/>
      <c r="GBO121" s="95"/>
      <c r="GBP121" s="95"/>
      <c r="GBQ121" s="95"/>
      <c r="GBR121" s="95"/>
      <c r="GBS121" s="95"/>
      <c r="GBT121" s="95"/>
      <c r="GBU121" s="95"/>
      <c r="GBV121" s="95"/>
      <c r="GBW121" s="95"/>
      <c r="GBX121" s="95"/>
      <c r="GBY121" s="95"/>
      <c r="GBZ121" s="95"/>
      <c r="GCA121" s="95"/>
      <c r="GCB121" s="95"/>
      <c r="GCC121" s="95"/>
      <c r="GCD121" s="95"/>
      <c r="GCE121" s="95"/>
      <c r="GCF121" s="95"/>
      <c r="GCG121" s="95"/>
      <c r="GCH121" s="95"/>
      <c r="GCI121" s="95"/>
      <c r="GCJ121" s="95"/>
      <c r="GCK121" s="95"/>
      <c r="GCL121" s="95"/>
      <c r="GCM121" s="95"/>
      <c r="GCN121" s="95"/>
      <c r="GCO121" s="95"/>
      <c r="GCP121" s="95"/>
      <c r="GCQ121" s="95"/>
      <c r="GCR121" s="95"/>
      <c r="GCS121" s="95"/>
      <c r="GCT121" s="95"/>
      <c r="GCU121" s="95"/>
      <c r="GCV121" s="95"/>
      <c r="GCW121" s="95"/>
      <c r="GCX121" s="95"/>
      <c r="GCY121" s="95"/>
      <c r="GCZ121" s="95"/>
      <c r="GDA121" s="95"/>
      <c r="GDB121" s="95"/>
      <c r="GDC121" s="95"/>
      <c r="GDD121" s="95"/>
      <c r="GDE121" s="95"/>
      <c r="GDF121" s="95"/>
      <c r="GDG121" s="95"/>
      <c r="GDH121" s="95"/>
      <c r="GDI121" s="95"/>
      <c r="GDJ121" s="95"/>
      <c r="GDK121" s="95"/>
      <c r="GDL121" s="95"/>
      <c r="GDM121" s="95"/>
      <c r="GDN121" s="95"/>
      <c r="GDO121" s="95"/>
      <c r="GDP121" s="95"/>
      <c r="GDQ121" s="95"/>
      <c r="GDR121" s="95"/>
      <c r="GDS121" s="95"/>
      <c r="GDT121" s="95"/>
      <c r="GDU121" s="95"/>
      <c r="GDV121" s="95"/>
      <c r="GDW121" s="95"/>
      <c r="GDX121" s="95"/>
      <c r="GDY121" s="95"/>
      <c r="GDZ121" s="95"/>
      <c r="GEA121" s="95"/>
      <c r="GEB121" s="95"/>
      <c r="GEC121" s="95"/>
      <c r="GED121" s="95"/>
      <c r="GEE121" s="95"/>
      <c r="GEF121" s="95"/>
      <c r="GEG121" s="95"/>
      <c r="GEH121" s="95"/>
      <c r="GEI121" s="95"/>
      <c r="GEJ121" s="95"/>
      <c r="GEK121" s="95"/>
      <c r="GEL121" s="95"/>
      <c r="GEM121" s="95"/>
      <c r="GEN121" s="95"/>
      <c r="GEO121" s="95"/>
      <c r="GEP121" s="95"/>
      <c r="GEQ121" s="95"/>
      <c r="GER121" s="95"/>
      <c r="GES121" s="95"/>
      <c r="GET121" s="95"/>
      <c r="GEU121" s="95"/>
      <c r="GEV121" s="95"/>
      <c r="GEW121" s="95"/>
      <c r="GEX121" s="95"/>
      <c r="GEY121" s="95"/>
      <c r="GEZ121" s="95"/>
      <c r="GFA121" s="95"/>
      <c r="GFB121" s="95"/>
      <c r="GFC121" s="95"/>
      <c r="GFD121" s="95"/>
      <c r="GFE121" s="95"/>
      <c r="GFF121" s="95"/>
      <c r="GFG121" s="95"/>
      <c r="GFH121" s="95"/>
      <c r="GFI121" s="95"/>
      <c r="GFJ121" s="95"/>
      <c r="GFK121" s="95"/>
      <c r="GFL121" s="95"/>
      <c r="GFM121" s="95"/>
      <c r="GFN121" s="95"/>
      <c r="GFO121" s="95"/>
      <c r="GFP121" s="95"/>
      <c r="GFQ121" s="95"/>
      <c r="GFR121" s="95"/>
      <c r="GFS121" s="95"/>
      <c r="GFT121" s="95"/>
      <c r="GFU121" s="95"/>
      <c r="GFV121" s="95"/>
      <c r="GFW121" s="95"/>
      <c r="GFX121" s="95"/>
      <c r="GFY121" s="95"/>
      <c r="GFZ121" s="95"/>
      <c r="GGA121" s="95"/>
      <c r="GGB121" s="95"/>
      <c r="GGC121" s="95"/>
      <c r="GGD121" s="95"/>
      <c r="GGE121" s="95"/>
      <c r="GGF121" s="95"/>
      <c r="GGG121" s="95"/>
      <c r="GGH121" s="95"/>
      <c r="GGI121" s="95"/>
      <c r="GGJ121" s="95"/>
      <c r="GGK121" s="95"/>
      <c r="GGL121" s="95"/>
      <c r="GGM121" s="95"/>
      <c r="GGN121" s="95"/>
      <c r="GGO121" s="95"/>
      <c r="GGP121" s="95"/>
      <c r="GGQ121" s="95"/>
      <c r="GGR121" s="95"/>
      <c r="GGS121" s="95"/>
      <c r="GGT121" s="95"/>
      <c r="GGU121" s="95"/>
      <c r="GGV121" s="95"/>
      <c r="GGW121" s="95"/>
      <c r="GGX121" s="95"/>
      <c r="GGY121" s="95"/>
      <c r="GGZ121" s="95"/>
      <c r="GHA121" s="95"/>
      <c r="GHB121" s="95"/>
      <c r="GHC121" s="95"/>
      <c r="GHD121" s="95"/>
      <c r="GHE121" s="95"/>
      <c r="GHF121" s="95"/>
      <c r="GHG121" s="95"/>
      <c r="GHH121" s="95"/>
      <c r="GHI121" s="95"/>
      <c r="GHJ121" s="95"/>
      <c r="GHK121" s="95"/>
      <c r="GHL121" s="95"/>
      <c r="GHM121" s="95"/>
      <c r="GHN121" s="95"/>
      <c r="GHO121" s="95"/>
      <c r="GHP121" s="95"/>
      <c r="GHQ121" s="95"/>
      <c r="GHR121" s="95"/>
      <c r="GHS121" s="95"/>
      <c r="GHT121" s="95"/>
      <c r="GHU121" s="95"/>
      <c r="GHV121" s="95"/>
      <c r="GHW121" s="95"/>
      <c r="GHX121" s="95"/>
      <c r="GHY121" s="95"/>
      <c r="GHZ121" s="95"/>
      <c r="GIA121" s="95"/>
      <c r="GIB121" s="95"/>
      <c r="GIC121" s="95"/>
      <c r="GID121" s="95"/>
      <c r="GIE121" s="95"/>
      <c r="GIF121" s="95"/>
      <c r="GIG121" s="95"/>
      <c r="GIH121" s="95"/>
      <c r="GII121" s="95"/>
      <c r="GIJ121" s="95"/>
      <c r="GIK121" s="95"/>
      <c r="GIL121" s="95"/>
      <c r="GIM121" s="95"/>
      <c r="GIN121" s="95"/>
      <c r="GIO121" s="95"/>
      <c r="GIP121" s="95"/>
      <c r="GIQ121" s="95"/>
      <c r="GIR121" s="95"/>
      <c r="GIS121" s="95"/>
      <c r="GIT121" s="95"/>
      <c r="GIU121" s="95"/>
      <c r="GIV121" s="95"/>
      <c r="GIW121" s="95"/>
      <c r="GIX121" s="95"/>
      <c r="GIY121" s="95"/>
      <c r="GIZ121" s="95"/>
      <c r="GJA121" s="95"/>
      <c r="GJB121" s="95"/>
      <c r="GJC121" s="95"/>
      <c r="GJD121" s="95"/>
      <c r="GJE121" s="95"/>
      <c r="GJF121" s="95"/>
      <c r="GJG121" s="95"/>
      <c r="GJH121" s="95"/>
      <c r="GJI121" s="95"/>
      <c r="GJJ121" s="95"/>
      <c r="GJK121" s="95"/>
      <c r="GJL121" s="95"/>
      <c r="GJM121" s="95"/>
      <c r="GJN121" s="95"/>
      <c r="GJO121" s="95"/>
      <c r="GJP121" s="95"/>
      <c r="GJQ121" s="95"/>
      <c r="GJR121" s="95"/>
      <c r="GJS121" s="95"/>
      <c r="GJT121" s="95"/>
      <c r="GJU121" s="95"/>
      <c r="GJV121" s="95"/>
      <c r="GJW121" s="95"/>
      <c r="GJX121" s="95"/>
      <c r="GJY121" s="95"/>
      <c r="GJZ121" s="95"/>
      <c r="GKA121" s="95"/>
      <c r="GKB121" s="95"/>
      <c r="GKC121" s="95"/>
      <c r="GKD121" s="95"/>
      <c r="GKE121" s="95"/>
      <c r="GKF121" s="95"/>
      <c r="GKG121" s="95"/>
      <c r="GKH121" s="95"/>
      <c r="GKI121" s="95"/>
      <c r="GKJ121" s="95"/>
      <c r="GKK121" s="95"/>
      <c r="GKL121" s="95"/>
      <c r="GKM121" s="95"/>
      <c r="GKN121" s="95"/>
      <c r="GKO121" s="95"/>
      <c r="GKP121" s="95"/>
      <c r="GKQ121" s="95"/>
      <c r="GKR121" s="95"/>
      <c r="GKS121" s="95"/>
      <c r="GKT121" s="95"/>
      <c r="GKU121" s="95"/>
      <c r="GKV121" s="95"/>
      <c r="GKW121" s="95"/>
      <c r="GKX121" s="95"/>
      <c r="GKY121" s="95"/>
      <c r="GKZ121" s="95"/>
      <c r="GLA121" s="95"/>
      <c r="GLB121" s="95"/>
      <c r="GLC121" s="95"/>
      <c r="GLD121" s="95"/>
      <c r="GLE121" s="95"/>
      <c r="GLF121" s="95"/>
      <c r="GLG121" s="95"/>
      <c r="GLH121" s="95"/>
      <c r="GLI121" s="95"/>
      <c r="GLJ121" s="95"/>
      <c r="GLK121" s="95"/>
      <c r="GLL121" s="95"/>
      <c r="GLM121" s="95"/>
      <c r="GLN121" s="95"/>
      <c r="GLO121" s="95"/>
      <c r="GLP121" s="95"/>
      <c r="GLQ121" s="95"/>
      <c r="GLR121" s="95"/>
      <c r="GLS121" s="95"/>
      <c r="GLT121" s="95"/>
      <c r="GLU121" s="95"/>
      <c r="GLV121" s="95"/>
      <c r="GLW121" s="95"/>
      <c r="GLX121" s="95"/>
      <c r="GLY121" s="95"/>
      <c r="GLZ121" s="95"/>
      <c r="GMA121" s="95"/>
      <c r="GMB121" s="95"/>
      <c r="GMC121" s="95"/>
      <c r="GMD121" s="95"/>
      <c r="GME121" s="95"/>
      <c r="GMF121" s="95"/>
      <c r="GMG121" s="95"/>
      <c r="GMH121" s="95"/>
      <c r="GMI121" s="95"/>
      <c r="GMJ121" s="95"/>
      <c r="GMK121" s="95"/>
      <c r="GML121" s="95"/>
      <c r="GMM121" s="95"/>
      <c r="GMN121" s="95"/>
      <c r="GMO121" s="95"/>
      <c r="GMP121" s="95"/>
      <c r="GMQ121" s="95"/>
      <c r="GMR121" s="95"/>
      <c r="GMS121" s="95"/>
      <c r="GMT121" s="95"/>
      <c r="GMU121" s="95"/>
      <c r="GMV121" s="95"/>
      <c r="GMW121" s="95"/>
      <c r="GMX121" s="95"/>
      <c r="GMY121" s="95"/>
      <c r="GMZ121" s="95"/>
      <c r="GNA121" s="95"/>
      <c r="GNB121" s="95"/>
      <c r="GNC121" s="95"/>
      <c r="GND121" s="95"/>
      <c r="GNE121" s="95"/>
      <c r="GNF121" s="95"/>
      <c r="GNG121" s="95"/>
      <c r="GNH121" s="95"/>
      <c r="GNI121" s="95"/>
      <c r="GNJ121" s="95"/>
      <c r="GNK121" s="95"/>
      <c r="GNL121" s="95"/>
      <c r="GNM121" s="95"/>
      <c r="GNN121" s="95"/>
      <c r="GNO121" s="95"/>
      <c r="GNP121" s="95"/>
      <c r="GNQ121" s="95"/>
      <c r="GNR121" s="95"/>
      <c r="GNS121" s="95"/>
      <c r="GNT121" s="95"/>
      <c r="GNU121" s="95"/>
      <c r="GNV121" s="95"/>
      <c r="GNW121" s="95"/>
      <c r="GNX121" s="95"/>
      <c r="GNY121" s="95"/>
      <c r="GNZ121" s="95"/>
      <c r="GOA121" s="95"/>
      <c r="GOB121" s="95"/>
      <c r="GOC121" s="95"/>
      <c r="GOD121" s="95"/>
      <c r="GOE121" s="95"/>
      <c r="GOF121" s="95"/>
      <c r="GOG121" s="95"/>
      <c r="GOH121" s="95"/>
      <c r="GOI121" s="95"/>
      <c r="GOJ121" s="95"/>
      <c r="GOK121" s="95"/>
      <c r="GOL121" s="95"/>
      <c r="GOM121" s="95"/>
      <c r="GON121" s="95"/>
      <c r="GOO121" s="95"/>
      <c r="GOP121" s="95"/>
      <c r="GOQ121" s="95"/>
      <c r="GOR121" s="95"/>
      <c r="GOS121" s="95"/>
      <c r="GOT121" s="95"/>
      <c r="GOU121" s="95"/>
      <c r="GOV121" s="95"/>
      <c r="GOW121" s="95"/>
      <c r="GOX121" s="95"/>
      <c r="GOY121" s="95"/>
      <c r="GOZ121" s="95"/>
      <c r="GPA121" s="95"/>
      <c r="GPB121" s="95"/>
      <c r="GPC121" s="95"/>
      <c r="GPD121" s="95"/>
      <c r="GPE121" s="95"/>
      <c r="GPF121" s="95"/>
      <c r="GPG121" s="95"/>
      <c r="GPH121" s="95"/>
      <c r="GPI121" s="95"/>
      <c r="GPJ121" s="95"/>
      <c r="GPK121" s="95"/>
      <c r="GPL121" s="95"/>
      <c r="GPM121" s="95"/>
      <c r="GPN121" s="95"/>
      <c r="GPO121" s="95"/>
      <c r="GPP121" s="95"/>
      <c r="GPQ121" s="95"/>
      <c r="GPR121" s="95"/>
      <c r="GPS121" s="95"/>
      <c r="GPT121" s="95"/>
      <c r="GPU121" s="95"/>
      <c r="GPV121" s="95"/>
      <c r="GPW121" s="95"/>
      <c r="GPX121" s="95"/>
      <c r="GPY121" s="95"/>
      <c r="GPZ121" s="95"/>
      <c r="GQA121" s="95"/>
      <c r="GQB121" s="95"/>
      <c r="GQC121" s="95"/>
      <c r="GQD121" s="95"/>
      <c r="GQE121" s="95"/>
      <c r="GQF121" s="95"/>
      <c r="GQG121" s="95"/>
      <c r="GQH121" s="95"/>
      <c r="GQI121" s="95"/>
      <c r="GQJ121" s="95"/>
      <c r="GQK121" s="95"/>
      <c r="GQL121" s="95"/>
      <c r="GQM121" s="95"/>
      <c r="GQN121" s="95"/>
      <c r="GQO121" s="95"/>
      <c r="GQP121" s="95"/>
      <c r="GQQ121" s="95"/>
      <c r="GQR121" s="95"/>
      <c r="GQS121" s="95"/>
      <c r="GQT121" s="95"/>
      <c r="GQU121" s="95"/>
      <c r="GQV121" s="95"/>
      <c r="GQW121" s="95"/>
      <c r="GQX121" s="95"/>
      <c r="GQY121" s="95"/>
      <c r="GQZ121" s="95"/>
      <c r="GRA121" s="95"/>
      <c r="GRB121" s="95"/>
      <c r="GRC121" s="95"/>
      <c r="GRD121" s="95"/>
      <c r="GRE121" s="95"/>
      <c r="GRF121" s="95"/>
      <c r="GRG121" s="95"/>
      <c r="GRH121" s="95"/>
      <c r="GRI121" s="95"/>
      <c r="GRJ121" s="95"/>
      <c r="GRK121" s="95"/>
      <c r="GRL121" s="95"/>
      <c r="GRM121" s="95"/>
      <c r="GRN121" s="95"/>
      <c r="GRO121" s="95"/>
      <c r="GRP121" s="95"/>
      <c r="GRQ121" s="95"/>
      <c r="GRR121" s="95"/>
      <c r="GRS121" s="95"/>
      <c r="GRT121" s="95"/>
      <c r="GRU121" s="95"/>
      <c r="GRV121" s="95"/>
      <c r="GRW121" s="95"/>
      <c r="GRX121" s="95"/>
      <c r="GRY121" s="95"/>
      <c r="GRZ121" s="95"/>
      <c r="GSA121" s="95"/>
      <c r="GSB121" s="95"/>
      <c r="GSC121" s="95"/>
      <c r="GSD121" s="95"/>
      <c r="GSE121" s="95"/>
      <c r="GSF121" s="95"/>
      <c r="GSG121" s="95"/>
      <c r="GSH121" s="95"/>
      <c r="GSI121" s="95"/>
      <c r="GSJ121" s="95"/>
      <c r="GSK121" s="95"/>
      <c r="GSL121" s="95"/>
      <c r="GSM121" s="95"/>
      <c r="GSN121" s="95"/>
      <c r="GSO121" s="95"/>
      <c r="GSP121" s="95"/>
      <c r="GSQ121" s="95"/>
      <c r="GSR121" s="95"/>
      <c r="GSS121" s="95"/>
      <c r="GST121" s="95"/>
      <c r="GSU121" s="95"/>
      <c r="GSV121" s="95"/>
      <c r="GSW121" s="95"/>
      <c r="GSX121" s="95"/>
      <c r="GSY121" s="95"/>
      <c r="GSZ121" s="95"/>
      <c r="GTA121" s="95"/>
      <c r="GTB121" s="95"/>
      <c r="GTC121" s="95"/>
      <c r="GTD121" s="95"/>
      <c r="GTE121" s="95"/>
      <c r="GTF121" s="95"/>
      <c r="GTG121" s="95"/>
      <c r="GTH121" s="95"/>
      <c r="GTI121" s="95"/>
      <c r="GTJ121" s="95"/>
      <c r="GTK121" s="95"/>
      <c r="GTL121" s="95"/>
      <c r="GTM121" s="95"/>
      <c r="GTN121" s="95"/>
      <c r="GTO121" s="95"/>
      <c r="GTP121" s="95"/>
      <c r="GTQ121" s="95"/>
      <c r="GTR121" s="95"/>
      <c r="GTS121" s="95"/>
      <c r="GTT121" s="95"/>
      <c r="GTU121" s="95"/>
      <c r="GTV121" s="95"/>
      <c r="GTW121" s="95"/>
      <c r="GTX121" s="95"/>
      <c r="GTY121" s="95"/>
      <c r="GTZ121" s="95"/>
      <c r="GUA121" s="95"/>
      <c r="GUB121" s="95"/>
      <c r="GUC121" s="95"/>
      <c r="GUD121" s="95"/>
      <c r="GUE121" s="95"/>
      <c r="GUF121" s="95"/>
      <c r="GUG121" s="95"/>
      <c r="GUH121" s="95"/>
      <c r="GUI121" s="95"/>
      <c r="GUJ121" s="95"/>
      <c r="GUK121" s="95"/>
      <c r="GUL121" s="95"/>
      <c r="GUM121" s="95"/>
      <c r="GUN121" s="95"/>
      <c r="GUO121" s="95"/>
      <c r="GUP121" s="95"/>
      <c r="GUQ121" s="95"/>
      <c r="GUR121" s="95"/>
      <c r="GUS121" s="95"/>
      <c r="GUT121" s="95"/>
      <c r="GUU121" s="95"/>
      <c r="GUV121" s="95"/>
      <c r="GUW121" s="95"/>
      <c r="GUX121" s="95"/>
      <c r="GUY121" s="95"/>
      <c r="GUZ121" s="95"/>
      <c r="GVA121" s="95"/>
      <c r="GVB121" s="95"/>
      <c r="GVC121" s="95"/>
      <c r="GVD121" s="95"/>
      <c r="GVE121" s="95"/>
      <c r="GVF121" s="95"/>
      <c r="GVG121" s="95"/>
      <c r="GVH121" s="95"/>
      <c r="GVI121" s="95"/>
      <c r="GVJ121" s="95"/>
      <c r="GVK121" s="95"/>
      <c r="GVL121" s="95"/>
      <c r="GVM121" s="95"/>
      <c r="GVN121" s="95"/>
      <c r="GVO121" s="95"/>
      <c r="GVP121" s="95"/>
      <c r="GVQ121" s="95"/>
      <c r="GVR121" s="95"/>
      <c r="GVS121" s="95"/>
      <c r="GVT121" s="95"/>
      <c r="GVU121" s="95"/>
      <c r="GVV121" s="95"/>
      <c r="GVW121" s="95"/>
      <c r="GVX121" s="95"/>
      <c r="GVY121" s="95"/>
      <c r="GVZ121" s="95"/>
      <c r="GWA121" s="95"/>
      <c r="GWB121" s="95"/>
      <c r="GWC121" s="95"/>
      <c r="GWD121" s="95"/>
      <c r="GWE121" s="95"/>
      <c r="GWF121" s="95"/>
      <c r="GWG121" s="95"/>
      <c r="GWH121" s="95"/>
      <c r="GWI121" s="95"/>
      <c r="GWJ121" s="95"/>
      <c r="GWK121" s="95"/>
      <c r="GWL121" s="95"/>
      <c r="GWM121" s="95"/>
      <c r="GWN121" s="95"/>
      <c r="GWO121" s="95"/>
      <c r="GWP121" s="95"/>
      <c r="GWQ121" s="95"/>
      <c r="GWR121" s="95"/>
      <c r="GWS121" s="95"/>
      <c r="GWT121" s="95"/>
      <c r="GWU121" s="95"/>
      <c r="GWV121" s="95"/>
      <c r="GWW121" s="95"/>
      <c r="GWX121" s="95"/>
      <c r="GWY121" s="95"/>
      <c r="GWZ121" s="95"/>
      <c r="GXA121" s="95"/>
      <c r="GXB121" s="95"/>
      <c r="GXC121" s="95"/>
      <c r="GXD121" s="95"/>
      <c r="GXE121" s="95"/>
      <c r="GXF121" s="95"/>
      <c r="GXG121" s="95"/>
      <c r="GXH121" s="95"/>
      <c r="GXI121" s="95"/>
      <c r="GXJ121" s="95"/>
      <c r="GXK121" s="95"/>
      <c r="GXL121" s="95"/>
      <c r="GXM121" s="95"/>
      <c r="GXN121" s="95"/>
      <c r="GXO121" s="95"/>
      <c r="GXP121" s="95"/>
      <c r="GXQ121" s="95"/>
      <c r="GXR121" s="95"/>
      <c r="GXS121" s="95"/>
      <c r="GXT121" s="95"/>
      <c r="GXU121" s="95"/>
      <c r="GXV121" s="95"/>
      <c r="GXW121" s="95"/>
      <c r="GXX121" s="95"/>
      <c r="GXY121" s="95"/>
      <c r="GXZ121" s="95"/>
      <c r="GYA121" s="95"/>
      <c r="GYB121" s="95"/>
      <c r="GYC121" s="95"/>
      <c r="GYD121" s="95"/>
      <c r="GYE121" s="95"/>
      <c r="GYF121" s="95"/>
      <c r="GYG121" s="95"/>
      <c r="GYH121" s="95"/>
      <c r="GYI121" s="95"/>
      <c r="GYJ121" s="95"/>
      <c r="GYK121" s="95"/>
      <c r="GYL121" s="95"/>
      <c r="GYM121" s="95"/>
      <c r="GYN121" s="95"/>
      <c r="GYO121" s="95"/>
      <c r="GYP121" s="95"/>
      <c r="GYQ121" s="95"/>
      <c r="GYR121" s="95"/>
      <c r="GYS121" s="95"/>
      <c r="GYT121" s="95"/>
      <c r="GYU121" s="95"/>
      <c r="GYV121" s="95"/>
      <c r="GYW121" s="95"/>
      <c r="GYX121" s="95"/>
      <c r="GYY121" s="95"/>
      <c r="GYZ121" s="95"/>
      <c r="GZA121" s="95"/>
      <c r="GZB121" s="95"/>
      <c r="GZC121" s="95"/>
      <c r="GZD121" s="95"/>
      <c r="GZE121" s="95"/>
      <c r="GZF121" s="95"/>
      <c r="GZG121" s="95"/>
      <c r="GZH121" s="95"/>
      <c r="GZI121" s="95"/>
      <c r="GZJ121" s="95"/>
      <c r="GZK121" s="95"/>
      <c r="GZL121" s="95"/>
      <c r="GZM121" s="95"/>
      <c r="GZN121" s="95"/>
      <c r="GZO121" s="95"/>
      <c r="GZP121" s="95"/>
      <c r="GZQ121" s="95"/>
      <c r="GZR121" s="95"/>
      <c r="GZS121" s="95"/>
      <c r="GZT121" s="95"/>
      <c r="GZU121" s="95"/>
      <c r="GZV121" s="95"/>
      <c r="GZW121" s="95"/>
      <c r="GZX121" s="95"/>
      <c r="GZY121" s="95"/>
      <c r="GZZ121" s="95"/>
      <c r="HAA121" s="95"/>
      <c r="HAB121" s="95"/>
      <c r="HAC121" s="95"/>
      <c r="HAD121" s="95"/>
      <c r="HAE121" s="95"/>
      <c r="HAF121" s="95"/>
      <c r="HAG121" s="95"/>
      <c r="HAH121" s="95"/>
      <c r="HAI121" s="95"/>
      <c r="HAJ121" s="95"/>
      <c r="HAK121" s="95"/>
      <c r="HAL121" s="95"/>
      <c r="HAM121" s="95"/>
      <c r="HAN121" s="95"/>
      <c r="HAO121" s="95"/>
      <c r="HAP121" s="95"/>
      <c r="HAQ121" s="95"/>
      <c r="HAR121" s="95"/>
      <c r="HAS121" s="95"/>
      <c r="HAT121" s="95"/>
      <c r="HAU121" s="95"/>
      <c r="HAV121" s="95"/>
      <c r="HAW121" s="95"/>
      <c r="HAX121" s="95"/>
      <c r="HAY121" s="95"/>
      <c r="HAZ121" s="95"/>
      <c r="HBA121" s="95"/>
      <c r="HBB121" s="95"/>
      <c r="HBC121" s="95"/>
      <c r="HBD121" s="95"/>
      <c r="HBE121" s="95"/>
      <c r="HBF121" s="95"/>
      <c r="HBG121" s="95"/>
      <c r="HBH121" s="95"/>
      <c r="HBI121" s="95"/>
      <c r="HBJ121" s="95"/>
      <c r="HBK121" s="95"/>
      <c r="HBL121" s="95"/>
      <c r="HBM121" s="95"/>
      <c r="HBN121" s="95"/>
      <c r="HBO121" s="95"/>
      <c r="HBP121" s="95"/>
      <c r="HBQ121" s="95"/>
      <c r="HBR121" s="95"/>
      <c r="HBS121" s="95"/>
      <c r="HBT121" s="95"/>
      <c r="HBU121" s="95"/>
      <c r="HBV121" s="95"/>
      <c r="HBW121" s="95"/>
      <c r="HBX121" s="95"/>
      <c r="HBY121" s="95"/>
      <c r="HBZ121" s="95"/>
      <c r="HCA121" s="95"/>
      <c r="HCB121" s="95"/>
      <c r="HCC121" s="95"/>
      <c r="HCD121" s="95"/>
      <c r="HCE121" s="95"/>
      <c r="HCF121" s="95"/>
      <c r="HCG121" s="95"/>
      <c r="HCH121" s="95"/>
      <c r="HCI121" s="95"/>
      <c r="HCJ121" s="95"/>
      <c r="HCK121" s="95"/>
      <c r="HCL121" s="95"/>
      <c r="HCM121" s="95"/>
      <c r="HCN121" s="95"/>
      <c r="HCO121" s="95"/>
      <c r="HCP121" s="95"/>
      <c r="HCQ121" s="95"/>
      <c r="HCR121" s="95"/>
      <c r="HCS121" s="95"/>
      <c r="HCT121" s="95"/>
      <c r="HCU121" s="95"/>
      <c r="HCV121" s="95"/>
      <c r="HCW121" s="95"/>
      <c r="HCX121" s="95"/>
      <c r="HCY121" s="95"/>
      <c r="HCZ121" s="95"/>
      <c r="HDA121" s="95"/>
      <c r="HDB121" s="95"/>
      <c r="HDC121" s="95"/>
      <c r="HDD121" s="95"/>
      <c r="HDE121" s="95"/>
      <c r="HDF121" s="95"/>
      <c r="HDG121" s="95"/>
      <c r="HDH121" s="95"/>
      <c r="HDI121" s="95"/>
      <c r="HDJ121" s="95"/>
      <c r="HDK121" s="95"/>
      <c r="HDL121" s="95"/>
      <c r="HDM121" s="95"/>
      <c r="HDN121" s="95"/>
      <c r="HDO121" s="95"/>
      <c r="HDP121" s="95"/>
      <c r="HDQ121" s="95"/>
      <c r="HDR121" s="95"/>
      <c r="HDS121" s="95"/>
      <c r="HDT121" s="95"/>
      <c r="HDU121" s="95"/>
      <c r="HDV121" s="95"/>
      <c r="HDW121" s="95"/>
      <c r="HDX121" s="95"/>
      <c r="HDY121" s="95"/>
      <c r="HDZ121" s="95"/>
      <c r="HEA121" s="95"/>
      <c r="HEB121" s="95"/>
      <c r="HEC121" s="95"/>
      <c r="HED121" s="95"/>
      <c r="HEE121" s="95"/>
      <c r="HEF121" s="95"/>
      <c r="HEG121" s="95"/>
      <c r="HEH121" s="95"/>
      <c r="HEI121" s="95"/>
      <c r="HEJ121" s="95"/>
      <c r="HEK121" s="95"/>
      <c r="HEL121" s="95"/>
      <c r="HEM121" s="95"/>
      <c r="HEN121" s="95"/>
      <c r="HEO121" s="95"/>
      <c r="HEP121" s="95"/>
      <c r="HEQ121" s="95"/>
      <c r="HER121" s="95"/>
      <c r="HES121" s="95"/>
      <c r="HET121" s="95"/>
      <c r="HEU121" s="95"/>
      <c r="HEV121" s="95"/>
      <c r="HEW121" s="95"/>
      <c r="HEX121" s="95"/>
      <c r="HEY121" s="95"/>
      <c r="HEZ121" s="95"/>
      <c r="HFA121" s="95"/>
      <c r="HFB121" s="95"/>
      <c r="HFC121" s="95"/>
      <c r="HFD121" s="95"/>
      <c r="HFE121" s="95"/>
      <c r="HFF121" s="95"/>
      <c r="HFG121" s="95"/>
      <c r="HFH121" s="95"/>
      <c r="HFI121" s="95"/>
      <c r="HFJ121" s="95"/>
      <c r="HFK121" s="95"/>
      <c r="HFL121" s="95"/>
      <c r="HFM121" s="95"/>
      <c r="HFN121" s="95"/>
      <c r="HFO121" s="95"/>
      <c r="HFP121" s="95"/>
      <c r="HFQ121" s="95"/>
      <c r="HFR121" s="95"/>
      <c r="HFS121" s="95"/>
      <c r="HFT121" s="95"/>
      <c r="HFU121" s="95"/>
      <c r="HFV121" s="95"/>
      <c r="HFW121" s="95"/>
      <c r="HFX121" s="95"/>
      <c r="HFY121" s="95"/>
      <c r="HFZ121" s="95"/>
      <c r="HGA121" s="95"/>
      <c r="HGB121" s="95"/>
      <c r="HGC121" s="95"/>
      <c r="HGD121" s="95"/>
      <c r="HGE121" s="95"/>
      <c r="HGF121" s="95"/>
      <c r="HGG121" s="95"/>
      <c r="HGH121" s="95"/>
      <c r="HGI121" s="95"/>
      <c r="HGJ121" s="95"/>
      <c r="HGK121" s="95"/>
      <c r="HGL121" s="95"/>
      <c r="HGM121" s="95"/>
      <c r="HGN121" s="95"/>
      <c r="HGO121" s="95"/>
      <c r="HGP121" s="95"/>
      <c r="HGQ121" s="95"/>
      <c r="HGR121" s="95"/>
      <c r="HGS121" s="95"/>
      <c r="HGT121" s="95"/>
      <c r="HGU121" s="95"/>
      <c r="HGV121" s="95"/>
      <c r="HGW121" s="95"/>
      <c r="HGX121" s="95"/>
      <c r="HGY121" s="95"/>
      <c r="HGZ121" s="95"/>
      <c r="HHA121" s="95"/>
      <c r="HHB121" s="95"/>
      <c r="HHC121" s="95"/>
      <c r="HHD121" s="95"/>
      <c r="HHE121" s="95"/>
      <c r="HHF121" s="95"/>
      <c r="HHG121" s="95"/>
      <c r="HHH121" s="95"/>
      <c r="HHI121" s="95"/>
      <c r="HHJ121" s="95"/>
      <c r="HHK121" s="95"/>
      <c r="HHL121" s="95"/>
      <c r="HHM121" s="95"/>
      <c r="HHN121" s="95"/>
      <c r="HHO121" s="95"/>
      <c r="HHP121" s="95"/>
      <c r="HHQ121" s="95"/>
      <c r="HHR121" s="95"/>
      <c r="HHS121" s="95"/>
      <c r="HHT121" s="95"/>
      <c r="HHU121" s="95"/>
      <c r="HHV121" s="95"/>
      <c r="HHW121" s="95"/>
      <c r="HHX121" s="95"/>
      <c r="HHY121" s="95"/>
      <c r="HHZ121" s="95"/>
      <c r="HIA121" s="95"/>
      <c r="HIB121" s="95"/>
      <c r="HIC121" s="95"/>
      <c r="HID121" s="95"/>
      <c r="HIE121" s="95"/>
      <c r="HIF121" s="95"/>
      <c r="HIG121" s="95"/>
      <c r="HIH121" s="95"/>
      <c r="HII121" s="95"/>
      <c r="HIJ121" s="95"/>
      <c r="HIK121" s="95"/>
      <c r="HIL121" s="95"/>
      <c r="HIM121" s="95"/>
      <c r="HIN121" s="95"/>
      <c r="HIO121" s="95"/>
      <c r="HIP121" s="95"/>
      <c r="HIQ121" s="95"/>
      <c r="HIR121" s="95"/>
      <c r="HIS121" s="95"/>
      <c r="HIT121" s="95"/>
      <c r="HIU121" s="95"/>
      <c r="HIV121" s="95"/>
      <c r="HIW121" s="95"/>
      <c r="HIX121" s="95"/>
      <c r="HIY121" s="95"/>
      <c r="HIZ121" s="95"/>
      <c r="HJA121" s="95"/>
      <c r="HJB121" s="95"/>
      <c r="HJC121" s="95"/>
      <c r="HJD121" s="95"/>
      <c r="HJE121" s="95"/>
      <c r="HJF121" s="95"/>
      <c r="HJG121" s="95"/>
      <c r="HJH121" s="95"/>
      <c r="HJI121" s="95"/>
      <c r="HJJ121" s="95"/>
      <c r="HJK121" s="95"/>
      <c r="HJL121" s="95"/>
      <c r="HJM121" s="95"/>
      <c r="HJN121" s="95"/>
      <c r="HJO121" s="95"/>
      <c r="HJP121" s="95"/>
      <c r="HJQ121" s="95"/>
      <c r="HJR121" s="95"/>
      <c r="HJS121" s="95"/>
      <c r="HJT121" s="95"/>
      <c r="HJU121" s="95"/>
      <c r="HJV121" s="95"/>
      <c r="HJW121" s="95"/>
      <c r="HJX121" s="95"/>
      <c r="HJY121" s="95"/>
      <c r="HJZ121" s="95"/>
      <c r="HKA121" s="95"/>
      <c r="HKB121" s="95"/>
      <c r="HKC121" s="95"/>
      <c r="HKD121" s="95"/>
      <c r="HKE121" s="95"/>
      <c r="HKF121" s="95"/>
      <c r="HKG121" s="95"/>
      <c r="HKH121" s="95"/>
      <c r="HKI121" s="95"/>
      <c r="HKJ121" s="95"/>
      <c r="HKK121" s="95"/>
      <c r="HKL121" s="95"/>
      <c r="HKM121" s="95"/>
      <c r="HKN121" s="95"/>
      <c r="HKO121" s="95"/>
      <c r="HKP121" s="95"/>
      <c r="HKQ121" s="95"/>
      <c r="HKR121" s="95"/>
      <c r="HKS121" s="95"/>
      <c r="HKT121" s="95"/>
      <c r="HKU121" s="95"/>
      <c r="HKV121" s="95"/>
      <c r="HKW121" s="95"/>
      <c r="HKX121" s="95"/>
      <c r="HKY121" s="95"/>
      <c r="HKZ121" s="95"/>
      <c r="HLA121" s="95"/>
      <c r="HLB121" s="95"/>
      <c r="HLC121" s="95"/>
      <c r="HLD121" s="95"/>
      <c r="HLE121" s="95"/>
      <c r="HLF121" s="95"/>
      <c r="HLG121" s="95"/>
      <c r="HLH121" s="95"/>
      <c r="HLI121" s="95"/>
      <c r="HLJ121" s="95"/>
      <c r="HLK121" s="95"/>
      <c r="HLL121" s="95"/>
      <c r="HLM121" s="95"/>
      <c r="HLN121" s="95"/>
      <c r="HLO121" s="95"/>
      <c r="HLP121" s="95"/>
      <c r="HLQ121" s="95"/>
      <c r="HLR121" s="95"/>
      <c r="HLS121" s="95"/>
      <c r="HLT121" s="95"/>
      <c r="HLU121" s="95"/>
      <c r="HLV121" s="95"/>
      <c r="HLW121" s="95"/>
      <c r="HLX121" s="95"/>
      <c r="HLY121" s="95"/>
      <c r="HLZ121" s="95"/>
      <c r="HMA121" s="95"/>
      <c r="HMB121" s="95"/>
      <c r="HMC121" s="95"/>
      <c r="HMD121" s="95"/>
      <c r="HME121" s="95"/>
      <c r="HMF121" s="95"/>
      <c r="HMG121" s="95"/>
      <c r="HMH121" s="95"/>
      <c r="HMI121" s="95"/>
      <c r="HMJ121" s="95"/>
      <c r="HMK121" s="95"/>
      <c r="HML121" s="95"/>
      <c r="HMM121" s="95"/>
      <c r="HMN121" s="95"/>
      <c r="HMO121" s="95"/>
      <c r="HMP121" s="95"/>
      <c r="HMQ121" s="95"/>
      <c r="HMR121" s="95"/>
      <c r="HMS121" s="95"/>
      <c r="HMT121" s="95"/>
      <c r="HMU121" s="95"/>
      <c r="HMV121" s="95"/>
      <c r="HMW121" s="95"/>
      <c r="HMX121" s="95"/>
      <c r="HMY121" s="95"/>
      <c r="HMZ121" s="95"/>
      <c r="HNA121" s="95"/>
      <c r="HNB121" s="95"/>
      <c r="HNC121" s="95"/>
      <c r="HND121" s="95"/>
      <c r="HNE121" s="95"/>
      <c r="HNF121" s="95"/>
      <c r="HNG121" s="95"/>
      <c r="HNH121" s="95"/>
      <c r="HNI121" s="95"/>
      <c r="HNJ121" s="95"/>
      <c r="HNK121" s="95"/>
      <c r="HNL121" s="95"/>
      <c r="HNM121" s="95"/>
      <c r="HNN121" s="95"/>
      <c r="HNO121" s="95"/>
      <c r="HNP121" s="95"/>
      <c r="HNQ121" s="95"/>
      <c r="HNR121" s="95"/>
      <c r="HNS121" s="95"/>
      <c r="HNT121" s="95"/>
      <c r="HNU121" s="95"/>
      <c r="HNV121" s="95"/>
      <c r="HNW121" s="95"/>
      <c r="HNX121" s="95"/>
      <c r="HNY121" s="95"/>
      <c r="HNZ121" s="95"/>
      <c r="HOA121" s="95"/>
      <c r="HOB121" s="95"/>
      <c r="HOC121" s="95"/>
      <c r="HOD121" s="95"/>
      <c r="HOE121" s="95"/>
      <c r="HOF121" s="95"/>
      <c r="HOG121" s="95"/>
      <c r="HOH121" s="95"/>
      <c r="HOI121" s="95"/>
      <c r="HOJ121" s="95"/>
      <c r="HOK121" s="95"/>
      <c r="HOL121" s="95"/>
      <c r="HOM121" s="95"/>
      <c r="HON121" s="95"/>
      <c r="HOO121" s="95"/>
      <c r="HOP121" s="95"/>
      <c r="HOQ121" s="95"/>
      <c r="HOR121" s="95"/>
      <c r="HOS121" s="95"/>
      <c r="HOT121" s="95"/>
      <c r="HOU121" s="95"/>
      <c r="HOV121" s="95"/>
      <c r="HOW121" s="95"/>
      <c r="HOX121" s="95"/>
      <c r="HOY121" s="95"/>
      <c r="HOZ121" s="95"/>
      <c r="HPA121" s="95"/>
      <c r="HPB121" s="95"/>
      <c r="HPC121" s="95"/>
      <c r="HPD121" s="95"/>
      <c r="HPE121" s="95"/>
      <c r="HPF121" s="95"/>
      <c r="HPG121" s="95"/>
      <c r="HPH121" s="95"/>
      <c r="HPI121" s="95"/>
      <c r="HPJ121" s="95"/>
      <c r="HPK121" s="95"/>
      <c r="HPL121" s="95"/>
      <c r="HPM121" s="95"/>
      <c r="HPN121" s="95"/>
      <c r="HPO121" s="95"/>
      <c r="HPP121" s="95"/>
      <c r="HPQ121" s="95"/>
      <c r="HPR121" s="95"/>
      <c r="HPS121" s="95"/>
      <c r="HPT121" s="95"/>
      <c r="HPU121" s="95"/>
      <c r="HPV121" s="95"/>
      <c r="HPW121" s="95"/>
      <c r="HPX121" s="95"/>
      <c r="HPY121" s="95"/>
      <c r="HPZ121" s="95"/>
      <c r="HQA121" s="95"/>
      <c r="HQB121" s="95"/>
      <c r="HQC121" s="95"/>
      <c r="HQD121" s="95"/>
      <c r="HQE121" s="95"/>
      <c r="HQF121" s="95"/>
      <c r="HQG121" s="95"/>
      <c r="HQH121" s="95"/>
      <c r="HQI121" s="95"/>
      <c r="HQJ121" s="95"/>
      <c r="HQK121" s="95"/>
      <c r="HQL121" s="95"/>
      <c r="HQM121" s="95"/>
      <c r="HQN121" s="95"/>
      <c r="HQO121" s="95"/>
      <c r="HQP121" s="95"/>
      <c r="HQQ121" s="95"/>
      <c r="HQR121" s="95"/>
      <c r="HQS121" s="95"/>
      <c r="HQT121" s="95"/>
      <c r="HQU121" s="95"/>
      <c r="HQV121" s="95"/>
      <c r="HQW121" s="95"/>
      <c r="HQX121" s="95"/>
      <c r="HQY121" s="95"/>
      <c r="HQZ121" s="95"/>
      <c r="HRA121" s="95"/>
      <c r="HRB121" s="95"/>
      <c r="HRC121" s="95"/>
      <c r="HRD121" s="95"/>
      <c r="HRE121" s="95"/>
      <c r="HRF121" s="95"/>
      <c r="HRG121" s="95"/>
      <c r="HRH121" s="95"/>
      <c r="HRI121" s="95"/>
      <c r="HRJ121" s="95"/>
      <c r="HRK121" s="95"/>
      <c r="HRL121" s="95"/>
      <c r="HRM121" s="95"/>
      <c r="HRN121" s="95"/>
      <c r="HRO121" s="95"/>
      <c r="HRP121" s="95"/>
      <c r="HRQ121" s="95"/>
      <c r="HRR121" s="95"/>
      <c r="HRS121" s="95"/>
      <c r="HRT121" s="95"/>
      <c r="HRU121" s="95"/>
      <c r="HRV121" s="95"/>
      <c r="HRW121" s="95"/>
      <c r="HRX121" s="95"/>
      <c r="HRY121" s="95"/>
      <c r="HRZ121" s="95"/>
      <c r="HSA121" s="95"/>
      <c r="HSB121" s="95"/>
      <c r="HSC121" s="95"/>
      <c r="HSD121" s="95"/>
      <c r="HSE121" s="95"/>
      <c r="HSF121" s="95"/>
      <c r="HSG121" s="95"/>
      <c r="HSH121" s="95"/>
      <c r="HSI121" s="95"/>
      <c r="HSJ121" s="95"/>
      <c r="HSK121" s="95"/>
      <c r="HSL121" s="95"/>
      <c r="HSM121" s="95"/>
      <c r="HSN121" s="95"/>
      <c r="HSO121" s="95"/>
      <c r="HSP121" s="95"/>
      <c r="HSQ121" s="95"/>
      <c r="HSR121" s="95"/>
      <c r="HSS121" s="95"/>
      <c r="HST121" s="95"/>
      <c r="HSU121" s="95"/>
      <c r="HSV121" s="95"/>
      <c r="HSW121" s="95"/>
      <c r="HSX121" s="95"/>
      <c r="HSY121" s="95"/>
      <c r="HSZ121" s="95"/>
      <c r="HTA121" s="95"/>
      <c r="HTB121" s="95"/>
      <c r="HTC121" s="95"/>
      <c r="HTD121" s="95"/>
      <c r="HTE121" s="95"/>
      <c r="HTF121" s="95"/>
      <c r="HTG121" s="95"/>
      <c r="HTH121" s="95"/>
      <c r="HTI121" s="95"/>
      <c r="HTJ121" s="95"/>
      <c r="HTK121" s="95"/>
      <c r="HTL121" s="95"/>
      <c r="HTM121" s="95"/>
      <c r="HTN121" s="95"/>
      <c r="HTO121" s="95"/>
      <c r="HTP121" s="95"/>
      <c r="HTQ121" s="95"/>
      <c r="HTR121" s="95"/>
      <c r="HTS121" s="95"/>
      <c r="HTT121" s="95"/>
      <c r="HTU121" s="95"/>
      <c r="HTV121" s="95"/>
      <c r="HTW121" s="95"/>
      <c r="HTX121" s="95"/>
      <c r="HTY121" s="95"/>
      <c r="HTZ121" s="95"/>
      <c r="HUA121" s="95"/>
      <c r="HUB121" s="95"/>
      <c r="HUC121" s="95"/>
      <c r="HUD121" s="95"/>
      <c r="HUE121" s="95"/>
      <c r="HUF121" s="95"/>
      <c r="HUG121" s="95"/>
      <c r="HUH121" s="95"/>
      <c r="HUI121" s="95"/>
      <c r="HUJ121" s="95"/>
      <c r="HUK121" s="95"/>
      <c r="HUL121" s="95"/>
      <c r="HUM121" s="95"/>
      <c r="HUN121" s="95"/>
      <c r="HUO121" s="95"/>
      <c r="HUP121" s="95"/>
      <c r="HUQ121" s="95"/>
      <c r="HUR121" s="95"/>
      <c r="HUS121" s="95"/>
      <c r="HUT121" s="95"/>
      <c r="HUU121" s="95"/>
      <c r="HUV121" s="95"/>
      <c r="HUW121" s="95"/>
      <c r="HUX121" s="95"/>
      <c r="HUY121" s="95"/>
      <c r="HUZ121" s="95"/>
      <c r="HVA121" s="95"/>
      <c r="HVB121" s="95"/>
      <c r="HVC121" s="95"/>
      <c r="HVD121" s="95"/>
      <c r="HVE121" s="95"/>
      <c r="HVF121" s="95"/>
      <c r="HVG121" s="95"/>
      <c r="HVH121" s="95"/>
      <c r="HVI121" s="95"/>
      <c r="HVJ121" s="95"/>
      <c r="HVK121" s="95"/>
      <c r="HVL121" s="95"/>
      <c r="HVM121" s="95"/>
      <c r="HVN121" s="95"/>
      <c r="HVO121" s="95"/>
      <c r="HVP121" s="95"/>
      <c r="HVQ121" s="95"/>
      <c r="HVR121" s="95"/>
      <c r="HVS121" s="95"/>
      <c r="HVT121" s="95"/>
      <c r="HVU121" s="95"/>
      <c r="HVV121" s="95"/>
      <c r="HVW121" s="95"/>
      <c r="HVX121" s="95"/>
      <c r="HVY121" s="95"/>
      <c r="HVZ121" s="95"/>
      <c r="HWA121" s="95"/>
      <c r="HWB121" s="95"/>
      <c r="HWC121" s="95"/>
      <c r="HWD121" s="95"/>
      <c r="HWE121" s="95"/>
      <c r="HWF121" s="95"/>
      <c r="HWG121" s="95"/>
      <c r="HWH121" s="95"/>
      <c r="HWI121" s="95"/>
      <c r="HWJ121" s="95"/>
      <c r="HWK121" s="95"/>
      <c r="HWL121" s="95"/>
      <c r="HWM121" s="95"/>
      <c r="HWN121" s="95"/>
      <c r="HWO121" s="95"/>
      <c r="HWP121" s="95"/>
      <c r="HWQ121" s="95"/>
      <c r="HWR121" s="95"/>
      <c r="HWS121" s="95"/>
      <c r="HWT121" s="95"/>
      <c r="HWU121" s="95"/>
      <c r="HWV121" s="95"/>
      <c r="HWW121" s="95"/>
      <c r="HWX121" s="95"/>
      <c r="HWY121" s="95"/>
      <c r="HWZ121" s="95"/>
      <c r="HXA121" s="95"/>
      <c r="HXB121" s="95"/>
      <c r="HXC121" s="95"/>
      <c r="HXD121" s="95"/>
      <c r="HXE121" s="95"/>
      <c r="HXF121" s="95"/>
      <c r="HXG121" s="95"/>
      <c r="HXH121" s="95"/>
      <c r="HXI121" s="95"/>
      <c r="HXJ121" s="95"/>
      <c r="HXK121" s="95"/>
      <c r="HXL121" s="95"/>
      <c r="HXM121" s="95"/>
      <c r="HXN121" s="95"/>
      <c r="HXO121" s="95"/>
      <c r="HXP121" s="95"/>
      <c r="HXQ121" s="95"/>
      <c r="HXR121" s="95"/>
      <c r="HXS121" s="95"/>
      <c r="HXT121" s="95"/>
      <c r="HXU121" s="95"/>
      <c r="HXV121" s="95"/>
      <c r="HXW121" s="95"/>
      <c r="HXX121" s="95"/>
      <c r="HXY121" s="95"/>
      <c r="HXZ121" s="95"/>
      <c r="HYA121" s="95"/>
      <c r="HYB121" s="95"/>
      <c r="HYC121" s="95"/>
      <c r="HYD121" s="95"/>
      <c r="HYE121" s="95"/>
      <c r="HYF121" s="95"/>
      <c r="HYG121" s="95"/>
      <c r="HYH121" s="95"/>
      <c r="HYI121" s="95"/>
      <c r="HYJ121" s="95"/>
      <c r="HYK121" s="95"/>
      <c r="HYL121" s="95"/>
      <c r="HYM121" s="95"/>
      <c r="HYN121" s="95"/>
      <c r="HYO121" s="95"/>
      <c r="HYP121" s="95"/>
      <c r="HYQ121" s="95"/>
      <c r="HYR121" s="95"/>
      <c r="HYS121" s="95"/>
      <c r="HYT121" s="95"/>
      <c r="HYU121" s="95"/>
      <c r="HYV121" s="95"/>
      <c r="HYW121" s="95"/>
      <c r="HYX121" s="95"/>
      <c r="HYY121" s="95"/>
      <c r="HYZ121" s="95"/>
      <c r="HZA121" s="95"/>
      <c r="HZB121" s="95"/>
      <c r="HZC121" s="95"/>
      <c r="HZD121" s="95"/>
      <c r="HZE121" s="95"/>
      <c r="HZF121" s="95"/>
      <c r="HZG121" s="95"/>
      <c r="HZH121" s="95"/>
      <c r="HZI121" s="95"/>
      <c r="HZJ121" s="95"/>
      <c r="HZK121" s="95"/>
      <c r="HZL121" s="95"/>
      <c r="HZM121" s="95"/>
      <c r="HZN121" s="95"/>
      <c r="HZO121" s="95"/>
      <c r="HZP121" s="95"/>
      <c r="HZQ121" s="95"/>
      <c r="HZR121" s="95"/>
      <c r="HZS121" s="95"/>
      <c r="HZT121" s="95"/>
      <c r="HZU121" s="95"/>
      <c r="HZV121" s="95"/>
      <c r="HZW121" s="95"/>
      <c r="HZX121" s="95"/>
      <c r="HZY121" s="95"/>
      <c r="HZZ121" s="95"/>
      <c r="IAA121" s="95"/>
      <c r="IAB121" s="95"/>
      <c r="IAC121" s="95"/>
      <c r="IAD121" s="95"/>
      <c r="IAE121" s="95"/>
      <c r="IAF121" s="95"/>
      <c r="IAG121" s="95"/>
      <c r="IAH121" s="95"/>
      <c r="IAI121" s="95"/>
      <c r="IAJ121" s="95"/>
      <c r="IAK121" s="95"/>
      <c r="IAL121" s="95"/>
      <c r="IAM121" s="95"/>
      <c r="IAN121" s="95"/>
      <c r="IAO121" s="95"/>
      <c r="IAP121" s="95"/>
      <c r="IAQ121" s="95"/>
      <c r="IAR121" s="95"/>
      <c r="IAS121" s="95"/>
      <c r="IAT121" s="95"/>
      <c r="IAU121" s="95"/>
      <c r="IAV121" s="95"/>
      <c r="IAW121" s="95"/>
      <c r="IAX121" s="95"/>
      <c r="IAY121" s="95"/>
      <c r="IAZ121" s="95"/>
      <c r="IBA121" s="95"/>
      <c r="IBB121" s="95"/>
      <c r="IBC121" s="95"/>
      <c r="IBD121" s="95"/>
      <c r="IBE121" s="95"/>
      <c r="IBF121" s="95"/>
      <c r="IBG121" s="95"/>
      <c r="IBH121" s="95"/>
      <c r="IBI121" s="95"/>
      <c r="IBJ121" s="95"/>
      <c r="IBK121" s="95"/>
      <c r="IBL121" s="95"/>
      <c r="IBM121" s="95"/>
      <c r="IBN121" s="95"/>
      <c r="IBO121" s="95"/>
      <c r="IBP121" s="95"/>
      <c r="IBQ121" s="95"/>
      <c r="IBR121" s="95"/>
      <c r="IBS121" s="95"/>
      <c r="IBT121" s="95"/>
      <c r="IBU121" s="95"/>
      <c r="IBV121" s="95"/>
      <c r="IBW121" s="95"/>
      <c r="IBX121" s="95"/>
      <c r="IBY121" s="95"/>
      <c r="IBZ121" s="95"/>
      <c r="ICA121" s="95"/>
      <c r="ICB121" s="95"/>
      <c r="ICC121" s="95"/>
      <c r="ICD121" s="95"/>
      <c r="ICE121" s="95"/>
      <c r="ICF121" s="95"/>
      <c r="ICG121" s="95"/>
      <c r="ICH121" s="95"/>
      <c r="ICI121" s="95"/>
      <c r="ICJ121" s="95"/>
      <c r="ICK121" s="95"/>
      <c r="ICL121" s="95"/>
      <c r="ICM121" s="95"/>
      <c r="ICN121" s="95"/>
      <c r="ICO121" s="95"/>
      <c r="ICP121" s="95"/>
      <c r="ICQ121" s="95"/>
      <c r="ICR121" s="95"/>
      <c r="ICS121" s="95"/>
      <c r="ICT121" s="95"/>
      <c r="ICU121" s="95"/>
      <c r="ICV121" s="95"/>
      <c r="ICW121" s="95"/>
      <c r="ICX121" s="95"/>
      <c r="ICY121" s="95"/>
      <c r="ICZ121" s="95"/>
      <c r="IDA121" s="95"/>
      <c r="IDB121" s="95"/>
      <c r="IDC121" s="95"/>
      <c r="IDD121" s="95"/>
      <c r="IDE121" s="95"/>
      <c r="IDF121" s="95"/>
      <c r="IDG121" s="95"/>
      <c r="IDH121" s="95"/>
      <c r="IDI121" s="95"/>
      <c r="IDJ121" s="95"/>
      <c r="IDK121" s="95"/>
      <c r="IDL121" s="95"/>
      <c r="IDM121" s="95"/>
      <c r="IDN121" s="95"/>
      <c r="IDO121" s="95"/>
      <c r="IDP121" s="95"/>
      <c r="IDQ121" s="95"/>
      <c r="IDR121" s="95"/>
      <c r="IDS121" s="95"/>
      <c r="IDT121" s="95"/>
      <c r="IDU121" s="95"/>
      <c r="IDV121" s="95"/>
      <c r="IDW121" s="95"/>
      <c r="IDX121" s="95"/>
      <c r="IDY121" s="95"/>
      <c r="IDZ121" s="95"/>
      <c r="IEA121" s="95"/>
      <c r="IEB121" s="95"/>
      <c r="IEC121" s="95"/>
      <c r="IED121" s="95"/>
      <c r="IEE121" s="95"/>
      <c r="IEF121" s="95"/>
      <c r="IEG121" s="95"/>
      <c r="IEH121" s="95"/>
      <c r="IEI121" s="95"/>
      <c r="IEJ121" s="95"/>
      <c r="IEK121" s="95"/>
      <c r="IEL121" s="95"/>
      <c r="IEM121" s="95"/>
      <c r="IEN121" s="95"/>
      <c r="IEO121" s="95"/>
      <c r="IEP121" s="95"/>
      <c r="IEQ121" s="95"/>
      <c r="IER121" s="95"/>
      <c r="IES121" s="95"/>
      <c r="IET121" s="95"/>
      <c r="IEU121" s="95"/>
      <c r="IEV121" s="95"/>
      <c r="IEW121" s="95"/>
      <c r="IEX121" s="95"/>
      <c r="IEY121" s="95"/>
      <c r="IEZ121" s="95"/>
      <c r="IFA121" s="95"/>
      <c r="IFB121" s="95"/>
      <c r="IFC121" s="95"/>
      <c r="IFD121" s="95"/>
      <c r="IFE121" s="95"/>
      <c r="IFF121" s="95"/>
      <c r="IFG121" s="95"/>
      <c r="IFH121" s="95"/>
      <c r="IFI121" s="95"/>
      <c r="IFJ121" s="95"/>
      <c r="IFK121" s="95"/>
      <c r="IFL121" s="95"/>
      <c r="IFM121" s="95"/>
      <c r="IFN121" s="95"/>
      <c r="IFO121" s="95"/>
      <c r="IFP121" s="95"/>
      <c r="IFQ121" s="95"/>
      <c r="IFR121" s="95"/>
      <c r="IFS121" s="95"/>
      <c r="IFT121" s="95"/>
      <c r="IFU121" s="95"/>
      <c r="IFV121" s="95"/>
      <c r="IFW121" s="95"/>
      <c r="IFX121" s="95"/>
      <c r="IFY121" s="95"/>
      <c r="IFZ121" s="95"/>
      <c r="IGA121" s="95"/>
      <c r="IGB121" s="95"/>
      <c r="IGC121" s="95"/>
      <c r="IGD121" s="95"/>
      <c r="IGE121" s="95"/>
      <c r="IGF121" s="95"/>
      <c r="IGG121" s="95"/>
      <c r="IGH121" s="95"/>
      <c r="IGI121" s="95"/>
      <c r="IGJ121" s="95"/>
      <c r="IGK121" s="95"/>
      <c r="IGL121" s="95"/>
      <c r="IGM121" s="95"/>
      <c r="IGN121" s="95"/>
      <c r="IGO121" s="95"/>
      <c r="IGP121" s="95"/>
      <c r="IGQ121" s="95"/>
      <c r="IGR121" s="95"/>
      <c r="IGS121" s="95"/>
      <c r="IGT121" s="95"/>
      <c r="IGU121" s="95"/>
      <c r="IGV121" s="95"/>
      <c r="IGW121" s="95"/>
      <c r="IGX121" s="95"/>
      <c r="IGY121" s="95"/>
      <c r="IGZ121" s="95"/>
      <c r="IHA121" s="95"/>
      <c r="IHB121" s="95"/>
      <c r="IHC121" s="95"/>
      <c r="IHD121" s="95"/>
      <c r="IHE121" s="95"/>
      <c r="IHF121" s="95"/>
      <c r="IHG121" s="95"/>
      <c r="IHH121" s="95"/>
      <c r="IHI121" s="95"/>
      <c r="IHJ121" s="95"/>
      <c r="IHK121" s="95"/>
      <c r="IHL121" s="95"/>
      <c r="IHM121" s="95"/>
      <c r="IHN121" s="95"/>
      <c r="IHO121" s="95"/>
      <c r="IHP121" s="95"/>
      <c r="IHQ121" s="95"/>
      <c r="IHR121" s="95"/>
      <c r="IHS121" s="95"/>
      <c r="IHT121" s="95"/>
      <c r="IHU121" s="95"/>
      <c r="IHV121" s="95"/>
      <c r="IHW121" s="95"/>
      <c r="IHX121" s="95"/>
      <c r="IHY121" s="95"/>
      <c r="IHZ121" s="95"/>
      <c r="IIA121" s="95"/>
      <c r="IIB121" s="95"/>
      <c r="IIC121" s="95"/>
      <c r="IID121" s="95"/>
      <c r="IIE121" s="95"/>
      <c r="IIF121" s="95"/>
      <c r="IIG121" s="95"/>
      <c r="IIH121" s="95"/>
      <c r="III121" s="95"/>
      <c r="IIJ121" s="95"/>
      <c r="IIK121" s="95"/>
      <c r="IIL121" s="95"/>
      <c r="IIM121" s="95"/>
      <c r="IIN121" s="95"/>
      <c r="IIO121" s="95"/>
      <c r="IIP121" s="95"/>
      <c r="IIQ121" s="95"/>
      <c r="IIR121" s="95"/>
      <c r="IIS121" s="95"/>
      <c r="IIT121" s="95"/>
      <c r="IIU121" s="95"/>
      <c r="IIV121" s="95"/>
      <c r="IIW121" s="95"/>
      <c r="IIX121" s="95"/>
      <c r="IIY121" s="95"/>
      <c r="IIZ121" s="95"/>
      <c r="IJA121" s="95"/>
      <c r="IJB121" s="95"/>
      <c r="IJC121" s="95"/>
      <c r="IJD121" s="95"/>
      <c r="IJE121" s="95"/>
      <c r="IJF121" s="95"/>
      <c r="IJG121" s="95"/>
      <c r="IJH121" s="95"/>
      <c r="IJI121" s="95"/>
      <c r="IJJ121" s="95"/>
      <c r="IJK121" s="95"/>
      <c r="IJL121" s="95"/>
      <c r="IJM121" s="95"/>
      <c r="IJN121" s="95"/>
      <c r="IJO121" s="95"/>
      <c r="IJP121" s="95"/>
      <c r="IJQ121" s="95"/>
      <c r="IJR121" s="95"/>
      <c r="IJS121" s="95"/>
      <c r="IJT121" s="95"/>
      <c r="IJU121" s="95"/>
      <c r="IJV121" s="95"/>
      <c r="IJW121" s="95"/>
      <c r="IJX121" s="95"/>
      <c r="IJY121" s="95"/>
      <c r="IJZ121" s="95"/>
      <c r="IKA121" s="95"/>
      <c r="IKB121" s="95"/>
      <c r="IKC121" s="95"/>
      <c r="IKD121" s="95"/>
      <c r="IKE121" s="95"/>
      <c r="IKF121" s="95"/>
      <c r="IKG121" s="95"/>
      <c r="IKH121" s="95"/>
      <c r="IKI121" s="95"/>
      <c r="IKJ121" s="95"/>
      <c r="IKK121" s="95"/>
      <c r="IKL121" s="95"/>
      <c r="IKM121" s="95"/>
      <c r="IKN121" s="95"/>
      <c r="IKO121" s="95"/>
      <c r="IKP121" s="95"/>
      <c r="IKQ121" s="95"/>
      <c r="IKR121" s="95"/>
      <c r="IKS121" s="95"/>
      <c r="IKT121" s="95"/>
      <c r="IKU121" s="95"/>
      <c r="IKV121" s="95"/>
      <c r="IKW121" s="95"/>
      <c r="IKX121" s="95"/>
      <c r="IKY121" s="95"/>
      <c r="IKZ121" s="95"/>
      <c r="ILA121" s="95"/>
      <c r="ILB121" s="95"/>
      <c r="ILC121" s="95"/>
      <c r="ILD121" s="95"/>
      <c r="ILE121" s="95"/>
      <c r="ILF121" s="95"/>
      <c r="ILG121" s="95"/>
      <c r="ILH121" s="95"/>
      <c r="ILI121" s="95"/>
      <c r="ILJ121" s="95"/>
      <c r="ILK121" s="95"/>
      <c r="ILL121" s="95"/>
      <c r="ILM121" s="95"/>
      <c r="ILN121" s="95"/>
      <c r="ILO121" s="95"/>
      <c r="ILP121" s="95"/>
      <c r="ILQ121" s="95"/>
      <c r="ILR121" s="95"/>
      <c r="ILS121" s="95"/>
      <c r="ILT121" s="95"/>
      <c r="ILU121" s="95"/>
      <c r="ILV121" s="95"/>
      <c r="ILW121" s="95"/>
      <c r="ILX121" s="95"/>
      <c r="ILY121" s="95"/>
      <c r="ILZ121" s="95"/>
      <c r="IMA121" s="95"/>
      <c r="IMB121" s="95"/>
      <c r="IMC121" s="95"/>
      <c r="IMD121" s="95"/>
      <c r="IME121" s="95"/>
      <c r="IMF121" s="95"/>
      <c r="IMG121" s="95"/>
      <c r="IMH121" s="95"/>
      <c r="IMI121" s="95"/>
      <c r="IMJ121" s="95"/>
      <c r="IMK121" s="95"/>
      <c r="IML121" s="95"/>
      <c r="IMM121" s="95"/>
      <c r="IMN121" s="95"/>
      <c r="IMO121" s="95"/>
      <c r="IMP121" s="95"/>
      <c r="IMQ121" s="95"/>
      <c r="IMR121" s="95"/>
      <c r="IMS121" s="95"/>
      <c r="IMT121" s="95"/>
      <c r="IMU121" s="95"/>
      <c r="IMV121" s="95"/>
      <c r="IMW121" s="95"/>
      <c r="IMX121" s="95"/>
      <c r="IMY121" s="95"/>
      <c r="IMZ121" s="95"/>
      <c r="INA121" s="95"/>
      <c r="INB121" s="95"/>
      <c r="INC121" s="95"/>
      <c r="IND121" s="95"/>
      <c r="INE121" s="95"/>
      <c r="INF121" s="95"/>
      <c r="ING121" s="95"/>
      <c r="INH121" s="95"/>
      <c r="INI121" s="95"/>
      <c r="INJ121" s="95"/>
      <c r="INK121" s="95"/>
      <c r="INL121" s="95"/>
      <c r="INM121" s="95"/>
      <c r="INN121" s="95"/>
      <c r="INO121" s="95"/>
      <c r="INP121" s="95"/>
      <c r="INQ121" s="95"/>
      <c r="INR121" s="95"/>
      <c r="INS121" s="95"/>
      <c r="INT121" s="95"/>
      <c r="INU121" s="95"/>
      <c r="INV121" s="95"/>
      <c r="INW121" s="95"/>
      <c r="INX121" s="95"/>
      <c r="INY121" s="95"/>
      <c r="INZ121" s="95"/>
      <c r="IOA121" s="95"/>
      <c r="IOB121" s="95"/>
      <c r="IOC121" s="95"/>
      <c r="IOD121" s="95"/>
      <c r="IOE121" s="95"/>
      <c r="IOF121" s="95"/>
      <c r="IOG121" s="95"/>
      <c r="IOH121" s="95"/>
      <c r="IOI121" s="95"/>
      <c r="IOJ121" s="95"/>
      <c r="IOK121" s="95"/>
      <c r="IOL121" s="95"/>
      <c r="IOM121" s="95"/>
      <c r="ION121" s="95"/>
      <c r="IOO121" s="95"/>
      <c r="IOP121" s="95"/>
      <c r="IOQ121" s="95"/>
      <c r="IOR121" s="95"/>
      <c r="IOS121" s="95"/>
      <c r="IOT121" s="95"/>
      <c r="IOU121" s="95"/>
      <c r="IOV121" s="95"/>
      <c r="IOW121" s="95"/>
      <c r="IOX121" s="95"/>
      <c r="IOY121" s="95"/>
      <c r="IOZ121" s="95"/>
      <c r="IPA121" s="95"/>
      <c r="IPB121" s="95"/>
      <c r="IPC121" s="95"/>
      <c r="IPD121" s="95"/>
      <c r="IPE121" s="95"/>
      <c r="IPF121" s="95"/>
      <c r="IPG121" s="95"/>
      <c r="IPH121" s="95"/>
      <c r="IPI121" s="95"/>
      <c r="IPJ121" s="95"/>
      <c r="IPK121" s="95"/>
      <c r="IPL121" s="95"/>
      <c r="IPM121" s="95"/>
      <c r="IPN121" s="95"/>
      <c r="IPO121" s="95"/>
      <c r="IPP121" s="95"/>
      <c r="IPQ121" s="95"/>
      <c r="IPR121" s="95"/>
      <c r="IPS121" s="95"/>
      <c r="IPT121" s="95"/>
      <c r="IPU121" s="95"/>
      <c r="IPV121" s="95"/>
      <c r="IPW121" s="95"/>
      <c r="IPX121" s="95"/>
      <c r="IPY121" s="95"/>
      <c r="IPZ121" s="95"/>
      <c r="IQA121" s="95"/>
      <c r="IQB121" s="95"/>
      <c r="IQC121" s="95"/>
      <c r="IQD121" s="95"/>
      <c r="IQE121" s="95"/>
      <c r="IQF121" s="95"/>
      <c r="IQG121" s="95"/>
      <c r="IQH121" s="95"/>
      <c r="IQI121" s="95"/>
      <c r="IQJ121" s="95"/>
      <c r="IQK121" s="95"/>
      <c r="IQL121" s="95"/>
      <c r="IQM121" s="95"/>
      <c r="IQN121" s="95"/>
      <c r="IQO121" s="95"/>
      <c r="IQP121" s="95"/>
      <c r="IQQ121" s="95"/>
      <c r="IQR121" s="95"/>
      <c r="IQS121" s="95"/>
      <c r="IQT121" s="95"/>
      <c r="IQU121" s="95"/>
      <c r="IQV121" s="95"/>
      <c r="IQW121" s="95"/>
      <c r="IQX121" s="95"/>
      <c r="IQY121" s="95"/>
      <c r="IQZ121" s="95"/>
      <c r="IRA121" s="95"/>
      <c r="IRB121" s="95"/>
      <c r="IRC121" s="95"/>
      <c r="IRD121" s="95"/>
      <c r="IRE121" s="95"/>
      <c r="IRF121" s="95"/>
      <c r="IRG121" s="95"/>
      <c r="IRH121" s="95"/>
      <c r="IRI121" s="95"/>
      <c r="IRJ121" s="95"/>
      <c r="IRK121" s="95"/>
      <c r="IRL121" s="95"/>
      <c r="IRM121" s="95"/>
      <c r="IRN121" s="95"/>
      <c r="IRO121" s="95"/>
      <c r="IRP121" s="95"/>
      <c r="IRQ121" s="95"/>
      <c r="IRR121" s="95"/>
      <c r="IRS121" s="95"/>
      <c r="IRT121" s="95"/>
      <c r="IRU121" s="95"/>
      <c r="IRV121" s="95"/>
      <c r="IRW121" s="95"/>
      <c r="IRX121" s="95"/>
      <c r="IRY121" s="95"/>
      <c r="IRZ121" s="95"/>
      <c r="ISA121" s="95"/>
      <c r="ISB121" s="95"/>
      <c r="ISC121" s="95"/>
      <c r="ISD121" s="95"/>
      <c r="ISE121" s="95"/>
      <c r="ISF121" s="95"/>
      <c r="ISG121" s="95"/>
      <c r="ISH121" s="95"/>
      <c r="ISI121" s="95"/>
      <c r="ISJ121" s="95"/>
      <c r="ISK121" s="95"/>
      <c r="ISL121" s="95"/>
      <c r="ISM121" s="95"/>
      <c r="ISN121" s="95"/>
      <c r="ISO121" s="95"/>
      <c r="ISP121" s="95"/>
      <c r="ISQ121" s="95"/>
      <c r="ISR121" s="95"/>
      <c r="ISS121" s="95"/>
      <c r="IST121" s="95"/>
      <c r="ISU121" s="95"/>
      <c r="ISV121" s="95"/>
      <c r="ISW121" s="95"/>
      <c r="ISX121" s="95"/>
      <c r="ISY121" s="95"/>
      <c r="ISZ121" s="95"/>
      <c r="ITA121" s="95"/>
      <c r="ITB121" s="95"/>
      <c r="ITC121" s="95"/>
      <c r="ITD121" s="95"/>
      <c r="ITE121" s="95"/>
      <c r="ITF121" s="95"/>
      <c r="ITG121" s="95"/>
      <c r="ITH121" s="95"/>
      <c r="ITI121" s="95"/>
      <c r="ITJ121" s="95"/>
      <c r="ITK121" s="95"/>
      <c r="ITL121" s="95"/>
      <c r="ITM121" s="95"/>
      <c r="ITN121" s="95"/>
      <c r="ITO121" s="95"/>
      <c r="ITP121" s="95"/>
      <c r="ITQ121" s="95"/>
      <c r="ITR121" s="95"/>
      <c r="ITS121" s="95"/>
      <c r="ITT121" s="95"/>
      <c r="ITU121" s="95"/>
      <c r="ITV121" s="95"/>
      <c r="ITW121" s="95"/>
      <c r="ITX121" s="95"/>
      <c r="ITY121" s="95"/>
      <c r="ITZ121" s="95"/>
      <c r="IUA121" s="95"/>
      <c r="IUB121" s="95"/>
      <c r="IUC121" s="95"/>
      <c r="IUD121" s="95"/>
      <c r="IUE121" s="95"/>
      <c r="IUF121" s="95"/>
      <c r="IUG121" s="95"/>
      <c r="IUH121" s="95"/>
      <c r="IUI121" s="95"/>
      <c r="IUJ121" s="95"/>
      <c r="IUK121" s="95"/>
      <c r="IUL121" s="95"/>
      <c r="IUM121" s="95"/>
      <c r="IUN121" s="95"/>
      <c r="IUO121" s="95"/>
      <c r="IUP121" s="95"/>
      <c r="IUQ121" s="95"/>
      <c r="IUR121" s="95"/>
      <c r="IUS121" s="95"/>
      <c r="IUT121" s="95"/>
      <c r="IUU121" s="95"/>
      <c r="IUV121" s="95"/>
      <c r="IUW121" s="95"/>
      <c r="IUX121" s="95"/>
      <c r="IUY121" s="95"/>
      <c r="IUZ121" s="95"/>
      <c r="IVA121" s="95"/>
      <c r="IVB121" s="95"/>
      <c r="IVC121" s="95"/>
      <c r="IVD121" s="95"/>
      <c r="IVE121" s="95"/>
      <c r="IVF121" s="95"/>
      <c r="IVG121" s="95"/>
      <c r="IVH121" s="95"/>
      <c r="IVI121" s="95"/>
      <c r="IVJ121" s="95"/>
      <c r="IVK121" s="95"/>
      <c r="IVL121" s="95"/>
      <c r="IVM121" s="95"/>
      <c r="IVN121" s="95"/>
      <c r="IVO121" s="95"/>
      <c r="IVP121" s="95"/>
      <c r="IVQ121" s="95"/>
      <c r="IVR121" s="95"/>
      <c r="IVS121" s="95"/>
      <c r="IVT121" s="95"/>
      <c r="IVU121" s="95"/>
      <c r="IVV121" s="95"/>
      <c r="IVW121" s="95"/>
      <c r="IVX121" s="95"/>
      <c r="IVY121" s="95"/>
      <c r="IVZ121" s="95"/>
      <c r="IWA121" s="95"/>
      <c r="IWB121" s="95"/>
      <c r="IWC121" s="95"/>
      <c r="IWD121" s="95"/>
      <c r="IWE121" s="95"/>
      <c r="IWF121" s="95"/>
      <c r="IWG121" s="95"/>
      <c r="IWH121" s="95"/>
      <c r="IWI121" s="95"/>
      <c r="IWJ121" s="95"/>
      <c r="IWK121" s="95"/>
      <c r="IWL121" s="95"/>
      <c r="IWM121" s="95"/>
      <c r="IWN121" s="95"/>
      <c r="IWO121" s="95"/>
      <c r="IWP121" s="95"/>
      <c r="IWQ121" s="95"/>
      <c r="IWR121" s="95"/>
      <c r="IWS121" s="95"/>
      <c r="IWT121" s="95"/>
      <c r="IWU121" s="95"/>
      <c r="IWV121" s="95"/>
      <c r="IWW121" s="95"/>
      <c r="IWX121" s="95"/>
      <c r="IWY121" s="95"/>
      <c r="IWZ121" s="95"/>
      <c r="IXA121" s="95"/>
      <c r="IXB121" s="95"/>
      <c r="IXC121" s="95"/>
      <c r="IXD121" s="95"/>
      <c r="IXE121" s="95"/>
      <c r="IXF121" s="95"/>
      <c r="IXG121" s="95"/>
      <c r="IXH121" s="95"/>
      <c r="IXI121" s="95"/>
      <c r="IXJ121" s="95"/>
      <c r="IXK121" s="95"/>
      <c r="IXL121" s="95"/>
      <c r="IXM121" s="95"/>
      <c r="IXN121" s="95"/>
      <c r="IXO121" s="95"/>
      <c r="IXP121" s="95"/>
      <c r="IXQ121" s="95"/>
      <c r="IXR121" s="95"/>
      <c r="IXS121" s="95"/>
      <c r="IXT121" s="95"/>
      <c r="IXU121" s="95"/>
      <c r="IXV121" s="95"/>
      <c r="IXW121" s="95"/>
      <c r="IXX121" s="95"/>
      <c r="IXY121" s="95"/>
      <c r="IXZ121" s="95"/>
      <c r="IYA121" s="95"/>
      <c r="IYB121" s="95"/>
      <c r="IYC121" s="95"/>
      <c r="IYD121" s="95"/>
      <c r="IYE121" s="95"/>
      <c r="IYF121" s="95"/>
      <c r="IYG121" s="95"/>
      <c r="IYH121" s="95"/>
      <c r="IYI121" s="95"/>
      <c r="IYJ121" s="95"/>
      <c r="IYK121" s="95"/>
      <c r="IYL121" s="95"/>
      <c r="IYM121" s="95"/>
      <c r="IYN121" s="95"/>
      <c r="IYO121" s="95"/>
      <c r="IYP121" s="95"/>
      <c r="IYQ121" s="95"/>
      <c r="IYR121" s="95"/>
      <c r="IYS121" s="95"/>
      <c r="IYT121" s="95"/>
      <c r="IYU121" s="95"/>
      <c r="IYV121" s="95"/>
      <c r="IYW121" s="95"/>
      <c r="IYX121" s="95"/>
      <c r="IYY121" s="95"/>
      <c r="IYZ121" s="95"/>
      <c r="IZA121" s="95"/>
      <c r="IZB121" s="95"/>
      <c r="IZC121" s="95"/>
      <c r="IZD121" s="95"/>
      <c r="IZE121" s="95"/>
      <c r="IZF121" s="95"/>
      <c r="IZG121" s="95"/>
      <c r="IZH121" s="95"/>
      <c r="IZI121" s="95"/>
      <c r="IZJ121" s="95"/>
      <c r="IZK121" s="95"/>
      <c r="IZL121" s="95"/>
      <c r="IZM121" s="95"/>
      <c r="IZN121" s="95"/>
      <c r="IZO121" s="95"/>
      <c r="IZP121" s="95"/>
      <c r="IZQ121" s="95"/>
      <c r="IZR121" s="95"/>
      <c r="IZS121" s="95"/>
      <c r="IZT121" s="95"/>
      <c r="IZU121" s="95"/>
      <c r="IZV121" s="95"/>
      <c r="IZW121" s="95"/>
      <c r="IZX121" s="95"/>
      <c r="IZY121" s="95"/>
      <c r="IZZ121" s="95"/>
      <c r="JAA121" s="95"/>
      <c r="JAB121" s="95"/>
      <c r="JAC121" s="95"/>
      <c r="JAD121" s="95"/>
      <c r="JAE121" s="95"/>
      <c r="JAF121" s="95"/>
      <c r="JAG121" s="95"/>
      <c r="JAH121" s="95"/>
      <c r="JAI121" s="95"/>
      <c r="JAJ121" s="95"/>
      <c r="JAK121" s="95"/>
      <c r="JAL121" s="95"/>
      <c r="JAM121" s="95"/>
      <c r="JAN121" s="95"/>
      <c r="JAO121" s="95"/>
      <c r="JAP121" s="95"/>
      <c r="JAQ121" s="95"/>
      <c r="JAR121" s="95"/>
      <c r="JAS121" s="95"/>
      <c r="JAT121" s="95"/>
      <c r="JAU121" s="95"/>
      <c r="JAV121" s="95"/>
      <c r="JAW121" s="95"/>
      <c r="JAX121" s="95"/>
      <c r="JAY121" s="95"/>
      <c r="JAZ121" s="95"/>
      <c r="JBA121" s="95"/>
      <c r="JBB121" s="95"/>
      <c r="JBC121" s="95"/>
      <c r="JBD121" s="95"/>
      <c r="JBE121" s="95"/>
      <c r="JBF121" s="95"/>
      <c r="JBG121" s="95"/>
      <c r="JBH121" s="95"/>
      <c r="JBI121" s="95"/>
      <c r="JBJ121" s="95"/>
      <c r="JBK121" s="95"/>
      <c r="JBL121" s="95"/>
      <c r="JBM121" s="95"/>
      <c r="JBN121" s="95"/>
      <c r="JBO121" s="95"/>
      <c r="JBP121" s="95"/>
      <c r="JBQ121" s="95"/>
      <c r="JBR121" s="95"/>
      <c r="JBS121" s="95"/>
      <c r="JBT121" s="95"/>
      <c r="JBU121" s="95"/>
      <c r="JBV121" s="95"/>
      <c r="JBW121" s="95"/>
      <c r="JBX121" s="95"/>
      <c r="JBY121" s="95"/>
      <c r="JBZ121" s="95"/>
      <c r="JCA121" s="95"/>
      <c r="JCB121" s="95"/>
      <c r="JCC121" s="95"/>
      <c r="JCD121" s="95"/>
      <c r="JCE121" s="95"/>
      <c r="JCF121" s="95"/>
      <c r="JCG121" s="95"/>
      <c r="JCH121" s="95"/>
      <c r="JCI121" s="95"/>
      <c r="JCJ121" s="95"/>
      <c r="JCK121" s="95"/>
      <c r="JCL121" s="95"/>
      <c r="JCM121" s="95"/>
      <c r="JCN121" s="95"/>
      <c r="JCO121" s="95"/>
      <c r="JCP121" s="95"/>
      <c r="JCQ121" s="95"/>
      <c r="JCR121" s="95"/>
      <c r="JCS121" s="95"/>
      <c r="JCT121" s="95"/>
      <c r="JCU121" s="95"/>
      <c r="JCV121" s="95"/>
      <c r="JCW121" s="95"/>
      <c r="JCX121" s="95"/>
      <c r="JCY121" s="95"/>
      <c r="JCZ121" s="95"/>
      <c r="JDA121" s="95"/>
      <c r="JDB121" s="95"/>
      <c r="JDC121" s="95"/>
      <c r="JDD121" s="95"/>
      <c r="JDE121" s="95"/>
      <c r="JDF121" s="95"/>
      <c r="JDG121" s="95"/>
      <c r="JDH121" s="95"/>
      <c r="JDI121" s="95"/>
      <c r="JDJ121" s="95"/>
      <c r="JDK121" s="95"/>
      <c r="JDL121" s="95"/>
      <c r="JDM121" s="95"/>
      <c r="JDN121" s="95"/>
      <c r="JDO121" s="95"/>
      <c r="JDP121" s="95"/>
      <c r="JDQ121" s="95"/>
      <c r="JDR121" s="95"/>
      <c r="JDS121" s="95"/>
      <c r="JDT121" s="95"/>
      <c r="JDU121" s="95"/>
      <c r="JDV121" s="95"/>
      <c r="JDW121" s="95"/>
      <c r="JDX121" s="95"/>
      <c r="JDY121" s="95"/>
      <c r="JDZ121" s="95"/>
      <c r="JEA121" s="95"/>
      <c r="JEB121" s="95"/>
      <c r="JEC121" s="95"/>
      <c r="JED121" s="95"/>
      <c r="JEE121" s="95"/>
      <c r="JEF121" s="95"/>
      <c r="JEG121" s="95"/>
      <c r="JEH121" s="95"/>
      <c r="JEI121" s="95"/>
      <c r="JEJ121" s="95"/>
      <c r="JEK121" s="95"/>
      <c r="JEL121" s="95"/>
      <c r="JEM121" s="95"/>
      <c r="JEN121" s="95"/>
      <c r="JEO121" s="95"/>
      <c r="JEP121" s="95"/>
      <c r="JEQ121" s="95"/>
      <c r="JER121" s="95"/>
      <c r="JES121" s="95"/>
      <c r="JET121" s="95"/>
      <c r="JEU121" s="95"/>
      <c r="JEV121" s="95"/>
      <c r="JEW121" s="95"/>
      <c r="JEX121" s="95"/>
      <c r="JEY121" s="95"/>
      <c r="JEZ121" s="95"/>
      <c r="JFA121" s="95"/>
      <c r="JFB121" s="95"/>
      <c r="JFC121" s="95"/>
      <c r="JFD121" s="95"/>
      <c r="JFE121" s="95"/>
      <c r="JFF121" s="95"/>
      <c r="JFG121" s="95"/>
      <c r="JFH121" s="95"/>
      <c r="JFI121" s="95"/>
      <c r="JFJ121" s="95"/>
      <c r="JFK121" s="95"/>
      <c r="JFL121" s="95"/>
      <c r="JFM121" s="95"/>
      <c r="JFN121" s="95"/>
      <c r="JFO121" s="95"/>
      <c r="JFP121" s="95"/>
      <c r="JFQ121" s="95"/>
      <c r="JFR121" s="95"/>
      <c r="JFS121" s="95"/>
      <c r="JFT121" s="95"/>
      <c r="JFU121" s="95"/>
      <c r="JFV121" s="95"/>
      <c r="JFW121" s="95"/>
      <c r="JFX121" s="95"/>
      <c r="JFY121" s="95"/>
      <c r="JFZ121" s="95"/>
      <c r="JGA121" s="95"/>
      <c r="JGB121" s="95"/>
      <c r="JGC121" s="95"/>
      <c r="JGD121" s="95"/>
      <c r="JGE121" s="95"/>
      <c r="JGF121" s="95"/>
      <c r="JGG121" s="95"/>
      <c r="JGH121" s="95"/>
      <c r="JGI121" s="95"/>
      <c r="JGJ121" s="95"/>
      <c r="JGK121" s="95"/>
      <c r="JGL121" s="95"/>
      <c r="JGM121" s="95"/>
      <c r="JGN121" s="95"/>
      <c r="JGO121" s="95"/>
      <c r="JGP121" s="95"/>
      <c r="JGQ121" s="95"/>
      <c r="JGR121" s="95"/>
      <c r="JGS121" s="95"/>
      <c r="JGT121" s="95"/>
      <c r="JGU121" s="95"/>
      <c r="JGV121" s="95"/>
      <c r="JGW121" s="95"/>
      <c r="JGX121" s="95"/>
      <c r="JGY121" s="95"/>
      <c r="JGZ121" s="95"/>
      <c r="JHA121" s="95"/>
      <c r="JHB121" s="95"/>
      <c r="JHC121" s="95"/>
      <c r="JHD121" s="95"/>
      <c r="JHE121" s="95"/>
      <c r="JHF121" s="95"/>
      <c r="JHG121" s="95"/>
      <c r="JHH121" s="95"/>
      <c r="JHI121" s="95"/>
      <c r="JHJ121" s="95"/>
      <c r="JHK121" s="95"/>
      <c r="JHL121" s="95"/>
      <c r="JHM121" s="95"/>
      <c r="JHN121" s="95"/>
      <c r="JHO121" s="95"/>
      <c r="JHP121" s="95"/>
      <c r="JHQ121" s="95"/>
      <c r="JHR121" s="95"/>
      <c r="JHS121" s="95"/>
      <c r="JHT121" s="95"/>
      <c r="JHU121" s="95"/>
      <c r="JHV121" s="95"/>
      <c r="JHW121" s="95"/>
      <c r="JHX121" s="95"/>
      <c r="JHY121" s="95"/>
      <c r="JHZ121" s="95"/>
      <c r="JIA121" s="95"/>
      <c r="JIB121" s="95"/>
      <c r="JIC121" s="95"/>
      <c r="JID121" s="95"/>
      <c r="JIE121" s="95"/>
      <c r="JIF121" s="95"/>
      <c r="JIG121" s="95"/>
      <c r="JIH121" s="95"/>
      <c r="JII121" s="95"/>
      <c r="JIJ121" s="95"/>
      <c r="JIK121" s="95"/>
      <c r="JIL121" s="95"/>
      <c r="JIM121" s="95"/>
      <c r="JIN121" s="95"/>
      <c r="JIO121" s="95"/>
      <c r="JIP121" s="95"/>
      <c r="JIQ121" s="95"/>
      <c r="JIR121" s="95"/>
      <c r="JIS121" s="95"/>
      <c r="JIT121" s="95"/>
      <c r="JIU121" s="95"/>
      <c r="JIV121" s="95"/>
      <c r="JIW121" s="95"/>
      <c r="JIX121" s="95"/>
      <c r="JIY121" s="95"/>
      <c r="JIZ121" s="95"/>
      <c r="JJA121" s="95"/>
      <c r="JJB121" s="95"/>
      <c r="JJC121" s="95"/>
      <c r="JJD121" s="95"/>
      <c r="JJE121" s="95"/>
      <c r="JJF121" s="95"/>
      <c r="JJG121" s="95"/>
      <c r="JJH121" s="95"/>
      <c r="JJI121" s="95"/>
      <c r="JJJ121" s="95"/>
      <c r="JJK121" s="95"/>
      <c r="JJL121" s="95"/>
      <c r="JJM121" s="95"/>
      <c r="JJN121" s="95"/>
      <c r="JJO121" s="95"/>
      <c r="JJP121" s="95"/>
      <c r="JJQ121" s="95"/>
      <c r="JJR121" s="95"/>
      <c r="JJS121" s="95"/>
      <c r="JJT121" s="95"/>
      <c r="JJU121" s="95"/>
      <c r="JJV121" s="95"/>
      <c r="JJW121" s="95"/>
      <c r="JJX121" s="95"/>
      <c r="JJY121" s="95"/>
      <c r="JJZ121" s="95"/>
      <c r="JKA121" s="95"/>
      <c r="JKB121" s="95"/>
      <c r="JKC121" s="95"/>
      <c r="JKD121" s="95"/>
      <c r="JKE121" s="95"/>
      <c r="JKF121" s="95"/>
      <c r="JKG121" s="95"/>
      <c r="JKH121" s="95"/>
      <c r="JKI121" s="95"/>
      <c r="JKJ121" s="95"/>
      <c r="JKK121" s="95"/>
      <c r="JKL121" s="95"/>
      <c r="JKM121" s="95"/>
      <c r="JKN121" s="95"/>
      <c r="JKO121" s="95"/>
      <c r="JKP121" s="95"/>
      <c r="JKQ121" s="95"/>
      <c r="JKR121" s="95"/>
      <c r="JKS121" s="95"/>
      <c r="JKT121" s="95"/>
      <c r="JKU121" s="95"/>
      <c r="JKV121" s="95"/>
      <c r="JKW121" s="95"/>
      <c r="JKX121" s="95"/>
      <c r="JKY121" s="95"/>
      <c r="JKZ121" s="95"/>
      <c r="JLA121" s="95"/>
      <c r="JLB121" s="95"/>
      <c r="JLC121" s="95"/>
      <c r="JLD121" s="95"/>
      <c r="JLE121" s="95"/>
      <c r="JLF121" s="95"/>
      <c r="JLG121" s="95"/>
      <c r="JLH121" s="95"/>
      <c r="JLI121" s="95"/>
      <c r="JLJ121" s="95"/>
      <c r="JLK121" s="95"/>
      <c r="JLL121" s="95"/>
      <c r="JLM121" s="95"/>
      <c r="JLN121" s="95"/>
      <c r="JLO121" s="95"/>
      <c r="JLP121" s="95"/>
      <c r="JLQ121" s="95"/>
      <c r="JLR121" s="95"/>
      <c r="JLS121" s="95"/>
      <c r="JLT121" s="95"/>
      <c r="JLU121" s="95"/>
      <c r="JLV121" s="95"/>
      <c r="JLW121" s="95"/>
      <c r="JLX121" s="95"/>
      <c r="JLY121" s="95"/>
      <c r="JLZ121" s="95"/>
      <c r="JMA121" s="95"/>
      <c r="JMB121" s="95"/>
      <c r="JMC121" s="95"/>
      <c r="JMD121" s="95"/>
      <c r="JME121" s="95"/>
      <c r="JMF121" s="95"/>
      <c r="JMG121" s="95"/>
      <c r="JMH121" s="95"/>
      <c r="JMI121" s="95"/>
      <c r="JMJ121" s="95"/>
      <c r="JMK121" s="95"/>
      <c r="JML121" s="95"/>
      <c r="JMM121" s="95"/>
      <c r="JMN121" s="95"/>
      <c r="JMO121" s="95"/>
      <c r="JMP121" s="95"/>
      <c r="JMQ121" s="95"/>
      <c r="JMR121" s="95"/>
      <c r="JMS121" s="95"/>
      <c r="JMT121" s="95"/>
      <c r="JMU121" s="95"/>
      <c r="JMV121" s="95"/>
      <c r="JMW121" s="95"/>
      <c r="JMX121" s="95"/>
      <c r="JMY121" s="95"/>
      <c r="JMZ121" s="95"/>
      <c r="JNA121" s="95"/>
      <c r="JNB121" s="95"/>
      <c r="JNC121" s="95"/>
      <c r="JND121" s="95"/>
      <c r="JNE121" s="95"/>
      <c r="JNF121" s="95"/>
      <c r="JNG121" s="95"/>
      <c r="JNH121" s="95"/>
      <c r="JNI121" s="95"/>
      <c r="JNJ121" s="95"/>
      <c r="JNK121" s="95"/>
      <c r="JNL121" s="95"/>
      <c r="JNM121" s="95"/>
      <c r="JNN121" s="95"/>
      <c r="JNO121" s="95"/>
      <c r="JNP121" s="95"/>
      <c r="JNQ121" s="95"/>
      <c r="JNR121" s="95"/>
      <c r="JNS121" s="95"/>
      <c r="JNT121" s="95"/>
      <c r="JNU121" s="95"/>
      <c r="JNV121" s="95"/>
      <c r="JNW121" s="95"/>
      <c r="JNX121" s="95"/>
      <c r="JNY121" s="95"/>
      <c r="JNZ121" s="95"/>
      <c r="JOA121" s="95"/>
      <c r="JOB121" s="95"/>
      <c r="JOC121" s="95"/>
      <c r="JOD121" s="95"/>
      <c r="JOE121" s="95"/>
      <c r="JOF121" s="95"/>
      <c r="JOG121" s="95"/>
      <c r="JOH121" s="95"/>
      <c r="JOI121" s="95"/>
      <c r="JOJ121" s="95"/>
      <c r="JOK121" s="95"/>
      <c r="JOL121" s="95"/>
      <c r="JOM121" s="95"/>
      <c r="JON121" s="95"/>
      <c r="JOO121" s="95"/>
      <c r="JOP121" s="95"/>
      <c r="JOQ121" s="95"/>
      <c r="JOR121" s="95"/>
      <c r="JOS121" s="95"/>
      <c r="JOT121" s="95"/>
      <c r="JOU121" s="95"/>
      <c r="JOV121" s="95"/>
      <c r="JOW121" s="95"/>
      <c r="JOX121" s="95"/>
      <c r="JOY121" s="95"/>
      <c r="JOZ121" s="95"/>
      <c r="JPA121" s="95"/>
      <c r="JPB121" s="95"/>
      <c r="JPC121" s="95"/>
      <c r="JPD121" s="95"/>
      <c r="JPE121" s="95"/>
      <c r="JPF121" s="95"/>
      <c r="JPG121" s="95"/>
      <c r="JPH121" s="95"/>
      <c r="JPI121" s="95"/>
      <c r="JPJ121" s="95"/>
      <c r="JPK121" s="95"/>
      <c r="JPL121" s="95"/>
      <c r="JPM121" s="95"/>
      <c r="JPN121" s="95"/>
      <c r="JPO121" s="95"/>
      <c r="JPP121" s="95"/>
      <c r="JPQ121" s="95"/>
      <c r="JPR121" s="95"/>
      <c r="JPS121" s="95"/>
      <c r="JPT121" s="95"/>
      <c r="JPU121" s="95"/>
      <c r="JPV121" s="95"/>
      <c r="JPW121" s="95"/>
      <c r="JPX121" s="95"/>
      <c r="JPY121" s="95"/>
      <c r="JPZ121" s="95"/>
      <c r="JQA121" s="95"/>
      <c r="JQB121" s="95"/>
      <c r="JQC121" s="95"/>
      <c r="JQD121" s="95"/>
      <c r="JQE121" s="95"/>
      <c r="JQF121" s="95"/>
      <c r="JQG121" s="95"/>
      <c r="JQH121" s="95"/>
      <c r="JQI121" s="95"/>
      <c r="JQJ121" s="95"/>
      <c r="JQK121" s="95"/>
      <c r="JQL121" s="95"/>
      <c r="JQM121" s="95"/>
      <c r="JQN121" s="95"/>
      <c r="JQO121" s="95"/>
      <c r="JQP121" s="95"/>
      <c r="JQQ121" s="95"/>
      <c r="JQR121" s="95"/>
      <c r="JQS121" s="95"/>
      <c r="JQT121" s="95"/>
      <c r="JQU121" s="95"/>
      <c r="JQV121" s="95"/>
      <c r="JQW121" s="95"/>
      <c r="JQX121" s="95"/>
      <c r="JQY121" s="95"/>
      <c r="JQZ121" s="95"/>
      <c r="JRA121" s="95"/>
      <c r="JRB121" s="95"/>
      <c r="JRC121" s="95"/>
      <c r="JRD121" s="95"/>
      <c r="JRE121" s="95"/>
      <c r="JRF121" s="95"/>
      <c r="JRG121" s="95"/>
      <c r="JRH121" s="95"/>
      <c r="JRI121" s="95"/>
      <c r="JRJ121" s="95"/>
      <c r="JRK121" s="95"/>
      <c r="JRL121" s="95"/>
      <c r="JRM121" s="95"/>
      <c r="JRN121" s="95"/>
      <c r="JRO121" s="95"/>
      <c r="JRP121" s="95"/>
      <c r="JRQ121" s="95"/>
      <c r="JRR121" s="95"/>
      <c r="JRS121" s="95"/>
      <c r="JRT121" s="95"/>
      <c r="JRU121" s="95"/>
      <c r="JRV121" s="95"/>
      <c r="JRW121" s="95"/>
      <c r="JRX121" s="95"/>
      <c r="JRY121" s="95"/>
      <c r="JRZ121" s="95"/>
      <c r="JSA121" s="95"/>
      <c r="JSB121" s="95"/>
      <c r="JSC121" s="95"/>
      <c r="JSD121" s="95"/>
      <c r="JSE121" s="95"/>
      <c r="JSF121" s="95"/>
      <c r="JSG121" s="95"/>
      <c r="JSH121" s="95"/>
      <c r="JSI121" s="95"/>
      <c r="JSJ121" s="95"/>
      <c r="JSK121" s="95"/>
      <c r="JSL121" s="95"/>
      <c r="JSM121" s="95"/>
      <c r="JSN121" s="95"/>
      <c r="JSO121" s="95"/>
      <c r="JSP121" s="95"/>
      <c r="JSQ121" s="95"/>
      <c r="JSR121" s="95"/>
      <c r="JSS121" s="95"/>
      <c r="JST121" s="95"/>
      <c r="JSU121" s="95"/>
      <c r="JSV121" s="95"/>
      <c r="JSW121" s="95"/>
      <c r="JSX121" s="95"/>
      <c r="JSY121" s="95"/>
      <c r="JSZ121" s="95"/>
      <c r="JTA121" s="95"/>
      <c r="JTB121" s="95"/>
      <c r="JTC121" s="95"/>
      <c r="JTD121" s="95"/>
      <c r="JTE121" s="95"/>
      <c r="JTF121" s="95"/>
      <c r="JTG121" s="95"/>
      <c r="JTH121" s="95"/>
      <c r="JTI121" s="95"/>
      <c r="JTJ121" s="95"/>
      <c r="JTK121" s="95"/>
      <c r="JTL121" s="95"/>
      <c r="JTM121" s="95"/>
      <c r="JTN121" s="95"/>
      <c r="JTO121" s="95"/>
      <c r="JTP121" s="95"/>
      <c r="JTQ121" s="95"/>
      <c r="JTR121" s="95"/>
      <c r="JTS121" s="95"/>
      <c r="JTT121" s="95"/>
      <c r="JTU121" s="95"/>
      <c r="JTV121" s="95"/>
      <c r="JTW121" s="95"/>
      <c r="JTX121" s="95"/>
      <c r="JTY121" s="95"/>
      <c r="JTZ121" s="95"/>
      <c r="JUA121" s="95"/>
      <c r="JUB121" s="95"/>
      <c r="JUC121" s="95"/>
      <c r="JUD121" s="95"/>
      <c r="JUE121" s="95"/>
      <c r="JUF121" s="95"/>
      <c r="JUG121" s="95"/>
      <c r="JUH121" s="95"/>
      <c r="JUI121" s="95"/>
      <c r="JUJ121" s="95"/>
      <c r="JUK121" s="95"/>
      <c r="JUL121" s="95"/>
      <c r="JUM121" s="95"/>
      <c r="JUN121" s="95"/>
      <c r="JUO121" s="95"/>
      <c r="JUP121" s="95"/>
      <c r="JUQ121" s="95"/>
      <c r="JUR121" s="95"/>
      <c r="JUS121" s="95"/>
      <c r="JUT121" s="95"/>
      <c r="JUU121" s="95"/>
      <c r="JUV121" s="95"/>
      <c r="JUW121" s="95"/>
      <c r="JUX121" s="95"/>
      <c r="JUY121" s="95"/>
      <c r="JUZ121" s="95"/>
      <c r="JVA121" s="95"/>
      <c r="JVB121" s="95"/>
      <c r="JVC121" s="95"/>
      <c r="JVD121" s="95"/>
      <c r="JVE121" s="95"/>
      <c r="JVF121" s="95"/>
      <c r="JVG121" s="95"/>
      <c r="JVH121" s="95"/>
      <c r="JVI121" s="95"/>
      <c r="JVJ121" s="95"/>
      <c r="JVK121" s="95"/>
      <c r="JVL121" s="95"/>
      <c r="JVM121" s="95"/>
      <c r="JVN121" s="95"/>
      <c r="JVO121" s="95"/>
      <c r="JVP121" s="95"/>
      <c r="JVQ121" s="95"/>
      <c r="JVR121" s="95"/>
      <c r="JVS121" s="95"/>
      <c r="JVT121" s="95"/>
      <c r="JVU121" s="95"/>
      <c r="JVV121" s="95"/>
      <c r="JVW121" s="95"/>
      <c r="JVX121" s="95"/>
      <c r="JVY121" s="95"/>
      <c r="JVZ121" s="95"/>
      <c r="JWA121" s="95"/>
      <c r="JWB121" s="95"/>
      <c r="JWC121" s="95"/>
      <c r="JWD121" s="95"/>
      <c r="JWE121" s="95"/>
      <c r="JWF121" s="95"/>
      <c r="JWG121" s="95"/>
      <c r="JWH121" s="95"/>
      <c r="JWI121" s="95"/>
      <c r="JWJ121" s="95"/>
      <c r="JWK121" s="95"/>
      <c r="JWL121" s="95"/>
      <c r="JWM121" s="95"/>
      <c r="JWN121" s="95"/>
      <c r="JWO121" s="95"/>
      <c r="JWP121" s="95"/>
      <c r="JWQ121" s="95"/>
      <c r="JWR121" s="95"/>
      <c r="JWS121" s="95"/>
      <c r="JWT121" s="95"/>
      <c r="JWU121" s="95"/>
      <c r="JWV121" s="95"/>
      <c r="JWW121" s="95"/>
      <c r="JWX121" s="95"/>
      <c r="JWY121" s="95"/>
      <c r="JWZ121" s="95"/>
      <c r="JXA121" s="95"/>
      <c r="JXB121" s="95"/>
      <c r="JXC121" s="95"/>
      <c r="JXD121" s="95"/>
      <c r="JXE121" s="95"/>
      <c r="JXF121" s="95"/>
      <c r="JXG121" s="95"/>
      <c r="JXH121" s="95"/>
      <c r="JXI121" s="95"/>
      <c r="JXJ121" s="95"/>
      <c r="JXK121" s="95"/>
      <c r="JXL121" s="95"/>
      <c r="JXM121" s="95"/>
      <c r="JXN121" s="95"/>
      <c r="JXO121" s="95"/>
      <c r="JXP121" s="95"/>
      <c r="JXQ121" s="95"/>
      <c r="JXR121" s="95"/>
      <c r="JXS121" s="95"/>
      <c r="JXT121" s="95"/>
      <c r="JXU121" s="95"/>
      <c r="JXV121" s="95"/>
      <c r="JXW121" s="95"/>
      <c r="JXX121" s="95"/>
      <c r="JXY121" s="95"/>
      <c r="JXZ121" s="95"/>
      <c r="JYA121" s="95"/>
      <c r="JYB121" s="95"/>
      <c r="JYC121" s="95"/>
      <c r="JYD121" s="95"/>
      <c r="JYE121" s="95"/>
      <c r="JYF121" s="95"/>
      <c r="JYG121" s="95"/>
      <c r="JYH121" s="95"/>
      <c r="JYI121" s="95"/>
      <c r="JYJ121" s="95"/>
      <c r="JYK121" s="95"/>
      <c r="JYL121" s="95"/>
      <c r="JYM121" s="95"/>
      <c r="JYN121" s="95"/>
      <c r="JYO121" s="95"/>
      <c r="JYP121" s="95"/>
      <c r="JYQ121" s="95"/>
      <c r="JYR121" s="95"/>
      <c r="JYS121" s="95"/>
      <c r="JYT121" s="95"/>
      <c r="JYU121" s="95"/>
      <c r="JYV121" s="95"/>
      <c r="JYW121" s="95"/>
      <c r="JYX121" s="95"/>
      <c r="JYY121" s="95"/>
      <c r="JYZ121" s="95"/>
      <c r="JZA121" s="95"/>
      <c r="JZB121" s="95"/>
      <c r="JZC121" s="95"/>
      <c r="JZD121" s="95"/>
      <c r="JZE121" s="95"/>
      <c r="JZF121" s="95"/>
      <c r="JZG121" s="95"/>
      <c r="JZH121" s="95"/>
      <c r="JZI121" s="95"/>
      <c r="JZJ121" s="95"/>
      <c r="JZK121" s="95"/>
      <c r="JZL121" s="95"/>
      <c r="JZM121" s="95"/>
      <c r="JZN121" s="95"/>
      <c r="JZO121" s="95"/>
      <c r="JZP121" s="95"/>
      <c r="JZQ121" s="95"/>
      <c r="JZR121" s="95"/>
      <c r="JZS121" s="95"/>
      <c r="JZT121" s="95"/>
      <c r="JZU121" s="95"/>
      <c r="JZV121" s="95"/>
      <c r="JZW121" s="95"/>
      <c r="JZX121" s="95"/>
      <c r="JZY121" s="95"/>
      <c r="JZZ121" s="95"/>
      <c r="KAA121" s="95"/>
      <c r="KAB121" s="95"/>
      <c r="KAC121" s="95"/>
      <c r="KAD121" s="95"/>
      <c r="KAE121" s="95"/>
      <c r="KAF121" s="95"/>
      <c r="KAG121" s="95"/>
      <c r="KAH121" s="95"/>
      <c r="KAI121" s="95"/>
      <c r="KAJ121" s="95"/>
      <c r="KAK121" s="95"/>
      <c r="KAL121" s="95"/>
      <c r="KAM121" s="95"/>
      <c r="KAN121" s="95"/>
      <c r="KAO121" s="95"/>
      <c r="KAP121" s="95"/>
      <c r="KAQ121" s="95"/>
      <c r="KAR121" s="95"/>
      <c r="KAS121" s="95"/>
      <c r="KAT121" s="95"/>
      <c r="KAU121" s="95"/>
      <c r="KAV121" s="95"/>
      <c r="KAW121" s="95"/>
      <c r="KAX121" s="95"/>
      <c r="KAY121" s="95"/>
      <c r="KAZ121" s="95"/>
      <c r="KBA121" s="95"/>
      <c r="KBB121" s="95"/>
      <c r="KBC121" s="95"/>
      <c r="KBD121" s="95"/>
      <c r="KBE121" s="95"/>
      <c r="KBF121" s="95"/>
      <c r="KBG121" s="95"/>
      <c r="KBH121" s="95"/>
      <c r="KBI121" s="95"/>
      <c r="KBJ121" s="95"/>
      <c r="KBK121" s="95"/>
      <c r="KBL121" s="95"/>
      <c r="KBM121" s="95"/>
      <c r="KBN121" s="95"/>
      <c r="KBO121" s="95"/>
      <c r="KBP121" s="95"/>
      <c r="KBQ121" s="95"/>
      <c r="KBR121" s="95"/>
      <c r="KBS121" s="95"/>
      <c r="KBT121" s="95"/>
      <c r="KBU121" s="95"/>
      <c r="KBV121" s="95"/>
      <c r="KBW121" s="95"/>
      <c r="KBX121" s="95"/>
      <c r="KBY121" s="95"/>
      <c r="KBZ121" s="95"/>
      <c r="KCA121" s="95"/>
      <c r="KCB121" s="95"/>
      <c r="KCC121" s="95"/>
      <c r="KCD121" s="95"/>
      <c r="KCE121" s="95"/>
      <c r="KCF121" s="95"/>
      <c r="KCG121" s="95"/>
      <c r="KCH121" s="95"/>
      <c r="KCI121" s="95"/>
      <c r="KCJ121" s="95"/>
      <c r="KCK121" s="95"/>
      <c r="KCL121" s="95"/>
      <c r="KCM121" s="95"/>
      <c r="KCN121" s="95"/>
      <c r="KCO121" s="95"/>
      <c r="KCP121" s="95"/>
      <c r="KCQ121" s="95"/>
      <c r="KCR121" s="95"/>
      <c r="KCS121" s="95"/>
      <c r="KCT121" s="95"/>
      <c r="KCU121" s="95"/>
      <c r="KCV121" s="95"/>
      <c r="KCW121" s="95"/>
      <c r="KCX121" s="95"/>
      <c r="KCY121" s="95"/>
      <c r="KCZ121" s="95"/>
      <c r="KDA121" s="95"/>
      <c r="KDB121" s="95"/>
      <c r="KDC121" s="95"/>
      <c r="KDD121" s="95"/>
      <c r="KDE121" s="95"/>
      <c r="KDF121" s="95"/>
      <c r="KDG121" s="95"/>
      <c r="KDH121" s="95"/>
      <c r="KDI121" s="95"/>
      <c r="KDJ121" s="95"/>
      <c r="KDK121" s="95"/>
      <c r="KDL121" s="95"/>
      <c r="KDM121" s="95"/>
      <c r="KDN121" s="95"/>
      <c r="KDO121" s="95"/>
      <c r="KDP121" s="95"/>
      <c r="KDQ121" s="95"/>
      <c r="KDR121" s="95"/>
      <c r="KDS121" s="95"/>
      <c r="KDT121" s="95"/>
      <c r="KDU121" s="95"/>
      <c r="KDV121" s="95"/>
      <c r="KDW121" s="95"/>
      <c r="KDX121" s="95"/>
      <c r="KDY121" s="95"/>
      <c r="KDZ121" s="95"/>
      <c r="KEA121" s="95"/>
      <c r="KEB121" s="95"/>
      <c r="KEC121" s="95"/>
      <c r="KED121" s="95"/>
      <c r="KEE121" s="95"/>
      <c r="KEF121" s="95"/>
      <c r="KEG121" s="95"/>
      <c r="KEH121" s="95"/>
      <c r="KEI121" s="95"/>
      <c r="KEJ121" s="95"/>
      <c r="KEK121" s="95"/>
      <c r="KEL121" s="95"/>
      <c r="KEM121" s="95"/>
      <c r="KEN121" s="95"/>
      <c r="KEO121" s="95"/>
      <c r="KEP121" s="95"/>
      <c r="KEQ121" s="95"/>
      <c r="KER121" s="95"/>
      <c r="KES121" s="95"/>
      <c r="KET121" s="95"/>
      <c r="KEU121" s="95"/>
      <c r="KEV121" s="95"/>
      <c r="KEW121" s="95"/>
      <c r="KEX121" s="95"/>
      <c r="KEY121" s="95"/>
      <c r="KEZ121" s="95"/>
      <c r="KFA121" s="95"/>
      <c r="KFB121" s="95"/>
      <c r="KFC121" s="95"/>
      <c r="KFD121" s="95"/>
      <c r="KFE121" s="95"/>
      <c r="KFF121" s="95"/>
      <c r="KFG121" s="95"/>
      <c r="KFH121" s="95"/>
      <c r="KFI121" s="95"/>
      <c r="KFJ121" s="95"/>
      <c r="KFK121" s="95"/>
      <c r="KFL121" s="95"/>
      <c r="KFM121" s="95"/>
      <c r="KFN121" s="95"/>
      <c r="KFO121" s="95"/>
      <c r="KFP121" s="95"/>
      <c r="KFQ121" s="95"/>
      <c r="KFR121" s="95"/>
      <c r="KFS121" s="95"/>
      <c r="KFT121" s="95"/>
      <c r="KFU121" s="95"/>
      <c r="KFV121" s="95"/>
      <c r="KFW121" s="95"/>
      <c r="KFX121" s="95"/>
      <c r="KFY121" s="95"/>
      <c r="KFZ121" s="95"/>
      <c r="KGA121" s="95"/>
      <c r="KGB121" s="95"/>
      <c r="KGC121" s="95"/>
      <c r="KGD121" s="95"/>
      <c r="KGE121" s="95"/>
      <c r="KGF121" s="95"/>
      <c r="KGG121" s="95"/>
      <c r="KGH121" s="95"/>
      <c r="KGI121" s="95"/>
      <c r="KGJ121" s="95"/>
      <c r="KGK121" s="95"/>
      <c r="KGL121" s="95"/>
      <c r="KGM121" s="95"/>
      <c r="KGN121" s="95"/>
      <c r="KGO121" s="95"/>
      <c r="KGP121" s="95"/>
      <c r="KGQ121" s="95"/>
      <c r="KGR121" s="95"/>
      <c r="KGS121" s="95"/>
      <c r="KGT121" s="95"/>
      <c r="KGU121" s="95"/>
      <c r="KGV121" s="95"/>
      <c r="KGW121" s="95"/>
      <c r="KGX121" s="95"/>
      <c r="KGY121" s="95"/>
      <c r="KGZ121" s="95"/>
      <c r="KHA121" s="95"/>
      <c r="KHB121" s="95"/>
      <c r="KHC121" s="95"/>
      <c r="KHD121" s="95"/>
      <c r="KHE121" s="95"/>
      <c r="KHF121" s="95"/>
      <c r="KHG121" s="95"/>
      <c r="KHH121" s="95"/>
      <c r="KHI121" s="95"/>
      <c r="KHJ121" s="95"/>
      <c r="KHK121" s="95"/>
      <c r="KHL121" s="95"/>
      <c r="KHM121" s="95"/>
      <c r="KHN121" s="95"/>
      <c r="KHO121" s="95"/>
      <c r="KHP121" s="95"/>
      <c r="KHQ121" s="95"/>
      <c r="KHR121" s="95"/>
      <c r="KHS121" s="95"/>
      <c r="KHT121" s="95"/>
      <c r="KHU121" s="95"/>
      <c r="KHV121" s="95"/>
      <c r="KHW121" s="95"/>
      <c r="KHX121" s="95"/>
      <c r="KHY121" s="95"/>
      <c r="KHZ121" s="95"/>
      <c r="KIA121" s="95"/>
      <c r="KIB121" s="95"/>
      <c r="KIC121" s="95"/>
      <c r="KID121" s="95"/>
      <c r="KIE121" s="95"/>
      <c r="KIF121" s="95"/>
      <c r="KIG121" s="95"/>
      <c r="KIH121" s="95"/>
      <c r="KII121" s="95"/>
      <c r="KIJ121" s="95"/>
      <c r="KIK121" s="95"/>
      <c r="KIL121" s="95"/>
      <c r="KIM121" s="95"/>
      <c r="KIN121" s="95"/>
      <c r="KIO121" s="95"/>
      <c r="KIP121" s="95"/>
      <c r="KIQ121" s="95"/>
      <c r="KIR121" s="95"/>
      <c r="KIS121" s="95"/>
      <c r="KIT121" s="95"/>
      <c r="KIU121" s="95"/>
      <c r="KIV121" s="95"/>
      <c r="KIW121" s="95"/>
      <c r="KIX121" s="95"/>
      <c r="KIY121" s="95"/>
      <c r="KIZ121" s="95"/>
      <c r="KJA121" s="95"/>
      <c r="KJB121" s="95"/>
      <c r="KJC121" s="95"/>
      <c r="KJD121" s="95"/>
      <c r="KJE121" s="95"/>
      <c r="KJF121" s="95"/>
      <c r="KJG121" s="95"/>
      <c r="KJH121" s="95"/>
      <c r="KJI121" s="95"/>
      <c r="KJJ121" s="95"/>
      <c r="KJK121" s="95"/>
      <c r="KJL121" s="95"/>
      <c r="KJM121" s="95"/>
      <c r="KJN121" s="95"/>
      <c r="KJO121" s="95"/>
      <c r="KJP121" s="95"/>
      <c r="KJQ121" s="95"/>
      <c r="KJR121" s="95"/>
      <c r="KJS121" s="95"/>
      <c r="KJT121" s="95"/>
      <c r="KJU121" s="95"/>
      <c r="KJV121" s="95"/>
      <c r="KJW121" s="95"/>
      <c r="KJX121" s="95"/>
      <c r="KJY121" s="95"/>
      <c r="KJZ121" s="95"/>
      <c r="KKA121" s="95"/>
      <c r="KKB121" s="95"/>
      <c r="KKC121" s="95"/>
      <c r="KKD121" s="95"/>
      <c r="KKE121" s="95"/>
      <c r="KKF121" s="95"/>
      <c r="KKG121" s="95"/>
      <c r="KKH121" s="95"/>
      <c r="KKI121" s="95"/>
      <c r="KKJ121" s="95"/>
      <c r="KKK121" s="95"/>
      <c r="KKL121" s="95"/>
      <c r="KKM121" s="95"/>
      <c r="KKN121" s="95"/>
      <c r="KKO121" s="95"/>
      <c r="KKP121" s="95"/>
      <c r="KKQ121" s="95"/>
      <c r="KKR121" s="95"/>
      <c r="KKS121" s="95"/>
      <c r="KKT121" s="95"/>
      <c r="KKU121" s="95"/>
      <c r="KKV121" s="95"/>
      <c r="KKW121" s="95"/>
      <c r="KKX121" s="95"/>
      <c r="KKY121" s="95"/>
      <c r="KKZ121" s="95"/>
      <c r="KLA121" s="95"/>
      <c r="KLB121" s="95"/>
      <c r="KLC121" s="95"/>
      <c r="KLD121" s="95"/>
      <c r="KLE121" s="95"/>
      <c r="KLF121" s="95"/>
      <c r="KLG121" s="95"/>
      <c r="KLH121" s="95"/>
      <c r="KLI121" s="95"/>
      <c r="KLJ121" s="95"/>
      <c r="KLK121" s="95"/>
      <c r="KLL121" s="95"/>
      <c r="KLM121" s="95"/>
      <c r="KLN121" s="95"/>
      <c r="KLO121" s="95"/>
      <c r="KLP121" s="95"/>
      <c r="KLQ121" s="95"/>
      <c r="KLR121" s="95"/>
      <c r="KLS121" s="95"/>
      <c r="KLT121" s="95"/>
      <c r="KLU121" s="95"/>
      <c r="KLV121" s="95"/>
      <c r="KLW121" s="95"/>
      <c r="KLX121" s="95"/>
      <c r="KLY121" s="95"/>
      <c r="KLZ121" s="95"/>
      <c r="KMA121" s="95"/>
      <c r="KMB121" s="95"/>
      <c r="KMC121" s="95"/>
      <c r="KMD121" s="95"/>
      <c r="KME121" s="95"/>
      <c r="KMF121" s="95"/>
      <c r="KMG121" s="95"/>
      <c r="KMH121" s="95"/>
      <c r="KMI121" s="95"/>
      <c r="KMJ121" s="95"/>
      <c r="KMK121" s="95"/>
      <c r="KML121" s="95"/>
      <c r="KMM121" s="95"/>
      <c r="KMN121" s="95"/>
      <c r="KMO121" s="95"/>
      <c r="KMP121" s="95"/>
      <c r="KMQ121" s="95"/>
      <c r="KMR121" s="95"/>
      <c r="KMS121" s="95"/>
      <c r="KMT121" s="95"/>
      <c r="KMU121" s="95"/>
      <c r="KMV121" s="95"/>
      <c r="KMW121" s="95"/>
      <c r="KMX121" s="95"/>
      <c r="KMY121" s="95"/>
      <c r="KMZ121" s="95"/>
      <c r="KNA121" s="95"/>
      <c r="KNB121" s="95"/>
      <c r="KNC121" s="95"/>
      <c r="KND121" s="95"/>
      <c r="KNE121" s="95"/>
      <c r="KNF121" s="95"/>
      <c r="KNG121" s="95"/>
      <c r="KNH121" s="95"/>
      <c r="KNI121" s="95"/>
      <c r="KNJ121" s="95"/>
      <c r="KNK121" s="95"/>
      <c r="KNL121" s="95"/>
      <c r="KNM121" s="95"/>
      <c r="KNN121" s="95"/>
      <c r="KNO121" s="95"/>
      <c r="KNP121" s="95"/>
      <c r="KNQ121" s="95"/>
      <c r="KNR121" s="95"/>
      <c r="KNS121" s="95"/>
      <c r="KNT121" s="95"/>
      <c r="KNU121" s="95"/>
      <c r="KNV121" s="95"/>
      <c r="KNW121" s="95"/>
      <c r="KNX121" s="95"/>
      <c r="KNY121" s="95"/>
      <c r="KNZ121" s="95"/>
      <c r="KOA121" s="95"/>
      <c r="KOB121" s="95"/>
      <c r="KOC121" s="95"/>
      <c r="KOD121" s="95"/>
      <c r="KOE121" s="95"/>
      <c r="KOF121" s="95"/>
      <c r="KOG121" s="95"/>
      <c r="KOH121" s="95"/>
      <c r="KOI121" s="95"/>
      <c r="KOJ121" s="95"/>
      <c r="KOK121" s="95"/>
      <c r="KOL121" s="95"/>
      <c r="KOM121" s="95"/>
      <c r="KON121" s="95"/>
      <c r="KOO121" s="95"/>
      <c r="KOP121" s="95"/>
      <c r="KOQ121" s="95"/>
      <c r="KOR121" s="95"/>
      <c r="KOS121" s="95"/>
      <c r="KOT121" s="95"/>
      <c r="KOU121" s="95"/>
      <c r="KOV121" s="95"/>
      <c r="KOW121" s="95"/>
      <c r="KOX121" s="95"/>
      <c r="KOY121" s="95"/>
      <c r="KOZ121" s="95"/>
      <c r="KPA121" s="95"/>
      <c r="KPB121" s="95"/>
      <c r="KPC121" s="95"/>
      <c r="KPD121" s="95"/>
      <c r="KPE121" s="95"/>
      <c r="KPF121" s="95"/>
      <c r="KPG121" s="95"/>
      <c r="KPH121" s="95"/>
      <c r="KPI121" s="95"/>
      <c r="KPJ121" s="95"/>
      <c r="KPK121" s="95"/>
      <c r="KPL121" s="95"/>
      <c r="KPM121" s="95"/>
      <c r="KPN121" s="95"/>
      <c r="KPO121" s="95"/>
      <c r="KPP121" s="95"/>
      <c r="KPQ121" s="95"/>
      <c r="KPR121" s="95"/>
      <c r="KPS121" s="95"/>
      <c r="KPT121" s="95"/>
      <c r="KPU121" s="95"/>
      <c r="KPV121" s="95"/>
      <c r="KPW121" s="95"/>
      <c r="KPX121" s="95"/>
      <c r="KPY121" s="95"/>
      <c r="KPZ121" s="95"/>
      <c r="KQA121" s="95"/>
      <c r="KQB121" s="95"/>
      <c r="KQC121" s="95"/>
      <c r="KQD121" s="95"/>
      <c r="KQE121" s="95"/>
      <c r="KQF121" s="95"/>
      <c r="KQG121" s="95"/>
      <c r="KQH121" s="95"/>
      <c r="KQI121" s="95"/>
      <c r="KQJ121" s="95"/>
      <c r="KQK121" s="95"/>
      <c r="KQL121" s="95"/>
      <c r="KQM121" s="95"/>
      <c r="KQN121" s="95"/>
      <c r="KQO121" s="95"/>
      <c r="KQP121" s="95"/>
      <c r="KQQ121" s="95"/>
      <c r="KQR121" s="95"/>
      <c r="KQS121" s="95"/>
      <c r="KQT121" s="95"/>
      <c r="KQU121" s="95"/>
      <c r="KQV121" s="95"/>
      <c r="KQW121" s="95"/>
      <c r="KQX121" s="95"/>
      <c r="KQY121" s="95"/>
      <c r="KQZ121" s="95"/>
      <c r="KRA121" s="95"/>
      <c r="KRB121" s="95"/>
      <c r="KRC121" s="95"/>
      <c r="KRD121" s="95"/>
      <c r="KRE121" s="95"/>
      <c r="KRF121" s="95"/>
      <c r="KRG121" s="95"/>
      <c r="KRH121" s="95"/>
      <c r="KRI121" s="95"/>
      <c r="KRJ121" s="95"/>
      <c r="KRK121" s="95"/>
      <c r="KRL121" s="95"/>
      <c r="KRM121" s="95"/>
      <c r="KRN121" s="95"/>
      <c r="KRO121" s="95"/>
      <c r="KRP121" s="95"/>
      <c r="KRQ121" s="95"/>
      <c r="KRR121" s="95"/>
      <c r="KRS121" s="95"/>
      <c r="KRT121" s="95"/>
      <c r="KRU121" s="95"/>
      <c r="KRV121" s="95"/>
      <c r="KRW121" s="95"/>
      <c r="KRX121" s="95"/>
      <c r="KRY121" s="95"/>
      <c r="KRZ121" s="95"/>
      <c r="KSA121" s="95"/>
      <c r="KSB121" s="95"/>
      <c r="KSC121" s="95"/>
      <c r="KSD121" s="95"/>
      <c r="KSE121" s="95"/>
      <c r="KSF121" s="95"/>
      <c r="KSG121" s="95"/>
      <c r="KSH121" s="95"/>
      <c r="KSI121" s="95"/>
      <c r="KSJ121" s="95"/>
      <c r="KSK121" s="95"/>
      <c r="KSL121" s="95"/>
      <c r="KSM121" s="95"/>
      <c r="KSN121" s="95"/>
      <c r="KSO121" s="95"/>
      <c r="KSP121" s="95"/>
      <c r="KSQ121" s="95"/>
      <c r="KSR121" s="95"/>
      <c r="KSS121" s="95"/>
      <c r="KST121" s="95"/>
      <c r="KSU121" s="95"/>
      <c r="KSV121" s="95"/>
      <c r="KSW121" s="95"/>
      <c r="KSX121" s="95"/>
      <c r="KSY121" s="95"/>
      <c r="KSZ121" s="95"/>
      <c r="KTA121" s="95"/>
      <c r="KTB121" s="95"/>
      <c r="KTC121" s="95"/>
      <c r="KTD121" s="95"/>
      <c r="KTE121" s="95"/>
      <c r="KTF121" s="95"/>
      <c r="KTG121" s="95"/>
      <c r="KTH121" s="95"/>
      <c r="KTI121" s="95"/>
      <c r="KTJ121" s="95"/>
      <c r="KTK121" s="95"/>
      <c r="KTL121" s="95"/>
      <c r="KTM121" s="95"/>
      <c r="KTN121" s="95"/>
      <c r="KTO121" s="95"/>
      <c r="KTP121" s="95"/>
      <c r="KTQ121" s="95"/>
      <c r="KTR121" s="95"/>
      <c r="KTS121" s="95"/>
      <c r="KTT121" s="95"/>
      <c r="KTU121" s="95"/>
      <c r="KTV121" s="95"/>
      <c r="KTW121" s="95"/>
      <c r="KTX121" s="95"/>
      <c r="KTY121" s="95"/>
      <c r="KTZ121" s="95"/>
      <c r="KUA121" s="95"/>
      <c r="KUB121" s="95"/>
      <c r="KUC121" s="95"/>
      <c r="KUD121" s="95"/>
      <c r="KUE121" s="95"/>
      <c r="KUF121" s="95"/>
      <c r="KUG121" s="95"/>
      <c r="KUH121" s="95"/>
      <c r="KUI121" s="95"/>
      <c r="KUJ121" s="95"/>
      <c r="KUK121" s="95"/>
      <c r="KUL121" s="95"/>
      <c r="KUM121" s="95"/>
      <c r="KUN121" s="95"/>
      <c r="KUO121" s="95"/>
      <c r="KUP121" s="95"/>
      <c r="KUQ121" s="95"/>
      <c r="KUR121" s="95"/>
      <c r="KUS121" s="95"/>
      <c r="KUT121" s="95"/>
      <c r="KUU121" s="95"/>
      <c r="KUV121" s="95"/>
      <c r="KUW121" s="95"/>
      <c r="KUX121" s="95"/>
      <c r="KUY121" s="95"/>
      <c r="KUZ121" s="95"/>
      <c r="KVA121" s="95"/>
      <c r="KVB121" s="95"/>
      <c r="KVC121" s="95"/>
      <c r="KVD121" s="95"/>
      <c r="KVE121" s="95"/>
      <c r="KVF121" s="95"/>
      <c r="KVG121" s="95"/>
      <c r="KVH121" s="95"/>
      <c r="KVI121" s="95"/>
      <c r="KVJ121" s="95"/>
      <c r="KVK121" s="95"/>
      <c r="KVL121" s="95"/>
      <c r="KVM121" s="95"/>
      <c r="KVN121" s="95"/>
      <c r="KVO121" s="95"/>
      <c r="KVP121" s="95"/>
      <c r="KVQ121" s="95"/>
      <c r="KVR121" s="95"/>
      <c r="KVS121" s="95"/>
      <c r="KVT121" s="95"/>
      <c r="KVU121" s="95"/>
      <c r="KVV121" s="95"/>
      <c r="KVW121" s="95"/>
      <c r="KVX121" s="95"/>
      <c r="KVY121" s="95"/>
      <c r="KVZ121" s="95"/>
      <c r="KWA121" s="95"/>
      <c r="KWB121" s="95"/>
      <c r="KWC121" s="95"/>
      <c r="KWD121" s="95"/>
      <c r="KWE121" s="95"/>
      <c r="KWF121" s="95"/>
      <c r="KWG121" s="95"/>
      <c r="KWH121" s="95"/>
      <c r="KWI121" s="95"/>
      <c r="KWJ121" s="95"/>
      <c r="KWK121" s="95"/>
      <c r="KWL121" s="95"/>
      <c r="KWM121" s="95"/>
      <c r="KWN121" s="95"/>
      <c r="KWO121" s="95"/>
      <c r="KWP121" s="95"/>
      <c r="KWQ121" s="95"/>
      <c r="KWR121" s="95"/>
      <c r="KWS121" s="95"/>
      <c r="KWT121" s="95"/>
      <c r="KWU121" s="95"/>
      <c r="KWV121" s="95"/>
      <c r="KWW121" s="95"/>
      <c r="KWX121" s="95"/>
      <c r="KWY121" s="95"/>
      <c r="KWZ121" s="95"/>
      <c r="KXA121" s="95"/>
      <c r="KXB121" s="95"/>
      <c r="KXC121" s="95"/>
      <c r="KXD121" s="95"/>
      <c r="KXE121" s="95"/>
      <c r="KXF121" s="95"/>
      <c r="KXG121" s="95"/>
      <c r="KXH121" s="95"/>
      <c r="KXI121" s="95"/>
      <c r="KXJ121" s="95"/>
      <c r="KXK121" s="95"/>
      <c r="KXL121" s="95"/>
      <c r="KXM121" s="95"/>
      <c r="KXN121" s="95"/>
      <c r="KXO121" s="95"/>
      <c r="KXP121" s="95"/>
      <c r="KXQ121" s="95"/>
      <c r="KXR121" s="95"/>
      <c r="KXS121" s="95"/>
      <c r="KXT121" s="95"/>
      <c r="KXU121" s="95"/>
      <c r="KXV121" s="95"/>
      <c r="KXW121" s="95"/>
      <c r="KXX121" s="95"/>
      <c r="KXY121" s="95"/>
      <c r="KXZ121" s="95"/>
      <c r="KYA121" s="95"/>
      <c r="KYB121" s="95"/>
      <c r="KYC121" s="95"/>
      <c r="KYD121" s="95"/>
      <c r="KYE121" s="95"/>
      <c r="KYF121" s="95"/>
      <c r="KYG121" s="95"/>
      <c r="KYH121" s="95"/>
      <c r="KYI121" s="95"/>
      <c r="KYJ121" s="95"/>
      <c r="KYK121" s="95"/>
      <c r="KYL121" s="95"/>
      <c r="KYM121" s="95"/>
      <c r="KYN121" s="95"/>
      <c r="KYO121" s="95"/>
      <c r="KYP121" s="95"/>
      <c r="KYQ121" s="95"/>
      <c r="KYR121" s="95"/>
      <c r="KYS121" s="95"/>
      <c r="KYT121" s="95"/>
      <c r="KYU121" s="95"/>
      <c r="KYV121" s="95"/>
      <c r="KYW121" s="95"/>
      <c r="KYX121" s="95"/>
      <c r="KYY121" s="95"/>
      <c r="KYZ121" s="95"/>
      <c r="KZA121" s="95"/>
      <c r="KZB121" s="95"/>
      <c r="KZC121" s="95"/>
      <c r="KZD121" s="95"/>
      <c r="KZE121" s="95"/>
      <c r="KZF121" s="95"/>
      <c r="KZG121" s="95"/>
      <c r="KZH121" s="95"/>
      <c r="KZI121" s="95"/>
      <c r="KZJ121" s="95"/>
      <c r="KZK121" s="95"/>
      <c r="KZL121" s="95"/>
      <c r="KZM121" s="95"/>
      <c r="KZN121" s="95"/>
      <c r="KZO121" s="95"/>
      <c r="KZP121" s="95"/>
      <c r="KZQ121" s="95"/>
      <c r="KZR121" s="95"/>
      <c r="KZS121" s="95"/>
      <c r="KZT121" s="95"/>
      <c r="KZU121" s="95"/>
      <c r="KZV121" s="95"/>
      <c r="KZW121" s="95"/>
      <c r="KZX121" s="95"/>
      <c r="KZY121" s="95"/>
      <c r="KZZ121" s="95"/>
      <c r="LAA121" s="95"/>
      <c r="LAB121" s="95"/>
      <c r="LAC121" s="95"/>
      <c r="LAD121" s="95"/>
      <c r="LAE121" s="95"/>
      <c r="LAF121" s="95"/>
      <c r="LAG121" s="95"/>
      <c r="LAH121" s="95"/>
      <c r="LAI121" s="95"/>
      <c r="LAJ121" s="95"/>
      <c r="LAK121" s="95"/>
      <c r="LAL121" s="95"/>
      <c r="LAM121" s="95"/>
      <c r="LAN121" s="95"/>
      <c r="LAO121" s="95"/>
      <c r="LAP121" s="95"/>
      <c r="LAQ121" s="95"/>
      <c r="LAR121" s="95"/>
      <c r="LAS121" s="95"/>
      <c r="LAT121" s="95"/>
      <c r="LAU121" s="95"/>
      <c r="LAV121" s="95"/>
      <c r="LAW121" s="95"/>
      <c r="LAX121" s="95"/>
      <c r="LAY121" s="95"/>
      <c r="LAZ121" s="95"/>
      <c r="LBA121" s="95"/>
      <c r="LBB121" s="95"/>
      <c r="LBC121" s="95"/>
      <c r="LBD121" s="95"/>
      <c r="LBE121" s="95"/>
      <c r="LBF121" s="95"/>
      <c r="LBG121" s="95"/>
      <c r="LBH121" s="95"/>
      <c r="LBI121" s="95"/>
      <c r="LBJ121" s="95"/>
      <c r="LBK121" s="95"/>
      <c r="LBL121" s="95"/>
      <c r="LBM121" s="95"/>
      <c r="LBN121" s="95"/>
      <c r="LBO121" s="95"/>
      <c r="LBP121" s="95"/>
      <c r="LBQ121" s="95"/>
      <c r="LBR121" s="95"/>
      <c r="LBS121" s="95"/>
      <c r="LBT121" s="95"/>
      <c r="LBU121" s="95"/>
      <c r="LBV121" s="95"/>
      <c r="LBW121" s="95"/>
      <c r="LBX121" s="95"/>
      <c r="LBY121" s="95"/>
      <c r="LBZ121" s="95"/>
      <c r="LCA121" s="95"/>
      <c r="LCB121" s="95"/>
      <c r="LCC121" s="95"/>
      <c r="LCD121" s="95"/>
      <c r="LCE121" s="95"/>
      <c r="LCF121" s="95"/>
      <c r="LCG121" s="95"/>
      <c r="LCH121" s="95"/>
      <c r="LCI121" s="95"/>
      <c r="LCJ121" s="95"/>
      <c r="LCK121" s="95"/>
      <c r="LCL121" s="95"/>
      <c r="LCM121" s="95"/>
      <c r="LCN121" s="95"/>
      <c r="LCO121" s="95"/>
      <c r="LCP121" s="95"/>
      <c r="LCQ121" s="95"/>
      <c r="LCR121" s="95"/>
      <c r="LCS121" s="95"/>
      <c r="LCT121" s="95"/>
      <c r="LCU121" s="95"/>
      <c r="LCV121" s="95"/>
      <c r="LCW121" s="95"/>
      <c r="LCX121" s="95"/>
      <c r="LCY121" s="95"/>
      <c r="LCZ121" s="95"/>
      <c r="LDA121" s="95"/>
      <c r="LDB121" s="95"/>
      <c r="LDC121" s="95"/>
      <c r="LDD121" s="95"/>
      <c r="LDE121" s="95"/>
      <c r="LDF121" s="95"/>
      <c r="LDG121" s="95"/>
      <c r="LDH121" s="95"/>
      <c r="LDI121" s="95"/>
      <c r="LDJ121" s="95"/>
      <c r="LDK121" s="95"/>
      <c r="LDL121" s="95"/>
      <c r="LDM121" s="95"/>
      <c r="LDN121" s="95"/>
      <c r="LDO121" s="95"/>
      <c r="LDP121" s="95"/>
      <c r="LDQ121" s="95"/>
      <c r="LDR121" s="95"/>
      <c r="LDS121" s="95"/>
      <c r="LDT121" s="95"/>
      <c r="LDU121" s="95"/>
      <c r="LDV121" s="95"/>
      <c r="LDW121" s="95"/>
      <c r="LDX121" s="95"/>
      <c r="LDY121" s="95"/>
      <c r="LDZ121" s="95"/>
      <c r="LEA121" s="95"/>
      <c r="LEB121" s="95"/>
      <c r="LEC121" s="95"/>
      <c r="LED121" s="95"/>
      <c r="LEE121" s="95"/>
      <c r="LEF121" s="95"/>
      <c r="LEG121" s="95"/>
      <c r="LEH121" s="95"/>
      <c r="LEI121" s="95"/>
      <c r="LEJ121" s="95"/>
      <c r="LEK121" s="95"/>
      <c r="LEL121" s="95"/>
      <c r="LEM121" s="95"/>
      <c r="LEN121" s="95"/>
      <c r="LEO121" s="95"/>
      <c r="LEP121" s="95"/>
      <c r="LEQ121" s="95"/>
      <c r="LER121" s="95"/>
      <c r="LES121" s="95"/>
      <c r="LET121" s="95"/>
      <c r="LEU121" s="95"/>
      <c r="LEV121" s="95"/>
      <c r="LEW121" s="95"/>
      <c r="LEX121" s="95"/>
      <c r="LEY121" s="95"/>
      <c r="LEZ121" s="95"/>
      <c r="LFA121" s="95"/>
      <c r="LFB121" s="95"/>
      <c r="LFC121" s="95"/>
      <c r="LFD121" s="95"/>
      <c r="LFE121" s="95"/>
      <c r="LFF121" s="95"/>
      <c r="LFG121" s="95"/>
      <c r="LFH121" s="95"/>
      <c r="LFI121" s="95"/>
      <c r="LFJ121" s="95"/>
      <c r="LFK121" s="95"/>
      <c r="LFL121" s="95"/>
      <c r="LFM121" s="95"/>
      <c r="LFN121" s="95"/>
      <c r="LFO121" s="95"/>
      <c r="LFP121" s="95"/>
      <c r="LFQ121" s="95"/>
      <c r="LFR121" s="95"/>
      <c r="LFS121" s="95"/>
      <c r="LFT121" s="95"/>
      <c r="LFU121" s="95"/>
      <c r="LFV121" s="95"/>
      <c r="LFW121" s="95"/>
      <c r="LFX121" s="95"/>
      <c r="LFY121" s="95"/>
      <c r="LFZ121" s="95"/>
      <c r="LGA121" s="95"/>
      <c r="LGB121" s="95"/>
      <c r="LGC121" s="95"/>
      <c r="LGD121" s="95"/>
      <c r="LGE121" s="95"/>
      <c r="LGF121" s="95"/>
      <c r="LGG121" s="95"/>
      <c r="LGH121" s="95"/>
      <c r="LGI121" s="95"/>
      <c r="LGJ121" s="95"/>
      <c r="LGK121" s="95"/>
      <c r="LGL121" s="95"/>
      <c r="LGM121" s="95"/>
      <c r="LGN121" s="95"/>
      <c r="LGO121" s="95"/>
      <c r="LGP121" s="95"/>
      <c r="LGQ121" s="95"/>
      <c r="LGR121" s="95"/>
      <c r="LGS121" s="95"/>
      <c r="LGT121" s="95"/>
      <c r="LGU121" s="95"/>
      <c r="LGV121" s="95"/>
      <c r="LGW121" s="95"/>
      <c r="LGX121" s="95"/>
      <c r="LGY121" s="95"/>
      <c r="LGZ121" s="95"/>
      <c r="LHA121" s="95"/>
      <c r="LHB121" s="95"/>
      <c r="LHC121" s="95"/>
      <c r="LHD121" s="95"/>
      <c r="LHE121" s="95"/>
      <c r="LHF121" s="95"/>
      <c r="LHG121" s="95"/>
      <c r="LHH121" s="95"/>
      <c r="LHI121" s="95"/>
      <c r="LHJ121" s="95"/>
      <c r="LHK121" s="95"/>
      <c r="LHL121" s="95"/>
      <c r="LHM121" s="95"/>
      <c r="LHN121" s="95"/>
      <c r="LHO121" s="95"/>
      <c r="LHP121" s="95"/>
      <c r="LHQ121" s="95"/>
      <c r="LHR121" s="95"/>
      <c r="LHS121" s="95"/>
      <c r="LHT121" s="95"/>
      <c r="LHU121" s="95"/>
      <c r="LHV121" s="95"/>
      <c r="LHW121" s="95"/>
      <c r="LHX121" s="95"/>
      <c r="LHY121" s="95"/>
      <c r="LHZ121" s="95"/>
      <c r="LIA121" s="95"/>
      <c r="LIB121" s="95"/>
      <c r="LIC121" s="95"/>
      <c r="LID121" s="95"/>
      <c r="LIE121" s="95"/>
      <c r="LIF121" s="95"/>
      <c r="LIG121" s="95"/>
      <c r="LIH121" s="95"/>
      <c r="LII121" s="95"/>
      <c r="LIJ121" s="95"/>
      <c r="LIK121" s="95"/>
      <c r="LIL121" s="95"/>
      <c r="LIM121" s="95"/>
      <c r="LIN121" s="95"/>
      <c r="LIO121" s="95"/>
      <c r="LIP121" s="95"/>
      <c r="LIQ121" s="95"/>
      <c r="LIR121" s="95"/>
      <c r="LIS121" s="95"/>
      <c r="LIT121" s="95"/>
      <c r="LIU121" s="95"/>
      <c r="LIV121" s="95"/>
      <c r="LIW121" s="95"/>
      <c r="LIX121" s="95"/>
      <c r="LIY121" s="95"/>
      <c r="LIZ121" s="95"/>
      <c r="LJA121" s="95"/>
      <c r="LJB121" s="95"/>
      <c r="LJC121" s="95"/>
      <c r="LJD121" s="95"/>
      <c r="LJE121" s="95"/>
      <c r="LJF121" s="95"/>
      <c r="LJG121" s="95"/>
      <c r="LJH121" s="95"/>
      <c r="LJI121" s="95"/>
      <c r="LJJ121" s="95"/>
      <c r="LJK121" s="95"/>
      <c r="LJL121" s="95"/>
      <c r="LJM121" s="95"/>
      <c r="LJN121" s="95"/>
      <c r="LJO121" s="95"/>
      <c r="LJP121" s="95"/>
      <c r="LJQ121" s="95"/>
      <c r="LJR121" s="95"/>
      <c r="LJS121" s="95"/>
      <c r="LJT121" s="95"/>
      <c r="LJU121" s="95"/>
      <c r="LJV121" s="95"/>
      <c r="LJW121" s="95"/>
      <c r="LJX121" s="95"/>
      <c r="LJY121" s="95"/>
      <c r="LJZ121" s="95"/>
      <c r="LKA121" s="95"/>
      <c r="LKB121" s="95"/>
      <c r="LKC121" s="95"/>
      <c r="LKD121" s="95"/>
      <c r="LKE121" s="95"/>
      <c r="LKF121" s="95"/>
      <c r="LKG121" s="95"/>
      <c r="LKH121" s="95"/>
      <c r="LKI121" s="95"/>
      <c r="LKJ121" s="95"/>
      <c r="LKK121" s="95"/>
      <c r="LKL121" s="95"/>
      <c r="LKM121" s="95"/>
      <c r="LKN121" s="95"/>
      <c r="LKO121" s="95"/>
      <c r="LKP121" s="95"/>
      <c r="LKQ121" s="95"/>
      <c r="LKR121" s="95"/>
      <c r="LKS121" s="95"/>
      <c r="LKT121" s="95"/>
      <c r="LKU121" s="95"/>
      <c r="LKV121" s="95"/>
      <c r="LKW121" s="95"/>
      <c r="LKX121" s="95"/>
      <c r="LKY121" s="95"/>
      <c r="LKZ121" s="95"/>
      <c r="LLA121" s="95"/>
      <c r="LLB121" s="95"/>
      <c r="LLC121" s="95"/>
      <c r="LLD121" s="95"/>
      <c r="LLE121" s="95"/>
      <c r="LLF121" s="95"/>
      <c r="LLG121" s="95"/>
      <c r="LLH121" s="95"/>
      <c r="LLI121" s="95"/>
      <c r="LLJ121" s="95"/>
      <c r="LLK121" s="95"/>
      <c r="LLL121" s="95"/>
      <c r="LLM121" s="95"/>
      <c r="LLN121" s="95"/>
      <c r="LLO121" s="95"/>
      <c r="LLP121" s="95"/>
      <c r="LLQ121" s="95"/>
      <c r="LLR121" s="95"/>
      <c r="LLS121" s="95"/>
      <c r="LLT121" s="95"/>
      <c r="LLU121" s="95"/>
      <c r="LLV121" s="95"/>
      <c r="LLW121" s="95"/>
      <c r="LLX121" s="95"/>
      <c r="LLY121" s="95"/>
      <c r="LLZ121" s="95"/>
      <c r="LMA121" s="95"/>
      <c r="LMB121" s="95"/>
      <c r="LMC121" s="95"/>
      <c r="LMD121" s="95"/>
      <c r="LME121" s="95"/>
      <c r="LMF121" s="95"/>
      <c r="LMG121" s="95"/>
      <c r="LMH121" s="95"/>
      <c r="LMI121" s="95"/>
      <c r="LMJ121" s="95"/>
      <c r="LMK121" s="95"/>
      <c r="LML121" s="95"/>
      <c r="LMM121" s="95"/>
      <c r="LMN121" s="95"/>
      <c r="LMO121" s="95"/>
      <c r="LMP121" s="95"/>
      <c r="LMQ121" s="95"/>
      <c r="LMR121" s="95"/>
      <c r="LMS121" s="95"/>
      <c r="LMT121" s="95"/>
      <c r="LMU121" s="95"/>
      <c r="LMV121" s="95"/>
      <c r="LMW121" s="95"/>
      <c r="LMX121" s="95"/>
      <c r="LMY121" s="95"/>
      <c r="LMZ121" s="95"/>
      <c r="LNA121" s="95"/>
      <c r="LNB121" s="95"/>
      <c r="LNC121" s="95"/>
      <c r="LND121" s="95"/>
      <c r="LNE121" s="95"/>
      <c r="LNF121" s="95"/>
      <c r="LNG121" s="95"/>
      <c r="LNH121" s="95"/>
      <c r="LNI121" s="95"/>
      <c r="LNJ121" s="95"/>
      <c r="LNK121" s="95"/>
      <c r="LNL121" s="95"/>
      <c r="LNM121" s="95"/>
      <c r="LNN121" s="95"/>
      <c r="LNO121" s="95"/>
      <c r="LNP121" s="95"/>
      <c r="LNQ121" s="95"/>
      <c r="LNR121" s="95"/>
      <c r="LNS121" s="95"/>
      <c r="LNT121" s="95"/>
      <c r="LNU121" s="95"/>
      <c r="LNV121" s="95"/>
      <c r="LNW121" s="95"/>
      <c r="LNX121" s="95"/>
      <c r="LNY121" s="95"/>
      <c r="LNZ121" s="95"/>
      <c r="LOA121" s="95"/>
      <c r="LOB121" s="95"/>
      <c r="LOC121" s="95"/>
      <c r="LOD121" s="95"/>
      <c r="LOE121" s="95"/>
      <c r="LOF121" s="95"/>
      <c r="LOG121" s="95"/>
      <c r="LOH121" s="95"/>
      <c r="LOI121" s="95"/>
      <c r="LOJ121" s="95"/>
      <c r="LOK121" s="95"/>
      <c r="LOL121" s="95"/>
      <c r="LOM121" s="95"/>
      <c r="LON121" s="95"/>
      <c r="LOO121" s="95"/>
      <c r="LOP121" s="95"/>
      <c r="LOQ121" s="95"/>
      <c r="LOR121" s="95"/>
      <c r="LOS121" s="95"/>
      <c r="LOT121" s="95"/>
      <c r="LOU121" s="95"/>
      <c r="LOV121" s="95"/>
      <c r="LOW121" s="95"/>
      <c r="LOX121" s="95"/>
      <c r="LOY121" s="95"/>
      <c r="LOZ121" s="95"/>
      <c r="LPA121" s="95"/>
      <c r="LPB121" s="95"/>
      <c r="LPC121" s="95"/>
      <c r="LPD121" s="95"/>
      <c r="LPE121" s="95"/>
      <c r="LPF121" s="95"/>
      <c r="LPG121" s="95"/>
      <c r="LPH121" s="95"/>
      <c r="LPI121" s="95"/>
      <c r="LPJ121" s="95"/>
      <c r="LPK121" s="95"/>
      <c r="LPL121" s="95"/>
      <c r="LPM121" s="95"/>
      <c r="LPN121" s="95"/>
      <c r="LPO121" s="95"/>
      <c r="LPP121" s="95"/>
      <c r="LPQ121" s="95"/>
      <c r="LPR121" s="95"/>
      <c r="LPS121" s="95"/>
      <c r="LPT121" s="95"/>
      <c r="LPU121" s="95"/>
      <c r="LPV121" s="95"/>
      <c r="LPW121" s="95"/>
      <c r="LPX121" s="95"/>
      <c r="LPY121" s="95"/>
      <c r="LPZ121" s="95"/>
      <c r="LQA121" s="95"/>
      <c r="LQB121" s="95"/>
      <c r="LQC121" s="95"/>
      <c r="LQD121" s="95"/>
      <c r="LQE121" s="95"/>
      <c r="LQF121" s="95"/>
      <c r="LQG121" s="95"/>
      <c r="LQH121" s="95"/>
      <c r="LQI121" s="95"/>
      <c r="LQJ121" s="95"/>
      <c r="LQK121" s="95"/>
      <c r="LQL121" s="95"/>
      <c r="LQM121" s="95"/>
      <c r="LQN121" s="95"/>
      <c r="LQO121" s="95"/>
      <c r="LQP121" s="95"/>
      <c r="LQQ121" s="95"/>
      <c r="LQR121" s="95"/>
      <c r="LQS121" s="95"/>
      <c r="LQT121" s="95"/>
      <c r="LQU121" s="95"/>
      <c r="LQV121" s="95"/>
      <c r="LQW121" s="95"/>
      <c r="LQX121" s="95"/>
      <c r="LQY121" s="95"/>
      <c r="LQZ121" s="95"/>
      <c r="LRA121" s="95"/>
      <c r="LRB121" s="95"/>
      <c r="LRC121" s="95"/>
      <c r="LRD121" s="95"/>
      <c r="LRE121" s="95"/>
      <c r="LRF121" s="95"/>
      <c r="LRG121" s="95"/>
      <c r="LRH121" s="95"/>
      <c r="LRI121" s="95"/>
      <c r="LRJ121" s="95"/>
      <c r="LRK121" s="95"/>
      <c r="LRL121" s="95"/>
      <c r="LRM121" s="95"/>
      <c r="LRN121" s="95"/>
      <c r="LRO121" s="95"/>
      <c r="LRP121" s="95"/>
      <c r="LRQ121" s="95"/>
      <c r="LRR121" s="95"/>
      <c r="LRS121" s="95"/>
      <c r="LRT121" s="95"/>
      <c r="LRU121" s="95"/>
      <c r="LRV121" s="95"/>
      <c r="LRW121" s="95"/>
      <c r="LRX121" s="95"/>
      <c r="LRY121" s="95"/>
      <c r="LRZ121" s="95"/>
      <c r="LSA121" s="95"/>
      <c r="LSB121" s="95"/>
      <c r="LSC121" s="95"/>
      <c r="LSD121" s="95"/>
      <c r="LSE121" s="95"/>
      <c r="LSF121" s="95"/>
      <c r="LSG121" s="95"/>
      <c r="LSH121" s="95"/>
      <c r="LSI121" s="95"/>
      <c r="LSJ121" s="95"/>
      <c r="LSK121" s="95"/>
      <c r="LSL121" s="95"/>
      <c r="LSM121" s="95"/>
      <c r="LSN121" s="95"/>
      <c r="LSO121" s="95"/>
      <c r="LSP121" s="95"/>
      <c r="LSQ121" s="95"/>
      <c r="LSR121" s="95"/>
      <c r="LSS121" s="95"/>
      <c r="LST121" s="95"/>
      <c r="LSU121" s="95"/>
      <c r="LSV121" s="95"/>
      <c r="LSW121" s="95"/>
      <c r="LSX121" s="95"/>
      <c r="LSY121" s="95"/>
      <c r="LSZ121" s="95"/>
      <c r="LTA121" s="95"/>
      <c r="LTB121" s="95"/>
      <c r="LTC121" s="95"/>
      <c r="LTD121" s="95"/>
      <c r="LTE121" s="95"/>
      <c r="LTF121" s="95"/>
      <c r="LTG121" s="95"/>
      <c r="LTH121" s="95"/>
      <c r="LTI121" s="95"/>
      <c r="LTJ121" s="95"/>
      <c r="LTK121" s="95"/>
      <c r="LTL121" s="95"/>
      <c r="LTM121" s="95"/>
      <c r="LTN121" s="95"/>
      <c r="LTO121" s="95"/>
      <c r="LTP121" s="95"/>
      <c r="LTQ121" s="95"/>
      <c r="LTR121" s="95"/>
      <c r="LTS121" s="95"/>
      <c r="LTT121" s="95"/>
      <c r="LTU121" s="95"/>
      <c r="LTV121" s="95"/>
      <c r="LTW121" s="95"/>
      <c r="LTX121" s="95"/>
      <c r="LTY121" s="95"/>
      <c r="LTZ121" s="95"/>
      <c r="LUA121" s="95"/>
      <c r="LUB121" s="95"/>
      <c r="LUC121" s="95"/>
      <c r="LUD121" s="95"/>
      <c r="LUE121" s="95"/>
      <c r="LUF121" s="95"/>
      <c r="LUG121" s="95"/>
      <c r="LUH121" s="95"/>
      <c r="LUI121" s="95"/>
      <c r="LUJ121" s="95"/>
      <c r="LUK121" s="95"/>
      <c r="LUL121" s="95"/>
      <c r="LUM121" s="95"/>
      <c r="LUN121" s="95"/>
      <c r="LUO121" s="95"/>
      <c r="LUP121" s="95"/>
      <c r="LUQ121" s="95"/>
      <c r="LUR121" s="95"/>
      <c r="LUS121" s="95"/>
      <c r="LUT121" s="95"/>
      <c r="LUU121" s="95"/>
      <c r="LUV121" s="95"/>
      <c r="LUW121" s="95"/>
      <c r="LUX121" s="95"/>
      <c r="LUY121" s="95"/>
      <c r="LUZ121" s="95"/>
      <c r="LVA121" s="95"/>
      <c r="LVB121" s="95"/>
      <c r="LVC121" s="95"/>
      <c r="LVD121" s="95"/>
      <c r="LVE121" s="95"/>
      <c r="LVF121" s="95"/>
      <c r="LVG121" s="95"/>
      <c r="LVH121" s="95"/>
      <c r="LVI121" s="95"/>
      <c r="LVJ121" s="95"/>
      <c r="LVK121" s="95"/>
      <c r="LVL121" s="95"/>
      <c r="LVM121" s="95"/>
      <c r="LVN121" s="95"/>
      <c r="LVO121" s="95"/>
      <c r="LVP121" s="95"/>
      <c r="LVQ121" s="95"/>
      <c r="LVR121" s="95"/>
      <c r="LVS121" s="95"/>
      <c r="LVT121" s="95"/>
      <c r="LVU121" s="95"/>
      <c r="LVV121" s="95"/>
      <c r="LVW121" s="95"/>
      <c r="LVX121" s="95"/>
      <c r="LVY121" s="95"/>
      <c r="LVZ121" s="95"/>
      <c r="LWA121" s="95"/>
      <c r="LWB121" s="95"/>
      <c r="LWC121" s="95"/>
      <c r="LWD121" s="95"/>
      <c r="LWE121" s="95"/>
      <c r="LWF121" s="95"/>
      <c r="LWG121" s="95"/>
      <c r="LWH121" s="95"/>
      <c r="LWI121" s="95"/>
      <c r="LWJ121" s="95"/>
      <c r="LWK121" s="95"/>
      <c r="LWL121" s="95"/>
      <c r="LWM121" s="95"/>
      <c r="LWN121" s="95"/>
      <c r="LWO121" s="95"/>
      <c r="LWP121" s="95"/>
      <c r="LWQ121" s="95"/>
      <c r="LWR121" s="95"/>
      <c r="LWS121" s="95"/>
      <c r="LWT121" s="95"/>
      <c r="LWU121" s="95"/>
      <c r="LWV121" s="95"/>
      <c r="LWW121" s="95"/>
      <c r="LWX121" s="95"/>
      <c r="LWY121" s="95"/>
      <c r="LWZ121" s="95"/>
      <c r="LXA121" s="95"/>
      <c r="LXB121" s="95"/>
      <c r="LXC121" s="95"/>
      <c r="LXD121" s="95"/>
      <c r="LXE121" s="95"/>
      <c r="LXF121" s="95"/>
      <c r="LXG121" s="95"/>
      <c r="LXH121" s="95"/>
      <c r="LXI121" s="95"/>
      <c r="LXJ121" s="95"/>
      <c r="LXK121" s="95"/>
      <c r="LXL121" s="95"/>
      <c r="LXM121" s="95"/>
      <c r="LXN121" s="95"/>
      <c r="LXO121" s="95"/>
      <c r="LXP121" s="95"/>
      <c r="LXQ121" s="95"/>
      <c r="LXR121" s="95"/>
      <c r="LXS121" s="95"/>
      <c r="LXT121" s="95"/>
      <c r="LXU121" s="95"/>
      <c r="LXV121" s="95"/>
      <c r="LXW121" s="95"/>
      <c r="LXX121" s="95"/>
      <c r="LXY121" s="95"/>
      <c r="LXZ121" s="95"/>
      <c r="LYA121" s="95"/>
      <c r="LYB121" s="95"/>
      <c r="LYC121" s="95"/>
      <c r="LYD121" s="95"/>
      <c r="LYE121" s="95"/>
      <c r="LYF121" s="95"/>
      <c r="LYG121" s="95"/>
      <c r="LYH121" s="95"/>
      <c r="LYI121" s="95"/>
      <c r="LYJ121" s="95"/>
      <c r="LYK121" s="95"/>
      <c r="LYL121" s="95"/>
      <c r="LYM121" s="95"/>
      <c r="LYN121" s="95"/>
      <c r="LYO121" s="95"/>
      <c r="LYP121" s="95"/>
      <c r="LYQ121" s="95"/>
      <c r="LYR121" s="95"/>
      <c r="LYS121" s="95"/>
      <c r="LYT121" s="95"/>
      <c r="LYU121" s="95"/>
      <c r="LYV121" s="95"/>
      <c r="LYW121" s="95"/>
      <c r="LYX121" s="95"/>
      <c r="LYY121" s="95"/>
      <c r="LYZ121" s="95"/>
      <c r="LZA121" s="95"/>
      <c r="LZB121" s="95"/>
      <c r="LZC121" s="95"/>
      <c r="LZD121" s="95"/>
      <c r="LZE121" s="95"/>
      <c r="LZF121" s="95"/>
      <c r="LZG121" s="95"/>
      <c r="LZH121" s="95"/>
      <c r="LZI121" s="95"/>
      <c r="LZJ121" s="95"/>
      <c r="LZK121" s="95"/>
      <c r="LZL121" s="95"/>
      <c r="LZM121" s="95"/>
      <c r="LZN121" s="95"/>
      <c r="LZO121" s="95"/>
      <c r="LZP121" s="95"/>
      <c r="LZQ121" s="95"/>
      <c r="LZR121" s="95"/>
      <c r="LZS121" s="95"/>
      <c r="LZT121" s="95"/>
      <c r="LZU121" s="95"/>
      <c r="LZV121" s="95"/>
      <c r="LZW121" s="95"/>
      <c r="LZX121" s="95"/>
      <c r="LZY121" s="95"/>
      <c r="LZZ121" s="95"/>
      <c r="MAA121" s="95"/>
      <c r="MAB121" s="95"/>
      <c r="MAC121" s="95"/>
      <c r="MAD121" s="95"/>
      <c r="MAE121" s="95"/>
      <c r="MAF121" s="95"/>
      <c r="MAG121" s="95"/>
      <c r="MAH121" s="95"/>
      <c r="MAI121" s="95"/>
      <c r="MAJ121" s="95"/>
      <c r="MAK121" s="95"/>
      <c r="MAL121" s="95"/>
      <c r="MAM121" s="95"/>
      <c r="MAN121" s="95"/>
      <c r="MAO121" s="95"/>
      <c r="MAP121" s="95"/>
      <c r="MAQ121" s="95"/>
      <c r="MAR121" s="95"/>
      <c r="MAS121" s="95"/>
      <c r="MAT121" s="95"/>
      <c r="MAU121" s="95"/>
      <c r="MAV121" s="95"/>
      <c r="MAW121" s="95"/>
      <c r="MAX121" s="95"/>
      <c r="MAY121" s="95"/>
      <c r="MAZ121" s="95"/>
      <c r="MBA121" s="95"/>
      <c r="MBB121" s="95"/>
      <c r="MBC121" s="95"/>
      <c r="MBD121" s="95"/>
      <c r="MBE121" s="95"/>
      <c r="MBF121" s="95"/>
      <c r="MBG121" s="95"/>
      <c r="MBH121" s="95"/>
      <c r="MBI121" s="95"/>
      <c r="MBJ121" s="95"/>
      <c r="MBK121" s="95"/>
      <c r="MBL121" s="95"/>
      <c r="MBM121" s="95"/>
      <c r="MBN121" s="95"/>
      <c r="MBO121" s="95"/>
      <c r="MBP121" s="95"/>
      <c r="MBQ121" s="95"/>
      <c r="MBR121" s="95"/>
      <c r="MBS121" s="95"/>
      <c r="MBT121" s="95"/>
      <c r="MBU121" s="95"/>
      <c r="MBV121" s="95"/>
      <c r="MBW121" s="95"/>
      <c r="MBX121" s="95"/>
      <c r="MBY121" s="95"/>
      <c r="MBZ121" s="95"/>
      <c r="MCA121" s="95"/>
      <c r="MCB121" s="95"/>
      <c r="MCC121" s="95"/>
      <c r="MCD121" s="95"/>
      <c r="MCE121" s="95"/>
      <c r="MCF121" s="95"/>
      <c r="MCG121" s="95"/>
      <c r="MCH121" s="95"/>
      <c r="MCI121" s="95"/>
      <c r="MCJ121" s="95"/>
      <c r="MCK121" s="95"/>
      <c r="MCL121" s="95"/>
      <c r="MCM121" s="95"/>
      <c r="MCN121" s="95"/>
      <c r="MCO121" s="95"/>
      <c r="MCP121" s="95"/>
      <c r="MCQ121" s="95"/>
      <c r="MCR121" s="95"/>
      <c r="MCS121" s="95"/>
      <c r="MCT121" s="95"/>
      <c r="MCU121" s="95"/>
      <c r="MCV121" s="95"/>
      <c r="MCW121" s="95"/>
      <c r="MCX121" s="95"/>
      <c r="MCY121" s="95"/>
      <c r="MCZ121" s="95"/>
      <c r="MDA121" s="95"/>
      <c r="MDB121" s="95"/>
      <c r="MDC121" s="95"/>
      <c r="MDD121" s="95"/>
      <c r="MDE121" s="95"/>
      <c r="MDF121" s="95"/>
      <c r="MDG121" s="95"/>
      <c r="MDH121" s="95"/>
      <c r="MDI121" s="95"/>
      <c r="MDJ121" s="95"/>
      <c r="MDK121" s="95"/>
      <c r="MDL121" s="95"/>
      <c r="MDM121" s="95"/>
      <c r="MDN121" s="95"/>
      <c r="MDO121" s="95"/>
      <c r="MDP121" s="95"/>
      <c r="MDQ121" s="95"/>
      <c r="MDR121" s="95"/>
      <c r="MDS121" s="95"/>
      <c r="MDT121" s="95"/>
      <c r="MDU121" s="95"/>
      <c r="MDV121" s="95"/>
      <c r="MDW121" s="95"/>
      <c r="MDX121" s="95"/>
      <c r="MDY121" s="95"/>
      <c r="MDZ121" s="95"/>
      <c r="MEA121" s="95"/>
      <c r="MEB121" s="95"/>
      <c r="MEC121" s="95"/>
      <c r="MED121" s="95"/>
      <c r="MEE121" s="95"/>
      <c r="MEF121" s="95"/>
      <c r="MEG121" s="95"/>
      <c r="MEH121" s="95"/>
      <c r="MEI121" s="95"/>
      <c r="MEJ121" s="95"/>
      <c r="MEK121" s="95"/>
      <c r="MEL121" s="95"/>
      <c r="MEM121" s="95"/>
      <c r="MEN121" s="95"/>
      <c r="MEO121" s="95"/>
      <c r="MEP121" s="95"/>
      <c r="MEQ121" s="95"/>
      <c r="MER121" s="95"/>
      <c r="MES121" s="95"/>
      <c r="MET121" s="95"/>
      <c r="MEU121" s="95"/>
      <c r="MEV121" s="95"/>
      <c r="MEW121" s="95"/>
      <c r="MEX121" s="95"/>
      <c r="MEY121" s="95"/>
      <c r="MEZ121" s="95"/>
      <c r="MFA121" s="95"/>
      <c r="MFB121" s="95"/>
      <c r="MFC121" s="95"/>
      <c r="MFD121" s="95"/>
      <c r="MFE121" s="95"/>
      <c r="MFF121" s="95"/>
      <c r="MFG121" s="95"/>
      <c r="MFH121" s="95"/>
      <c r="MFI121" s="95"/>
      <c r="MFJ121" s="95"/>
      <c r="MFK121" s="95"/>
      <c r="MFL121" s="95"/>
      <c r="MFM121" s="95"/>
      <c r="MFN121" s="95"/>
      <c r="MFO121" s="95"/>
      <c r="MFP121" s="95"/>
      <c r="MFQ121" s="95"/>
      <c r="MFR121" s="95"/>
      <c r="MFS121" s="95"/>
      <c r="MFT121" s="95"/>
      <c r="MFU121" s="95"/>
      <c r="MFV121" s="95"/>
      <c r="MFW121" s="95"/>
      <c r="MFX121" s="95"/>
      <c r="MFY121" s="95"/>
      <c r="MFZ121" s="95"/>
      <c r="MGA121" s="95"/>
      <c r="MGB121" s="95"/>
      <c r="MGC121" s="95"/>
      <c r="MGD121" s="95"/>
      <c r="MGE121" s="95"/>
      <c r="MGF121" s="95"/>
      <c r="MGG121" s="95"/>
      <c r="MGH121" s="95"/>
      <c r="MGI121" s="95"/>
      <c r="MGJ121" s="95"/>
      <c r="MGK121" s="95"/>
      <c r="MGL121" s="95"/>
      <c r="MGM121" s="95"/>
      <c r="MGN121" s="95"/>
      <c r="MGO121" s="95"/>
      <c r="MGP121" s="95"/>
      <c r="MGQ121" s="95"/>
      <c r="MGR121" s="95"/>
      <c r="MGS121" s="95"/>
      <c r="MGT121" s="95"/>
      <c r="MGU121" s="95"/>
      <c r="MGV121" s="95"/>
      <c r="MGW121" s="95"/>
      <c r="MGX121" s="95"/>
      <c r="MGY121" s="95"/>
      <c r="MGZ121" s="95"/>
      <c r="MHA121" s="95"/>
      <c r="MHB121" s="95"/>
      <c r="MHC121" s="95"/>
      <c r="MHD121" s="95"/>
      <c r="MHE121" s="95"/>
      <c r="MHF121" s="95"/>
      <c r="MHG121" s="95"/>
      <c r="MHH121" s="95"/>
      <c r="MHI121" s="95"/>
      <c r="MHJ121" s="95"/>
      <c r="MHK121" s="95"/>
      <c r="MHL121" s="95"/>
      <c r="MHM121" s="95"/>
      <c r="MHN121" s="95"/>
      <c r="MHO121" s="95"/>
      <c r="MHP121" s="95"/>
      <c r="MHQ121" s="95"/>
      <c r="MHR121" s="95"/>
      <c r="MHS121" s="95"/>
      <c r="MHT121" s="95"/>
      <c r="MHU121" s="95"/>
      <c r="MHV121" s="95"/>
      <c r="MHW121" s="95"/>
      <c r="MHX121" s="95"/>
      <c r="MHY121" s="95"/>
      <c r="MHZ121" s="95"/>
      <c r="MIA121" s="95"/>
      <c r="MIB121" s="95"/>
      <c r="MIC121" s="95"/>
      <c r="MID121" s="95"/>
      <c r="MIE121" s="95"/>
      <c r="MIF121" s="95"/>
      <c r="MIG121" s="95"/>
      <c r="MIH121" s="95"/>
      <c r="MII121" s="95"/>
      <c r="MIJ121" s="95"/>
      <c r="MIK121" s="95"/>
      <c r="MIL121" s="95"/>
      <c r="MIM121" s="95"/>
      <c r="MIN121" s="95"/>
      <c r="MIO121" s="95"/>
      <c r="MIP121" s="95"/>
      <c r="MIQ121" s="95"/>
      <c r="MIR121" s="95"/>
      <c r="MIS121" s="95"/>
      <c r="MIT121" s="95"/>
      <c r="MIU121" s="95"/>
      <c r="MIV121" s="95"/>
      <c r="MIW121" s="95"/>
      <c r="MIX121" s="95"/>
      <c r="MIY121" s="95"/>
      <c r="MIZ121" s="95"/>
      <c r="MJA121" s="95"/>
      <c r="MJB121" s="95"/>
      <c r="MJC121" s="95"/>
      <c r="MJD121" s="95"/>
      <c r="MJE121" s="95"/>
      <c r="MJF121" s="95"/>
      <c r="MJG121" s="95"/>
      <c r="MJH121" s="95"/>
      <c r="MJI121" s="95"/>
      <c r="MJJ121" s="95"/>
      <c r="MJK121" s="95"/>
      <c r="MJL121" s="95"/>
      <c r="MJM121" s="95"/>
      <c r="MJN121" s="95"/>
      <c r="MJO121" s="95"/>
      <c r="MJP121" s="95"/>
      <c r="MJQ121" s="95"/>
      <c r="MJR121" s="95"/>
      <c r="MJS121" s="95"/>
      <c r="MJT121" s="95"/>
      <c r="MJU121" s="95"/>
      <c r="MJV121" s="95"/>
      <c r="MJW121" s="95"/>
      <c r="MJX121" s="95"/>
      <c r="MJY121" s="95"/>
      <c r="MJZ121" s="95"/>
      <c r="MKA121" s="95"/>
      <c r="MKB121" s="95"/>
      <c r="MKC121" s="95"/>
      <c r="MKD121" s="95"/>
      <c r="MKE121" s="95"/>
      <c r="MKF121" s="95"/>
      <c r="MKG121" s="95"/>
      <c r="MKH121" s="95"/>
      <c r="MKI121" s="95"/>
      <c r="MKJ121" s="95"/>
      <c r="MKK121" s="95"/>
      <c r="MKL121" s="95"/>
      <c r="MKM121" s="95"/>
      <c r="MKN121" s="95"/>
      <c r="MKO121" s="95"/>
      <c r="MKP121" s="95"/>
      <c r="MKQ121" s="95"/>
      <c r="MKR121" s="95"/>
      <c r="MKS121" s="95"/>
      <c r="MKT121" s="95"/>
      <c r="MKU121" s="95"/>
      <c r="MKV121" s="95"/>
      <c r="MKW121" s="95"/>
      <c r="MKX121" s="95"/>
      <c r="MKY121" s="95"/>
      <c r="MKZ121" s="95"/>
      <c r="MLA121" s="95"/>
      <c r="MLB121" s="95"/>
      <c r="MLC121" s="95"/>
      <c r="MLD121" s="95"/>
      <c r="MLE121" s="95"/>
      <c r="MLF121" s="95"/>
      <c r="MLG121" s="95"/>
      <c r="MLH121" s="95"/>
      <c r="MLI121" s="95"/>
      <c r="MLJ121" s="95"/>
      <c r="MLK121" s="95"/>
      <c r="MLL121" s="95"/>
      <c r="MLM121" s="95"/>
      <c r="MLN121" s="95"/>
      <c r="MLO121" s="95"/>
      <c r="MLP121" s="95"/>
      <c r="MLQ121" s="95"/>
      <c r="MLR121" s="95"/>
      <c r="MLS121" s="95"/>
      <c r="MLT121" s="95"/>
      <c r="MLU121" s="95"/>
      <c r="MLV121" s="95"/>
      <c r="MLW121" s="95"/>
      <c r="MLX121" s="95"/>
      <c r="MLY121" s="95"/>
      <c r="MLZ121" s="95"/>
      <c r="MMA121" s="95"/>
      <c r="MMB121" s="95"/>
      <c r="MMC121" s="95"/>
      <c r="MMD121" s="95"/>
      <c r="MME121" s="95"/>
      <c r="MMF121" s="95"/>
      <c r="MMG121" s="95"/>
      <c r="MMH121" s="95"/>
      <c r="MMI121" s="95"/>
      <c r="MMJ121" s="95"/>
      <c r="MMK121" s="95"/>
      <c r="MML121" s="95"/>
      <c r="MMM121" s="95"/>
      <c r="MMN121" s="95"/>
      <c r="MMO121" s="95"/>
      <c r="MMP121" s="95"/>
      <c r="MMQ121" s="95"/>
      <c r="MMR121" s="95"/>
      <c r="MMS121" s="95"/>
      <c r="MMT121" s="95"/>
      <c r="MMU121" s="95"/>
      <c r="MMV121" s="95"/>
      <c r="MMW121" s="95"/>
      <c r="MMX121" s="95"/>
      <c r="MMY121" s="95"/>
      <c r="MMZ121" s="95"/>
      <c r="MNA121" s="95"/>
      <c r="MNB121" s="95"/>
      <c r="MNC121" s="95"/>
      <c r="MND121" s="95"/>
      <c r="MNE121" s="95"/>
      <c r="MNF121" s="95"/>
      <c r="MNG121" s="95"/>
      <c r="MNH121" s="95"/>
      <c r="MNI121" s="95"/>
      <c r="MNJ121" s="95"/>
      <c r="MNK121" s="95"/>
      <c r="MNL121" s="95"/>
      <c r="MNM121" s="95"/>
      <c r="MNN121" s="95"/>
      <c r="MNO121" s="95"/>
      <c r="MNP121" s="95"/>
      <c r="MNQ121" s="95"/>
      <c r="MNR121" s="95"/>
      <c r="MNS121" s="95"/>
      <c r="MNT121" s="95"/>
      <c r="MNU121" s="95"/>
      <c r="MNV121" s="95"/>
      <c r="MNW121" s="95"/>
      <c r="MNX121" s="95"/>
      <c r="MNY121" s="95"/>
      <c r="MNZ121" s="95"/>
      <c r="MOA121" s="95"/>
      <c r="MOB121" s="95"/>
      <c r="MOC121" s="95"/>
      <c r="MOD121" s="95"/>
      <c r="MOE121" s="95"/>
      <c r="MOF121" s="95"/>
      <c r="MOG121" s="95"/>
      <c r="MOH121" s="95"/>
      <c r="MOI121" s="95"/>
      <c r="MOJ121" s="95"/>
      <c r="MOK121" s="95"/>
      <c r="MOL121" s="95"/>
      <c r="MOM121" s="95"/>
      <c r="MON121" s="95"/>
      <c r="MOO121" s="95"/>
      <c r="MOP121" s="95"/>
      <c r="MOQ121" s="95"/>
      <c r="MOR121" s="95"/>
      <c r="MOS121" s="95"/>
      <c r="MOT121" s="95"/>
      <c r="MOU121" s="95"/>
      <c r="MOV121" s="95"/>
      <c r="MOW121" s="95"/>
      <c r="MOX121" s="95"/>
      <c r="MOY121" s="95"/>
      <c r="MOZ121" s="95"/>
      <c r="MPA121" s="95"/>
      <c r="MPB121" s="95"/>
      <c r="MPC121" s="95"/>
      <c r="MPD121" s="95"/>
      <c r="MPE121" s="95"/>
      <c r="MPF121" s="95"/>
      <c r="MPG121" s="95"/>
      <c r="MPH121" s="95"/>
      <c r="MPI121" s="95"/>
      <c r="MPJ121" s="95"/>
      <c r="MPK121" s="95"/>
      <c r="MPL121" s="95"/>
      <c r="MPM121" s="95"/>
      <c r="MPN121" s="95"/>
      <c r="MPO121" s="95"/>
      <c r="MPP121" s="95"/>
      <c r="MPQ121" s="95"/>
      <c r="MPR121" s="95"/>
      <c r="MPS121" s="95"/>
      <c r="MPT121" s="95"/>
      <c r="MPU121" s="95"/>
      <c r="MPV121" s="95"/>
      <c r="MPW121" s="95"/>
      <c r="MPX121" s="95"/>
      <c r="MPY121" s="95"/>
      <c r="MPZ121" s="95"/>
      <c r="MQA121" s="95"/>
      <c r="MQB121" s="95"/>
      <c r="MQC121" s="95"/>
      <c r="MQD121" s="95"/>
      <c r="MQE121" s="95"/>
      <c r="MQF121" s="95"/>
      <c r="MQG121" s="95"/>
      <c r="MQH121" s="95"/>
      <c r="MQI121" s="95"/>
      <c r="MQJ121" s="95"/>
      <c r="MQK121" s="95"/>
      <c r="MQL121" s="95"/>
      <c r="MQM121" s="95"/>
      <c r="MQN121" s="95"/>
      <c r="MQO121" s="95"/>
      <c r="MQP121" s="95"/>
      <c r="MQQ121" s="95"/>
      <c r="MQR121" s="95"/>
      <c r="MQS121" s="95"/>
      <c r="MQT121" s="95"/>
      <c r="MQU121" s="95"/>
      <c r="MQV121" s="95"/>
      <c r="MQW121" s="95"/>
      <c r="MQX121" s="95"/>
      <c r="MQY121" s="95"/>
      <c r="MQZ121" s="95"/>
      <c r="MRA121" s="95"/>
      <c r="MRB121" s="95"/>
      <c r="MRC121" s="95"/>
      <c r="MRD121" s="95"/>
      <c r="MRE121" s="95"/>
      <c r="MRF121" s="95"/>
      <c r="MRG121" s="95"/>
      <c r="MRH121" s="95"/>
      <c r="MRI121" s="95"/>
      <c r="MRJ121" s="95"/>
      <c r="MRK121" s="95"/>
      <c r="MRL121" s="95"/>
      <c r="MRM121" s="95"/>
      <c r="MRN121" s="95"/>
      <c r="MRO121" s="95"/>
      <c r="MRP121" s="95"/>
      <c r="MRQ121" s="95"/>
      <c r="MRR121" s="95"/>
      <c r="MRS121" s="95"/>
      <c r="MRT121" s="95"/>
      <c r="MRU121" s="95"/>
      <c r="MRV121" s="95"/>
      <c r="MRW121" s="95"/>
      <c r="MRX121" s="95"/>
      <c r="MRY121" s="95"/>
      <c r="MRZ121" s="95"/>
      <c r="MSA121" s="95"/>
      <c r="MSB121" s="95"/>
      <c r="MSC121" s="95"/>
      <c r="MSD121" s="95"/>
      <c r="MSE121" s="95"/>
      <c r="MSF121" s="95"/>
      <c r="MSG121" s="95"/>
      <c r="MSH121" s="95"/>
      <c r="MSI121" s="95"/>
      <c r="MSJ121" s="95"/>
      <c r="MSK121" s="95"/>
      <c r="MSL121" s="95"/>
      <c r="MSM121" s="95"/>
      <c r="MSN121" s="95"/>
      <c r="MSO121" s="95"/>
      <c r="MSP121" s="95"/>
      <c r="MSQ121" s="95"/>
      <c r="MSR121" s="95"/>
      <c r="MSS121" s="95"/>
      <c r="MST121" s="95"/>
      <c r="MSU121" s="95"/>
      <c r="MSV121" s="95"/>
      <c r="MSW121" s="95"/>
      <c r="MSX121" s="95"/>
      <c r="MSY121" s="95"/>
      <c r="MSZ121" s="95"/>
      <c r="MTA121" s="95"/>
      <c r="MTB121" s="95"/>
      <c r="MTC121" s="95"/>
      <c r="MTD121" s="95"/>
      <c r="MTE121" s="95"/>
      <c r="MTF121" s="95"/>
      <c r="MTG121" s="95"/>
      <c r="MTH121" s="95"/>
      <c r="MTI121" s="95"/>
      <c r="MTJ121" s="95"/>
      <c r="MTK121" s="95"/>
      <c r="MTL121" s="95"/>
      <c r="MTM121" s="95"/>
      <c r="MTN121" s="95"/>
      <c r="MTO121" s="95"/>
      <c r="MTP121" s="95"/>
      <c r="MTQ121" s="95"/>
      <c r="MTR121" s="95"/>
      <c r="MTS121" s="95"/>
      <c r="MTT121" s="95"/>
      <c r="MTU121" s="95"/>
      <c r="MTV121" s="95"/>
      <c r="MTW121" s="95"/>
      <c r="MTX121" s="95"/>
      <c r="MTY121" s="95"/>
      <c r="MTZ121" s="95"/>
      <c r="MUA121" s="95"/>
      <c r="MUB121" s="95"/>
      <c r="MUC121" s="95"/>
      <c r="MUD121" s="95"/>
      <c r="MUE121" s="95"/>
      <c r="MUF121" s="95"/>
      <c r="MUG121" s="95"/>
      <c r="MUH121" s="95"/>
      <c r="MUI121" s="95"/>
      <c r="MUJ121" s="95"/>
      <c r="MUK121" s="95"/>
      <c r="MUL121" s="95"/>
      <c r="MUM121" s="95"/>
      <c r="MUN121" s="95"/>
      <c r="MUO121" s="95"/>
      <c r="MUP121" s="95"/>
      <c r="MUQ121" s="95"/>
      <c r="MUR121" s="95"/>
      <c r="MUS121" s="95"/>
      <c r="MUT121" s="95"/>
      <c r="MUU121" s="95"/>
      <c r="MUV121" s="95"/>
      <c r="MUW121" s="95"/>
      <c r="MUX121" s="95"/>
      <c r="MUY121" s="95"/>
      <c r="MUZ121" s="95"/>
      <c r="MVA121" s="95"/>
      <c r="MVB121" s="95"/>
      <c r="MVC121" s="95"/>
      <c r="MVD121" s="95"/>
      <c r="MVE121" s="95"/>
      <c r="MVF121" s="95"/>
      <c r="MVG121" s="95"/>
      <c r="MVH121" s="95"/>
      <c r="MVI121" s="95"/>
      <c r="MVJ121" s="95"/>
      <c r="MVK121" s="95"/>
      <c r="MVL121" s="95"/>
      <c r="MVM121" s="95"/>
      <c r="MVN121" s="95"/>
      <c r="MVO121" s="95"/>
      <c r="MVP121" s="95"/>
      <c r="MVQ121" s="95"/>
      <c r="MVR121" s="95"/>
      <c r="MVS121" s="95"/>
      <c r="MVT121" s="95"/>
      <c r="MVU121" s="95"/>
      <c r="MVV121" s="95"/>
      <c r="MVW121" s="95"/>
      <c r="MVX121" s="95"/>
      <c r="MVY121" s="95"/>
      <c r="MVZ121" s="95"/>
      <c r="MWA121" s="95"/>
      <c r="MWB121" s="95"/>
      <c r="MWC121" s="95"/>
      <c r="MWD121" s="95"/>
      <c r="MWE121" s="95"/>
      <c r="MWF121" s="95"/>
      <c r="MWG121" s="95"/>
      <c r="MWH121" s="95"/>
      <c r="MWI121" s="95"/>
      <c r="MWJ121" s="95"/>
      <c r="MWK121" s="95"/>
      <c r="MWL121" s="95"/>
      <c r="MWM121" s="95"/>
      <c r="MWN121" s="95"/>
      <c r="MWO121" s="95"/>
      <c r="MWP121" s="95"/>
      <c r="MWQ121" s="95"/>
      <c r="MWR121" s="95"/>
      <c r="MWS121" s="95"/>
      <c r="MWT121" s="95"/>
      <c r="MWU121" s="95"/>
      <c r="MWV121" s="95"/>
      <c r="MWW121" s="95"/>
      <c r="MWX121" s="95"/>
      <c r="MWY121" s="95"/>
      <c r="MWZ121" s="95"/>
      <c r="MXA121" s="95"/>
      <c r="MXB121" s="95"/>
      <c r="MXC121" s="95"/>
      <c r="MXD121" s="95"/>
      <c r="MXE121" s="95"/>
      <c r="MXF121" s="95"/>
      <c r="MXG121" s="95"/>
      <c r="MXH121" s="95"/>
      <c r="MXI121" s="95"/>
      <c r="MXJ121" s="95"/>
      <c r="MXK121" s="95"/>
      <c r="MXL121" s="95"/>
      <c r="MXM121" s="95"/>
      <c r="MXN121" s="95"/>
      <c r="MXO121" s="95"/>
      <c r="MXP121" s="95"/>
      <c r="MXQ121" s="95"/>
      <c r="MXR121" s="95"/>
      <c r="MXS121" s="95"/>
      <c r="MXT121" s="95"/>
      <c r="MXU121" s="95"/>
      <c r="MXV121" s="95"/>
      <c r="MXW121" s="95"/>
      <c r="MXX121" s="95"/>
      <c r="MXY121" s="95"/>
      <c r="MXZ121" s="95"/>
      <c r="MYA121" s="95"/>
      <c r="MYB121" s="95"/>
      <c r="MYC121" s="95"/>
      <c r="MYD121" s="95"/>
      <c r="MYE121" s="95"/>
      <c r="MYF121" s="95"/>
      <c r="MYG121" s="95"/>
      <c r="MYH121" s="95"/>
      <c r="MYI121" s="95"/>
      <c r="MYJ121" s="95"/>
      <c r="MYK121" s="95"/>
      <c r="MYL121" s="95"/>
      <c r="MYM121" s="95"/>
      <c r="MYN121" s="95"/>
      <c r="MYO121" s="95"/>
      <c r="MYP121" s="95"/>
      <c r="MYQ121" s="95"/>
      <c r="MYR121" s="95"/>
      <c r="MYS121" s="95"/>
      <c r="MYT121" s="95"/>
      <c r="MYU121" s="95"/>
      <c r="MYV121" s="95"/>
      <c r="MYW121" s="95"/>
      <c r="MYX121" s="95"/>
      <c r="MYY121" s="95"/>
      <c r="MYZ121" s="95"/>
      <c r="MZA121" s="95"/>
      <c r="MZB121" s="95"/>
      <c r="MZC121" s="95"/>
      <c r="MZD121" s="95"/>
      <c r="MZE121" s="95"/>
      <c r="MZF121" s="95"/>
      <c r="MZG121" s="95"/>
      <c r="MZH121" s="95"/>
      <c r="MZI121" s="95"/>
      <c r="MZJ121" s="95"/>
      <c r="MZK121" s="95"/>
      <c r="MZL121" s="95"/>
      <c r="MZM121" s="95"/>
      <c r="MZN121" s="95"/>
      <c r="MZO121" s="95"/>
      <c r="MZP121" s="95"/>
      <c r="MZQ121" s="95"/>
      <c r="MZR121" s="95"/>
      <c r="MZS121" s="95"/>
      <c r="MZT121" s="95"/>
      <c r="MZU121" s="95"/>
      <c r="MZV121" s="95"/>
      <c r="MZW121" s="95"/>
      <c r="MZX121" s="95"/>
      <c r="MZY121" s="95"/>
      <c r="MZZ121" s="95"/>
      <c r="NAA121" s="95"/>
      <c r="NAB121" s="95"/>
      <c r="NAC121" s="95"/>
      <c r="NAD121" s="95"/>
      <c r="NAE121" s="95"/>
      <c r="NAF121" s="95"/>
      <c r="NAG121" s="95"/>
      <c r="NAH121" s="95"/>
      <c r="NAI121" s="95"/>
      <c r="NAJ121" s="95"/>
      <c r="NAK121" s="95"/>
      <c r="NAL121" s="95"/>
      <c r="NAM121" s="95"/>
      <c r="NAN121" s="95"/>
      <c r="NAO121" s="95"/>
      <c r="NAP121" s="95"/>
      <c r="NAQ121" s="95"/>
      <c r="NAR121" s="95"/>
      <c r="NAS121" s="95"/>
      <c r="NAT121" s="95"/>
      <c r="NAU121" s="95"/>
      <c r="NAV121" s="95"/>
      <c r="NAW121" s="95"/>
      <c r="NAX121" s="95"/>
      <c r="NAY121" s="95"/>
      <c r="NAZ121" s="95"/>
      <c r="NBA121" s="95"/>
      <c r="NBB121" s="95"/>
      <c r="NBC121" s="95"/>
      <c r="NBD121" s="95"/>
      <c r="NBE121" s="95"/>
      <c r="NBF121" s="95"/>
      <c r="NBG121" s="95"/>
      <c r="NBH121" s="95"/>
      <c r="NBI121" s="95"/>
      <c r="NBJ121" s="95"/>
      <c r="NBK121" s="95"/>
      <c r="NBL121" s="95"/>
      <c r="NBM121" s="95"/>
      <c r="NBN121" s="95"/>
      <c r="NBO121" s="95"/>
      <c r="NBP121" s="95"/>
      <c r="NBQ121" s="95"/>
      <c r="NBR121" s="95"/>
      <c r="NBS121" s="95"/>
      <c r="NBT121" s="95"/>
      <c r="NBU121" s="95"/>
      <c r="NBV121" s="95"/>
      <c r="NBW121" s="95"/>
      <c r="NBX121" s="95"/>
      <c r="NBY121" s="95"/>
      <c r="NBZ121" s="95"/>
      <c r="NCA121" s="95"/>
      <c r="NCB121" s="95"/>
      <c r="NCC121" s="95"/>
      <c r="NCD121" s="95"/>
      <c r="NCE121" s="95"/>
      <c r="NCF121" s="95"/>
      <c r="NCG121" s="95"/>
      <c r="NCH121" s="95"/>
      <c r="NCI121" s="95"/>
      <c r="NCJ121" s="95"/>
      <c r="NCK121" s="95"/>
      <c r="NCL121" s="95"/>
      <c r="NCM121" s="95"/>
      <c r="NCN121" s="95"/>
      <c r="NCO121" s="95"/>
      <c r="NCP121" s="95"/>
      <c r="NCQ121" s="95"/>
      <c r="NCR121" s="95"/>
      <c r="NCS121" s="95"/>
      <c r="NCT121" s="95"/>
      <c r="NCU121" s="95"/>
      <c r="NCV121" s="95"/>
      <c r="NCW121" s="95"/>
      <c r="NCX121" s="95"/>
      <c r="NCY121" s="95"/>
      <c r="NCZ121" s="95"/>
      <c r="NDA121" s="95"/>
      <c r="NDB121" s="95"/>
      <c r="NDC121" s="95"/>
      <c r="NDD121" s="95"/>
      <c r="NDE121" s="95"/>
      <c r="NDF121" s="95"/>
      <c r="NDG121" s="95"/>
      <c r="NDH121" s="95"/>
      <c r="NDI121" s="95"/>
      <c r="NDJ121" s="95"/>
      <c r="NDK121" s="95"/>
      <c r="NDL121" s="95"/>
      <c r="NDM121" s="95"/>
      <c r="NDN121" s="95"/>
      <c r="NDO121" s="95"/>
      <c r="NDP121" s="95"/>
      <c r="NDQ121" s="95"/>
      <c r="NDR121" s="95"/>
      <c r="NDS121" s="95"/>
      <c r="NDT121" s="95"/>
      <c r="NDU121" s="95"/>
      <c r="NDV121" s="95"/>
      <c r="NDW121" s="95"/>
      <c r="NDX121" s="95"/>
      <c r="NDY121" s="95"/>
      <c r="NDZ121" s="95"/>
      <c r="NEA121" s="95"/>
      <c r="NEB121" s="95"/>
      <c r="NEC121" s="95"/>
      <c r="NED121" s="95"/>
      <c r="NEE121" s="95"/>
      <c r="NEF121" s="95"/>
      <c r="NEG121" s="95"/>
      <c r="NEH121" s="95"/>
      <c r="NEI121" s="95"/>
      <c r="NEJ121" s="95"/>
      <c r="NEK121" s="95"/>
      <c r="NEL121" s="95"/>
      <c r="NEM121" s="95"/>
      <c r="NEN121" s="95"/>
      <c r="NEO121" s="95"/>
      <c r="NEP121" s="95"/>
      <c r="NEQ121" s="95"/>
      <c r="NER121" s="95"/>
      <c r="NES121" s="95"/>
      <c r="NET121" s="95"/>
      <c r="NEU121" s="95"/>
      <c r="NEV121" s="95"/>
      <c r="NEW121" s="95"/>
      <c r="NEX121" s="95"/>
      <c r="NEY121" s="95"/>
      <c r="NEZ121" s="95"/>
      <c r="NFA121" s="95"/>
      <c r="NFB121" s="95"/>
      <c r="NFC121" s="95"/>
      <c r="NFD121" s="95"/>
      <c r="NFE121" s="95"/>
      <c r="NFF121" s="95"/>
      <c r="NFG121" s="95"/>
      <c r="NFH121" s="95"/>
      <c r="NFI121" s="95"/>
      <c r="NFJ121" s="95"/>
      <c r="NFK121" s="95"/>
      <c r="NFL121" s="95"/>
      <c r="NFM121" s="95"/>
      <c r="NFN121" s="95"/>
      <c r="NFO121" s="95"/>
      <c r="NFP121" s="95"/>
      <c r="NFQ121" s="95"/>
      <c r="NFR121" s="95"/>
      <c r="NFS121" s="95"/>
      <c r="NFT121" s="95"/>
      <c r="NFU121" s="95"/>
      <c r="NFV121" s="95"/>
      <c r="NFW121" s="95"/>
      <c r="NFX121" s="95"/>
      <c r="NFY121" s="95"/>
      <c r="NFZ121" s="95"/>
      <c r="NGA121" s="95"/>
      <c r="NGB121" s="95"/>
      <c r="NGC121" s="95"/>
      <c r="NGD121" s="95"/>
      <c r="NGE121" s="95"/>
      <c r="NGF121" s="95"/>
      <c r="NGG121" s="95"/>
      <c r="NGH121" s="95"/>
      <c r="NGI121" s="95"/>
      <c r="NGJ121" s="95"/>
      <c r="NGK121" s="95"/>
      <c r="NGL121" s="95"/>
      <c r="NGM121" s="95"/>
      <c r="NGN121" s="95"/>
      <c r="NGO121" s="95"/>
      <c r="NGP121" s="95"/>
      <c r="NGQ121" s="95"/>
      <c r="NGR121" s="95"/>
      <c r="NGS121" s="95"/>
      <c r="NGT121" s="95"/>
      <c r="NGU121" s="95"/>
      <c r="NGV121" s="95"/>
      <c r="NGW121" s="95"/>
      <c r="NGX121" s="95"/>
      <c r="NGY121" s="95"/>
      <c r="NGZ121" s="95"/>
      <c r="NHA121" s="95"/>
      <c r="NHB121" s="95"/>
      <c r="NHC121" s="95"/>
      <c r="NHD121" s="95"/>
      <c r="NHE121" s="95"/>
      <c r="NHF121" s="95"/>
      <c r="NHG121" s="95"/>
      <c r="NHH121" s="95"/>
      <c r="NHI121" s="95"/>
      <c r="NHJ121" s="95"/>
      <c r="NHK121" s="95"/>
      <c r="NHL121" s="95"/>
      <c r="NHM121" s="95"/>
      <c r="NHN121" s="95"/>
      <c r="NHO121" s="95"/>
      <c r="NHP121" s="95"/>
      <c r="NHQ121" s="95"/>
      <c r="NHR121" s="95"/>
      <c r="NHS121" s="95"/>
      <c r="NHT121" s="95"/>
      <c r="NHU121" s="95"/>
      <c r="NHV121" s="95"/>
      <c r="NHW121" s="95"/>
      <c r="NHX121" s="95"/>
      <c r="NHY121" s="95"/>
      <c r="NHZ121" s="95"/>
      <c r="NIA121" s="95"/>
      <c r="NIB121" s="95"/>
      <c r="NIC121" s="95"/>
      <c r="NID121" s="95"/>
      <c r="NIE121" s="95"/>
      <c r="NIF121" s="95"/>
      <c r="NIG121" s="95"/>
      <c r="NIH121" s="95"/>
      <c r="NII121" s="95"/>
      <c r="NIJ121" s="95"/>
      <c r="NIK121" s="95"/>
      <c r="NIL121" s="95"/>
      <c r="NIM121" s="95"/>
      <c r="NIN121" s="95"/>
      <c r="NIO121" s="95"/>
      <c r="NIP121" s="95"/>
      <c r="NIQ121" s="95"/>
      <c r="NIR121" s="95"/>
      <c r="NIS121" s="95"/>
      <c r="NIT121" s="95"/>
      <c r="NIU121" s="95"/>
      <c r="NIV121" s="95"/>
      <c r="NIW121" s="95"/>
      <c r="NIX121" s="95"/>
      <c r="NIY121" s="95"/>
      <c r="NIZ121" s="95"/>
      <c r="NJA121" s="95"/>
      <c r="NJB121" s="95"/>
      <c r="NJC121" s="95"/>
      <c r="NJD121" s="95"/>
      <c r="NJE121" s="95"/>
      <c r="NJF121" s="95"/>
      <c r="NJG121" s="95"/>
      <c r="NJH121" s="95"/>
      <c r="NJI121" s="95"/>
      <c r="NJJ121" s="95"/>
      <c r="NJK121" s="95"/>
      <c r="NJL121" s="95"/>
      <c r="NJM121" s="95"/>
      <c r="NJN121" s="95"/>
      <c r="NJO121" s="95"/>
      <c r="NJP121" s="95"/>
      <c r="NJQ121" s="95"/>
      <c r="NJR121" s="95"/>
      <c r="NJS121" s="95"/>
      <c r="NJT121" s="95"/>
      <c r="NJU121" s="95"/>
      <c r="NJV121" s="95"/>
      <c r="NJW121" s="95"/>
      <c r="NJX121" s="95"/>
      <c r="NJY121" s="95"/>
      <c r="NJZ121" s="95"/>
      <c r="NKA121" s="95"/>
      <c r="NKB121" s="95"/>
      <c r="NKC121" s="95"/>
      <c r="NKD121" s="95"/>
      <c r="NKE121" s="95"/>
      <c r="NKF121" s="95"/>
      <c r="NKG121" s="95"/>
      <c r="NKH121" s="95"/>
      <c r="NKI121" s="95"/>
      <c r="NKJ121" s="95"/>
      <c r="NKK121" s="95"/>
      <c r="NKL121" s="95"/>
      <c r="NKM121" s="95"/>
      <c r="NKN121" s="95"/>
      <c r="NKO121" s="95"/>
      <c r="NKP121" s="95"/>
      <c r="NKQ121" s="95"/>
      <c r="NKR121" s="95"/>
      <c r="NKS121" s="95"/>
      <c r="NKT121" s="95"/>
      <c r="NKU121" s="95"/>
      <c r="NKV121" s="95"/>
      <c r="NKW121" s="95"/>
      <c r="NKX121" s="95"/>
      <c r="NKY121" s="95"/>
      <c r="NKZ121" s="95"/>
      <c r="NLA121" s="95"/>
      <c r="NLB121" s="95"/>
      <c r="NLC121" s="95"/>
      <c r="NLD121" s="95"/>
      <c r="NLE121" s="95"/>
      <c r="NLF121" s="95"/>
      <c r="NLG121" s="95"/>
      <c r="NLH121" s="95"/>
      <c r="NLI121" s="95"/>
      <c r="NLJ121" s="95"/>
      <c r="NLK121" s="95"/>
      <c r="NLL121" s="95"/>
      <c r="NLM121" s="95"/>
      <c r="NLN121" s="95"/>
      <c r="NLO121" s="95"/>
      <c r="NLP121" s="95"/>
      <c r="NLQ121" s="95"/>
      <c r="NLR121" s="95"/>
      <c r="NLS121" s="95"/>
      <c r="NLT121" s="95"/>
      <c r="NLU121" s="95"/>
      <c r="NLV121" s="95"/>
      <c r="NLW121" s="95"/>
      <c r="NLX121" s="95"/>
      <c r="NLY121" s="95"/>
      <c r="NLZ121" s="95"/>
      <c r="NMA121" s="95"/>
      <c r="NMB121" s="95"/>
      <c r="NMC121" s="95"/>
      <c r="NMD121" s="95"/>
      <c r="NME121" s="95"/>
      <c r="NMF121" s="95"/>
      <c r="NMG121" s="95"/>
      <c r="NMH121" s="95"/>
      <c r="NMI121" s="95"/>
      <c r="NMJ121" s="95"/>
      <c r="NMK121" s="95"/>
      <c r="NML121" s="95"/>
      <c r="NMM121" s="95"/>
      <c r="NMN121" s="95"/>
      <c r="NMO121" s="95"/>
      <c r="NMP121" s="95"/>
      <c r="NMQ121" s="95"/>
      <c r="NMR121" s="95"/>
      <c r="NMS121" s="95"/>
      <c r="NMT121" s="95"/>
      <c r="NMU121" s="95"/>
      <c r="NMV121" s="95"/>
      <c r="NMW121" s="95"/>
      <c r="NMX121" s="95"/>
      <c r="NMY121" s="95"/>
      <c r="NMZ121" s="95"/>
      <c r="NNA121" s="95"/>
      <c r="NNB121" s="95"/>
      <c r="NNC121" s="95"/>
      <c r="NND121" s="95"/>
      <c r="NNE121" s="95"/>
      <c r="NNF121" s="95"/>
      <c r="NNG121" s="95"/>
      <c r="NNH121" s="95"/>
      <c r="NNI121" s="95"/>
      <c r="NNJ121" s="95"/>
      <c r="NNK121" s="95"/>
      <c r="NNL121" s="95"/>
      <c r="NNM121" s="95"/>
      <c r="NNN121" s="95"/>
      <c r="NNO121" s="95"/>
      <c r="NNP121" s="95"/>
      <c r="NNQ121" s="95"/>
      <c r="NNR121" s="95"/>
      <c r="NNS121" s="95"/>
      <c r="NNT121" s="95"/>
      <c r="NNU121" s="95"/>
      <c r="NNV121" s="95"/>
      <c r="NNW121" s="95"/>
      <c r="NNX121" s="95"/>
      <c r="NNY121" s="95"/>
      <c r="NNZ121" s="95"/>
      <c r="NOA121" s="95"/>
      <c r="NOB121" s="95"/>
      <c r="NOC121" s="95"/>
      <c r="NOD121" s="95"/>
      <c r="NOE121" s="95"/>
      <c r="NOF121" s="95"/>
      <c r="NOG121" s="95"/>
      <c r="NOH121" s="95"/>
      <c r="NOI121" s="95"/>
      <c r="NOJ121" s="95"/>
      <c r="NOK121" s="95"/>
      <c r="NOL121" s="95"/>
      <c r="NOM121" s="95"/>
      <c r="NON121" s="95"/>
      <c r="NOO121" s="95"/>
      <c r="NOP121" s="95"/>
      <c r="NOQ121" s="95"/>
      <c r="NOR121" s="95"/>
      <c r="NOS121" s="95"/>
      <c r="NOT121" s="95"/>
      <c r="NOU121" s="95"/>
      <c r="NOV121" s="95"/>
      <c r="NOW121" s="95"/>
      <c r="NOX121" s="95"/>
      <c r="NOY121" s="95"/>
      <c r="NOZ121" s="95"/>
      <c r="NPA121" s="95"/>
      <c r="NPB121" s="95"/>
      <c r="NPC121" s="95"/>
      <c r="NPD121" s="95"/>
      <c r="NPE121" s="95"/>
      <c r="NPF121" s="95"/>
      <c r="NPG121" s="95"/>
      <c r="NPH121" s="95"/>
      <c r="NPI121" s="95"/>
      <c r="NPJ121" s="95"/>
      <c r="NPK121" s="95"/>
      <c r="NPL121" s="95"/>
      <c r="NPM121" s="95"/>
      <c r="NPN121" s="95"/>
      <c r="NPO121" s="95"/>
      <c r="NPP121" s="95"/>
      <c r="NPQ121" s="95"/>
      <c r="NPR121" s="95"/>
      <c r="NPS121" s="95"/>
      <c r="NPT121" s="95"/>
      <c r="NPU121" s="95"/>
      <c r="NPV121" s="95"/>
      <c r="NPW121" s="95"/>
      <c r="NPX121" s="95"/>
      <c r="NPY121" s="95"/>
      <c r="NPZ121" s="95"/>
      <c r="NQA121" s="95"/>
      <c r="NQB121" s="95"/>
      <c r="NQC121" s="95"/>
      <c r="NQD121" s="95"/>
      <c r="NQE121" s="95"/>
      <c r="NQF121" s="95"/>
      <c r="NQG121" s="95"/>
      <c r="NQH121" s="95"/>
      <c r="NQI121" s="95"/>
      <c r="NQJ121" s="95"/>
      <c r="NQK121" s="95"/>
      <c r="NQL121" s="95"/>
      <c r="NQM121" s="95"/>
      <c r="NQN121" s="95"/>
      <c r="NQO121" s="95"/>
      <c r="NQP121" s="95"/>
      <c r="NQQ121" s="95"/>
      <c r="NQR121" s="95"/>
      <c r="NQS121" s="95"/>
      <c r="NQT121" s="95"/>
      <c r="NQU121" s="95"/>
      <c r="NQV121" s="95"/>
      <c r="NQW121" s="95"/>
      <c r="NQX121" s="95"/>
      <c r="NQY121" s="95"/>
      <c r="NQZ121" s="95"/>
      <c r="NRA121" s="95"/>
      <c r="NRB121" s="95"/>
      <c r="NRC121" s="95"/>
      <c r="NRD121" s="95"/>
      <c r="NRE121" s="95"/>
      <c r="NRF121" s="95"/>
      <c r="NRG121" s="95"/>
      <c r="NRH121" s="95"/>
      <c r="NRI121" s="95"/>
      <c r="NRJ121" s="95"/>
      <c r="NRK121" s="95"/>
      <c r="NRL121" s="95"/>
      <c r="NRM121" s="95"/>
      <c r="NRN121" s="95"/>
      <c r="NRO121" s="95"/>
      <c r="NRP121" s="95"/>
      <c r="NRQ121" s="95"/>
      <c r="NRR121" s="95"/>
      <c r="NRS121" s="95"/>
      <c r="NRT121" s="95"/>
      <c r="NRU121" s="95"/>
      <c r="NRV121" s="95"/>
      <c r="NRW121" s="95"/>
      <c r="NRX121" s="95"/>
      <c r="NRY121" s="95"/>
      <c r="NRZ121" s="95"/>
      <c r="NSA121" s="95"/>
      <c r="NSB121" s="95"/>
      <c r="NSC121" s="95"/>
      <c r="NSD121" s="95"/>
      <c r="NSE121" s="95"/>
      <c r="NSF121" s="95"/>
      <c r="NSG121" s="95"/>
      <c r="NSH121" s="95"/>
      <c r="NSI121" s="95"/>
      <c r="NSJ121" s="95"/>
      <c r="NSK121" s="95"/>
      <c r="NSL121" s="95"/>
      <c r="NSM121" s="95"/>
      <c r="NSN121" s="95"/>
      <c r="NSO121" s="95"/>
      <c r="NSP121" s="95"/>
      <c r="NSQ121" s="95"/>
      <c r="NSR121" s="95"/>
      <c r="NSS121" s="95"/>
      <c r="NST121" s="95"/>
      <c r="NSU121" s="95"/>
      <c r="NSV121" s="95"/>
      <c r="NSW121" s="95"/>
      <c r="NSX121" s="95"/>
      <c r="NSY121" s="95"/>
      <c r="NSZ121" s="95"/>
      <c r="NTA121" s="95"/>
      <c r="NTB121" s="95"/>
      <c r="NTC121" s="95"/>
      <c r="NTD121" s="95"/>
      <c r="NTE121" s="95"/>
      <c r="NTF121" s="95"/>
      <c r="NTG121" s="95"/>
      <c r="NTH121" s="95"/>
      <c r="NTI121" s="95"/>
      <c r="NTJ121" s="95"/>
      <c r="NTK121" s="95"/>
      <c r="NTL121" s="95"/>
      <c r="NTM121" s="95"/>
      <c r="NTN121" s="95"/>
      <c r="NTO121" s="95"/>
      <c r="NTP121" s="95"/>
      <c r="NTQ121" s="95"/>
      <c r="NTR121" s="95"/>
      <c r="NTS121" s="95"/>
      <c r="NTT121" s="95"/>
      <c r="NTU121" s="95"/>
      <c r="NTV121" s="95"/>
      <c r="NTW121" s="95"/>
      <c r="NTX121" s="95"/>
      <c r="NTY121" s="95"/>
      <c r="NTZ121" s="95"/>
      <c r="NUA121" s="95"/>
      <c r="NUB121" s="95"/>
      <c r="NUC121" s="95"/>
      <c r="NUD121" s="95"/>
      <c r="NUE121" s="95"/>
      <c r="NUF121" s="95"/>
      <c r="NUG121" s="95"/>
      <c r="NUH121" s="95"/>
      <c r="NUI121" s="95"/>
      <c r="NUJ121" s="95"/>
      <c r="NUK121" s="95"/>
      <c r="NUL121" s="95"/>
      <c r="NUM121" s="95"/>
      <c r="NUN121" s="95"/>
      <c r="NUO121" s="95"/>
      <c r="NUP121" s="95"/>
      <c r="NUQ121" s="95"/>
      <c r="NUR121" s="95"/>
      <c r="NUS121" s="95"/>
      <c r="NUT121" s="95"/>
      <c r="NUU121" s="95"/>
      <c r="NUV121" s="95"/>
      <c r="NUW121" s="95"/>
      <c r="NUX121" s="95"/>
      <c r="NUY121" s="95"/>
      <c r="NUZ121" s="95"/>
      <c r="NVA121" s="95"/>
      <c r="NVB121" s="95"/>
      <c r="NVC121" s="95"/>
      <c r="NVD121" s="95"/>
      <c r="NVE121" s="95"/>
      <c r="NVF121" s="95"/>
      <c r="NVG121" s="95"/>
      <c r="NVH121" s="95"/>
      <c r="NVI121" s="95"/>
      <c r="NVJ121" s="95"/>
      <c r="NVK121" s="95"/>
      <c r="NVL121" s="95"/>
      <c r="NVM121" s="95"/>
      <c r="NVN121" s="95"/>
      <c r="NVO121" s="95"/>
      <c r="NVP121" s="95"/>
      <c r="NVQ121" s="95"/>
      <c r="NVR121" s="95"/>
      <c r="NVS121" s="95"/>
      <c r="NVT121" s="95"/>
      <c r="NVU121" s="95"/>
      <c r="NVV121" s="95"/>
      <c r="NVW121" s="95"/>
      <c r="NVX121" s="95"/>
      <c r="NVY121" s="95"/>
      <c r="NVZ121" s="95"/>
      <c r="NWA121" s="95"/>
      <c r="NWB121" s="95"/>
      <c r="NWC121" s="95"/>
      <c r="NWD121" s="95"/>
      <c r="NWE121" s="95"/>
      <c r="NWF121" s="95"/>
      <c r="NWG121" s="95"/>
      <c r="NWH121" s="95"/>
      <c r="NWI121" s="95"/>
      <c r="NWJ121" s="95"/>
      <c r="NWK121" s="95"/>
      <c r="NWL121" s="95"/>
      <c r="NWM121" s="95"/>
      <c r="NWN121" s="95"/>
      <c r="NWO121" s="95"/>
      <c r="NWP121" s="95"/>
      <c r="NWQ121" s="95"/>
      <c r="NWR121" s="95"/>
      <c r="NWS121" s="95"/>
      <c r="NWT121" s="95"/>
      <c r="NWU121" s="95"/>
      <c r="NWV121" s="95"/>
      <c r="NWW121" s="95"/>
      <c r="NWX121" s="95"/>
      <c r="NWY121" s="95"/>
      <c r="NWZ121" s="95"/>
      <c r="NXA121" s="95"/>
      <c r="NXB121" s="95"/>
      <c r="NXC121" s="95"/>
      <c r="NXD121" s="95"/>
      <c r="NXE121" s="95"/>
      <c r="NXF121" s="95"/>
      <c r="NXG121" s="95"/>
      <c r="NXH121" s="95"/>
      <c r="NXI121" s="95"/>
      <c r="NXJ121" s="95"/>
      <c r="NXK121" s="95"/>
      <c r="NXL121" s="95"/>
      <c r="NXM121" s="95"/>
      <c r="NXN121" s="95"/>
      <c r="NXO121" s="95"/>
      <c r="NXP121" s="95"/>
      <c r="NXQ121" s="95"/>
      <c r="NXR121" s="95"/>
      <c r="NXS121" s="95"/>
      <c r="NXT121" s="95"/>
      <c r="NXU121" s="95"/>
      <c r="NXV121" s="95"/>
      <c r="NXW121" s="95"/>
      <c r="NXX121" s="95"/>
      <c r="NXY121" s="95"/>
      <c r="NXZ121" s="95"/>
      <c r="NYA121" s="95"/>
      <c r="NYB121" s="95"/>
      <c r="NYC121" s="95"/>
      <c r="NYD121" s="95"/>
      <c r="NYE121" s="95"/>
      <c r="NYF121" s="95"/>
      <c r="NYG121" s="95"/>
      <c r="NYH121" s="95"/>
      <c r="NYI121" s="95"/>
      <c r="NYJ121" s="95"/>
      <c r="NYK121" s="95"/>
      <c r="NYL121" s="95"/>
      <c r="NYM121" s="95"/>
      <c r="NYN121" s="95"/>
      <c r="NYO121" s="95"/>
      <c r="NYP121" s="95"/>
      <c r="NYQ121" s="95"/>
      <c r="NYR121" s="95"/>
      <c r="NYS121" s="95"/>
      <c r="NYT121" s="95"/>
      <c r="NYU121" s="95"/>
      <c r="NYV121" s="95"/>
      <c r="NYW121" s="95"/>
      <c r="NYX121" s="95"/>
      <c r="NYY121" s="95"/>
      <c r="NYZ121" s="95"/>
      <c r="NZA121" s="95"/>
      <c r="NZB121" s="95"/>
      <c r="NZC121" s="95"/>
      <c r="NZD121" s="95"/>
      <c r="NZE121" s="95"/>
      <c r="NZF121" s="95"/>
      <c r="NZG121" s="95"/>
      <c r="NZH121" s="95"/>
      <c r="NZI121" s="95"/>
      <c r="NZJ121" s="95"/>
      <c r="NZK121" s="95"/>
      <c r="NZL121" s="95"/>
      <c r="NZM121" s="95"/>
      <c r="NZN121" s="95"/>
      <c r="NZO121" s="95"/>
      <c r="NZP121" s="95"/>
      <c r="NZQ121" s="95"/>
      <c r="NZR121" s="95"/>
      <c r="NZS121" s="95"/>
      <c r="NZT121" s="95"/>
      <c r="NZU121" s="95"/>
      <c r="NZV121" s="95"/>
      <c r="NZW121" s="95"/>
      <c r="NZX121" s="95"/>
      <c r="NZY121" s="95"/>
      <c r="NZZ121" s="95"/>
      <c r="OAA121" s="95"/>
      <c r="OAB121" s="95"/>
      <c r="OAC121" s="95"/>
      <c r="OAD121" s="95"/>
      <c r="OAE121" s="95"/>
      <c r="OAF121" s="95"/>
      <c r="OAG121" s="95"/>
      <c r="OAH121" s="95"/>
      <c r="OAI121" s="95"/>
      <c r="OAJ121" s="95"/>
      <c r="OAK121" s="95"/>
      <c r="OAL121" s="95"/>
      <c r="OAM121" s="95"/>
      <c r="OAN121" s="95"/>
      <c r="OAO121" s="95"/>
      <c r="OAP121" s="95"/>
      <c r="OAQ121" s="95"/>
      <c r="OAR121" s="95"/>
      <c r="OAS121" s="95"/>
      <c r="OAT121" s="95"/>
      <c r="OAU121" s="95"/>
      <c r="OAV121" s="95"/>
      <c r="OAW121" s="95"/>
      <c r="OAX121" s="95"/>
      <c r="OAY121" s="95"/>
      <c r="OAZ121" s="95"/>
      <c r="OBA121" s="95"/>
      <c r="OBB121" s="95"/>
      <c r="OBC121" s="95"/>
      <c r="OBD121" s="95"/>
      <c r="OBE121" s="95"/>
      <c r="OBF121" s="95"/>
      <c r="OBG121" s="95"/>
      <c r="OBH121" s="95"/>
      <c r="OBI121" s="95"/>
      <c r="OBJ121" s="95"/>
      <c r="OBK121" s="95"/>
      <c r="OBL121" s="95"/>
      <c r="OBM121" s="95"/>
      <c r="OBN121" s="95"/>
      <c r="OBO121" s="95"/>
      <c r="OBP121" s="95"/>
      <c r="OBQ121" s="95"/>
      <c r="OBR121" s="95"/>
      <c r="OBS121" s="95"/>
      <c r="OBT121" s="95"/>
      <c r="OBU121" s="95"/>
      <c r="OBV121" s="95"/>
      <c r="OBW121" s="95"/>
      <c r="OBX121" s="95"/>
      <c r="OBY121" s="95"/>
      <c r="OBZ121" s="95"/>
      <c r="OCA121" s="95"/>
      <c r="OCB121" s="95"/>
      <c r="OCC121" s="95"/>
      <c r="OCD121" s="95"/>
      <c r="OCE121" s="95"/>
      <c r="OCF121" s="95"/>
      <c r="OCG121" s="95"/>
      <c r="OCH121" s="95"/>
      <c r="OCI121" s="95"/>
      <c r="OCJ121" s="95"/>
      <c r="OCK121" s="95"/>
      <c r="OCL121" s="95"/>
      <c r="OCM121" s="95"/>
      <c r="OCN121" s="95"/>
      <c r="OCO121" s="95"/>
      <c r="OCP121" s="95"/>
      <c r="OCQ121" s="95"/>
      <c r="OCR121" s="95"/>
      <c r="OCS121" s="95"/>
      <c r="OCT121" s="95"/>
      <c r="OCU121" s="95"/>
      <c r="OCV121" s="95"/>
      <c r="OCW121" s="95"/>
      <c r="OCX121" s="95"/>
      <c r="OCY121" s="95"/>
      <c r="OCZ121" s="95"/>
      <c r="ODA121" s="95"/>
      <c r="ODB121" s="95"/>
      <c r="ODC121" s="95"/>
      <c r="ODD121" s="95"/>
      <c r="ODE121" s="95"/>
      <c r="ODF121" s="95"/>
      <c r="ODG121" s="95"/>
      <c r="ODH121" s="95"/>
      <c r="ODI121" s="95"/>
      <c r="ODJ121" s="95"/>
      <c r="ODK121" s="95"/>
      <c r="ODL121" s="95"/>
      <c r="ODM121" s="95"/>
      <c r="ODN121" s="95"/>
      <c r="ODO121" s="95"/>
      <c r="ODP121" s="95"/>
      <c r="ODQ121" s="95"/>
      <c r="ODR121" s="95"/>
      <c r="ODS121" s="95"/>
      <c r="ODT121" s="95"/>
      <c r="ODU121" s="95"/>
      <c r="ODV121" s="95"/>
      <c r="ODW121" s="95"/>
      <c r="ODX121" s="95"/>
      <c r="ODY121" s="95"/>
      <c r="ODZ121" s="95"/>
      <c r="OEA121" s="95"/>
      <c r="OEB121" s="95"/>
      <c r="OEC121" s="95"/>
      <c r="OED121" s="95"/>
      <c r="OEE121" s="95"/>
      <c r="OEF121" s="95"/>
      <c r="OEG121" s="95"/>
      <c r="OEH121" s="95"/>
      <c r="OEI121" s="95"/>
      <c r="OEJ121" s="95"/>
      <c r="OEK121" s="95"/>
      <c r="OEL121" s="95"/>
      <c r="OEM121" s="95"/>
      <c r="OEN121" s="95"/>
      <c r="OEO121" s="95"/>
      <c r="OEP121" s="95"/>
      <c r="OEQ121" s="95"/>
      <c r="OER121" s="95"/>
      <c r="OES121" s="95"/>
      <c r="OET121" s="95"/>
      <c r="OEU121" s="95"/>
      <c r="OEV121" s="95"/>
      <c r="OEW121" s="95"/>
      <c r="OEX121" s="95"/>
      <c r="OEY121" s="95"/>
      <c r="OEZ121" s="95"/>
      <c r="OFA121" s="95"/>
      <c r="OFB121" s="95"/>
      <c r="OFC121" s="95"/>
      <c r="OFD121" s="95"/>
      <c r="OFE121" s="95"/>
      <c r="OFF121" s="95"/>
      <c r="OFG121" s="95"/>
      <c r="OFH121" s="95"/>
      <c r="OFI121" s="95"/>
      <c r="OFJ121" s="95"/>
      <c r="OFK121" s="95"/>
      <c r="OFL121" s="95"/>
      <c r="OFM121" s="95"/>
      <c r="OFN121" s="95"/>
      <c r="OFO121" s="95"/>
      <c r="OFP121" s="95"/>
      <c r="OFQ121" s="95"/>
      <c r="OFR121" s="95"/>
      <c r="OFS121" s="95"/>
      <c r="OFT121" s="95"/>
      <c r="OFU121" s="95"/>
      <c r="OFV121" s="95"/>
      <c r="OFW121" s="95"/>
      <c r="OFX121" s="95"/>
      <c r="OFY121" s="95"/>
      <c r="OFZ121" s="95"/>
      <c r="OGA121" s="95"/>
      <c r="OGB121" s="95"/>
      <c r="OGC121" s="95"/>
      <c r="OGD121" s="95"/>
      <c r="OGE121" s="95"/>
      <c r="OGF121" s="95"/>
      <c r="OGG121" s="95"/>
      <c r="OGH121" s="95"/>
      <c r="OGI121" s="95"/>
      <c r="OGJ121" s="95"/>
      <c r="OGK121" s="95"/>
      <c r="OGL121" s="95"/>
      <c r="OGM121" s="95"/>
      <c r="OGN121" s="95"/>
      <c r="OGO121" s="95"/>
      <c r="OGP121" s="95"/>
      <c r="OGQ121" s="95"/>
      <c r="OGR121" s="95"/>
      <c r="OGS121" s="95"/>
      <c r="OGT121" s="95"/>
      <c r="OGU121" s="95"/>
      <c r="OGV121" s="95"/>
      <c r="OGW121" s="95"/>
      <c r="OGX121" s="95"/>
      <c r="OGY121" s="95"/>
      <c r="OGZ121" s="95"/>
      <c r="OHA121" s="95"/>
      <c r="OHB121" s="95"/>
      <c r="OHC121" s="95"/>
      <c r="OHD121" s="95"/>
      <c r="OHE121" s="95"/>
      <c r="OHF121" s="95"/>
      <c r="OHG121" s="95"/>
      <c r="OHH121" s="95"/>
      <c r="OHI121" s="95"/>
      <c r="OHJ121" s="95"/>
      <c r="OHK121" s="95"/>
      <c r="OHL121" s="95"/>
      <c r="OHM121" s="95"/>
      <c r="OHN121" s="95"/>
      <c r="OHO121" s="95"/>
      <c r="OHP121" s="95"/>
      <c r="OHQ121" s="95"/>
      <c r="OHR121" s="95"/>
      <c r="OHS121" s="95"/>
      <c r="OHT121" s="95"/>
      <c r="OHU121" s="95"/>
      <c r="OHV121" s="95"/>
      <c r="OHW121" s="95"/>
      <c r="OHX121" s="95"/>
      <c r="OHY121" s="95"/>
      <c r="OHZ121" s="95"/>
      <c r="OIA121" s="95"/>
      <c r="OIB121" s="95"/>
      <c r="OIC121" s="95"/>
      <c r="OID121" s="95"/>
      <c r="OIE121" s="95"/>
      <c r="OIF121" s="95"/>
      <c r="OIG121" s="95"/>
      <c r="OIH121" s="95"/>
      <c r="OII121" s="95"/>
      <c r="OIJ121" s="95"/>
      <c r="OIK121" s="95"/>
      <c r="OIL121" s="95"/>
      <c r="OIM121" s="95"/>
      <c r="OIN121" s="95"/>
      <c r="OIO121" s="95"/>
      <c r="OIP121" s="95"/>
      <c r="OIQ121" s="95"/>
      <c r="OIR121" s="95"/>
      <c r="OIS121" s="95"/>
      <c r="OIT121" s="95"/>
      <c r="OIU121" s="95"/>
      <c r="OIV121" s="95"/>
      <c r="OIW121" s="95"/>
      <c r="OIX121" s="95"/>
      <c r="OIY121" s="95"/>
      <c r="OIZ121" s="95"/>
      <c r="OJA121" s="95"/>
      <c r="OJB121" s="95"/>
      <c r="OJC121" s="95"/>
      <c r="OJD121" s="95"/>
      <c r="OJE121" s="95"/>
      <c r="OJF121" s="95"/>
      <c r="OJG121" s="95"/>
      <c r="OJH121" s="95"/>
      <c r="OJI121" s="95"/>
      <c r="OJJ121" s="95"/>
      <c r="OJK121" s="95"/>
      <c r="OJL121" s="95"/>
      <c r="OJM121" s="95"/>
      <c r="OJN121" s="95"/>
      <c r="OJO121" s="95"/>
      <c r="OJP121" s="95"/>
      <c r="OJQ121" s="95"/>
      <c r="OJR121" s="95"/>
      <c r="OJS121" s="95"/>
      <c r="OJT121" s="95"/>
      <c r="OJU121" s="95"/>
      <c r="OJV121" s="95"/>
      <c r="OJW121" s="95"/>
      <c r="OJX121" s="95"/>
      <c r="OJY121" s="95"/>
      <c r="OJZ121" s="95"/>
      <c r="OKA121" s="95"/>
      <c r="OKB121" s="95"/>
      <c r="OKC121" s="95"/>
      <c r="OKD121" s="95"/>
      <c r="OKE121" s="95"/>
      <c r="OKF121" s="95"/>
      <c r="OKG121" s="95"/>
      <c r="OKH121" s="95"/>
      <c r="OKI121" s="95"/>
      <c r="OKJ121" s="95"/>
      <c r="OKK121" s="95"/>
      <c r="OKL121" s="95"/>
      <c r="OKM121" s="95"/>
      <c r="OKN121" s="95"/>
      <c r="OKO121" s="95"/>
      <c r="OKP121" s="95"/>
      <c r="OKQ121" s="95"/>
      <c r="OKR121" s="95"/>
      <c r="OKS121" s="95"/>
      <c r="OKT121" s="95"/>
      <c r="OKU121" s="95"/>
      <c r="OKV121" s="95"/>
      <c r="OKW121" s="95"/>
      <c r="OKX121" s="95"/>
      <c r="OKY121" s="95"/>
      <c r="OKZ121" s="95"/>
      <c r="OLA121" s="95"/>
      <c r="OLB121" s="95"/>
      <c r="OLC121" s="95"/>
      <c r="OLD121" s="95"/>
      <c r="OLE121" s="95"/>
      <c r="OLF121" s="95"/>
      <c r="OLG121" s="95"/>
      <c r="OLH121" s="95"/>
      <c r="OLI121" s="95"/>
      <c r="OLJ121" s="95"/>
      <c r="OLK121" s="95"/>
      <c r="OLL121" s="95"/>
      <c r="OLM121" s="95"/>
      <c r="OLN121" s="95"/>
      <c r="OLO121" s="95"/>
      <c r="OLP121" s="95"/>
      <c r="OLQ121" s="95"/>
      <c r="OLR121" s="95"/>
      <c r="OLS121" s="95"/>
      <c r="OLT121" s="95"/>
      <c r="OLU121" s="95"/>
      <c r="OLV121" s="95"/>
      <c r="OLW121" s="95"/>
      <c r="OLX121" s="95"/>
      <c r="OLY121" s="95"/>
      <c r="OLZ121" s="95"/>
      <c r="OMA121" s="95"/>
      <c r="OMB121" s="95"/>
      <c r="OMC121" s="95"/>
      <c r="OMD121" s="95"/>
      <c r="OME121" s="95"/>
      <c r="OMF121" s="95"/>
      <c r="OMG121" s="95"/>
      <c r="OMH121" s="95"/>
      <c r="OMI121" s="95"/>
      <c r="OMJ121" s="95"/>
      <c r="OMK121" s="95"/>
      <c r="OML121" s="95"/>
      <c r="OMM121" s="95"/>
      <c r="OMN121" s="95"/>
      <c r="OMO121" s="95"/>
      <c r="OMP121" s="95"/>
      <c r="OMQ121" s="95"/>
      <c r="OMR121" s="95"/>
      <c r="OMS121" s="95"/>
      <c r="OMT121" s="95"/>
      <c r="OMU121" s="95"/>
      <c r="OMV121" s="95"/>
      <c r="OMW121" s="95"/>
      <c r="OMX121" s="95"/>
      <c r="OMY121" s="95"/>
      <c r="OMZ121" s="95"/>
      <c r="ONA121" s="95"/>
      <c r="ONB121" s="95"/>
      <c r="ONC121" s="95"/>
      <c r="OND121" s="95"/>
      <c r="ONE121" s="95"/>
      <c r="ONF121" s="95"/>
      <c r="ONG121" s="95"/>
      <c r="ONH121" s="95"/>
      <c r="ONI121" s="95"/>
      <c r="ONJ121" s="95"/>
      <c r="ONK121" s="95"/>
      <c r="ONL121" s="95"/>
      <c r="ONM121" s="95"/>
      <c r="ONN121" s="95"/>
      <c r="ONO121" s="95"/>
      <c r="ONP121" s="95"/>
      <c r="ONQ121" s="95"/>
      <c r="ONR121" s="95"/>
      <c r="ONS121" s="95"/>
      <c r="ONT121" s="95"/>
      <c r="ONU121" s="95"/>
      <c r="ONV121" s="95"/>
      <c r="ONW121" s="95"/>
      <c r="ONX121" s="95"/>
      <c r="ONY121" s="95"/>
      <c r="ONZ121" s="95"/>
      <c r="OOA121" s="95"/>
      <c r="OOB121" s="95"/>
      <c r="OOC121" s="95"/>
      <c r="OOD121" s="95"/>
      <c r="OOE121" s="95"/>
      <c r="OOF121" s="95"/>
      <c r="OOG121" s="95"/>
      <c r="OOH121" s="95"/>
      <c r="OOI121" s="95"/>
      <c r="OOJ121" s="95"/>
      <c r="OOK121" s="95"/>
      <c r="OOL121" s="95"/>
      <c r="OOM121" s="95"/>
      <c r="OON121" s="95"/>
      <c r="OOO121" s="95"/>
      <c r="OOP121" s="95"/>
      <c r="OOQ121" s="95"/>
      <c r="OOR121" s="95"/>
      <c r="OOS121" s="95"/>
      <c r="OOT121" s="95"/>
      <c r="OOU121" s="95"/>
      <c r="OOV121" s="95"/>
      <c r="OOW121" s="95"/>
      <c r="OOX121" s="95"/>
      <c r="OOY121" s="95"/>
      <c r="OOZ121" s="95"/>
      <c r="OPA121" s="95"/>
      <c r="OPB121" s="95"/>
      <c r="OPC121" s="95"/>
      <c r="OPD121" s="95"/>
      <c r="OPE121" s="95"/>
      <c r="OPF121" s="95"/>
      <c r="OPG121" s="95"/>
      <c r="OPH121" s="95"/>
      <c r="OPI121" s="95"/>
      <c r="OPJ121" s="95"/>
      <c r="OPK121" s="95"/>
      <c r="OPL121" s="95"/>
      <c r="OPM121" s="95"/>
      <c r="OPN121" s="95"/>
      <c r="OPO121" s="95"/>
      <c r="OPP121" s="95"/>
      <c r="OPQ121" s="95"/>
      <c r="OPR121" s="95"/>
      <c r="OPS121" s="95"/>
      <c r="OPT121" s="95"/>
      <c r="OPU121" s="95"/>
      <c r="OPV121" s="95"/>
      <c r="OPW121" s="95"/>
      <c r="OPX121" s="95"/>
      <c r="OPY121" s="95"/>
      <c r="OPZ121" s="95"/>
      <c r="OQA121" s="95"/>
      <c r="OQB121" s="95"/>
      <c r="OQC121" s="95"/>
      <c r="OQD121" s="95"/>
      <c r="OQE121" s="95"/>
      <c r="OQF121" s="95"/>
      <c r="OQG121" s="95"/>
      <c r="OQH121" s="95"/>
      <c r="OQI121" s="95"/>
      <c r="OQJ121" s="95"/>
      <c r="OQK121" s="95"/>
      <c r="OQL121" s="95"/>
      <c r="OQM121" s="95"/>
      <c r="OQN121" s="95"/>
      <c r="OQO121" s="95"/>
      <c r="OQP121" s="95"/>
      <c r="OQQ121" s="95"/>
      <c r="OQR121" s="95"/>
      <c r="OQS121" s="95"/>
      <c r="OQT121" s="95"/>
      <c r="OQU121" s="95"/>
      <c r="OQV121" s="95"/>
      <c r="OQW121" s="95"/>
      <c r="OQX121" s="95"/>
      <c r="OQY121" s="95"/>
      <c r="OQZ121" s="95"/>
      <c r="ORA121" s="95"/>
      <c r="ORB121" s="95"/>
      <c r="ORC121" s="95"/>
      <c r="ORD121" s="95"/>
      <c r="ORE121" s="95"/>
      <c r="ORF121" s="95"/>
      <c r="ORG121" s="95"/>
      <c r="ORH121" s="95"/>
      <c r="ORI121" s="95"/>
      <c r="ORJ121" s="95"/>
      <c r="ORK121" s="95"/>
      <c r="ORL121" s="95"/>
      <c r="ORM121" s="95"/>
      <c r="ORN121" s="95"/>
      <c r="ORO121" s="95"/>
      <c r="ORP121" s="95"/>
      <c r="ORQ121" s="95"/>
      <c r="ORR121" s="95"/>
      <c r="ORS121" s="95"/>
      <c r="ORT121" s="95"/>
      <c r="ORU121" s="95"/>
      <c r="ORV121" s="95"/>
      <c r="ORW121" s="95"/>
      <c r="ORX121" s="95"/>
      <c r="ORY121" s="95"/>
      <c r="ORZ121" s="95"/>
      <c r="OSA121" s="95"/>
      <c r="OSB121" s="95"/>
      <c r="OSC121" s="95"/>
      <c r="OSD121" s="95"/>
      <c r="OSE121" s="95"/>
      <c r="OSF121" s="95"/>
      <c r="OSG121" s="95"/>
      <c r="OSH121" s="95"/>
      <c r="OSI121" s="95"/>
      <c r="OSJ121" s="95"/>
      <c r="OSK121" s="95"/>
      <c r="OSL121" s="95"/>
      <c r="OSM121" s="95"/>
      <c r="OSN121" s="95"/>
      <c r="OSO121" s="95"/>
      <c r="OSP121" s="95"/>
      <c r="OSQ121" s="95"/>
      <c r="OSR121" s="95"/>
      <c r="OSS121" s="95"/>
      <c r="OST121" s="95"/>
      <c r="OSU121" s="95"/>
      <c r="OSV121" s="95"/>
      <c r="OSW121" s="95"/>
      <c r="OSX121" s="95"/>
      <c r="OSY121" s="95"/>
      <c r="OSZ121" s="95"/>
      <c r="OTA121" s="95"/>
      <c r="OTB121" s="95"/>
      <c r="OTC121" s="95"/>
      <c r="OTD121" s="95"/>
      <c r="OTE121" s="95"/>
      <c r="OTF121" s="95"/>
      <c r="OTG121" s="95"/>
      <c r="OTH121" s="95"/>
      <c r="OTI121" s="95"/>
      <c r="OTJ121" s="95"/>
      <c r="OTK121" s="95"/>
      <c r="OTL121" s="95"/>
      <c r="OTM121" s="95"/>
      <c r="OTN121" s="95"/>
      <c r="OTO121" s="95"/>
      <c r="OTP121" s="95"/>
      <c r="OTQ121" s="95"/>
      <c r="OTR121" s="95"/>
      <c r="OTS121" s="95"/>
      <c r="OTT121" s="95"/>
      <c r="OTU121" s="95"/>
      <c r="OTV121" s="95"/>
      <c r="OTW121" s="95"/>
      <c r="OTX121" s="95"/>
      <c r="OTY121" s="95"/>
      <c r="OTZ121" s="95"/>
      <c r="OUA121" s="95"/>
      <c r="OUB121" s="95"/>
      <c r="OUC121" s="95"/>
      <c r="OUD121" s="95"/>
      <c r="OUE121" s="95"/>
      <c r="OUF121" s="95"/>
      <c r="OUG121" s="95"/>
      <c r="OUH121" s="95"/>
      <c r="OUI121" s="95"/>
      <c r="OUJ121" s="95"/>
      <c r="OUK121" s="95"/>
      <c r="OUL121" s="95"/>
      <c r="OUM121" s="95"/>
      <c r="OUN121" s="95"/>
      <c r="OUO121" s="95"/>
      <c r="OUP121" s="95"/>
      <c r="OUQ121" s="95"/>
      <c r="OUR121" s="95"/>
      <c r="OUS121" s="95"/>
      <c r="OUT121" s="95"/>
      <c r="OUU121" s="95"/>
      <c r="OUV121" s="95"/>
      <c r="OUW121" s="95"/>
      <c r="OUX121" s="95"/>
      <c r="OUY121" s="95"/>
      <c r="OUZ121" s="95"/>
      <c r="OVA121" s="95"/>
      <c r="OVB121" s="95"/>
      <c r="OVC121" s="95"/>
      <c r="OVD121" s="95"/>
      <c r="OVE121" s="95"/>
      <c r="OVF121" s="95"/>
      <c r="OVG121" s="95"/>
      <c r="OVH121" s="95"/>
      <c r="OVI121" s="95"/>
      <c r="OVJ121" s="95"/>
      <c r="OVK121" s="95"/>
      <c r="OVL121" s="95"/>
      <c r="OVM121" s="95"/>
      <c r="OVN121" s="95"/>
      <c r="OVO121" s="95"/>
      <c r="OVP121" s="95"/>
      <c r="OVQ121" s="95"/>
      <c r="OVR121" s="95"/>
      <c r="OVS121" s="95"/>
      <c r="OVT121" s="95"/>
      <c r="OVU121" s="95"/>
      <c r="OVV121" s="95"/>
      <c r="OVW121" s="95"/>
      <c r="OVX121" s="95"/>
      <c r="OVY121" s="95"/>
      <c r="OVZ121" s="95"/>
      <c r="OWA121" s="95"/>
      <c r="OWB121" s="95"/>
      <c r="OWC121" s="95"/>
      <c r="OWD121" s="95"/>
      <c r="OWE121" s="95"/>
      <c r="OWF121" s="95"/>
      <c r="OWG121" s="95"/>
      <c r="OWH121" s="95"/>
      <c r="OWI121" s="95"/>
      <c r="OWJ121" s="95"/>
      <c r="OWK121" s="95"/>
      <c r="OWL121" s="95"/>
      <c r="OWM121" s="95"/>
      <c r="OWN121" s="95"/>
      <c r="OWO121" s="95"/>
      <c r="OWP121" s="95"/>
      <c r="OWQ121" s="95"/>
      <c r="OWR121" s="95"/>
      <c r="OWS121" s="95"/>
      <c r="OWT121" s="95"/>
      <c r="OWU121" s="95"/>
      <c r="OWV121" s="95"/>
      <c r="OWW121" s="95"/>
      <c r="OWX121" s="95"/>
      <c r="OWY121" s="95"/>
      <c r="OWZ121" s="95"/>
      <c r="OXA121" s="95"/>
      <c r="OXB121" s="95"/>
      <c r="OXC121" s="95"/>
      <c r="OXD121" s="95"/>
      <c r="OXE121" s="95"/>
      <c r="OXF121" s="95"/>
      <c r="OXG121" s="95"/>
      <c r="OXH121" s="95"/>
      <c r="OXI121" s="95"/>
      <c r="OXJ121" s="95"/>
      <c r="OXK121" s="95"/>
      <c r="OXL121" s="95"/>
      <c r="OXM121" s="95"/>
      <c r="OXN121" s="95"/>
      <c r="OXO121" s="95"/>
      <c r="OXP121" s="95"/>
      <c r="OXQ121" s="95"/>
      <c r="OXR121" s="95"/>
      <c r="OXS121" s="95"/>
      <c r="OXT121" s="95"/>
      <c r="OXU121" s="95"/>
      <c r="OXV121" s="95"/>
      <c r="OXW121" s="95"/>
      <c r="OXX121" s="95"/>
      <c r="OXY121" s="95"/>
      <c r="OXZ121" s="95"/>
      <c r="OYA121" s="95"/>
      <c r="OYB121" s="95"/>
      <c r="OYC121" s="95"/>
      <c r="OYD121" s="95"/>
      <c r="OYE121" s="95"/>
      <c r="OYF121" s="95"/>
      <c r="OYG121" s="95"/>
      <c r="OYH121" s="95"/>
      <c r="OYI121" s="95"/>
      <c r="OYJ121" s="95"/>
      <c r="OYK121" s="95"/>
      <c r="OYL121" s="95"/>
      <c r="OYM121" s="95"/>
      <c r="OYN121" s="95"/>
      <c r="OYO121" s="95"/>
      <c r="OYP121" s="95"/>
      <c r="OYQ121" s="95"/>
      <c r="OYR121" s="95"/>
      <c r="OYS121" s="95"/>
      <c r="OYT121" s="95"/>
      <c r="OYU121" s="95"/>
      <c r="OYV121" s="95"/>
      <c r="OYW121" s="95"/>
      <c r="OYX121" s="95"/>
      <c r="OYY121" s="95"/>
      <c r="OYZ121" s="95"/>
      <c r="OZA121" s="95"/>
      <c r="OZB121" s="95"/>
      <c r="OZC121" s="95"/>
      <c r="OZD121" s="95"/>
      <c r="OZE121" s="95"/>
      <c r="OZF121" s="95"/>
      <c r="OZG121" s="95"/>
      <c r="OZH121" s="95"/>
      <c r="OZI121" s="95"/>
      <c r="OZJ121" s="95"/>
      <c r="OZK121" s="95"/>
      <c r="OZL121" s="95"/>
      <c r="OZM121" s="95"/>
      <c r="OZN121" s="95"/>
      <c r="OZO121" s="95"/>
      <c r="OZP121" s="95"/>
      <c r="OZQ121" s="95"/>
      <c r="OZR121" s="95"/>
      <c r="OZS121" s="95"/>
      <c r="OZT121" s="95"/>
      <c r="OZU121" s="95"/>
      <c r="OZV121" s="95"/>
      <c r="OZW121" s="95"/>
      <c r="OZX121" s="95"/>
      <c r="OZY121" s="95"/>
      <c r="OZZ121" s="95"/>
      <c r="PAA121" s="95"/>
      <c r="PAB121" s="95"/>
      <c r="PAC121" s="95"/>
      <c r="PAD121" s="95"/>
      <c r="PAE121" s="95"/>
      <c r="PAF121" s="95"/>
      <c r="PAG121" s="95"/>
      <c r="PAH121" s="95"/>
      <c r="PAI121" s="95"/>
      <c r="PAJ121" s="95"/>
      <c r="PAK121" s="95"/>
      <c r="PAL121" s="95"/>
      <c r="PAM121" s="95"/>
      <c r="PAN121" s="95"/>
      <c r="PAO121" s="95"/>
      <c r="PAP121" s="95"/>
      <c r="PAQ121" s="95"/>
      <c r="PAR121" s="95"/>
      <c r="PAS121" s="95"/>
      <c r="PAT121" s="95"/>
      <c r="PAU121" s="95"/>
      <c r="PAV121" s="95"/>
      <c r="PAW121" s="95"/>
      <c r="PAX121" s="95"/>
      <c r="PAY121" s="95"/>
      <c r="PAZ121" s="95"/>
      <c r="PBA121" s="95"/>
      <c r="PBB121" s="95"/>
      <c r="PBC121" s="95"/>
      <c r="PBD121" s="95"/>
      <c r="PBE121" s="95"/>
      <c r="PBF121" s="95"/>
      <c r="PBG121" s="95"/>
      <c r="PBH121" s="95"/>
      <c r="PBI121" s="95"/>
      <c r="PBJ121" s="95"/>
      <c r="PBK121" s="95"/>
      <c r="PBL121" s="95"/>
      <c r="PBM121" s="95"/>
      <c r="PBN121" s="95"/>
      <c r="PBO121" s="95"/>
      <c r="PBP121" s="95"/>
      <c r="PBQ121" s="95"/>
      <c r="PBR121" s="95"/>
      <c r="PBS121" s="95"/>
      <c r="PBT121" s="95"/>
      <c r="PBU121" s="95"/>
      <c r="PBV121" s="95"/>
      <c r="PBW121" s="95"/>
      <c r="PBX121" s="95"/>
      <c r="PBY121" s="95"/>
      <c r="PBZ121" s="95"/>
      <c r="PCA121" s="95"/>
      <c r="PCB121" s="95"/>
      <c r="PCC121" s="95"/>
      <c r="PCD121" s="95"/>
      <c r="PCE121" s="95"/>
      <c r="PCF121" s="95"/>
      <c r="PCG121" s="95"/>
      <c r="PCH121" s="95"/>
      <c r="PCI121" s="95"/>
      <c r="PCJ121" s="95"/>
      <c r="PCK121" s="95"/>
      <c r="PCL121" s="95"/>
      <c r="PCM121" s="95"/>
      <c r="PCN121" s="95"/>
      <c r="PCO121" s="95"/>
      <c r="PCP121" s="95"/>
      <c r="PCQ121" s="95"/>
      <c r="PCR121" s="95"/>
      <c r="PCS121" s="95"/>
      <c r="PCT121" s="95"/>
      <c r="PCU121" s="95"/>
      <c r="PCV121" s="95"/>
      <c r="PCW121" s="95"/>
      <c r="PCX121" s="95"/>
      <c r="PCY121" s="95"/>
      <c r="PCZ121" s="95"/>
      <c r="PDA121" s="95"/>
      <c r="PDB121" s="95"/>
      <c r="PDC121" s="95"/>
      <c r="PDD121" s="95"/>
      <c r="PDE121" s="95"/>
      <c r="PDF121" s="95"/>
      <c r="PDG121" s="95"/>
      <c r="PDH121" s="95"/>
      <c r="PDI121" s="95"/>
      <c r="PDJ121" s="95"/>
      <c r="PDK121" s="95"/>
      <c r="PDL121" s="95"/>
      <c r="PDM121" s="95"/>
      <c r="PDN121" s="95"/>
      <c r="PDO121" s="95"/>
      <c r="PDP121" s="95"/>
      <c r="PDQ121" s="95"/>
      <c r="PDR121" s="95"/>
      <c r="PDS121" s="95"/>
      <c r="PDT121" s="95"/>
      <c r="PDU121" s="95"/>
      <c r="PDV121" s="95"/>
      <c r="PDW121" s="95"/>
      <c r="PDX121" s="95"/>
      <c r="PDY121" s="95"/>
      <c r="PDZ121" s="95"/>
      <c r="PEA121" s="95"/>
      <c r="PEB121" s="95"/>
      <c r="PEC121" s="95"/>
      <c r="PED121" s="95"/>
      <c r="PEE121" s="95"/>
      <c r="PEF121" s="95"/>
      <c r="PEG121" s="95"/>
      <c r="PEH121" s="95"/>
      <c r="PEI121" s="95"/>
      <c r="PEJ121" s="95"/>
      <c r="PEK121" s="95"/>
      <c r="PEL121" s="95"/>
      <c r="PEM121" s="95"/>
      <c r="PEN121" s="95"/>
      <c r="PEO121" s="95"/>
      <c r="PEP121" s="95"/>
      <c r="PEQ121" s="95"/>
      <c r="PER121" s="95"/>
      <c r="PES121" s="95"/>
      <c r="PET121" s="95"/>
      <c r="PEU121" s="95"/>
      <c r="PEV121" s="95"/>
      <c r="PEW121" s="95"/>
      <c r="PEX121" s="95"/>
      <c r="PEY121" s="95"/>
      <c r="PEZ121" s="95"/>
      <c r="PFA121" s="95"/>
      <c r="PFB121" s="95"/>
      <c r="PFC121" s="95"/>
      <c r="PFD121" s="95"/>
      <c r="PFE121" s="95"/>
      <c r="PFF121" s="95"/>
      <c r="PFG121" s="95"/>
      <c r="PFH121" s="95"/>
      <c r="PFI121" s="95"/>
      <c r="PFJ121" s="95"/>
      <c r="PFK121" s="95"/>
      <c r="PFL121" s="95"/>
      <c r="PFM121" s="95"/>
      <c r="PFN121" s="95"/>
      <c r="PFO121" s="95"/>
      <c r="PFP121" s="95"/>
      <c r="PFQ121" s="95"/>
      <c r="PFR121" s="95"/>
      <c r="PFS121" s="95"/>
      <c r="PFT121" s="95"/>
      <c r="PFU121" s="95"/>
      <c r="PFV121" s="95"/>
      <c r="PFW121" s="95"/>
      <c r="PFX121" s="95"/>
      <c r="PFY121" s="95"/>
      <c r="PFZ121" s="95"/>
      <c r="PGA121" s="95"/>
      <c r="PGB121" s="95"/>
      <c r="PGC121" s="95"/>
      <c r="PGD121" s="95"/>
      <c r="PGE121" s="95"/>
      <c r="PGF121" s="95"/>
      <c r="PGG121" s="95"/>
      <c r="PGH121" s="95"/>
      <c r="PGI121" s="95"/>
      <c r="PGJ121" s="95"/>
      <c r="PGK121" s="95"/>
      <c r="PGL121" s="95"/>
      <c r="PGM121" s="95"/>
      <c r="PGN121" s="95"/>
      <c r="PGO121" s="95"/>
      <c r="PGP121" s="95"/>
      <c r="PGQ121" s="95"/>
      <c r="PGR121" s="95"/>
      <c r="PGS121" s="95"/>
      <c r="PGT121" s="95"/>
      <c r="PGU121" s="95"/>
      <c r="PGV121" s="95"/>
      <c r="PGW121" s="95"/>
      <c r="PGX121" s="95"/>
      <c r="PGY121" s="95"/>
      <c r="PGZ121" s="95"/>
      <c r="PHA121" s="95"/>
      <c r="PHB121" s="95"/>
      <c r="PHC121" s="95"/>
      <c r="PHD121" s="95"/>
      <c r="PHE121" s="95"/>
      <c r="PHF121" s="95"/>
      <c r="PHG121" s="95"/>
      <c r="PHH121" s="95"/>
      <c r="PHI121" s="95"/>
      <c r="PHJ121" s="95"/>
      <c r="PHK121" s="95"/>
      <c r="PHL121" s="95"/>
      <c r="PHM121" s="95"/>
      <c r="PHN121" s="95"/>
      <c r="PHO121" s="95"/>
      <c r="PHP121" s="95"/>
      <c r="PHQ121" s="95"/>
      <c r="PHR121" s="95"/>
      <c r="PHS121" s="95"/>
      <c r="PHT121" s="95"/>
      <c r="PHU121" s="95"/>
      <c r="PHV121" s="95"/>
      <c r="PHW121" s="95"/>
      <c r="PHX121" s="95"/>
      <c r="PHY121" s="95"/>
      <c r="PHZ121" s="95"/>
      <c r="PIA121" s="95"/>
      <c r="PIB121" s="95"/>
      <c r="PIC121" s="95"/>
      <c r="PID121" s="95"/>
      <c r="PIE121" s="95"/>
      <c r="PIF121" s="95"/>
      <c r="PIG121" s="95"/>
      <c r="PIH121" s="95"/>
      <c r="PII121" s="95"/>
      <c r="PIJ121" s="95"/>
      <c r="PIK121" s="95"/>
      <c r="PIL121" s="95"/>
      <c r="PIM121" s="95"/>
      <c r="PIN121" s="95"/>
      <c r="PIO121" s="95"/>
      <c r="PIP121" s="95"/>
      <c r="PIQ121" s="95"/>
      <c r="PIR121" s="95"/>
      <c r="PIS121" s="95"/>
      <c r="PIT121" s="95"/>
      <c r="PIU121" s="95"/>
      <c r="PIV121" s="95"/>
      <c r="PIW121" s="95"/>
      <c r="PIX121" s="95"/>
      <c r="PIY121" s="95"/>
      <c r="PIZ121" s="95"/>
      <c r="PJA121" s="95"/>
      <c r="PJB121" s="95"/>
      <c r="PJC121" s="95"/>
      <c r="PJD121" s="95"/>
      <c r="PJE121" s="95"/>
      <c r="PJF121" s="95"/>
      <c r="PJG121" s="95"/>
      <c r="PJH121" s="95"/>
      <c r="PJI121" s="95"/>
      <c r="PJJ121" s="95"/>
      <c r="PJK121" s="95"/>
      <c r="PJL121" s="95"/>
      <c r="PJM121" s="95"/>
      <c r="PJN121" s="95"/>
      <c r="PJO121" s="95"/>
      <c r="PJP121" s="95"/>
      <c r="PJQ121" s="95"/>
      <c r="PJR121" s="95"/>
      <c r="PJS121" s="95"/>
      <c r="PJT121" s="95"/>
      <c r="PJU121" s="95"/>
      <c r="PJV121" s="95"/>
      <c r="PJW121" s="95"/>
      <c r="PJX121" s="95"/>
      <c r="PJY121" s="95"/>
      <c r="PJZ121" s="95"/>
      <c r="PKA121" s="95"/>
      <c r="PKB121" s="95"/>
      <c r="PKC121" s="95"/>
      <c r="PKD121" s="95"/>
      <c r="PKE121" s="95"/>
      <c r="PKF121" s="95"/>
      <c r="PKG121" s="95"/>
      <c r="PKH121" s="95"/>
      <c r="PKI121" s="95"/>
      <c r="PKJ121" s="95"/>
      <c r="PKK121" s="95"/>
      <c r="PKL121" s="95"/>
      <c r="PKM121" s="95"/>
      <c r="PKN121" s="95"/>
      <c r="PKO121" s="95"/>
      <c r="PKP121" s="95"/>
      <c r="PKQ121" s="95"/>
      <c r="PKR121" s="95"/>
      <c r="PKS121" s="95"/>
      <c r="PKT121" s="95"/>
      <c r="PKU121" s="95"/>
      <c r="PKV121" s="95"/>
      <c r="PKW121" s="95"/>
      <c r="PKX121" s="95"/>
      <c r="PKY121" s="95"/>
      <c r="PKZ121" s="95"/>
      <c r="PLA121" s="95"/>
      <c r="PLB121" s="95"/>
      <c r="PLC121" s="95"/>
      <c r="PLD121" s="95"/>
      <c r="PLE121" s="95"/>
      <c r="PLF121" s="95"/>
      <c r="PLG121" s="95"/>
      <c r="PLH121" s="95"/>
      <c r="PLI121" s="95"/>
      <c r="PLJ121" s="95"/>
      <c r="PLK121" s="95"/>
      <c r="PLL121" s="95"/>
      <c r="PLM121" s="95"/>
      <c r="PLN121" s="95"/>
      <c r="PLO121" s="95"/>
      <c r="PLP121" s="95"/>
      <c r="PLQ121" s="95"/>
      <c r="PLR121" s="95"/>
      <c r="PLS121" s="95"/>
      <c r="PLT121" s="95"/>
      <c r="PLU121" s="95"/>
      <c r="PLV121" s="95"/>
      <c r="PLW121" s="95"/>
      <c r="PLX121" s="95"/>
      <c r="PLY121" s="95"/>
      <c r="PLZ121" s="95"/>
      <c r="PMA121" s="95"/>
      <c r="PMB121" s="95"/>
      <c r="PMC121" s="95"/>
      <c r="PMD121" s="95"/>
      <c r="PME121" s="95"/>
      <c r="PMF121" s="95"/>
      <c r="PMG121" s="95"/>
      <c r="PMH121" s="95"/>
      <c r="PMI121" s="95"/>
      <c r="PMJ121" s="95"/>
      <c r="PMK121" s="95"/>
      <c r="PML121" s="95"/>
      <c r="PMM121" s="95"/>
      <c r="PMN121" s="95"/>
      <c r="PMO121" s="95"/>
      <c r="PMP121" s="95"/>
      <c r="PMQ121" s="95"/>
      <c r="PMR121" s="95"/>
      <c r="PMS121" s="95"/>
      <c r="PMT121" s="95"/>
      <c r="PMU121" s="95"/>
      <c r="PMV121" s="95"/>
      <c r="PMW121" s="95"/>
      <c r="PMX121" s="95"/>
      <c r="PMY121" s="95"/>
      <c r="PMZ121" s="95"/>
      <c r="PNA121" s="95"/>
      <c r="PNB121" s="95"/>
      <c r="PNC121" s="95"/>
      <c r="PND121" s="95"/>
      <c r="PNE121" s="95"/>
      <c r="PNF121" s="95"/>
      <c r="PNG121" s="95"/>
      <c r="PNH121" s="95"/>
      <c r="PNI121" s="95"/>
      <c r="PNJ121" s="95"/>
      <c r="PNK121" s="95"/>
      <c r="PNL121" s="95"/>
      <c r="PNM121" s="95"/>
      <c r="PNN121" s="95"/>
      <c r="PNO121" s="95"/>
      <c r="PNP121" s="95"/>
      <c r="PNQ121" s="95"/>
      <c r="PNR121" s="95"/>
      <c r="PNS121" s="95"/>
      <c r="PNT121" s="95"/>
      <c r="PNU121" s="95"/>
      <c r="PNV121" s="95"/>
      <c r="PNW121" s="95"/>
      <c r="PNX121" s="95"/>
      <c r="PNY121" s="95"/>
      <c r="PNZ121" s="95"/>
      <c r="POA121" s="95"/>
      <c r="POB121" s="95"/>
      <c r="POC121" s="95"/>
      <c r="POD121" s="95"/>
      <c r="POE121" s="95"/>
      <c r="POF121" s="95"/>
      <c r="POG121" s="95"/>
      <c r="POH121" s="95"/>
      <c r="POI121" s="95"/>
      <c r="POJ121" s="95"/>
      <c r="POK121" s="95"/>
      <c r="POL121" s="95"/>
      <c r="POM121" s="95"/>
      <c r="PON121" s="95"/>
      <c r="POO121" s="95"/>
      <c r="POP121" s="95"/>
      <c r="POQ121" s="95"/>
      <c r="POR121" s="95"/>
      <c r="POS121" s="95"/>
      <c r="POT121" s="95"/>
      <c r="POU121" s="95"/>
      <c r="POV121" s="95"/>
      <c r="POW121" s="95"/>
      <c r="POX121" s="95"/>
      <c r="POY121" s="95"/>
      <c r="POZ121" s="95"/>
      <c r="PPA121" s="95"/>
      <c r="PPB121" s="95"/>
      <c r="PPC121" s="95"/>
      <c r="PPD121" s="95"/>
      <c r="PPE121" s="95"/>
      <c r="PPF121" s="95"/>
      <c r="PPG121" s="95"/>
      <c r="PPH121" s="95"/>
      <c r="PPI121" s="95"/>
      <c r="PPJ121" s="95"/>
      <c r="PPK121" s="95"/>
      <c r="PPL121" s="95"/>
      <c r="PPM121" s="95"/>
      <c r="PPN121" s="95"/>
      <c r="PPO121" s="95"/>
      <c r="PPP121" s="95"/>
      <c r="PPQ121" s="95"/>
      <c r="PPR121" s="95"/>
      <c r="PPS121" s="95"/>
      <c r="PPT121" s="95"/>
      <c r="PPU121" s="95"/>
      <c r="PPV121" s="95"/>
      <c r="PPW121" s="95"/>
      <c r="PPX121" s="95"/>
      <c r="PPY121" s="95"/>
      <c r="PPZ121" s="95"/>
      <c r="PQA121" s="95"/>
      <c r="PQB121" s="95"/>
      <c r="PQC121" s="95"/>
      <c r="PQD121" s="95"/>
      <c r="PQE121" s="95"/>
      <c r="PQF121" s="95"/>
      <c r="PQG121" s="95"/>
      <c r="PQH121" s="95"/>
      <c r="PQI121" s="95"/>
      <c r="PQJ121" s="95"/>
      <c r="PQK121" s="95"/>
      <c r="PQL121" s="95"/>
      <c r="PQM121" s="95"/>
      <c r="PQN121" s="95"/>
      <c r="PQO121" s="95"/>
      <c r="PQP121" s="95"/>
      <c r="PQQ121" s="95"/>
      <c r="PQR121" s="95"/>
      <c r="PQS121" s="95"/>
      <c r="PQT121" s="95"/>
      <c r="PQU121" s="95"/>
      <c r="PQV121" s="95"/>
      <c r="PQW121" s="95"/>
      <c r="PQX121" s="95"/>
      <c r="PQY121" s="95"/>
      <c r="PQZ121" s="95"/>
      <c r="PRA121" s="95"/>
      <c r="PRB121" s="95"/>
      <c r="PRC121" s="95"/>
      <c r="PRD121" s="95"/>
      <c r="PRE121" s="95"/>
      <c r="PRF121" s="95"/>
      <c r="PRG121" s="95"/>
      <c r="PRH121" s="95"/>
      <c r="PRI121" s="95"/>
      <c r="PRJ121" s="95"/>
      <c r="PRK121" s="95"/>
      <c r="PRL121" s="95"/>
      <c r="PRM121" s="95"/>
      <c r="PRN121" s="95"/>
      <c r="PRO121" s="95"/>
      <c r="PRP121" s="95"/>
      <c r="PRQ121" s="95"/>
      <c r="PRR121" s="95"/>
      <c r="PRS121" s="95"/>
      <c r="PRT121" s="95"/>
      <c r="PRU121" s="95"/>
      <c r="PRV121" s="95"/>
      <c r="PRW121" s="95"/>
      <c r="PRX121" s="95"/>
      <c r="PRY121" s="95"/>
      <c r="PRZ121" s="95"/>
      <c r="PSA121" s="95"/>
      <c r="PSB121" s="95"/>
      <c r="PSC121" s="95"/>
      <c r="PSD121" s="95"/>
      <c r="PSE121" s="95"/>
      <c r="PSF121" s="95"/>
      <c r="PSG121" s="95"/>
      <c r="PSH121" s="95"/>
      <c r="PSI121" s="95"/>
      <c r="PSJ121" s="95"/>
      <c r="PSK121" s="95"/>
      <c r="PSL121" s="95"/>
      <c r="PSM121" s="95"/>
      <c r="PSN121" s="95"/>
      <c r="PSO121" s="95"/>
      <c r="PSP121" s="95"/>
      <c r="PSQ121" s="95"/>
      <c r="PSR121" s="95"/>
      <c r="PSS121" s="95"/>
      <c r="PST121" s="95"/>
      <c r="PSU121" s="95"/>
      <c r="PSV121" s="95"/>
      <c r="PSW121" s="95"/>
      <c r="PSX121" s="95"/>
      <c r="PSY121" s="95"/>
      <c r="PSZ121" s="95"/>
      <c r="PTA121" s="95"/>
      <c r="PTB121" s="95"/>
      <c r="PTC121" s="95"/>
      <c r="PTD121" s="95"/>
      <c r="PTE121" s="95"/>
      <c r="PTF121" s="95"/>
      <c r="PTG121" s="95"/>
      <c r="PTH121" s="95"/>
      <c r="PTI121" s="95"/>
      <c r="PTJ121" s="95"/>
      <c r="PTK121" s="95"/>
      <c r="PTL121" s="95"/>
      <c r="PTM121" s="95"/>
      <c r="PTN121" s="95"/>
      <c r="PTO121" s="95"/>
      <c r="PTP121" s="95"/>
      <c r="PTQ121" s="95"/>
      <c r="PTR121" s="95"/>
      <c r="PTS121" s="95"/>
      <c r="PTT121" s="95"/>
      <c r="PTU121" s="95"/>
      <c r="PTV121" s="95"/>
      <c r="PTW121" s="95"/>
      <c r="PTX121" s="95"/>
      <c r="PTY121" s="95"/>
      <c r="PTZ121" s="95"/>
      <c r="PUA121" s="95"/>
      <c r="PUB121" s="95"/>
      <c r="PUC121" s="95"/>
      <c r="PUD121" s="95"/>
      <c r="PUE121" s="95"/>
      <c r="PUF121" s="95"/>
      <c r="PUG121" s="95"/>
      <c r="PUH121" s="95"/>
      <c r="PUI121" s="95"/>
      <c r="PUJ121" s="95"/>
      <c r="PUK121" s="95"/>
      <c r="PUL121" s="95"/>
      <c r="PUM121" s="95"/>
      <c r="PUN121" s="95"/>
      <c r="PUO121" s="95"/>
      <c r="PUP121" s="95"/>
      <c r="PUQ121" s="95"/>
      <c r="PUR121" s="95"/>
      <c r="PUS121" s="95"/>
      <c r="PUT121" s="95"/>
      <c r="PUU121" s="95"/>
      <c r="PUV121" s="95"/>
      <c r="PUW121" s="95"/>
      <c r="PUX121" s="95"/>
      <c r="PUY121" s="95"/>
      <c r="PUZ121" s="95"/>
      <c r="PVA121" s="95"/>
      <c r="PVB121" s="95"/>
      <c r="PVC121" s="95"/>
      <c r="PVD121" s="95"/>
      <c r="PVE121" s="95"/>
      <c r="PVF121" s="95"/>
      <c r="PVG121" s="95"/>
      <c r="PVH121" s="95"/>
      <c r="PVI121" s="95"/>
      <c r="PVJ121" s="95"/>
      <c r="PVK121" s="95"/>
      <c r="PVL121" s="95"/>
      <c r="PVM121" s="95"/>
      <c r="PVN121" s="95"/>
      <c r="PVO121" s="95"/>
      <c r="PVP121" s="95"/>
      <c r="PVQ121" s="95"/>
      <c r="PVR121" s="95"/>
      <c r="PVS121" s="95"/>
      <c r="PVT121" s="95"/>
      <c r="PVU121" s="95"/>
      <c r="PVV121" s="95"/>
      <c r="PVW121" s="95"/>
      <c r="PVX121" s="95"/>
      <c r="PVY121" s="95"/>
      <c r="PVZ121" s="95"/>
      <c r="PWA121" s="95"/>
      <c r="PWB121" s="95"/>
      <c r="PWC121" s="95"/>
      <c r="PWD121" s="95"/>
      <c r="PWE121" s="95"/>
      <c r="PWF121" s="95"/>
      <c r="PWG121" s="95"/>
      <c r="PWH121" s="95"/>
      <c r="PWI121" s="95"/>
      <c r="PWJ121" s="95"/>
      <c r="PWK121" s="95"/>
      <c r="PWL121" s="95"/>
      <c r="PWM121" s="95"/>
      <c r="PWN121" s="95"/>
      <c r="PWO121" s="95"/>
      <c r="PWP121" s="95"/>
      <c r="PWQ121" s="95"/>
      <c r="PWR121" s="95"/>
      <c r="PWS121" s="95"/>
      <c r="PWT121" s="95"/>
      <c r="PWU121" s="95"/>
      <c r="PWV121" s="95"/>
      <c r="PWW121" s="95"/>
      <c r="PWX121" s="95"/>
      <c r="PWY121" s="95"/>
      <c r="PWZ121" s="95"/>
      <c r="PXA121" s="95"/>
      <c r="PXB121" s="95"/>
      <c r="PXC121" s="95"/>
      <c r="PXD121" s="95"/>
      <c r="PXE121" s="95"/>
      <c r="PXF121" s="95"/>
      <c r="PXG121" s="95"/>
      <c r="PXH121" s="95"/>
      <c r="PXI121" s="95"/>
      <c r="PXJ121" s="95"/>
      <c r="PXK121" s="95"/>
      <c r="PXL121" s="95"/>
      <c r="PXM121" s="95"/>
      <c r="PXN121" s="95"/>
      <c r="PXO121" s="95"/>
      <c r="PXP121" s="95"/>
      <c r="PXQ121" s="95"/>
      <c r="PXR121" s="95"/>
      <c r="PXS121" s="95"/>
      <c r="PXT121" s="95"/>
      <c r="PXU121" s="95"/>
      <c r="PXV121" s="95"/>
      <c r="PXW121" s="95"/>
      <c r="PXX121" s="95"/>
      <c r="PXY121" s="95"/>
      <c r="PXZ121" s="95"/>
      <c r="PYA121" s="95"/>
      <c r="PYB121" s="95"/>
      <c r="PYC121" s="95"/>
      <c r="PYD121" s="95"/>
      <c r="PYE121" s="95"/>
      <c r="PYF121" s="95"/>
      <c r="PYG121" s="95"/>
      <c r="PYH121" s="95"/>
      <c r="PYI121" s="95"/>
      <c r="PYJ121" s="95"/>
      <c r="PYK121" s="95"/>
      <c r="PYL121" s="95"/>
      <c r="PYM121" s="95"/>
      <c r="PYN121" s="95"/>
      <c r="PYO121" s="95"/>
      <c r="PYP121" s="95"/>
      <c r="PYQ121" s="95"/>
      <c r="PYR121" s="95"/>
      <c r="PYS121" s="95"/>
      <c r="PYT121" s="95"/>
      <c r="PYU121" s="95"/>
      <c r="PYV121" s="95"/>
      <c r="PYW121" s="95"/>
      <c r="PYX121" s="95"/>
      <c r="PYY121" s="95"/>
      <c r="PYZ121" s="95"/>
      <c r="PZA121" s="95"/>
      <c r="PZB121" s="95"/>
      <c r="PZC121" s="95"/>
      <c r="PZD121" s="95"/>
      <c r="PZE121" s="95"/>
      <c r="PZF121" s="95"/>
      <c r="PZG121" s="95"/>
      <c r="PZH121" s="95"/>
      <c r="PZI121" s="95"/>
      <c r="PZJ121" s="95"/>
      <c r="PZK121" s="95"/>
      <c r="PZL121" s="95"/>
      <c r="PZM121" s="95"/>
      <c r="PZN121" s="95"/>
      <c r="PZO121" s="95"/>
      <c r="PZP121" s="95"/>
      <c r="PZQ121" s="95"/>
      <c r="PZR121" s="95"/>
      <c r="PZS121" s="95"/>
      <c r="PZT121" s="95"/>
      <c r="PZU121" s="95"/>
      <c r="PZV121" s="95"/>
      <c r="PZW121" s="95"/>
      <c r="PZX121" s="95"/>
      <c r="PZY121" s="95"/>
      <c r="PZZ121" s="95"/>
      <c r="QAA121" s="95"/>
      <c r="QAB121" s="95"/>
      <c r="QAC121" s="95"/>
      <c r="QAD121" s="95"/>
      <c r="QAE121" s="95"/>
      <c r="QAF121" s="95"/>
      <c r="QAG121" s="95"/>
      <c r="QAH121" s="95"/>
      <c r="QAI121" s="95"/>
      <c r="QAJ121" s="95"/>
      <c r="QAK121" s="95"/>
      <c r="QAL121" s="95"/>
      <c r="QAM121" s="95"/>
      <c r="QAN121" s="95"/>
      <c r="QAO121" s="95"/>
      <c r="QAP121" s="95"/>
      <c r="QAQ121" s="95"/>
      <c r="QAR121" s="95"/>
      <c r="QAS121" s="95"/>
      <c r="QAT121" s="95"/>
      <c r="QAU121" s="95"/>
      <c r="QAV121" s="95"/>
      <c r="QAW121" s="95"/>
      <c r="QAX121" s="95"/>
      <c r="QAY121" s="95"/>
      <c r="QAZ121" s="95"/>
      <c r="QBA121" s="95"/>
      <c r="QBB121" s="95"/>
      <c r="QBC121" s="95"/>
      <c r="QBD121" s="95"/>
      <c r="QBE121" s="95"/>
      <c r="QBF121" s="95"/>
      <c r="QBG121" s="95"/>
      <c r="QBH121" s="95"/>
      <c r="QBI121" s="95"/>
      <c r="QBJ121" s="95"/>
      <c r="QBK121" s="95"/>
      <c r="QBL121" s="95"/>
      <c r="QBM121" s="95"/>
      <c r="QBN121" s="95"/>
      <c r="QBO121" s="95"/>
      <c r="QBP121" s="95"/>
      <c r="QBQ121" s="95"/>
      <c r="QBR121" s="95"/>
      <c r="QBS121" s="95"/>
      <c r="QBT121" s="95"/>
      <c r="QBU121" s="95"/>
      <c r="QBV121" s="95"/>
      <c r="QBW121" s="95"/>
      <c r="QBX121" s="95"/>
      <c r="QBY121" s="95"/>
      <c r="QBZ121" s="95"/>
      <c r="QCA121" s="95"/>
      <c r="QCB121" s="95"/>
      <c r="QCC121" s="95"/>
      <c r="QCD121" s="95"/>
      <c r="QCE121" s="95"/>
      <c r="QCF121" s="95"/>
      <c r="QCG121" s="95"/>
      <c r="QCH121" s="95"/>
      <c r="QCI121" s="95"/>
      <c r="QCJ121" s="95"/>
      <c r="QCK121" s="95"/>
      <c r="QCL121" s="95"/>
      <c r="QCM121" s="95"/>
      <c r="QCN121" s="95"/>
      <c r="QCO121" s="95"/>
      <c r="QCP121" s="95"/>
      <c r="QCQ121" s="95"/>
      <c r="QCR121" s="95"/>
      <c r="QCS121" s="95"/>
      <c r="QCT121" s="95"/>
      <c r="QCU121" s="95"/>
      <c r="QCV121" s="95"/>
      <c r="QCW121" s="95"/>
      <c r="QCX121" s="95"/>
      <c r="QCY121" s="95"/>
      <c r="QCZ121" s="95"/>
      <c r="QDA121" s="95"/>
      <c r="QDB121" s="95"/>
      <c r="QDC121" s="95"/>
      <c r="QDD121" s="95"/>
      <c r="QDE121" s="95"/>
      <c r="QDF121" s="95"/>
      <c r="QDG121" s="95"/>
      <c r="QDH121" s="95"/>
      <c r="QDI121" s="95"/>
      <c r="QDJ121" s="95"/>
      <c r="QDK121" s="95"/>
      <c r="QDL121" s="95"/>
      <c r="QDM121" s="95"/>
      <c r="QDN121" s="95"/>
      <c r="QDO121" s="95"/>
      <c r="QDP121" s="95"/>
      <c r="QDQ121" s="95"/>
      <c r="QDR121" s="95"/>
      <c r="QDS121" s="95"/>
      <c r="QDT121" s="95"/>
      <c r="QDU121" s="95"/>
      <c r="QDV121" s="95"/>
      <c r="QDW121" s="95"/>
      <c r="QDX121" s="95"/>
      <c r="QDY121" s="95"/>
      <c r="QDZ121" s="95"/>
      <c r="QEA121" s="95"/>
      <c r="QEB121" s="95"/>
      <c r="QEC121" s="95"/>
      <c r="QED121" s="95"/>
      <c r="QEE121" s="95"/>
      <c r="QEF121" s="95"/>
      <c r="QEG121" s="95"/>
      <c r="QEH121" s="95"/>
      <c r="QEI121" s="95"/>
      <c r="QEJ121" s="95"/>
      <c r="QEK121" s="95"/>
      <c r="QEL121" s="95"/>
      <c r="QEM121" s="95"/>
      <c r="QEN121" s="95"/>
      <c r="QEO121" s="95"/>
      <c r="QEP121" s="95"/>
      <c r="QEQ121" s="95"/>
      <c r="QER121" s="95"/>
      <c r="QES121" s="95"/>
      <c r="QET121" s="95"/>
      <c r="QEU121" s="95"/>
      <c r="QEV121" s="95"/>
      <c r="QEW121" s="95"/>
      <c r="QEX121" s="95"/>
      <c r="QEY121" s="95"/>
      <c r="QEZ121" s="95"/>
      <c r="QFA121" s="95"/>
      <c r="QFB121" s="95"/>
      <c r="QFC121" s="95"/>
      <c r="QFD121" s="95"/>
      <c r="QFE121" s="95"/>
      <c r="QFF121" s="95"/>
      <c r="QFG121" s="95"/>
      <c r="QFH121" s="95"/>
      <c r="QFI121" s="95"/>
      <c r="QFJ121" s="95"/>
      <c r="QFK121" s="95"/>
      <c r="QFL121" s="95"/>
      <c r="QFM121" s="95"/>
      <c r="QFN121" s="95"/>
      <c r="QFO121" s="95"/>
      <c r="QFP121" s="95"/>
      <c r="QFQ121" s="95"/>
      <c r="QFR121" s="95"/>
      <c r="QFS121" s="95"/>
      <c r="QFT121" s="95"/>
      <c r="QFU121" s="95"/>
      <c r="QFV121" s="95"/>
      <c r="QFW121" s="95"/>
      <c r="QFX121" s="95"/>
      <c r="QFY121" s="95"/>
      <c r="QFZ121" s="95"/>
      <c r="QGA121" s="95"/>
      <c r="QGB121" s="95"/>
      <c r="QGC121" s="95"/>
      <c r="QGD121" s="95"/>
      <c r="QGE121" s="95"/>
      <c r="QGF121" s="95"/>
      <c r="QGG121" s="95"/>
      <c r="QGH121" s="95"/>
      <c r="QGI121" s="95"/>
      <c r="QGJ121" s="95"/>
      <c r="QGK121" s="95"/>
      <c r="QGL121" s="95"/>
      <c r="QGM121" s="95"/>
      <c r="QGN121" s="95"/>
      <c r="QGO121" s="95"/>
      <c r="QGP121" s="95"/>
      <c r="QGQ121" s="95"/>
      <c r="QGR121" s="95"/>
      <c r="QGS121" s="95"/>
      <c r="QGT121" s="95"/>
      <c r="QGU121" s="95"/>
      <c r="QGV121" s="95"/>
      <c r="QGW121" s="95"/>
      <c r="QGX121" s="95"/>
      <c r="QGY121" s="95"/>
      <c r="QGZ121" s="95"/>
      <c r="QHA121" s="95"/>
      <c r="QHB121" s="95"/>
      <c r="QHC121" s="95"/>
      <c r="QHD121" s="95"/>
      <c r="QHE121" s="95"/>
      <c r="QHF121" s="95"/>
      <c r="QHG121" s="95"/>
      <c r="QHH121" s="95"/>
      <c r="QHI121" s="95"/>
      <c r="QHJ121" s="95"/>
      <c r="QHK121" s="95"/>
      <c r="QHL121" s="95"/>
      <c r="QHM121" s="95"/>
      <c r="QHN121" s="95"/>
      <c r="QHO121" s="95"/>
      <c r="QHP121" s="95"/>
      <c r="QHQ121" s="95"/>
      <c r="QHR121" s="95"/>
      <c r="QHS121" s="95"/>
      <c r="QHT121" s="95"/>
      <c r="QHU121" s="95"/>
      <c r="QHV121" s="95"/>
      <c r="QHW121" s="95"/>
      <c r="QHX121" s="95"/>
      <c r="QHY121" s="95"/>
      <c r="QHZ121" s="95"/>
      <c r="QIA121" s="95"/>
      <c r="QIB121" s="95"/>
      <c r="QIC121" s="95"/>
      <c r="QID121" s="95"/>
      <c r="QIE121" s="95"/>
      <c r="QIF121" s="95"/>
      <c r="QIG121" s="95"/>
      <c r="QIH121" s="95"/>
      <c r="QII121" s="95"/>
      <c r="QIJ121" s="95"/>
      <c r="QIK121" s="95"/>
      <c r="QIL121" s="95"/>
      <c r="QIM121" s="95"/>
      <c r="QIN121" s="95"/>
      <c r="QIO121" s="95"/>
      <c r="QIP121" s="95"/>
      <c r="QIQ121" s="95"/>
      <c r="QIR121" s="95"/>
      <c r="QIS121" s="95"/>
      <c r="QIT121" s="95"/>
      <c r="QIU121" s="95"/>
      <c r="QIV121" s="95"/>
      <c r="QIW121" s="95"/>
      <c r="QIX121" s="95"/>
      <c r="QIY121" s="95"/>
      <c r="QIZ121" s="95"/>
      <c r="QJA121" s="95"/>
      <c r="QJB121" s="95"/>
      <c r="QJC121" s="95"/>
      <c r="QJD121" s="95"/>
      <c r="QJE121" s="95"/>
      <c r="QJF121" s="95"/>
      <c r="QJG121" s="95"/>
      <c r="QJH121" s="95"/>
      <c r="QJI121" s="95"/>
      <c r="QJJ121" s="95"/>
      <c r="QJK121" s="95"/>
      <c r="QJL121" s="95"/>
      <c r="QJM121" s="95"/>
      <c r="QJN121" s="95"/>
      <c r="QJO121" s="95"/>
      <c r="QJP121" s="95"/>
      <c r="QJQ121" s="95"/>
      <c r="QJR121" s="95"/>
      <c r="QJS121" s="95"/>
      <c r="QJT121" s="95"/>
      <c r="QJU121" s="95"/>
      <c r="QJV121" s="95"/>
      <c r="QJW121" s="95"/>
      <c r="QJX121" s="95"/>
      <c r="QJY121" s="95"/>
      <c r="QJZ121" s="95"/>
      <c r="QKA121" s="95"/>
      <c r="QKB121" s="95"/>
      <c r="QKC121" s="95"/>
      <c r="QKD121" s="95"/>
      <c r="QKE121" s="95"/>
      <c r="QKF121" s="95"/>
      <c r="QKG121" s="95"/>
      <c r="QKH121" s="95"/>
      <c r="QKI121" s="95"/>
      <c r="QKJ121" s="95"/>
      <c r="QKK121" s="95"/>
      <c r="QKL121" s="95"/>
      <c r="QKM121" s="95"/>
      <c r="QKN121" s="95"/>
      <c r="QKO121" s="95"/>
      <c r="QKP121" s="95"/>
      <c r="QKQ121" s="95"/>
      <c r="QKR121" s="95"/>
      <c r="QKS121" s="95"/>
      <c r="QKT121" s="95"/>
      <c r="QKU121" s="95"/>
      <c r="QKV121" s="95"/>
      <c r="QKW121" s="95"/>
      <c r="QKX121" s="95"/>
      <c r="QKY121" s="95"/>
      <c r="QKZ121" s="95"/>
      <c r="QLA121" s="95"/>
      <c r="QLB121" s="95"/>
      <c r="QLC121" s="95"/>
      <c r="QLD121" s="95"/>
      <c r="QLE121" s="95"/>
      <c r="QLF121" s="95"/>
      <c r="QLG121" s="95"/>
      <c r="QLH121" s="95"/>
      <c r="QLI121" s="95"/>
      <c r="QLJ121" s="95"/>
      <c r="QLK121" s="95"/>
      <c r="QLL121" s="95"/>
      <c r="QLM121" s="95"/>
      <c r="QLN121" s="95"/>
      <c r="QLO121" s="95"/>
      <c r="QLP121" s="95"/>
      <c r="QLQ121" s="95"/>
      <c r="QLR121" s="95"/>
      <c r="QLS121" s="95"/>
      <c r="QLT121" s="95"/>
      <c r="QLU121" s="95"/>
      <c r="QLV121" s="95"/>
      <c r="QLW121" s="95"/>
      <c r="QLX121" s="95"/>
      <c r="QLY121" s="95"/>
      <c r="QLZ121" s="95"/>
      <c r="QMA121" s="95"/>
      <c r="QMB121" s="95"/>
      <c r="QMC121" s="95"/>
      <c r="QMD121" s="95"/>
      <c r="QME121" s="95"/>
      <c r="QMF121" s="95"/>
      <c r="QMG121" s="95"/>
      <c r="QMH121" s="95"/>
      <c r="QMI121" s="95"/>
      <c r="QMJ121" s="95"/>
      <c r="QMK121" s="95"/>
      <c r="QML121" s="95"/>
      <c r="QMM121" s="95"/>
      <c r="QMN121" s="95"/>
      <c r="QMO121" s="95"/>
      <c r="QMP121" s="95"/>
      <c r="QMQ121" s="95"/>
      <c r="QMR121" s="95"/>
      <c r="QMS121" s="95"/>
      <c r="QMT121" s="95"/>
      <c r="QMU121" s="95"/>
      <c r="QMV121" s="95"/>
      <c r="QMW121" s="95"/>
      <c r="QMX121" s="95"/>
      <c r="QMY121" s="95"/>
      <c r="QMZ121" s="95"/>
      <c r="QNA121" s="95"/>
      <c r="QNB121" s="95"/>
      <c r="QNC121" s="95"/>
      <c r="QND121" s="95"/>
      <c r="QNE121" s="95"/>
      <c r="QNF121" s="95"/>
      <c r="QNG121" s="95"/>
      <c r="QNH121" s="95"/>
      <c r="QNI121" s="95"/>
      <c r="QNJ121" s="95"/>
      <c r="QNK121" s="95"/>
      <c r="QNL121" s="95"/>
      <c r="QNM121" s="95"/>
      <c r="QNN121" s="95"/>
      <c r="QNO121" s="95"/>
      <c r="QNP121" s="95"/>
      <c r="QNQ121" s="95"/>
      <c r="QNR121" s="95"/>
      <c r="QNS121" s="95"/>
      <c r="QNT121" s="95"/>
      <c r="QNU121" s="95"/>
      <c r="QNV121" s="95"/>
      <c r="QNW121" s="95"/>
      <c r="QNX121" s="95"/>
      <c r="QNY121" s="95"/>
      <c r="QNZ121" s="95"/>
      <c r="QOA121" s="95"/>
      <c r="QOB121" s="95"/>
      <c r="QOC121" s="95"/>
      <c r="QOD121" s="95"/>
      <c r="QOE121" s="95"/>
      <c r="QOF121" s="95"/>
      <c r="QOG121" s="95"/>
      <c r="QOH121" s="95"/>
      <c r="QOI121" s="95"/>
      <c r="QOJ121" s="95"/>
      <c r="QOK121" s="95"/>
      <c r="QOL121" s="95"/>
      <c r="QOM121" s="95"/>
      <c r="QON121" s="95"/>
      <c r="QOO121" s="95"/>
      <c r="QOP121" s="95"/>
      <c r="QOQ121" s="95"/>
      <c r="QOR121" s="95"/>
      <c r="QOS121" s="95"/>
      <c r="QOT121" s="95"/>
      <c r="QOU121" s="95"/>
      <c r="QOV121" s="95"/>
      <c r="QOW121" s="95"/>
      <c r="QOX121" s="95"/>
      <c r="QOY121" s="95"/>
      <c r="QOZ121" s="95"/>
      <c r="QPA121" s="95"/>
      <c r="QPB121" s="95"/>
      <c r="QPC121" s="95"/>
      <c r="QPD121" s="95"/>
      <c r="QPE121" s="95"/>
      <c r="QPF121" s="95"/>
      <c r="QPG121" s="95"/>
      <c r="QPH121" s="95"/>
      <c r="QPI121" s="95"/>
      <c r="QPJ121" s="95"/>
      <c r="QPK121" s="95"/>
      <c r="QPL121" s="95"/>
      <c r="QPM121" s="95"/>
      <c r="QPN121" s="95"/>
      <c r="QPO121" s="95"/>
      <c r="QPP121" s="95"/>
      <c r="QPQ121" s="95"/>
      <c r="QPR121" s="95"/>
      <c r="QPS121" s="95"/>
      <c r="QPT121" s="95"/>
      <c r="QPU121" s="95"/>
      <c r="QPV121" s="95"/>
      <c r="QPW121" s="95"/>
      <c r="QPX121" s="95"/>
      <c r="QPY121" s="95"/>
      <c r="QPZ121" s="95"/>
      <c r="QQA121" s="95"/>
      <c r="QQB121" s="95"/>
      <c r="QQC121" s="95"/>
      <c r="QQD121" s="95"/>
      <c r="QQE121" s="95"/>
      <c r="QQF121" s="95"/>
      <c r="QQG121" s="95"/>
      <c r="QQH121" s="95"/>
      <c r="QQI121" s="95"/>
      <c r="QQJ121" s="95"/>
      <c r="QQK121" s="95"/>
      <c r="QQL121" s="95"/>
      <c r="QQM121" s="95"/>
      <c r="QQN121" s="95"/>
      <c r="QQO121" s="95"/>
      <c r="QQP121" s="95"/>
      <c r="QQQ121" s="95"/>
      <c r="QQR121" s="95"/>
      <c r="QQS121" s="95"/>
      <c r="QQT121" s="95"/>
      <c r="QQU121" s="95"/>
      <c r="QQV121" s="95"/>
      <c r="QQW121" s="95"/>
      <c r="QQX121" s="95"/>
      <c r="QQY121" s="95"/>
      <c r="QQZ121" s="95"/>
      <c r="QRA121" s="95"/>
      <c r="QRB121" s="95"/>
      <c r="QRC121" s="95"/>
      <c r="QRD121" s="95"/>
      <c r="QRE121" s="95"/>
      <c r="QRF121" s="95"/>
      <c r="QRG121" s="95"/>
      <c r="QRH121" s="95"/>
      <c r="QRI121" s="95"/>
      <c r="QRJ121" s="95"/>
      <c r="QRK121" s="95"/>
      <c r="QRL121" s="95"/>
      <c r="QRM121" s="95"/>
      <c r="QRN121" s="95"/>
      <c r="QRO121" s="95"/>
      <c r="QRP121" s="95"/>
      <c r="QRQ121" s="95"/>
      <c r="QRR121" s="95"/>
      <c r="QRS121" s="95"/>
      <c r="QRT121" s="95"/>
      <c r="QRU121" s="95"/>
      <c r="QRV121" s="95"/>
      <c r="QRW121" s="95"/>
      <c r="QRX121" s="95"/>
      <c r="QRY121" s="95"/>
      <c r="QRZ121" s="95"/>
      <c r="QSA121" s="95"/>
      <c r="QSB121" s="95"/>
      <c r="QSC121" s="95"/>
      <c r="QSD121" s="95"/>
      <c r="QSE121" s="95"/>
      <c r="QSF121" s="95"/>
      <c r="QSG121" s="95"/>
      <c r="QSH121" s="95"/>
      <c r="QSI121" s="95"/>
      <c r="QSJ121" s="95"/>
      <c r="QSK121" s="95"/>
      <c r="QSL121" s="95"/>
      <c r="QSM121" s="95"/>
      <c r="QSN121" s="95"/>
      <c r="QSO121" s="95"/>
      <c r="QSP121" s="95"/>
      <c r="QSQ121" s="95"/>
      <c r="QSR121" s="95"/>
      <c r="QSS121" s="95"/>
      <c r="QST121" s="95"/>
      <c r="QSU121" s="95"/>
      <c r="QSV121" s="95"/>
      <c r="QSW121" s="95"/>
      <c r="QSX121" s="95"/>
      <c r="QSY121" s="95"/>
      <c r="QSZ121" s="95"/>
      <c r="QTA121" s="95"/>
      <c r="QTB121" s="95"/>
      <c r="QTC121" s="95"/>
      <c r="QTD121" s="95"/>
      <c r="QTE121" s="95"/>
      <c r="QTF121" s="95"/>
      <c r="QTG121" s="95"/>
      <c r="QTH121" s="95"/>
      <c r="QTI121" s="95"/>
      <c r="QTJ121" s="95"/>
      <c r="QTK121" s="95"/>
      <c r="QTL121" s="95"/>
      <c r="QTM121" s="95"/>
      <c r="QTN121" s="95"/>
      <c r="QTO121" s="95"/>
      <c r="QTP121" s="95"/>
      <c r="QTQ121" s="95"/>
      <c r="QTR121" s="95"/>
      <c r="QTS121" s="95"/>
      <c r="QTT121" s="95"/>
      <c r="QTU121" s="95"/>
      <c r="QTV121" s="95"/>
      <c r="QTW121" s="95"/>
      <c r="QTX121" s="95"/>
      <c r="QTY121" s="95"/>
      <c r="QTZ121" s="95"/>
      <c r="QUA121" s="95"/>
      <c r="QUB121" s="95"/>
      <c r="QUC121" s="95"/>
      <c r="QUD121" s="95"/>
      <c r="QUE121" s="95"/>
      <c r="QUF121" s="95"/>
      <c r="QUG121" s="95"/>
      <c r="QUH121" s="95"/>
      <c r="QUI121" s="95"/>
      <c r="QUJ121" s="95"/>
      <c r="QUK121" s="95"/>
      <c r="QUL121" s="95"/>
      <c r="QUM121" s="95"/>
      <c r="QUN121" s="95"/>
      <c r="QUO121" s="95"/>
      <c r="QUP121" s="95"/>
      <c r="QUQ121" s="95"/>
      <c r="QUR121" s="95"/>
      <c r="QUS121" s="95"/>
      <c r="QUT121" s="95"/>
      <c r="QUU121" s="95"/>
      <c r="QUV121" s="95"/>
      <c r="QUW121" s="95"/>
      <c r="QUX121" s="95"/>
      <c r="QUY121" s="95"/>
      <c r="QUZ121" s="95"/>
      <c r="QVA121" s="95"/>
      <c r="QVB121" s="95"/>
      <c r="QVC121" s="95"/>
      <c r="QVD121" s="95"/>
      <c r="QVE121" s="95"/>
      <c r="QVF121" s="95"/>
      <c r="QVG121" s="95"/>
      <c r="QVH121" s="95"/>
      <c r="QVI121" s="95"/>
      <c r="QVJ121" s="95"/>
      <c r="QVK121" s="95"/>
      <c r="QVL121" s="95"/>
      <c r="QVM121" s="95"/>
      <c r="QVN121" s="95"/>
      <c r="QVO121" s="95"/>
      <c r="QVP121" s="95"/>
      <c r="QVQ121" s="95"/>
      <c r="QVR121" s="95"/>
      <c r="QVS121" s="95"/>
      <c r="QVT121" s="95"/>
      <c r="QVU121" s="95"/>
      <c r="QVV121" s="95"/>
      <c r="QVW121" s="95"/>
      <c r="QVX121" s="95"/>
      <c r="QVY121" s="95"/>
      <c r="QVZ121" s="95"/>
      <c r="QWA121" s="95"/>
      <c r="QWB121" s="95"/>
      <c r="QWC121" s="95"/>
      <c r="QWD121" s="95"/>
      <c r="QWE121" s="95"/>
      <c r="QWF121" s="95"/>
      <c r="QWG121" s="95"/>
      <c r="QWH121" s="95"/>
      <c r="QWI121" s="95"/>
      <c r="QWJ121" s="95"/>
      <c r="QWK121" s="95"/>
      <c r="QWL121" s="95"/>
      <c r="QWM121" s="95"/>
      <c r="QWN121" s="95"/>
      <c r="QWO121" s="95"/>
      <c r="QWP121" s="95"/>
      <c r="QWQ121" s="95"/>
      <c r="QWR121" s="95"/>
      <c r="QWS121" s="95"/>
      <c r="QWT121" s="95"/>
      <c r="QWU121" s="95"/>
      <c r="QWV121" s="95"/>
      <c r="QWW121" s="95"/>
      <c r="QWX121" s="95"/>
      <c r="QWY121" s="95"/>
      <c r="QWZ121" s="95"/>
      <c r="QXA121" s="95"/>
      <c r="QXB121" s="95"/>
      <c r="QXC121" s="95"/>
      <c r="QXD121" s="95"/>
      <c r="QXE121" s="95"/>
      <c r="QXF121" s="95"/>
      <c r="QXG121" s="95"/>
      <c r="QXH121" s="95"/>
      <c r="QXI121" s="95"/>
      <c r="QXJ121" s="95"/>
      <c r="QXK121" s="95"/>
      <c r="QXL121" s="95"/>
      <c r="QXM121" s="95"/>
      <c r="QXN121" s="95"/>
      <c r="QXO121" s="95"/>
      <c r="QXP121" s="95"/>
      <c r="QXQ121" s="95"/>
      <c r="QXR121" s="95"/>
      <c r="QXS121" s="95"/>
      <c r="QXT121" s="95"/>
      <c r="QXU121" s="95"/>
      <c r="QXV121" s="95"/>
      <c r="QXW121" s="95"/>
      <c r="QXX121" s="95"/>
      <c r="QXY121" s="95"/>
      <c r="QXZ121" s="95"/>
      <c r="QYA121" s="95"/>
      <c r="QYB121" s="95"/>
      <c r="QYC121" s="95"/>
      <c r="QYD121" s="95"/>
      <c r="QYE121" s="95"/>
      <c r="QYF121" s="95"/>
      <c r="QYG121" s="95"/>
      <c r="QYH121" s="95"/>
      <c r="QYI121" s="95"/>
      <c r="QYJ121" s="95"/>
      <c r="QYK121" s="95"/>
      <c r="QYL121" s="95"/>
      <c r="QYM121" s="95"/>
      <c r="QYN121" s="95"/>
      <c r="QYO121" s="95"/>
      <c r="QYP121" s="95"/>
      <c r="QYQ121" s="95"/>
      <c r="QYR121" s="95"/>
      <c r="QYS121" s="95"/>
      <c r="QYT121" s="95"/>
      <c r="QYU121" s="95"/>
      <c r="QYV121" s="95"/>
      <c r="QYW121" s="95"/>
      <c r="QYX121" s="95"/>
      <c r="QYY121" s="95"/>
      <c r="QYZ121" s="95"/>
      <c r="QZA121" s="95"/>
      <c r="QZB121" s="95"/>
      <c r="QZC121" s="95"/>
      <c r="QZD121" s="95"/>
      <c r="QZE121" s="95"/>
      <c r="QZF121" s="95"/>
      <c r="QZG121" s="95"/>
      <c r="QZH121" s="95"/>
      <c r="QZI121" s="95"/>
      <c r="QZJ121" s="95"/>
      <c r="QZK121" s="95"/>
      <c r="QZL121" s="95"/>
      <c r="QZM121" s="95"/>
      <c r="QZN121" s="95"/>
      <c r="QZO121" s="95"/>
      <c r="QZP121" s="95"/>
      <c r="QZQ121" s="95"/>
      <c r="QZR121" s="95"/>
      <c r="QZS121" s="95"/>
      <c r="QZT121" s="95"/>
      <c r="QZU121" s="95"/>
      <c r="QZV121" s="95"/>
      <c r="QZW121" s="95"/>
      <c r="QZX121" s="95"/>
      <c r="QZY121" s="95"/>
      <c r="QZZ121" s="95"/>
      <c r="RAA121" s="95"/>
      <c r="RAB121" s="95"/>
      <c r="RAC121" s="95"/>
      <c r="RAD121" s="95"/>
      <c r="RAE121" s="95"/>
      <c r="RAF121" s="95"/>
      <c r="RAG121" s="95"/>
      <c r="RAH121" s="95"/>
      <c r="RAI121" s="95"/>
      <c r="RAJ121" s="95"/>
      <c r="RAK121" s="95"/>
      <c r="RAL121" s="95"/>
      <c r="RAM121" s="95"/>
      <c r="RAN121" s="95"/>
      <c r="RAO121" s="95"/>
      <c r="RAP121" s="95"/>
      <c r="RAQ121" s="95"/>
      <c r="RAR121" s="95"/>
      <c r="RAS121" s="95"/>
      <c r="RAT121" s="95"/>
      <c r="RAU121" s="95"/>
      <c r="RAV121" s="95"/>
      <c r="RAW121" s="95"/>
      <c r="RAX121" s="95"/>
      <c r="RAY121" s="95"/>
      <c r="RAZ121" s="95"/>
      <c r="RBA121" s="95"/>
      <c r="RBB121" s="95"/>
      <c r="RBC121" s="95"/>
      <c r="RBD121" s="95"/>
      <c r="RBE121" s="95"/>
      <c r="RBF121" s="95"/>
      <c r="RBG121" s="95"/>
      <c r="RBH121" s="95"/>
      <c r="RBI121" s="95"/>
      <c r="RBJ121" s="95"/>
      <c r="RBK121" s="95"/>
      <c r="RBL121" s="95"/>
      <c r="RBM121" s="95"/>
      <c r="RBN121" s="95"/>
      <c r="RBO121" s="95"/>
      <c r="RBP121" s="95"/>
      <c r="RBQ121" s="95"/>
      <c r="RBR121" s="95"/>
      <c r="RBS121" s="95"/>
      <c r="RBT121" s="95"/>
      <c r="RBU121" s="95"/>
      <c r="RBV121" s="95"/>
      <c r="RBW121" s="95"/>
      <c r="RBX121" s="95"/>
      <c r="RBY121" s="95"/>
      <c r="RBZ121" s="95"/>
      <c r="RCA121" s="95"/>
      <c r="RCB121" s="95"/>
      <c r="RCC121" s="95"/>
      <c r="RCD121" s="95"/>
      <c r="RCE121" s="95"/>
      <c r="RCF121" s="95"/>
      <c r="RCG121" s="95"/>
      <c r="RCH121" s="95"/>
      <c r="RCI121" s="95"/>
      <c r="RCJ121" s="95"/>
      <c r="RCK121" s="95"/>
      <c r="RCL121" s="95"/>
      <c r="RCM121" s="95"/>
      <c r="RCN121" s="95"/>
      <c r="RCO121" s="95"/>
      <c r="RCP121" s="95"/>
      <c r="RCQ121" s="95"/>
      <c r="RCR121" s="95"/>
      <c r="RCS121" s="95"/>
      <c r="RCT121" s="95"/>
      <c r="RCU121" s="95"/>
      <c r="RCV121" s="95"/>
      <c r="RCW121" s="95"/>
      <c r="RCX121" s="95"/>
      <c r="RCY121" s="95"/>
      <c r="RCZ121" s="95"/>
      <c r="RDA121" s="95"/>
      <c r="RDB121" s="95"/>
      <c r="RDC121" s="95"/>
      <c r="RDD121" s="95"/>
      <c r="RDE121" s="95"/>
      <c r="RDF121" s="95"/>
      <c r="RDG121" s="95"/>
      <c r="RDH121" s="95"/>
      <c r="RDI121" s="95"/>
      <c r="RDJ121" s="95"/>
      <c r="RDK121" s="95"/>
      <c r="RDL121" s="95"/>
      <c r="RDM121" s="95"/>
      <c r="RDN121" s="95"/>
      <c r="RDO121" s="95"/>
      <c r="RDP121" s="95"/>
      <c r="RDQ121" s="95"/>
      <c r="RDR121" s="95"/>
      <c r="RDS121" s="95"/>
      <c r="RDT121" s="95"/>
      <c r="RDU121" s="95"/>
      <c r="RDV121" s="95"/>
      <c r="RDW121" s="95"/>
      <c r="RDX121" s="95"/>
      <c r="RDY121" s="95"/>
      <c r="RDZ121" s="95"/>
      <c r="REA121" s="95"/>
      <c r="REB121" s="95"/>
      <c r="REC121" s="95"/>
      <c r="RED121" s="95"/>
      <c r="REE121" s="95"/>
      <c r="REF121" s="95"/>
      <c r="REG121" s="95"/>
      <c r="REH121" s="95"/>
      <c r="REI121" s="95"/>
      <c r="REJ121" s="95"/>
      <c r="REK121" s="95"/>
      <c r="REL121" s="95"/>
      <c r="REM121" s="95"/>
      <c r="REN121" s="95"/>
      <c r="REO121" s="95"/>
      <c r="REP121" s="95"/>
      <c r="REQ121" s="95"/>
      <c r="RER121" s="95"/>
      <c r="RES121" s="95"/>
      <c r="RET121" s="95"/>
      <c r="REU121" s="95"/>
      <c r="REV121" s="95"/>
      <c r="REW121" s="95"/>
      <c r="REX121" s="95"/>
      <c r="REY121" s="95"/>
      <c r="REZ121" s="95"/>
      <c r="RFA121" s="95"/>
      <c r="RFB121" s="95"/>
      <c r="RFC121" s="95"/>
      <c r="RFD121" s="95"/>
      <c r="RFE121" s="95"/>
      <c r="RFF121" s="95"/>
      <c r="RFG121" s="95"/>
      <c r="RFH121" s="95"/>
      <c r="RFI121" s="95"/>
      <c r="RFJ121" s="95"/>
      <c r="RFK121" s="95"/>
      <c r="RFL121" s="95"/>
      <c r="RFM121" s="95"/>
      <c r="RFN121" s="95"/>
      <c r="RFO121" s="95"/>
      <c r="RFP121" s="95"/>
      <c r="RFQ121" s="95"/>
      <c r="RFR121" s="95"/>
      <c r="RFS121" s="95"/>
      <c r="RFT121" s="95"/>
      <c r="RFU121" s="95"/>
      <c r="RFV121" s="95"/>
      <c r="RFW121" s="95"/>
      <c r="RFX121" s="95"/>
      <c r="RFY121" s="95"/>
      <c r="RFZ121" s="95"/>
      <c r="RGA121" s="95"/>
      <c r="RGB121" s="95"/>
      <c r="RGC121" s="95"/>
      <c r="RGD121" s="95"/>
      <c r="RGE121" s="95"/>
      <c r="RGF121" s="95"/>
      <c r="RGG121" s="95"/>
      <c r="RGH121" s="95"/>
      <c r="RGI121" s="95"/>
      <c r="RGJ121" s="95"/>
      <c r="RGK121" s="95"/>
      <c r="RGL121" s="95"/>
      <c r="RGM121" s="95"/>
      <c r="RGN121" s="95"/>
      <c r="RGO121" s="95"/>
      <c r="RGP121" s="95"/>
      <c r="RGQ121" s="95"/>
      <c r="RGR121" s="95"/>
      <c r="RGS121" s="95"/>
      <c r="RGT121" s="95"/>
      <c r="RGU121" s="95"/>
      <c r="RGV121" s="95"/>
      <c r="RGW121" s="95"/>
      <c r="RGX121" s="95"/>
      <c r="RGY121" s="95"/>
      <c r="RGZ121" s="95"/>
      <c r="RHA121" s="95"/>
      <c r="RHB121" s="95"/>
      <c r="RHC121" s="95"/>
      <c r="RHD121" s="95"/>
      <c r="RHE121" s="95"/>
      <c r="RHF121" s="95"/>
      <c r="RHG121" s="95"/>
      <c r="RHH121" s="95"/>
      <c r="RHI121" s="95"/>
      <c r="RHJ121" s="95"/>
      <c r="RHK121" s="95"/>
      <c r="RHL121" s="95"/>
      <c r="RHM121" s="95"/>
      <c r="RHN121" s="95"/>
      <c r="RHO121" s="95"/>
      <c r="RHP121" s="95"/>
      <c r="RHQ121" s="95"/>
      <c r="RHR121" s="95"/>
      <c r="RHS121" s="95"/>
      <c r="RHT121" s="95"/>
      <c r="RHU121" s="95"/>
      <c r="RHV121" s="95"/>
      <c r="RHW121" s="95"/>
      <c r="RHX121" s="95"/>
      <c r="RHY121" s="95"/>
      <c r="RHZ121" s="95"/>
      <c r="RIA121" s="95"/>
      <c r="RIB121" s="95"/>
      <c r="RIC121" s="95"/>
      <c r="RID121" s="95"/>
      <c r="RIE121" s="95"/>
      <c r="RIF121" s="95"/>
      <c r="RIG121" s="95"/>
      <c r="RIH121" s="95"/>
      <c r="RII121" s="95"/>
      <c r="RIJ121" s="95"/>
      <c r="RIK121" s="95"/>
      <c r="RIL121" s="95"/>
      <c r="RIM121" s="95"/>
      <c r="RIN121" s="95"/>
      <c r="RIO121" s="95"/>
      <c r="RIP121" s="95"/>
      <c r="RIQ121" s="95"/>
      <c r="RIR121" s="95"/>
      <c r="RIS121" s="95"/>
      <c r="RIT121" s="95"/>
      <c r="RIU121" s="95"/>
      <c r="RIV121" s="95"/>
      <c r="RIW121" s="95"/>
      <c r="RIX121" s="95"/>
      <c r="RIY121" s="95"/>
      <c r="RIZ121" s="95"/>
      <c r="RJA121" s="95"/>
      <c r="RJB121" s="95"/>
      <c r="RJC121" s="95"/>
      <c r="RJD121" s="95"/>
      <c r="RJE121" s="95"/>
      <c r="RJF121" s="95"/>
      <c r="RJG121" s="95"/>
      <c r="RJH121" s="95"/>
      <c r="RJI121" s="95"/>
      <c r="RJJ121" s="95"/>
      <c r="RJK121" s="95"/>
      <c r="RJL121" s="95"/>
      <c r="RJM121" s="95"/>
      <c r="RJN121" s="95"/>
      <c r="RJO121" s="95"/>
      <c r="RJP121" s="95"/>
      <c r="RJQ121" s="95"/>
      <c r="RJR121" s="95"/>
      <c r="RJS121" s="95"/>
      <c r="RJT121" s="95"/>
      <c r="RJU121" s="95"/>
      <c r="RJV121" s="95"/>
      <c r="RJW121" s="95"/>
      <c r="RJX121" s="95"/>
      <c r="RJY121" s="95"/>
      <c r="RJZ121" s="95"/>
      <c r="RKA121" s="95"/>
      <c r="RKB121" s="95"/>
      <c r="RKC121" s="95"/>
      <c r="RKD121" s="95"/>
      <c r="RKE121" s="95"/>
      <c r="RKF121" s="95"/>
      <c r="RKG121" s="95"/>
      <c r="RKH121" s="95"/>
      <c r="RKI121" s="95"/>
      <c r="RKJ121" s="95"/>
      <c r="RKK121" s="95"/>
      <c r="RKL121" s="95"/>
      <c r="RKM121" s="95"/>
      <c r="RKN121" s="95"/>
      <c r="RKO121" s="95"/>
      <c r="RKP121" s="95"/>
      <c r="RKQ121" s="95"/>
      <c r="RKR121" s="95"/>
      <c r="RKS121" s="95"/>
      <c r="RKT121" s="95"/>
      <c r="RKU121" s="95"/>
      <c r="RKV121" s="95"/>
      <c r="RKW121" s="95"/>
      <c r="RKX121" s="95"/>
      <c r="RKY121" s="95"/>
      <c r="RKZ121" s="95"/>
      <c r="RLA121" s="95"/>
      <c r="RLB121" s="95"/>
      <c r="RLC121" s="95"/>
      <c r="RLD121" s="95"/>
      <c r="RLE121" s="95"/>
      <c r="RLF121" s="95"/>
      <c r="RLG121" s="95"/>
      <c r="RLH121" s="95"/>
      <c r="RLI121" s="95"/>
      <c r="RLJ121" s="95"/>
      <c r="RLK121" s="95"/>
      <c r="RLL121" s="95"/>
      <c r="RLM121" s="95"/>
      <c r="RLN121" s="95"/>
      <c r="RLO121" s="95"/>
      <c r="RLP121" s="95"/>
      <c r="RLQ121" s="95"/>
      <c r="RLR121" s="95"/>
      <c r="RLS121" s="95"/>
      <c r="RLT121" s="95"/>
      <c r="RLU121" s="95"/>
      <c r="RLV121" s="95"/>
      <c r="RLW121" s="95"/>
      <c r="RLX121" s="95"/>
      <c r="RLY121" s="95"/>
      <c r="RLZ121" s="95"/>
      <c r="RMA121" s="95"/>
      <c r="RMB121" s="95"/>
      <c r="RMC121" s="95"/>
      <c r="RMD121" s="95"/>
      <c r="RME121" s="95"/>
      <c r="RMF121" s="95"/>
      <c r="RMG121" s="95"/>
      <c r="RMH121" s="95"/>
      <c r="RMI121" s="95"/>
      <c r="RMJ121" s="95"/>
      <c r="RMK121" s="95"/>
      <c r="RML121" s="95"/>
      <c r="RMM121" s="95"/>
      <c r="RMN121" s="95"/>
      <c r="RMO121" s="95"/>
      <c r="RMP121" s="95"/>
      <c r="RMQ121" s="95"/>
      <c r="RMR121" s="95"/>
      <c r="RMS121" s="95"/>
      <c r="RMT121" s="95"/>
      <c r="RMU121" s="95"/>
      <c r="RMV121" s="95"/>
      <c r="RMW121" s="95"/>
      <c r="RMX121" s="95"/>
      <c r="RMY121" s="95"/>
      <c r="RMZ121" s="95"/>
      <c r="RNA121" s="95"/>
      <c r="RNB121" s="95"/>
      <c r="RNC121" s="95"/>
      <c r="RND121" s="95"/>
      <c r="RNE121" s="95"/>
      <c r="RNF121" s="95"/>
      <c r="RNG121" s="95"/>
      <c r="RNH121" s="95"/>
      <c r="RNI121" s="95"/>
      <c r="RNJ121" s="95"/>
      <c r="RNK121" s="95"/>
      <c r="RNL121" s="95"/>
      <c r="RNM121" s="95"/>
      <c r="RNN121" s="95"/>
      <c r="RNO121" s="95"/>
      <c r="RNP121" s="95"/>
      <c r="RNQ121" s="95"/>
      <c r="RNR121" s="95"/>
      <c r="RNS121" s="95"/>
      <c r="RNT121" s="95"/>
      <c r="RNU121" s="95"/>
      <c r="RNV121" s="95"/>
      <c r="RNW121" s="95"/>
      <c r="RNX121" s="95"/>
      <c r="RNY121" s="95"/>
      <c r="RNZ121" s="95"/>
      <c r="ROA121" s="95"/>
      <c r="ROB121" s="95"/>
      <c r="ROC121" s="95"/>
      <c r="ROD121" s="95"/>
      <c r="ROE121" s="95"/>
      <c r="ROF121" s="95"/>
      <c r="ROG121" s="95"/>
      <c r="ROH121" s="95"/>
      <c r="ROI121" s="95"/>
      <c r="ROJ121" s="95"/>
      <c r="ROK121" s="95"/>
      <c r="ROL121" s="95"/>
      <c r="ROM121" s="95"/>
      <c r="RON121" s="95"/>
      <c r="ROO121" s="95"/>
      <c r="ROP121" s="95"/>
      <c r="ROQ121" s="95"/>
      <c r="ROR121" s="95"/>
      <c r="ROS121" s="95"/>
      <c r="ROT121" s="95"/>
      <c r="ROU121" s="95"/>
      <c r="ROV121" s="95"/>
      <c r="ROW121" s="95"/>
      <c r="ROX121" s="95"/>
      <c r="ROY121" s="95"/>
      <c r="ROZ121" s="95"/>
      <c r="RPA121" s="95"/>
      <c r="RPB121" s="95"/>
      <c r="RPC121" s="95"/>
      <c r="RPD121" s="95"/>
      <c r="RPE121" s="95"/>
      <c r="RPF121" s="95"/>
      <c r="RPG121" s="95"/>
      <c r="RPH121" s="95"/>
      <c r="RPI121" s="95"/>
      <c r="RPJ121" s="95"/>
      <c r="RPK121" s="95"/>
      <c r="RPL121" s="95"/>
      <c r="RPM121" s="95"/>
      <c r="RPN121" s="95"/>
      <c r="RPO121" s="95"/>
      <c r="RPP121" s="95"/>
      <c r="RPQ121" s="95"/>
      <c r="RPR121" s="95"/>
      <c r="RPS121" s="95"/>
      <c r="RPT121" s="95"/>
      <c r="RPU121" s="95"/>
      <c r="RPV121" s="95"/>
      <c r="RPW121" s="95"/>
      <c r="RPX121" s="95"/>
      <c r="RPY121" s="95"/>
      <c r="RPZ121" s="95"/>
      <c r="RQA121" s="95"/>
      <c r="RQB121" s="95"/>
      <c r="RQC121" s="95"/>
      <c r="RQD121" s="95"/>
      <c r="RQE121" s="95"/>
      <c r="RQF121" s="95"/>
      <c r="RQG121" s="95"/>
      <c r="RQH121" s="95"/>
      <c r="RQI121" s="95"/>
      <c r="RQJ121" s="95"/>
      <c r="RQK121" s="95"/>
      <c r="RQL121" s="95"/>
      <c r="RQM121" s="95"/>
      <c r="RQN121" s="95"/>
      <c r="RQO121" s="95"/>
      <c r="RQP121" s="95"/>
      <c r="RQQ121" s="95"/>
      <c r="RQR121" s="95"/>
      <c r="RQS121" s="95"/>
      <c r="RQT121" s="95"/>
      <c r="RQU121" s="95"/>
      <c r="RQV121" s="95"/>
      <c r="RQW121" s="95"/>
      <c r="RQX121" s="95"/>
      <c r="RQY121" s="95"/>
      <c r="RQZ121" s="95"/>
      <c r="RRA121" s="95"/>
      <c r="RRB121" s="95"/>
      <c r="RRC121" s="95"/>
      <c r="RRD121" s="95"/>
      <c r="RRE121" s="95"/>
      <c r="RRF121" s="95"/>
      <c r="RRG121" s="95"/>
      <c r="RRH121" s="95"/>
      <c r="RRI121" s="95"/>
      <c r="RRJ121" s="95"/>
      <c r="RRK121" s="95"/>
      <c r="RRL121" s="95"/>
      <c r="RRM121" s="95"/>
      <c r="RRN121" s="95"/>
      <c r="RRO121" s="95"/>
      <c r="RRP121" s="95"/>
      <c r="RRQ121" s="95"/>
      <c r="RRR121" s="95"/>
      <c r="RRS121" s="95"/>
      <c r="RRT121" s="95"/>
      <c r="RRU121" s="95"/>
      <c r="RRV121" s="95"/>
      <c r="RRW121" s="95"/>
      <c r="RRX121" s="95"/>
      <c r="RRY121" s="95"/>
      <c r="RRZ121" s="95"/>
      <c r="RSA121" s="95"/>
      <c r="RSB121" s="95"/>
      <c r="RSC121" s="95"/>
      <c r="RSD121" s="95"/>
      <c r="RSE121" s="95"/>
      <c r="RSF121" s="95"/>
      <c r="RSG121" s="95"/>
      <c r="RSH121" s="95"/>
      <c r="RSI121" s="95"/>
      <c r="RSJ121" s="95"/>
      <c r="RSK121" s="95"/>
      <c r="RSL121" s="95"/>
      <c r="RSM121" s="95"/>
      <c r="RSN121" s="95"/>
      <c r="RSO121" s="95"/>
      <c r="RSP121" s="95"/>
      <c r="RSQ121" s="95"/>
      <c r="RSR121" s="95"/>
      <c r="RSS121" s="95"/>
      <c r="RST121" s="95"/>
      <c r="RSU121" s="95"/>
      <c r="RSV121" s="95"/>
      <c r="RSW121" s="95"/>
      <c r="RSX121" s="95"/>
      <c r="RSY121" s="95"/>
      <c r="RSZ121" s="95"/>
      <c r="RTA121" s="95"/>
      <c r="RTB121" s="95"/>
      <c r="RTC121" s="95"/>
      <c r="RTD121" s="95"/>
      <c r="RTE121" s="95"/>
      <c r="RTF121" s="95"/>
      <c r="RTG121" s="95"/>
      <c r="RTH121" s="95"/>
      <c r="RTI121" s="95"/>
      <c r="RTJ121" s="95"/>
      <c r="RTK121" s="95"/>
      <c r="RTL121" s="95"/>
      <c r="RTM121" s="95"/>
      <c r="RTN121" s="95"/>
      <c r="RTO121" s="95"/>
      <c r="RTP121" s="95"/>
      <c r="RTQ121" s="95"/>
      <c r="RTR121" s="95"/>
      <c r="RTS121" s="95"/>
      <c r="RTT121" s="95"/>
      <c r="RTU121" s="95"/>
      <c r="RTV121" s="95"/>
      <c r="RTW121" s="95"/>
      <c r="RTX121" s="95"/>
      <c r="RTY121" s="95"/>
      <c r="RTZ121" s="95"/>
      <c r="RUA121" s="95"/>
      <c r="RUB121" s="95"/>
      <c r="RUC121" s="95"/>
      <c r="RUD121" s="95"/>
      <c r="RUE121" s="95"/>
      <c r="RUF121" s="95"/>
      <c r="RUG121" s="95"/>
      <c r="RUH121" s="95"/>
      <c r="RUI121" s="95"/>
      <c r="RUJ121" s="95"/>
      <c r="RUK121" s="95"/>
      <c r="RUL121" s="95"/>
      <c r="RUM121" s="95"/>
      <c r="RUN121" s="95"/>
      <c r="RUO121" s="95"/>
      <c r="RUP121" s="95"/>
      <c r="RUQ121" s="95"/>
      <c r="RUR121" s="95"/>
      <c r="RUS121" s="95"/>
      <c r="RUT121" s="95"/>
      <c r="RUU121" s="95"/>
      <c r="RUV121" s="95"/>
      <c r="RUW121" s="95"/>
      <c r="RUX121" s="95"/>
      <c r="RUY121" s="95"/>
      <c r="RUZ121" s="95"/>
      <c r="RVA121" s="95"/>
      <c r="RVB121" s="95"/>
      <c r="RVC121" s="95"/>
      <c r="RVD121" s="95"/>
      <c r="RVE121" s="95"/>
      <c r="RVF121" s="95"/>
      <c r="RVG121" s="95"/>
      <c r="RVH121" s="95"/>
      <c r="RVI121" s="95"/>
      <c r="RVJ121" s="95"/>
      <c r="RVK121" s="95"/>
      <c r="RVL121" s="95"/>
      <c r="RVM121" s="95"/>
      <c r="RVN121" s="95"/>
      <c r="RVO121" s="95"/>
      <c r="RVP121" s="95"/>
      <c r="RVQ121" s="95"/>
      <c r="RVR121" s="95"/>
      <c r="RVS121" s="95"/>
      <c r="RVT121" s="95"/>
      <c r="RVU121" s="95"/>
      <c r="RVV121" s="95"/>
      <c r="RVW121" s="95"/>
      <c r="RVX121" s="95"/>
      <c r="RVY121" s="95"/>
      <c r="RVZ121" s="95"/>
      <c r="RWA121" s="95"/>
      <c r="RWB121" s="95"/>
      <c r="RWC121" s="95"/>
      <c r="RWD121" s="95"/>
      <c r="RWE121" s="95"/>
      <c r="RWF121" s="95"/>
      <c r="RWG121" s="95"/>
      <c r="RWH121" s="95"/>
      <c r="RWI121" s="95"/>
      <c r="RWJ121" s="95"/>
      <c r="RWK121" s="95"/>
      <c r="RWL121" s="95"/>
      <c r="RWM121" s="95"/>
      <c r="RWN121" s="95"/>
      <c r="RWO121" s="95"/>
      <c r="RWP121" s="95"/>
      <c r="RWQ121" s="95"/>
      <c r="RWR121" s="95"/>
      <c r="RWS121" s="95"/>
      <c r="RWT121" s="95"/>
      <c r="RWU121" s="95"/>
      <c r="RWV121" s="95"/>
      <c r="RWW121" s="95"/>
      <c r="RWX121" s="95"/>
      <c r="RWY121" s="95"/>
      <c r="RWZ121" s="95"/>
      <c r="RXA121" s="95"/>
      <c r="RXB121" s="95"/>
      <c r="RXC121" s="95"/>
      <c r="RXD121" s="95"/>
      <c r="RXE121" s="95"/>
      <c r="RXF121" s="95"/>
      <c r="RXG121" s="95"/>
      <c r="RXH121" s="95"/>
      <c r="RXI121" s="95"/>
      <c r="RXJ121" s="95"/>
      <c r="RXK121" s="95"/>
      <c r="RXL121" s="95"/>
      <c r="RXM121" s="95"/>
      <c r="RXN121" s="95"/>
      <c r="RXO121" s="95"/>
      <c r="RXP121" s="95"/>
      <c r="RXQ121" s="95"/>
      <c r="RXR121" s="95"/>
      <c r="RXS121" s="95"/>
      <c r="RXT121" s="95"/>
      <c r="RXU121" s="95"/>
      <c r="RXV121" s="95"/>
      <c r="RXW121" s="95"/>
      <c r="RXX121" s="95"/>
      <c r="RXY121" s="95"/>
      <c r="RXZ121" s="95"/>
      <c r="RYA121" s="95"/>
      <c r="RYB121" s="95"/>
      <c r="RYC121" s="95"/>
      <c r="RYD121" s="95"/>
      <c r="RYE121" s="95"/>
      <c r="RYF121" s="95"/>
      <c r="RYG121" s="95"/>
      <c r="RYH121" s="95"/>
      <c r="RYI121" s="95"/>
      <c r="RYJ121" s="95"/>
      <c r="RYK121" s="95"/>
      <c r="RYL121" s="95"/>
      <c r="RYM121" s="95"/>
      <c r="RYN121" s="95"/>
      <c r="RYO121" s="95"/>
      <c r="RYP121" s="95"/>
      <c r="RYQ121" s="95"/>
      <c r="RYR121" s="95"/>
      <c r="RYS121" s="95"/>
      <c r="RYT121" s="95"/>
      <c r="RYU121" s="95"/>
      <c r="RYV121" s="95"/>
      <c r="RYW121" s="95"/>
      <c r="RYX121" s="95"/>
      <c r="RYY121" s="95"/>
      <c r="RYZ121" s="95"/>
      <c r="RZA121" s="95"/>
      <c r="RZB121" s="95"/>
      <c r="RZC121" s="95"/>
      <c r="RZD121" s="95"/>
      <c r="RZE121" s="95"/>
      <c r="RZF121" s="95"/>
      <c r="RZG121" s="95"/>
      <c r="RZH121" s="95"/>
      <c r="RZI121" s="95"/>
      <c r="RZJ121" s="95"/>
      <c r="RZK121" s="95"/>
      <c r="RZL121" s="95"/>
      <c r="RZM121" s="95"/>
      <c r="RZN121" s="95"/>
      <c r="RZO121" s="95"/>
      <c r="RZP121" s="95"/>
      <c r="RZQ121" s="95"/>
      <c r="RZR121" s="95"/>
      <c r="RZS121" s="95"/>
      <c r="RZT121" s="95"/>
      <c r="RZU121" s="95"/>
      <c r="RZV121" s="95"/>
      <c r="RZW121" s="95"/>
      <c r="RZX121" s="95"/>
      <c r="RZY121" s="95"/>
      <c r="RZZ121" s="95"/>
      <c r="SAA121" s="95"/>
      <c r="SAB121" s="95"/>
      <c r="SAC121" s="95"/>
      <c r="SAD121" s="95"/>
      <c r="SAE121" s="95"/>
      <c r="SAF121" s="95"/>
      <c r="SAG121" s="95"/>
      <c r="SAH121" s="95"/>
      <c r="SAI121" s="95"/>
      <c r="SAJ121" s="95"/>
      <c r="SAK121" s="95"/>
      <c r="SAL121" s="95"/>
      <c r="SAM121" s="95"/>
      <c r="SAN121" s="95"/>
      <c r="SAO121" s="95"/>
      <c r="SAP121" s="95"/>
      <c r="SAQ121" s="95"/>
      <c r="SAR121" s="95"/>
      <c r="SAS121" s="95"/>
      <c r="SAT121" s="95"/>
      <c r="SAU121" s="95"/>
      <c r="SAV121" s="95"/>
      <c r="SAW121" s="95"/>
      <c r="SAX121" s="95"/>
      <c r="SAY121" s="95"/>
      <c r="SAZ121" s="95"/>
      <c r="SBA121" s="95"/>
      <c r="SBB121" s="95"/>
      <c r="SBC121" s="95"/>
      <c r="SBD121" s="95"/>
      <c r="SBE121" s="95"/>
      <c r="SBF121" s="95"/>
      <c r="SBG121" s="95"/>
      <c r="SBH121" s="95"/>
      <c r="SBI121" s="95"/>
      <c r="SBJ121" s="95"/>
      <c r="SBK121" s="95"/>
      <c r="SBL121" s="95"/>
      <c r="SBM121" s="95"/>
      <c r="SBN121" s="95"/>
      <c r="SBO121" s="95"/>
      <c r="SBP121" s="95"/>
      <c r="SBQ121" s="95"/>
      <c r="SBR121" s="95"/>
      <c r="SBS121" s="95"/>
      <c r="SBT121" s="95"/>
      <c r="SBU121" s="95"/>
      <c r="SBV121" s="95"/>
      <c r="SBW121" s="95"/>
      <c r="SBX121" s="95"/>
      <c r="SBY121" s="95"/>
      <c r="SBZ121" s="95"/>
      <c r="SCA121" s="95"/>
      <c r="SCB121" s="95"/>
      <c r="SCC121" s="95"/>
      <c r="SCD121" s="95"/>
      <c r="SCE121" s="95"/>
      <c r="SCF121" s="95"/>
      <c r="SCG121" s="95"/>
      <c r="SCH121" s="95"/>
      <c r="SCI121" s="95"/>
      <c r="SCJ121" s="95"/>
      <c r="SCK121" s="95"/>
      <c r="SCL121" s="95"/>
      <c r="SCM121" s="95"/>
      <c r="SCN121" s="95"/>
      <c r="SCO121" s="95"/>
      <c r="SCP121" s="95"/>
      <c r="SCQ121" s="95"/>
      <c r="SCR121" s="95"/>
      <c r="SCS121" s="95"/>
      <c r="SCT121" s="95"/>
      <c r="SCU121" s="95"/>
      <c r="SCV121" s="95"/>
      <c r="SCW121" s="95"/>
      <c r="SCX121" s="95"/>
      <c r="SCY121" s="95"/>
      <c r="SCZ121" s="95"/>
      <c r="SDA121" s="95"/>
      <c r="SDB121" s="95"/>
      <c r="SDC121" s="95"/>
      <c r="SDD121" s="95"/>
      <c r="SDE121" s="95"/>
      <c r="SDF121" s="95"/>
      <c r="SDG121" s="95"/>
      <c r="SDH121" s="95"/>
      <c r="SDI121" s="95"/>
      <c r="SDJ121" s="95"/>
      <c r="SDK121" s="95"/>
      <c r="SDL121" s="95"/>
      <c r="SDM121" s="95"/>
      <c r="SDN121" s="95"/>
      <c r="SDO121" s="95"/>
      <c r="SDP121" s="95"/>
      <c r="SDQ121" s="95"/>
      <c r="SDR121" s="95"/>
      <c r="SDS121" s="95"/>
      <c r="SDT121" s="95"/>
      <c r="SDU121" s="95"/>
      <c r="SDV121" s="95"/>
      <c r="SDW121" s="95"/>
      <c r="SDX121" s="95"/>
      <c r="SDY121" s="95"/>
      <c r="SDZ121" s="95"/>
      <c r="SEA121" s="95"/>
      <c r="SEB121" s="95"/>
      <c r="SEC121" s="95"/>
      <c r="SED121" s="95"/>
      <c r="SEE121" s="95"/>
      <c r="SEF121" s="95"/>
      <c r="SEG121" s="95"/>
      <c r="SEH121" s="95"/>
      <c r="SEI121" s="95"/>
      <c r="SEJ121" s="95"/>
      <c r="SEK121" s="95"/>
      <c r="SEL121" s="95"/>
      <c r="SEM121" s="95"/>
      <c r="SEN121" s="95"/>
      <c r="SEO121" s="95"/>
      <c r="SEP121" s="95"/>
      <c r="SEQ121" s="95"/>
      <c r="SER121" s="95"/>
      <c r="SES121" s="95"/>
      <c r="SET121" s="95"/>
      <c r="SEU121" s="95"/>
      <c r="SEV121" s="95"/>
      <c r="SEW121" s="95"/>
      <c r="SEX121" s="95"/>
      <c r="SEY121" s="95"/>
      <c r="SEZ121" s="95"/>
      <c r="SFA121" s="95"/>
      <c r="SFB121" s="95"/>
      <c r="SFC121" s="95"/>
      <c r="SFD121" s="95"/>
      <c r="SFE121" s="95"/>
      <c r="SFF121" s="95"/>
      <c r="SFG121" s="95"/>
      <c r="SFH121" s="95"/>
      <c r="SFI121" s="95"/>
      <c r="SFJ121" s="95"/>
      <c r="SFK121" s="95"/>
      <c r="SFL121" s="95"/>
      <c r="SFM121" s="95"/>
      <c r="SFN121" s="95"/>
      <c r="SFO121" s="95"/>
      <c r="SFP121" s="95"/>
      <c r="SFQ121" s="95"/>
      <c r="SFR121" s="95"/>
      <c r="SFS121" s="95"/>
      <c r="SFT121" s="95"/>
      <c r="SFU121" s="95"/>
      <c r="SFV121" s="95"/>
      <c r="SFW121" s="95"/>
      <c r="SFX121" s="95"/>
      <c r="SFY121" s="95"/>
      <c r="SFZ121" s="95"/>
      <c r="SGA121" s="95"/>
      <c r="SGB121" s="95"/>
      <c r="SGC121" s="95"/>
      <c r="SGD121" s="95"/>
      <c r="SGE121" s="95"/>
      <c r="SGF121" s="95"/>
      <c r="SGG121" s="95"/>
      <c r="SGH121" s="95"/>
      <c r="SGI121" s="95"/>
      <c r="SGJ121" s="95"/>
      <c r="SGK121" s="95"/>
      <c r="SGL121" s="95"/>
      <c r="SGM121" s="95"/>
      <c r="SGN121" s="95"/>
      <c r="SGO121" s="95"/>
      <c r="SGP121" s="95"/>
      <c r="SGQ121" s="95"/>
      <c r="SGR121" s="95"/>
      <c r="SGS121" s="95"/>
      <c r="SGT121" s="95"/>
      <c r="SGU121" s="95"/>
      <c r="SGV121" s="95"/>
      <c r="SGW121" s="95"/>
      <c r="SGX121" s="95"/>
      <c r="SGY121" s="95"/>
      <c r="SGZ121" s="95"/>
      <c r="SHA121" s="95"/>
      <c r="SHB121" s="95"/>
      <c r="SHC121" s="95"/>
      <c r="SHD121" s="95"/>
      <c r="SHE121" s="95"/>
      <c r="SHF121" s="95"/>
      <c r="SHG121" s="95"/>
      <c r="SHH121" s="95"/>
      <c r="SHI121" s="95"/>
      <c r="SHJ121" s="95"/>
      <c r="SHK121" s="95"/>
      <c r="SHL121" s="95"/>
      <c r="SHM121" s="95"/>
      <c r="SHN121" s="95"/>
      <c r="SHO121" s="95"/>
      <c r="SHP121" s="95"/>
      <c r="SHQ121" s="95"/>
      <c r="SHR121" s="95"/>
      <c r="SHS121" s="95"/>
      <c r="SHT121" s="95"/>
      <c r="SHU121" s="95"/>
      <c r="SHV121" s="95"/>
      <c r="SHW121" s="95"/>
      <c r="SHX121" s="95"/>
      <c r="SHY121" s="95"/>
      <c r="SHZ121" s="95"/>
      <c r="SIA121" s="95"/>
      <c r="SIB121" s="95"/>
      <c r="SIC121" s="95"/>
      <c r="SID121" s="95"/>
      <c r="SIE121" s="95"/>
      <c r="SIF121" s="95"/>
      <c r="SIG121" s="95"/>
      <c r="SIH121" s="95"/>
      <c r="SII121" s="95"/>
      <c r="SIJ121" s="95"/>
      <c r="SIK121" s="95"/>
      <c r="SIL121" s="95"/>
      <c r="SIM121" s="95"/>
      <c r="SIN121" s="95"/>
      <c r="SIO121" s="95"/>
      <c r="SIP121" s="95"/>
      <c r="SIQ121" s="95"/>
      <c r="SIR121" s="95"/>
      <c r="SIS121" s="95"/>
      <c r="SIT121" s="95"/>
      <c r="SIU121" s="95"/>
      <c r="SIV121" s="95"/>
      <c r="SIW121" s="95"/>
      <c r="SIX121" s="95"/>
      <c r="SIY121" s="95"/>
      <c r="SIZ121" s="95"/>
      <c r="SJA121" s="95"/>
      <c r="SJB121" s="95"/>
      <c r="SJC121" s="95"/>
      <c r="SJD121" s="95"/>
      <c r="SJE121" s="95"/>
      <c r="SJF121" s="95"/>
      <c r="SJG121" s="95"/>
      <c r="SJH121" s="95"/>
      <c r="SJI121" s="95"/>
      <c r="SJJ121" s="95"/>
      <c r="SJK121" s="95"/>
      <c r="SJL121" s="95"/>
      <c r="SJM121" s="95"/>
      <c r="SJN121" s="95"/>
      <c r="SJO121" s="95"/>
      <c r="SJP121" s="95"/>
      <c r="SJQ121" s="95"/>
      <c r="SJR121" s="95"/>
      <c r="SJS121" s="95"/>
      <c r="SJT121" s="95"/>
      <c r="SJU121" s="95"/>
      <c r="SJV121" s="95"/>
      <c r="SJW121" s="95"/>
      <c r="SJX121" s="95"/>
      <c r="SJY121" s="95"/>
      <c r="SJZ121" s="95"/>
      <c r="SKA121" s="95"/>
      <c r="SKB121" s="95"/>
      <c r="SKC121" s="95"/>
      <c r="SKD121" s="95"/>
      <c r="SKE121" s="95"/>
      <c r="SKF121" s="95"/>
      <c r="SKG121" s="95"/>
      <c r="SKH121" s="95"/>
      <c r="SKI121" s="95"/>
      <c r="SKJ121" s="95"/>
      <c r="SKK121" s="95"/>
      <c r="SKL121" s="95"/>
      <c r="SKM121" s="95"/>
      <c r="SKN121" s="95"/>
      <c r="SKO121" s="95"/>
      <c r="SKP121" s="95"/>
      <c r="SKQ121" s="95"/>
      <c r="SKR121" s="95"/>
      <c r="SKS121" s="95"/>
      <c r="SKT121" s="95"/>
      <c r="SKU121" s="95"/>
      <c r="SKV121" s="95"/>
      <c r="SKW121" s="95"/>
      <c r="SKX121" s="95"/>
      <c r="SKY121" s="95"/>
      <c r="SKZ121" s="95"/>
      <c r="SLA121" s="95"/>
      <c r="SLB121" s="95"/>
      <c r="SLC121" s="95"/>
      <c r="SLD121" s="95"/>
      <c r="SLE121" s="95"/>
      <c r="SLF121" s="95"/>
      <c r="SLG121" s="95"/>
      <c r="SLH121" s="95"/>
      <c r="SLI121" s="95"/>
      <c r="SLJ121" s="95"/>
      <c r="SLK121" s="95"/>
      <c r="SLL121" s="95"/>
      <c r="SLM121" s="95"/>
      <c r="SLN121" s="95"/>
      <c r="SLO121" s="95"/>
      <c r="SLP121" s="95"/>
      <c r="SLQ121" s="95"/>
      <c r="SLR121" s="95"/>
      <c r="SLS121" s="95"/>
      <c r="SLT121" s="95"/>
      <c r="SLU121" s="95"/>
      <c r="SLV121" s="95"/>
      <c r="SLW121" s="95"/>
      <c r="SLX121" s="95"/>
      <c r="SLY121" s="95"/>
      <c r="SLZ121" s="95"/>
      <c r="SMA121" s="95"/>
      <c r="SMB121" s="95"/>
      <c r="SMC121" s="95"/>
      <c r="SMD121" s="95"/>
      <c r="SME121" s="95"/>
      <c r="SMF121" s="95"/>
      <c r="SMG121" s="95"/>
      <c r="SMH121" s="95"/>
      <c r="SMI121" s="95"/>
      <c r="SMJ121" s="95"/>
      <c r="SMK121" s="95"/>
      <c r="SML121" s="95"/>
      <c r="SMM121" s="95"/>
      <c r="SMN121" s="95"/>
      <c r="SMO121" s="95"/>
      <c r="SMP121" s="95"/>
      <c r="SMQ121" s="95"/>
      <c r="SMR121" s="95"/>
      <c r="SMS121" s="95"/>
      <c r="SMT121" s="95"/>
      <c r="SMU121" s="95"/>
      <c r="SMV121" s="95"/>
      <c r="SMW121" s="95"/>
      <c r="SMX121" s="95"/>
      <c r="SMY121" s="95"/>
      <c r="SMZ121" s="95"/>
      <c r="SNA121" s="95"/>
      <c r="SNB121" s="95"/>
      <c r="SNC121" s="95"/>
      <c r="SND121" s="95"/>
      <c r="SNE121" s="95"/>
      <c r="SNF121" s="95"/>
      <c r="SNG121" s="95"/>
      <c r="SNH121" s="95"/>
      <c r="SNI121" s="95"/>
      <c r="SNJ121" s="95"/>
      <c r="SNK121" s="95"/>
      <c r="SNL121" s="95"/>
      <c r="SNM121" s="95"/>
      <c r="SNN121" s="95"/>
      <c r="SNO121" s="95"/>
      <c r="SNP121" s="95"/>
      <c r="SNQ121" s="95"/>
      <c r="SNR121" s="95"/>
      <c r="SNS121" s="95"/>
      <c r="SNT121" s="95"/>
      <c r="SNU121" s="95"/>
      <c r="SNV121" s="95"/>
      <c r="SNW121" s="95"/>
      <c r="SNX121" s="95"/>
      <c r="SNY121" s="95"/>
      <c r="SNZ121" s="95"/>
      <c r="SOA121" s="95"/>
      <c r="SOB121" s="95"/>
      <c r="SOC121" s="95"/>
      <c r="SOD121" s="95"/>
      <c r="SOE121" s="95"/>
      <c r="SOF121" s="95"/>
      <c r="SOG121" s="95"/>
      <c r="SOH121" s="95"/>
      <c r="SOI121" s="95"/>
      <c r="SOJ121" s="95"/>
      <c r="SOK121" s="95"/>
      <c r="SOL121" s="95"/>
      <c r="SOM121" s="95"/>
      <c r="SON121" s="95"/>
      <c r="SOO121" s="95"/>
      <c r="SOP121" s="95"/>
      <c r="SOQ121" s="95"/>
      <c r="SOR121" s="95"/>
      <c r="SOS121" s="95"/>
      <c r="SOT121" s="95"/>
      <c r="SOU121" s="95"/>
      <c r="SOV121" s="95"/>
      <c r="SOW121" s="95"/>
      <c r="SOX121" s="95"/>
      <c r="SOY121" s="95"/>
      <c r="SOZ121" s="95"/>
      <c r="SPA121" s="95"/>
      <c r="SPB121" s="95"/>
      <c r="SPC121" s="95"/>
      <c r="SPD121" s="95"/>
      <c r="SPE121" s="95"/>
      <c r="SPF121" s="95"/>
      <c r="SPG121" s="95"/>
      <c r="SPH121" s="95"/>
      <c r="SPI121" s="95"/>
      <c r="SPJ121" s="95"/>
      <c r="SPK121" s="95"/>
      <c r="SPL121" s="95"/>
      <c r="SPM121" s="95"/>
      <c r="SPN121" s="95"/>
      <c r="SPO121" s="95"/>
      <c r="SPP121" s="95"/>
      <c r="SPQ121" s="95"/>
      <c r="SPR121" s="95"/>
      <c r="SPS121" s="95"/>
      <c r="SPT121" s="95"/>
      <c r="SPU121" s="95"/>
      <c r="SPV121" s="95"/>
      <c r="SPW121" s="95"/>
      <c r="SPX121" s="95"/>
      <c r="SPY121" s="95"/>
      <c r="SPZ121" s="95"/>
      <c r="SQA121" s="95"/>
      <c r="SQB121" s="95"/>
      <c r="SQC121" s="95"/>
      <c r="SQD121" s="95"/>
      <c r="SQE121" s="95"/>
      <c r="SQF121" s="95"/>
      <c r="SQG121" s="95"/>
      <c r="SQH121" s="95"/>
      <c r="SQI121" s="95"/>
      <c r="SQJ121" s="95"/>
      <c r="SQK121" s="95"/>
      <c r="SQL121" s="95"/>
      <c r="SQM121" s="95"/>
      <c r="SQN121" s="95"/>
      <c r="SQO121" s="95"/>
      <c r="SQP121" s="95"/>
      <c r="SQQ121" s="95"/>
      <c r="SQR121" s="95"/>
      <c r="SQS121" s="95"/>
      <c r="SQT121" s="95"/>
      <c r="SQU121" s="95"/>
      <c r="SQV121" s="95"/>
      <c r="SQW121" s="95"/>
      <c r="SQX121" s="95"/>
      <c r="SQY121" s="95"/>
      <c r="SQZ121" s="95"/>
      <c r="SRA121" s="95"/>
      <c r="SRB121" s="95"/>
      <c r="SRC121" s="95"/>
      <c r="SRD121" s="95"/>
      <c r="SRE121" s="95"/>
      <c r="SRF121" s="95"/>
      <c r="SRG121" s="95"/>
      <c r="SRH121" s="95"/>
      <c r="SRI121" s="95"/>
      <c r="SRJ121" s="95"/>
      <c r="SRK121" s="95"/>
      <c r="SRL121" s="95"/>
      <c r="SRM121" s="95"/>
      <c r="SRN121" s="95"/>
      <c r="SRO121" s="95"/>
      <c r="SRP121" s="95"/>
      <c r="SRQ121" s="95"/>
      <c r="SRR121" s="95"/>
      <c r="SRS121" s="95"/>
      <c r="SRT121" s="95"/>
      <c r="SRU121" s="95"/>
      <c r="SRV121" s="95"/>
      <c r="SRW121" s="95"/>
      <c r="SRX121" s="95"/>
      <c r="SRY121" s="95"/>
      <c r="SRZ121" s="95"/>
      <c r="SSA121" s="95"/>
      <c r="SSB121" s="95"/>
      <c r="SSC121" s="95"/>
      <c r="SSD121" s="95"/>
      <c r="SSE121" s="95"/>
      <c r="SSF121" s="95"/>
      <c r="SSG121" s="95"/>
      <c r="SSH121" s="95"/>
      <c r="SSI121" s="95"/>
      <c r="SSJ121" s="95"/>
      <c r="SSK121" s="95"/>
      <c r="SSL121" s="95"/>
      <c r="SSM121" s="95"/>
      <c r="SSN121" s="95"/>
      <c r="SSO121" s="95"/>
      <c r="SSP121" s="95"/>
      <c r="SSQ121" s="95"/>
      <c r="SSR121" s="95"/>
      <c r="SSS121" s="95"/>
      <c r="SST121" s="95"/>
      <c r="SSU121" s="95"/>
      <c r="SSV121" s="95"/>
      <c r="SSW121" s="95"/>
      <c r="SSX121" s="95"/>
      <c r="SSY121" s="95"/>
      <c r="SSZ121" s="95"/>
      <c r="STA121" s="95"/>
      <c r="STB121" s="95"/>
      <c r="STC121" s="95"/>
      <c r="STD121" s="95"/>
      <c r="STE121" s="95"/>
      <c r="STF121" s="95"/>
      <c r="STG121" s="95"/>
      <c r="STH121" s="95"/>
      <c r="STI121" s="95"/>
      <c r="STJ121" s="95"/>
      <c r="STK121" s="95"/>
      <c r="STL121" s="95"/>
      <c r="STM121" s="95"/>
      <c r="STN121" s="95"/>
      <c r="STO121" s="95"/>
      <c r="STP121" s="95"/>
      <c r="STQ121" s="95"/>
      <c r="STR121" s="95"/>
      <c r="STS121" s="95"/>
      <c r="STT121" s="95"/>
      <c r="STU121" s="95"/>
      <c r="STV121" s="95"/>
      <c r="STW121" s="95"/>
      <c r="STX121" s="95"/>
      <c r="STY121" s="95"/>
      <c r="STZ121" s="95"/>
      <c r="SUA121" s="95"/>
      <c r="SUB121" s="95"/>
      <c r="SUC121" s="95"/>
      <c r="SUD121" s="95"/>
      <c r="SUE121" s="95"/>
      <c r="SUF121" s="95"/>
      <c r="SUG121" s="95"/>
      <c r="SUH121" s="95"/>
      <c r="SUI121" s="95"/>
      <c r="SUJ121" s="95"/>
      <c r="SUK121" s="95"/>
      <c r="SUL121" s="95"/>
      <c r="SUM121" s="95"/>
      <c r="SUN121" s="95"/>
      <c r="SUO121" s="95"/>
      <c r="SUP121" s="95"/>
      <c r="SUQ121" s="95"/>
      <c r="SUR121" s="95"/>
      <c r="SUS121" s="95"/>
      <c r="SUT121" s="95"/>
      <c r="SUU121" s="95"/>
      <c r="SUV121" s="95"/>
      <c r="SUW121" s="95"/>
      <c r="SUX121" s="95"/>
      <c r="SUY121" s="95"/>
      <c r="SUZ121" s="95"/>
      <c r="SVA121" s="95"/>
      <c r="SVB121" s="95"/>
      <c r="SVC121" s="95"/>
      <c r="SVD121" s="95"/>
      <c r="SVE121" s="95"/>
      <c r="SVF121" s="95"/>
      <c r="SVG121" s="95"/>
      <c r="SVH121" s="95"/>
      <c r="SVI121" s="95"/>
      <c r="SVJ121" s="95"/>
      <c r="SVK121" s="95"/>
      <c r="SVL121" s="95"/>
      <c r="SVM121" s="95"/>
      <c r="SVN121" s="95"/>
      <c r="SVO121" s="95"/>
      <c r="SVP121" s="95"/>
      <c r="SVQ121" s="95"/>
      <c r="SVR121" s="95"/>
      <c r="SVS121" s="95"/>
      <c r="SVT121" s="95"/>
      <c r="SVU121" s="95"/>
      <c r="SVV121" s="95"/>
      <c r="SVW121" s="95"/>
      <c r="SVX121" s="95"/>
      <c r="SVY121" s="95"/>
      <c r="SVZ121" s="95"/>
      <c r="SWA121" s="95"/>
      <c r="SWB121" s="95"/>
      <c r="SWC121" s="95"/>
      <c r="SWD121" s="95"/>
      <c r="SWE121" s="95"/>
      <c r="SWF121" s="95"/>
      <c r="SWG121" s="95"/>
      <c r="SWH121" s="95"/>
      <c r="SWI121" s="95"/>
      <c r="SWJ121" s="95"/>
      <c r="SWK121" s="95"/>
      <c r="SWL121" s="95"/>
      <c r="SWM121" s="95"/>
      <c r="SWN121" s="95"/>
      <c r="SWO121" s="95"/>
      <c r="SWP121" s="95"/>
      <c r="SWQ121" s="95"/>
      <c r="SWR121" s="95"/>
      <c r="SWS121" s="95"/>
      <c r="SWT121" s="95"/>
      <c r="SWU121" s="95"/>
      <c r="SWV121" s="95"/>
      <c r="SWW121" s="95"/>
      <c r="SWX121" s="95"/>
      <c r="SWY121" s="95"/>
      <c r="SWZ121" s="95"/>
      <c r="SXA121" s="95"/>
      <c r="SXB121" s="95"/>
      <c r="SXC121" s="95"/>
      <c r="SXD121" s="95"/>
      <c r="SXE121" s="95"/>
      <c r="SXF121" s="95"/>
      <c r="SXG121" s="95"/>
      <c r="SXH121" s="95"/>
      <c r="SXI121" s="95"/>
      <c r="SXJ121" s="95"/>
      <c r="SXK121" s="95"/>
      <c r="SXL121" s="95"/>
      <c r="SXM121" s="95"/>
      <c r="SXN121" s="95"/>
      <c r="SXO121" s="95"/>
      <c r="SXP121" s="95"/>
      <c r="SXQ121" s="95"/>
      <c r="SXR121" s="95"/>
      <c r="SXS121" s="95"/>
      <c r="SXT121" s="95"/>
      <c r="SXU121" s="95"/>
      <c r="SXV121" s="95"/>
      <c r="SXW121" s="95"/>
      <c r="SXX121" s="95"/>
      <c r="SXY121" s="95"/>
      <c r="SXZ121" s="95"/>
      <c r="SYA121" s="95"/>
      <c r="SYB121" s="95"/>
      <c r="SYC121" s="95"/>
      <c r="SYD121" s="95"/>
      <c r="SYE121" s="95"/>
      <c r="SYF121" s="95"/>
      <c r="SYG121" s="95"/>
      <c r="SYH121" s="95"/>
      <c r="SYI121" s="95"/>
      <c r="SYJ121" s="95"/>
      <c r="SYK121" s="95"/>
      <c r="SYL121" s="95"/>
      <c r="SYM121" s="95"/>
      <c r="SYN121" s="95"/>
      <c r="SYO121" s="95"/>
      <c r="SYP121" s="95"/>
      <c r="SYQ121" s="95"/>
      <c r="SYR121" s="95"/>
      <c r="SYS121" s="95"/>
      <c r="SYT121" s="95"/>
      <c r="SYU121" s="95"/>
      <c r="SYV121" s="95"/>
      <c r="SYW121" s="95"/>
      <c r="SYX121" s="95"/>
      <c r="SYY121" s="95"/>
      <c r="SYZ121" s="95"/>
      <c r="SZA121" s="95"/>
      <c r="SZB121" s="95"/>
      <c r="SZC121" s="95"/>
      <c r="SZD121" s="95"/>
      <c r="SZE121" s="95"/>
      <c r="SZF121" s="95"/>
      <c r="SZG121" s="95"/>
      <c r="SZH121" s="95"/>
      <c r="SZI121" s="95"/>
      <c r="SZJ121" s="95"/>
      <c r="SZK121" s="95"/>
      <c r="SZL121" s="95"/>
      <c r="SZM121" s="95"/>
      <c r="SZN121" s="95"/>
      <c r="SZO121" s="95"/>
      <c r="SZP121" s="95"/>
      <c r="SZQ121" s="95"/>
      <c r="SZR121" s="95"/>
      <c r="SZS121" s="95"/>
      <c r="SZT121" s="95"/>
      <c r="SZU121" s="95"/>
      <c r="SZV121" s="95"/>
      <c r="SZW121" s="95"/>
      <c r="SZX121" s="95"/>
      <c r="SZY121" s="95"/>
      <c r="SZZ121" s="95"/>
      <c r="TAA121" s="95"/>
      <c r="TAB121" s="95"/>
      <c r="TAC121" s="95"/>
      <c r="TAD121" s="95"/>
      <c r="TAE121" s="95"/>
      <c r="TAF121" s="95"/>
      <c r="TAG121" s="95"/>
      <c r="TAH121" s="95"/>
      <c r="TAI121" s="95"/>
      <c r="TAJ121" s="95"/>
      <c r="TAK121" s="95"/>
      <c r="TAL121" s="95"/>
      <c r="TAM121" s="95"/>
      <c r="TAN121" s="95"/>
      <c r="TAO121" s="95"/>
      <c r="TAP121" s="95"/>
      <c r="TAQ121" s="95"/>
      <c r="TAR121" s="95"/>
      <c r="TAS121" s="95"/>
      <c r="TAT121" s="95"/>
      <c r="TAU121" s="95"/>
      <c r="TAV121" s="95"/>
      <c r="TAW121" s="95"/>
      <c r="TAX121" s="95"/>
      <c r="TAY121" s="95"/>
      <c r="TAZ121" s="95"/>
      <c r="TBA121" s="95"/>
      <c r="TBB121" s="95"/>
      <c r="TBC121" s="95"/>
      <c r="TBD121" s="95"/>
      <c r="TBE121" s="95"/>
      <c r="TBF121" s="95"/>
      <c r="TBG121" s="95"/>
      <c r="TBH121" s="95"/>
      <c r="TBI121" s="95"/>
      <c r="TBJ121" s="95"/>
      <c r="TBK121" s="95"/>
      <c r="TBL121" s="95"/>
      <c r="TBM121" s="95"/>
      <c r="TBN121" s="95"/>
      <c r="TBO121" s="95"/>
      <c r="TBP121" s="95"/>
      <c r="TBQ121" s="95"/>
      <c r="TBR121" s="95"/>
      <c r="TBS121" s="95"/>
      <c r="TBT121" s="95"/>
      <c r="TBU121" s="95"/>
      <c r="TBV121" s="95"/>
      <c r="TBW121" s="95"/>
      <c r="TBX121" s="95"/>
      <c r="TBY121" s="95"/>
      <c r="TBZ121" s="95"/>
      <c r="TCA121" s="95"/>
      <c r="TCB121" s="95"/>
      <c r="TCC121" s="95"/>
      <c r="TCD121" s="95"/>
      <c r="TCE121" s="95"/>
      <c r="TCF121" s="95"/>
      <c r="TCG121" s="95"/>
      <c r="TCH121" s="95"/>
      <c r="TCI121" s="95"/>
      <c r="TCJ121" s="95"/>
      <c r="TCK121" s="95"/>
      <c r="TCL121" s="95"/>
      <c r="TCM121" s="95"/>
      <c r="TCN121" s="95"/>
      <c r="TCO121" s="95"/>
      <c r="TCP121" s="95"/>
      <c r="TCQ121" s="95"/>
      <c r="TCR121" s="95"/>
      <c r="TCS121" s="95"/>
      <c r="TCT121" s="95"/>
      <c r="TCU121" s="95"/>
      <c r="TCV121" s="95"/>
      <c r="TCW121" s="95"/>
      <c r="TCX121" s="95"/>
      <c r="TCY121" s="95"/>
      <c r="TCZ121" s="95"/>
      <c r="TDA121" s="95"/>
      <c r="TDB121" s="95"/>
      <c r="TDC121" s="95"/>
      <c r="TDD121" s="95"/>
      <c r="TDE121" s="95"/>
      <c r="TDF121" s="95"/>
      <c r="TDG121" s="95"/>
      <c r="TDH121" s="95"/>
      <c r="TDI121" s="95"/>
      <c r="TDJ121" s="95"/>
      <c r="TDK121" s="95"/>
      <c r="TDL121" s="95"/>
      <c r="TDM121" s="95"/>
      <c r="TDN121" s="95"/>
      <c r="TDO121" s="95"/>
      <c r="TDP121" s="95"/>
      <c r="TDQ121" s="95"/>
      <c r="TDR121" s="95"/>
      <c r="TDS121" s="95"/>
      <c r="TDT121" s="95"/>
      <c r="TDU121" s="95"/>
      <c r="TDV121" s="95"/>
      <c r="TDW121" s="95"/>
      <c r="TDX121" s="95"/>
      <c r="TDY121" s="95"/>
      <c r="TDZ121" s="95"/>
      <c r="TEA121" s="95"/>
      <c r="TEB121" s="95"/>
      <c r="TEC121" s="95"/>
      <c r="TED121" s="95"/>
      <c r="TEE121" s="95"/>
      <c r="TEF121" s="95"/>
      <c r="TEG121" s="95"/>
      <c r="TEH121" s="95"/>
      <c r="TEI121" s="95"/>
      <c r="TEJ121" s="95"/>
      <c r="TEK121" s="95"/>
      <c r="TEL121" s="95"/>
      <c r="TEM121" s="95"/>
      <c r="TEN121" s="95"/>
      <c r="TEO121" s="95"/>
      <c r="TEP121" s="95"/>
      <c r="TEQ121" s="95"/>
      <c r="TER121" s="95"/>
      <c r="TES121" s="95"/>
      <c r="TET121" s="95"/>
      <c r="TEU121" s="95"/>
      <c r="TEV121" s="95"/>
      <c r="TEW121" s="95"/>
      <c r="TEX121" s="95"/>
      <c r="TEY121" s="95"/>
      <c r="TEZ121" s="95"/>
      <c r="TFA121" s="95"/>
      <c r="TFB121" s="95"/>
      <c r="TFC121" s="95"/>
      <c r="TFD121" s="95"/>
      <c r="TFE121" s="95"/>
      <c r="TFF121" s="95"/>
      <c r="TFG121" s="95"/>
      <c r="TFH121" s="95"/>
      <c r="TFI121" s="95"/>
      <c r="TFJ121" s="95"/>
      <c r="TFK121" s="95"/>
      <c r="TFL121" s="95"/>
      <c r="TFM121" s="95"/>
      <c r="TFN121" s="95"/>
      <c r="TFO121" s="95"/>
      <c r="TFP121" s="95"/>
      <c r="TFQ121" s="95"/>
      <c r="TFR121" s="95"/>
      <c r="TFS121" s="95"/>
      <c r="TFT121" s="95"/>
      <c r="TFU121" s="95"/>
      <c r="TFV121" s="95"/>
      <c r="TFW121" s="95"/>
      <c r="TFX121" s="95"/>
      <c r="TFY121" s="95"/>
      <c r="TFZ121" s="95"/>
      <c r="TGA121" s="95"/>
      <c r="TGB121" s="95"/>
      <c r="TGC121" s="95"/>
      <c r="TGD121" s="95"/>
      <c r="TGE121" s="95"/>
      <c r="TGF121" s="95"/>
      <c r="TGG121" s="95"/>
      <c r="TGH121" s="95"/>
      <c r="TGI121" s="95"/>
      <c r="TGJ121" s="95"/>
      <c r="TGK121" s="95"/>
      <c r="TGL121" s="95"/>
      <c r="TGM121" s="95"/>
      <c r="TGN121" s="95"/>
      <c r="TGO121" s="95"/>
      <c r="TGP121" s="95"/>
      <c r="TGQ121" s="95"/>
      <c r="TGR121" s="95"/>
      <c r="TGS121" s="95"/>
      <c r="TGT121" s="95"/>
      <c r="TGU121" s="95"/>
      <c r="TGV121" s="95"/>
      <c r="TGW121" s="95"/>
      <c r="TGX121" s="95"/>
      <c r="TGY121" s="95"/>
      <c r="TGZ121" s="95"/>
      <c r="THA121" s="95"/>
      <c r="THB121" s="95"/>
      <c r="THC121" s="95"/>
      <c r="THD121" s="95"/>
      <c r="THE121" s="95"/>
      <c r="THF121" s="95"/>
      <c r="THG121" s="95"/>
      <c r="THH121" s="95"/>
      <c r="THI121" s="95"/>
      <c r="THJ121" s="95"/>
      <c r="THK121" s="95"/>
      <c r="THL121" s="95"/>
      <c r="THM121" s="95"/>
      <c r="THN121" s="95"/>
      <c r="THO121" s="95"/>
      <c r="THP121" s="95"/>
      <c r="THQ121" s="95"/>
      <c r="THR121" s="95"/>
      <c r="THS121" s="95"/>
      <c r="THT121" s="95"/>
      <c r="THU121" s="95"/>
      <c r="THV121" s="95"/>
      <c r="THW121" s="95"/>
      <c r="THX121" s="95"/>
      <c r="THY121" s="95"/>
      <c r="THZ121" s="95"/>
      <c r="TIA121" s="95"/>
      <c r="TIB121" s="95"/>
      <c r="TIC121" s="95"/>
      <c r="TID121" s="95"/>
      <c r="TIE121" s="95"/>
      <c r="TIF121" s="95"/>
      <c r="TIG121" s="95"/>
      <c r="TIH121" s="95"/>
      <c r="TII121" s="95"/>
      <c r="TIJ121" s="95"/>
      <c r="TIK121" s="95"/>
      <c r="TIL121" s="95"/>
      <c r="TIM121" s="95"/>
      <c r="TIN121" s="95"/>
      <c r="TIO121" s="95"/>
      <c r="TIP121" s="95"/>
      <c r="TIQ121" s="95"/>
      <c r="TIR121" s="95"/>
      <c r="TIS121" s="95"/>
      <c r="TIT121" s="95"/>
      <c r="TIU121" s="95"/>
      <c r="TIV121" s="95"/>
      <c r="TIW121" s="95"/>
      <c r="TIX121" s="95"/>
      <c r="TIY121" s="95"/>
      <c r="TIZ121" s="95"/>
      <c r="TJA121" s="95"/>
      <c r="TJB121" s="95"/>
      <c r="TJC121" s="95"/>
      <c r="TJD121" s="95"/>
      <c r="TJE121" s="95"/>
      <c r="TJF121" s="95"/>
      <c r="TJG121" s="95"/>
      <c r="TJH121" s="95"/>
      <c r="TJI121" s="95"/>
      <c r="TJJ121" s="95"/>
      <c r="TJK121" s="95"/>
      <c r="TJL121" s="95"/>
      <c r="TJM121" s="95"/>
      <c r="TJN121" s="95"/>
      <c r="TJO121" s="95"/>
      <c r="TJP121" s="95"/>
      <c r="TJQ121" s="95"/>
      <c r="TJR121" s="95"/>
      <c r="TJS121" s="95"/>
      <c r="TJT121" s="95"/>
      <c r="TJU121" s="95"/>
      <c r="TJV121" s="95"/>
      <c r="TJW121" s="95"/>
      <c r="TJX121" s="95"/>
      <c r="TJY121" s="95"/>
      <c r="TJZ121" s="95"/>
      <c r="TKA121" s="95"/>
      <c r="TKB121" s="95"/>
      <c r="TKC121" s="95"/>
      <c r="TKD121" s="95"/>
      <c r="TKE121" s="95"/>
      <c r="TKF121" s="95"/>
      <c r="TKG121" s="95"/>
      <c r="TKH121" s="95"/>
      <c r="TKI121" s="95"/>
      <c r="TKJ121" s="95"/>
      <c r="TKK121" s="95"/>
      <c r="TKL121" s="95"/>
      <c r="TKM121" s="95"/>
      <c r="TKN121" s="95"/>
      <c r="TKO121" s="95"/>
      <c r="TKP121" s="95"/>
      <c r="TKQ121" s="95"/>
      <c r="TKR121" s="95"/>
      <c r="TKS121" s="95"/>
      <c r="TKT121" s="95"/>
      <c r="TKU121" s="95"/>
      <c r="TKV121" s="95"/>
      <c r="TKW121" s="95"/>
      <c r="TKX121" s="95"/>
      <c r="TKY121" s="95"/>
      <c r="TKZ121" s="95"/>
      <c r="TLA121" s="95"/>
      <c r="TLB121" s="95"/>
      <c r="TLC121" s="95"/>
      <c r="TLD121" s="95"/>
      <c r="TLE121" s="95"/>
      <c r="TLF121" s="95"/>
      <c r="TLG121" s="95"/>
      <c r="TLH121" s="95"/>
      <c r="TLI121" s="95"/>
      <c r="TLJ121" s="95"/>
      <c r="TLK121" s="95"/>
      <c r="TLL121" s="95"/>
      <c r="TLM121" s="95"/>
      <c r="TLN121" s="95"/>
      <c r="TLO121" s="95"/>
      <c r="TLP121" s="95"/>
      <c r="TLQ121" s="95"/>
      <c r="TLR121" s="95"/>
      <c r="TLS121" s="95"/>
      <c r="TLT121" s="95"/>
      <c r="TLU121" s="95"/>
      <c r="TLV121" s="95"/>
      <c r="TLW121" s="95"/>
      <c r="TLX121" s="95"/>
      <c r="TLY121" s="95"/>
      <c r="TLZ121" s="95"/>
      <c r="TMA121" s="95"/>
      <c r="TMB121" s="95"/>
      <c r="TMC121" s="95"/>
      <c r="TMD121" s="95"/>
      <c r="TME121" s="95"/>
      <c r="TMF121" s="95"/>
      <c r="TMG121" s="95"/>
      <c r="TMH121" s="95"/>
      <c r="TMI121" s="95"/>
      <c r="TMJ121" s="95"/>
      <c r="TMK121" s="95"/>
      <c r="TML121" s="95"/>
      <c r="TMM121" s="95"/>
      <c r="TMN121" s="95"/>
      <c r="TMO121" s="95"/>
      <c r="TMP121" s="95"/>
      <c r="TMQ121" s="95"/>
      <c r="TMR121" s="95"/>
      <c r="TMS121" s="95"/>
      <c r="TMT121" s="95"/>
      <c r="TMU121" s="95"/>
      <c r="TMV121" s="95"/>
      <c r="TMW121" s="95"/>
      <c r="TMX121" s="95"/>
      <c r="TMY121" s="95"/>
      <c r="TMZ121" s="95"/>
      <c r="TNA121" s="95"/>
      <c r="TNB121" s="95"/>
      <c r="TNC121" s="95"/>
      <c r="TND121" s="95"/>
      <c r="TNE121" s="95"/>
      <c r="TNF121" s="95"/>
      <c r="TNG121" s="95"/>
      <c r="TNH121" s="95"/>
      <c r="TNI121" s="95"/>
      <c r="TNJ121" s="95"/>
      <c r="TNK121" s="95"/>
      <c r="TNL121" s="95"/>
      <c r="TNM121" s="95"/>
      <c r="TNN121" s="95"/>
      <c r="TNO121" s="95"/>
      <c r="TNP121" s="95"/>
      <c r="TNQ121" s="95"/>
      <c r="TNR121" s="95"/>
      <c r="TNS121" s="95"/>
      <c r="TNT121" s="95"/>
      <c r="TNU121" s="95"/>
      <c r="TNV121" s="95"/>
      <c r="TNW121" s="95"/>
      <c r="TNX121" s="95"/>
      <c r="TNY121" s="95"/>
      <c r="TNZ121" s="95"/>
      <c r="TOA121" s="95"/>
      <c r="TOB121" s="95"/>
      <c r="TOC121" s="95"/>
      <c r="TOD121" s="95"/>
      <c r="TOE121" s="95"/>
      <c r="TOF121" s="95"/>
      <c r="TOG121" s="95"/>
      <c r="TOH121" s="95"/>
      <c r="TOI121" s="95"/>
      <c r="TOJ121" s="95"/>
      <c r="TOK121" s="95"/>
      <c r="TOL121" s="95"/>
      <c r="TOM121" s="95"/>
      <c r="TON121" s="95"/>
      <c r="TOO121" s="95"/>
      <c r="TOP121" s="95"/>
      <c r="TOQ121" s="95"/>
      <c r="TOR121" s="95"/>
      <c r="TOS121" s="95"/>
      <c r="TOT121" s="95"/>
      <c r="TOU121" s="95"/>
      <c r="TOV121" s="95"/>
      <c r="TOW121" s="95"/>
      <c r="TOX121" s="95"/>
      <c r="TOY121" s="95"/>
      <c r="TOZ121" s="95"/>
      <c r="TPA121" s="95"/>
      <c r="TPB121" s="95"/>
      <c r="TPC121" s="95"/>
      <c r="TPD121" s="95"/>
      <c r="TPE121" s="95"/>
      <c r="TPF121" s="95"/>
      <c r="TPG121" s="95"/>
      <c r="TPH121" s="95"/>
      <c r="TPI121" s="95"/>
      <c r="TPJ121" s="95"/>
      <c r="TPK121" s="95"/>
      <c r="TPL121" s="95"/>
      <c r="TPM121" s="95"/>
      <c r="TPN121" s="95"/>
      <c r="TPO121" s="95"/>
      <c r="TPP121" s="95"/>
      <c r="TPQ121" s="95"/>
      <c r="TPR121" s="95"/>
      <c r="TPS121" s="95"/>
      <c r="TPT121" s="95"/>
      <c r="TPU121" s="95"/>
      <c r="TPV121" s="95"/>
      <c r="TPW121" s="95"/>
      <c r="TPX121" s="95"/>
      <c r="TPY121" s="95"/>
      <c r="TPZ121" s="95"/>
      <c r="TQA121" s="95"/>
      <c r="TQB121" s="95"/>
      <c r="TQC121" s="95"/>
      <c r="TQD121" s="95"/>
      <c r="TQE121" s="95"/>
      <c r="TQF121" s="95"/>
      <c r="TQG121" s="95"/>
      <c r="TQH121" s="95"/>
      <c r="TQI121" s="95"/>
      <c r="TQJ121" s="95"/>
      <c r="TQK121" s="95"/>
      <c r="TQL121" s="95"/>
      <c r="TQM121" s="95"/>
      <c r="TQN121" s="95"/>
      <c r="TQO121" s="95"/>
      <c r="TQP121" s="95"/>
      <c r="TQQ121" s="95"/>
      <c r="TQR121" s="95"/>
      <c r="TQS121" s="95"/>
      <c r="TQT121" s="95"/>
      <c r="TQU121" s="95"/>
      <c r="TQV121" s="95"/>
      <c r="TQW121" s="95"/>
      <c r="TQX121" s="95"/>
      <c r="TQY121" s="95"/>
      <c r="TQZ121" s="95"/>
      <c r="TRA121" s="95"/>
      <c r="TRB121" s="95"/>
      <c r="TRC121" s="95"/>
      <c r="TRD121" s="95"/>
      <c r="TRE121" s="95"/>
      <c r="TRF121" s="95"/>
      <c r="TRG121" s="95"/>
      <c r="TRH121" s="95"/>
      <c r="TRI121" s="95"/>
      <c r="TRJ121" s="95"/>
      <c r="TRK121" s="95"/>
      <c r="TRL121" s="95"/>
      <c r="TRM121" s="95"/>
      <c r="TRN121" s="95"/>
      <c r="TRO121" s="95"/>
      <c r="TRP121" s="95"/>
      <c r="TRQ121" s="95"/>
      <c r="TRR121" s="95"/>
      <c r="TRS121" s="95"/>
      <c r="TRT121" s="95"/>
      <c r="TRU121" s="95"/>
      <c r="TRV121" s="95"/>
      <c r="TRW121" s="95"/>
      <c r="TRX121" s="95"/>
      <c r="TRY121" s="95"/>
      <c r="TRZ121" s="95"/>
      <c r="TSA121" s="95"/>
      <c r="TSB121" s="95"/>
      <c r="TSC121" s="95"/>
      <c r="TSD121" s="95"/>
      <c r="TSE121" s="95"/>
      <c r="TSF121" s="95"/>
      <c r="TSG121" s="95"/>
      <c r="TSH121" s="95"/>
      <c r="TSI121" s="95"/>
      <c r="TSJ121" s="95"/>
      <c r="TSK121" s="95"/>
      <c r="TSL121" s="95"/>
      <c r="TSM121" s="95"/>
      <c r="TSN121" s="95"/>
      <c r="TSO121" s="95"/>
      <c r="TSP121" s="95"/>
      <c r="TSQ121" s="95"/>
      <c r="TSR121" s="95"/>
      <c r="TSS121" s="95"/>
      <c r="TST121" s="95"/>
      <c r="TSU121" s="95"/>
      <c r="TSV121" s="95"/>
      <c r="TSW121" s="95"/>
      <c r="TSX121" s="95"/>
      <c r="TSY121" s="95"/>
      <c r="TSZ121" s="95"/>
      <c r="TTA121" s="95"/>
      <c r="TTB121" s="95"/>
      <c r="TTC121" s="95"/>
      <c r="TTD121" s="95"/>
      <c r="TTE121" s="95"/>
      <c r="TTF121" s="95"/>
      <c r="TTG121" s="95"/>
      <c r="TTH121" s="95"/>
      <c r="TTI121" s="95"/>
      <c r="TTJ121" s="95"/>
      <c r="TTK121" s="95"/>
      <c r="TTL121" s="95"/>
      <c r="TTM121" s="95"/>
      <c r="TTN121" s="95"/>
      <c r="TTO121" s="95"/>
      <c r="TTP121" s="95"/>
      <c r="TTQ121" s="95"/>
      <c r="TTR121" s="95"/>
      <c r="TTS121" s="95"/>
      <c r="TTT121" s="95"/>
      <c r="TTU121" s="95"/>
      <c r="TTV121" s="95"/>
      <c r="TTW121" s="95"/>
      <c r="TTX121" s="95"/>
      <c r="TTY121" s="95"/>
      <c r="TTZ121" s="95"/>
      <c r="TUA121" s="95"/>
      <c r="TUB121" s="95"/>
      <c r="TUC121" s="95"/>
      <c r="TUD121" s="95"/>
      <c r="TUE121" s="95"/>
      <c r="TUF121" s="95"/>
      <c r="TUG121" s="95"/>
      <c r="TUH121" s="95"/>
      <c r="TUI121" s="95"/>
      <c r="TUJ121" s="95"/>
      <c r="TUK121" s="95"/>
      <c r="TUL121" s="95"/>
      <c r="TUM121" s="95"/>
      <c r="TUN121" s="95"/>
      <c r="TUO121" s="95"/>
      <c r="TUP121" s="95"/>
      <c r="TUQ121" s="95"/>
      <c r="TUR121" s="95"/>
      <c r="TUS121" s="95"/>
      <c r="TUT121" s="95"/>
      <c r="TUU121" s="95"/>
      <c r="TUV121" s="95"/>
      <c r="TUW121" s="95"/>
      <c r="TUX121" s="95"/>
      <c r="TUY121" s="95"/>
      <c r="TUZ121" s="95"/>
      <c r="TVA121" s="95"/>
      <c r="TVB121" s="95"/>
      <c r="TVC121" s="95"/>
      <c r="TVD121" s="95"/>
      <c r="TVE121" s="95"/>
      <c r="TVF121" s="95"/>
      <c r="TVG121" s="95"/>
      <c r="TVH121" s="95"/>
      <c r="TVI121" s="95"/>
      <c r="TVJ121" s="95"/>
      <c r="TVK121" s="95"/>
      <c r="TVL121" s="95"/>
      <c r="TVM121" s="95"/>
      <c r="TVN121" s="95"/>
      <c r="TVO121" s="95"/>
      <c r="TVP121" s="95"/>
      <c r="TVQ121" s="95"/>
      <c r="TVR121" s="95"/>
      <c r="TVS121" s="95"/>
      <c r="TVT121" s="95"/>
      <c r="TVU121" s="95"/>
      <c r="TVV121" s="95"/>
      <c r="TVW121" s="95"/>
      <c r="TVX121" s="95"/>
      <c r="TVY121" s="95"/>
      <c r="TVZ121" s="95"/>
      <c r="TWA121" s="95"/>
      <c r="TWB121" s="95"/>
      <c r="TWC121" s="95"/>
      <c r="TWD121" s="95"/>
      <c r="TWE121" s="95"/>
      <c r="TWF121" s="95"/>
      <c r="TWG121" s="95"/>
      <c r="TWH121" s="95"/>
      <c r="TWI121" s="95"/>
      <c r="TWJ121" s="95"/>
      <c r="TWK121" s="95"/>
      <c r="TWL121" s="95"/>
      <c r="TWM121" s="95"/>
      <c r="TWN121" s="95"/>
      <c r="TWO121" s="95"/>
      <c r="TWP121" s="95"/>
      <c r="TWQ121" s="95"/>
      <c r="TWR121" s="95"/>
      <c r="TWS121" s="95"/>
      <c r="TWT121" s="95"/>
      <c r="TWU121" s="95"/>
      <c r="TWV121" s="95"/>
      <c r="TWW121" s="95"/>
      <c r="TWX121" s="95"/>
      <c r="TWY121" s="95"/>
      <c r="TWZ121" s="95"/>
      <c r="TXA121" s="95"/>
      <c r="TXB121" s="95"/>
      <c r="TXC121" s="95"/>
      <c r="TXD121" s="95"/>
      <c r="TXE121" s="95"/>
      <c r="TXF121" s="95"/>
      <c r="TXG121" s="95"/>
      <c r="TXH121" s="95"/>
      <c r="TXI121" s="95"/>
      <c r="TXJ121" s="95"/>
      <c r="TXK121" s="95"/>
      <c r="TXL121" s="95"/>
      <c r="TXM121" s="95"/>
      <c r="TXN121" s="95"/>
      <c r="TXO121" s="95"/>
      <c r="TXP121" s="95"/>
      <c r="TXQ121" s="95"/>
      <c r="TXR121" s="95"/>
      <c r="TXS121" s="95"/>
      <c r="TXT121" s="95"/>
      <c r="TXU121" s="95"/>
      <c r="TXV121" s="95"/>
      <c r="TXW121" s="95"/>
      <c r="TXX121" s="95"/>
      <c r="TXY121" s="95"/>
      <c r="TXZ121" s="95"/>
      <c r="TYA121" s="95"/>
      <c r="TYB121" s="95"/>
      <c r="TYC121" s="95"/>
      <c r="TYD121" s="95"/>
      <c r="TYE121" s="95"/>
      <c r="TYF121" s="95"/>
      <c r="TYG121" s="95"/>
      <c r="TYH121" s="95"/>
      <c r="TYI121" s="95"/>
      <c r="TYJ121" s="95"/>
      <c r="TYK121" s="95"/>
      <c r="TYL121" s="95"/>
      <c r="TYM121" s="95"/>
      <c r="TYN121" s="95"/>
      <c r="TYO121" s="95"/>
      <c r="TYP121" s="95"/>
      <c r="TYQ121" s="95"/>
      <c r="TYR121" s="95"/>
      <c r="TYS121" s="95"/>
      <c r="TYT121" s="95"/>
      <c r="TYU121" s="95"/>
      <c r="TYV121" s="95"/>
      <c r="TYW121" s="95"/>
      <c r="TYX121" s="95"/>
      <c r="TYY121" s="95"/>
      <c r="TYZ121" s="95"/>
      <c r="TZA121" s="95"/>
      <c r="TZB121" s="95"/>
      <c r="TZC121" s="95"/>
      <c r="TZD121" s="95"/>
      <c r="TZE121" s="95"/>
      <c r="TZF121" s="95"/>
      <c r="TZG121" s="95"/>
      <c r="TZH121" s="95"/>
      <c r="TZI121" s="95"/>
      <c r="TZJ121" s="95"/>
      <c r="TZK121" s="95"/>
      <c r="TZL121" s="95"/>
      <c r="TZM121" s="95"/>
      <c r="TZN121" s="95"/>
      <c r="TZO121" s="95"/>
      <c r="TZP121" s="95"/>
      <c r="TZQ121" s="95"/>
      <c r="TZR121" s="95"/>
      <c r="TZS121" s="95"/>
      <c r="TZT121" s="95"/>
      <c r="TZU121" s="95"/>
      <c r="TZV121" s="95"/>
      <c r="TZW121" s="95"/>
      <c r="TZX121" s="95"/>
      <c r="TZY121" s="95"/>
      <c r="TZZ121" s="95"/>
      <c r="UAA121" s="95"/>
      <c r="UAB121" s="95"/>
      <c r="UAC121" s="95"/>
      <c r="UAD121" s="95"/>
      <c r="UAE121" s="95"/>
      <c r="UAF121" s="95"/>
      <c r="UAG121" s="95"/>
      <c r="UAH121" s="95"/>
      <c r="UAI121" s="95"/>
      <c r="UAJ121" s="95"/>
      <c r="UAK121" s="95"/>
      <c r="UAL121" s="95"/>
      <c r="UAM121" s="95"/>
      <c r="UAN121" s="95"/>
      <c r="UAO121" s="95"/>
      <c r="UAP121" s="95"/>
      <c r="UAQ121" s="95"/>
      <c r="UAR121" s="95"/>
      <c r="UAS121" s="95"/>
      <c r="UAT121" s="95"/>
      <c r="UAU121" s="95"/>
      <c r="UAV121" s="95"/>
      <c r="UAW121" s="95"/>
      <c r="UAX121" s="95"/>
      <c r="UAY121" s="95"/>
      <c r="UAZ121" s="95"/>
      <c r="UBA121" s="95"/>
      <c r="UBB121" s="95"/>
      <c r="UBC121" s="95"/>
      <c r="UBD121" s="95"/>
      <c r="UBE121" s="95"/>
      <c r="UBF121" s="95"/>
      <c r="UBG121" s="95"/>
      <c r="UBH121" s="95"/>
      <c r="UBI121" s="95"/>
      <c r="UBJ121" s="95"/>
      <c r="UBK121" s="95"/>
      <c r="UBL121" s="95"/>
      <c r="UBM121" s="95"/>
      <c r="UBN121" s="95"/>
      <c r="UBO121" s="95"/>
      <c r="UBP121" s="95"/>
      <c r="UBQ121" s="95"/>
      <c r="UBR121" s="95"/>
      <c r="UBS121" s="95"/>
      <c r="UBT121" s="95"/>
      <c r="UBU121" s="95"/>
      <c r="UBV121" s="95"/>
      <c r="UBW121" s="95"/>
      <c r="UBX121" s="95"/>
      <c r="UBY121" s="95"/>
      <c r="UBZ121" s="95"/>
      <c r="UCA121" s="95"/>
      <c r="UCB121" s="95"/>
      <c r="UCC121" s="95"/>
      <c r="UCD121" s="95"/>
      <c r="UCE121" s="95"/>
      <c r="UCF121" s="95"/>
      <c r="UCG121" s="95"/>
      <c r="UCH121" s="95"/>
      <c r="UCI121" s="95"/>
      <c r="UCJ121" s="95"/>
      <c r="UCK121" s="95"/>
      <c r="UCL121" s="95"/>
      <c r="UCM121" s="95"/>
      <c r="UCN121" s="95"/>
      <c r="UCO121" s="95"/>
      <c r="UCP121" s="95"/>
      <c r="UCQ121" s="95"/>
      <c r="UCR121" s="95"/>
      <c r="UCS121" s="95"/>
      <c r="UCT121" s="95"/>
      <c r="UCU121" s="95"/>
      <c r="UCV121" s="95"/>
      <c r="UCW121" s="95"/>
      <c r="UCX121" s="95"/>
      <c r="UCY121" s="95"/>
      <c r="UCZ121" s="95"/>
      <c r="UDA121" s="95"/>
      <c r="UDB121" s="95"/>
      <c r="UDC121" s="95"/>
      <c r="UDD121" s="95"/>
      <c r="UDE121" s="95"/>
      <c r="UDF121" s="95"/>
      <c r="UDG121" s="95"/>
      <c r="UDH121" s="95"/>
      <c r="UDI121" s="95"/>
      <c r="UDJ121" s="95"/>
      <c r="UDK121" s="95"/>
      <c r="UDL121" s="95"/>
      <c r="UDM121" s="95"/>
      <c r="UDN121" s="95"/>
      <c r="UDO121" s="95"/>
      <c r="UDP121" s="95"/>
      <c r="UDQ121" s="95"/>
      <c r="UDR121" s="95"/>
      <c r="UDS121" s="95"/>
      <c r="UDT121" s="95"/>
      <c r="UDU121" s="95"/>
      <c r="UDV121" s="95"/>
      <c r="UDW121" s="95"/>
      <c r="UDX121" s="95"/>
      <c r="UDY121" s="95"/>
      <c r="UDZ121" s="95"/>
      <c r="UEA121" s="95"/>
      <c r="UEB121" s="95"/>
      <c r="UEC121" s="95"/>
      <c r="UED121" s="95"/>
      <c r="UEE121" s="95"/>
      <c r="UEF121" s="95"/>
      <c r="UEG121" s="95"/>
      <c r="UEH121" s="95"/>
      <c r="UEI121" s="95"/>
      <c r="UEJ121" s="95"/>
      <c r="UEK121" s="95"/>
      <c r="UEL121" s="95"/>
      <c r="UEM121" s="95"/>
      <c r="UEN121" s="95"/>
      <c r="UEO121" s="95"/>
      <c r="UEP121" s="95"/>
      <c r="UEQ121" s="95"/>
      <c r="UER121" s="95"/>
      <c r="UES121" s="95"/>
      <c r="UET121" s="95"/>
      <c r="UEU121" s="95"/>
      <c r="UEV121" s="95"/>
      <c r="UEW121" s="95"/>
      <c r="UEX121" s="95"/>
      <c r="UEY121" s="95"/>
      <c r="UEZ121" s="95"/>
      <c r="UFA121" s="95"/>
      <c r="UFB121" s="95"/>
      <c r="UFC121" s="95"/>
      <c r="UFD121" s="95"/>
      <c r="UFE121" s="95"/>
      <c r="UFF121" s="95"/>
      <c r="UFG121" s="95"/>
      <c r="UFH121" s="95"/>
      <c r="UFI121" s="95"/>
      <c r="UFJ121" s="95"/>
      <c r="UFK121" s="95"/>
      <c r="UFL121" s="95"/>
      <c r="UFM121" s="95"/>
      <c r="UFN121" s="95"/>
      <c r="UFO121" s="95"/>
      <c r="UFP121" s="95"/>
      <c r="UFQ121" s="95"/>
      <c r="UFR121" s="95"/>
      <c r="UFS121" s="95"/>
      <c r="UFT121" s="95"/>
      <c r="UFU121" s="95"/>
      <c r="UFV121" s="95"/>
      <c r="UFW121" s="95"/>
      <c r="UFX121" s="95"/>
      <c r="UFY121" s="95"/>
      <c r="UFZ121" s="95"/>
      <c r="UGA121" s="95"/>
      <c r="UGB121" s="95"/>
      <c r="UGC121" s="95"/>
      <c r="UGD121" s="95"/>
      <c r="UGE121" s="95"/>
      <c r="UGF121" s="95"/>
      <c r="UGG121" s="95"/>
      <c r="UGH121" s="95"/>
      <c r="UGI121" s="95"/>
      <c r="UGJ121" s="95"/>
      <c r="UGK121" s="95"/>
      <c r="UGL121" s="95"/>
      <c r="UGM121" s="95"/>
      <c r="UGN121" s="95"/>
      <c r="UGO121" s="95"/>
      <c r="UGP121" s="95"/>
      <c r="UGQ121" s="95"/>
      <c r="UGR121" s="95"/>
      <c r="UGS121" s="95"/>
      <c r="UGT121" s="95"/>
      <c r="UGU121" s="95"/>
      <c r="UGV121" s="95"/>
      <c r="UGW121" s="95"/>
      <c r="UGX121" s="95"/>
      <c r="UGY121" s="95"/>
      <c r="UGZ121" s="95"/>
      <c r="UHA121" s="95"/>
      <c r="UHB121" s="95"/>
      <c r="UHC121" s="95"/>
      <c r="UHD121" s="95"/>
      <c r="UHE121" s="95"/>
      <c r="UHF121" s="95"/>
      <c r="UHG121" s="95"/>
      <c r="UHH121" s="95"/>
      <c r="UHI121" s="95"/>
      <c r="UHJ121" s="95"/>
      <c r="UHK121" s="95"/>
      <c r="UHL121" s="95"/>
      <c r="UHM121" s="95"/>
      <c r="UHN121" s="95"/>
      <c r="UHO121" s="95"/>
      <c r="UHP121" s="95"/>
      <c r="UHQ121" s="95"/>
      <c r="UHR121" s="95"/>
      <c r="UHS121" s="95"/>
      <c r="UHT121" s="95"/>
      <c r="UHU121" s="95"/>
      <c r="UHV121" s="95"/>
      <c r="UHW121" s="95"/>
      <c r="UHX121" s="95"/>
      <c r="UHY121" s="95"/>
      <c r="UHZ121" s="95"/>
      <c r="UIA121" s="95"/>
      <c r="UIB121" s="95"/>
      <c r="UIC121" s="95"/>
      <c r="UID121" s="95"/>
      <c r="UIE121" s="95"/>
      <c r="UIF121" s="95"/>
      <c r="UIG121" s="95"/>
      <c r="UIH121" s="95"/>
      <c r="UII121" s="95"/>
      <c r="UIJ121" s="95"/>
      <c r="UIK121" s="95"/>
      <c r="UIL121" s="95"/>
      <c r="UIM121" s="95"/>
      <c r="UIN121" s="95"/>
      <c r="UIO121" s="95"/>
      <c r="UIP121" s="95"/>
      <c r="UIQ121" s="95"/>
      <c r="UIR121" s="95"/>
      <c r="UIS121" s="95"/>
      <c r="UIT121" s="95"/>
      <c r="UIU121" s="95"/>
      <c r="UIV121" s="95"/>
      <c r="UIW121" s="95"/>
      <c r="UIX121" s="95"/>
      <c r="UIY121" s="95"/>
      <c r="UIZ121" s="95"/>
      <c r="UJA121" s="95"/>
      <c r="UJB121" s="95"/>
      <c r="UJC121" s="95"/>
      <c r="UJD121" s="95"/>
      <c r="UJE121" s="95"/>
      <c r="UJF121" s="95"/>
      <c r="UJG121" s="95"/>
      <c r="UJH121" s="95"/>
      <c r="UJI121" s="95"/>
      <c r="UJJ121" s="95"/>
      <c r="UJK121" s="95"/>
      <c r="UJL121" s="95"/>
      <c r="UJM121" s="95"/>
      <c r="UJN121" s="95"/>
      <c r="UJO121" s="95"/>
      <c r="UJP121" s="95"/>
      <c r="UJQ121" s="95"/>
      <c r="UJR121" s="95"/>
      <c r="UJS121" s="95"/>
      <c r="UJT121" s="95"/>
      <c r="UJU121" s="95"/>
      <c r="UJV121" s="95"/>
      <c r="UJW121" s="95"/>
      <c r="UJX121" s="95"/>
      <c r="UJY121" s="95"/>
      <c r="UJZ121" s="95"/>
      <c r="UKA121" s="95"/>
      <c r="UKB121" s="95"/>
      <c r="UKC121" s="95"/>
      <c r="UKD121" s="95"/>
      <c r="UKE121" s="95"/>
      <c r="UKF121" s="95"/>
      <c r="UKG121" s="95"/>
      <c r="UKH121" s="95"/>
      <c r="UKI121" s="95"/>
      <c r="UKJ121" s="95"/>
      <c r="UKK121" s="95"/>
      <c r="UKL121" s="95"/>
      <c r="UKM121" s="95"/>
      <c r="UKN121" s="95"/>
      <c r="UKO121" s="95"/>
      <c r="UKP121" s="95"/>
      <c r="UKQ121" s="95"/>
      <c r="UKR121" s="95"/>
      <c r="UKS121" s="95"/>
      <c r="UKT121" s="95"/>
      <c r="UKU121" s="95"/>
      <c r="UKV121" s="95"/>
      <c r="UKW121" s="95"/>
      <c r="UKX121" s="95"/>
      <c r="UKY121" s="95"/>
      <c r="UKZ121" s="95"/>
      <c r="ULA121" s="95"/>
      <c r="ULB121" s="95"/>
      <c r="ULC121" s="95"/>
      <c r="ULD121" s="95"/>
      <c r="ULE121" s="95"/>
      <c r="ULF121" s="95"/>
      <c r="ULG121" s="95"/>
      <c r="ULH121" s="95"/>
      <c r="ULI121" s="95"/>
      <c r="ULJ121" s="95"/>
      <c r="ULK121" s="95"/>
      <c r="ULL121" s="95"/>
      <c r="ULM121" s="95"/>
      <c r="ULN121" s="95"/>
      <c r="ULO121" s="95"/>
      <c r="ULP121" s="95"/>
      <c r="ULQ121" s="95"/>
      <c r="ULR121" s="95"/>
      <c r="ULS121" s="95"/>
      <c r="ULT121" s="95"/>
      <c r="ULU121" s="95"/>
      <c r="ULV121" s="95"/>
      <c r="ULW121" s="95"/>
      <c r="ULX121" s="95"/>
      <c r="ULY121" s="95"/>
      <c r="ULZ121" s="95"/>
      <c r="UMA121" s="95"/>
      <c r="UMB121" s="95"/>
      <c r="UMC121" s="95"/>
      <c r="UMD121" s="95"/>
      <c r="UME121" s="95"/>
      <c r="UMF121" s="95"/>
      <c r="UMG121" s="95"/>
      <c r="UMH121" s="95"/>
      <c r="UMI121" s="95"/>
      <c r="UMJ121" s="95"/>
      <c r="UMK121" s="95"/>
      <c r="UML121" s="95"/>
      <c r="UMM121" s="95"/>
      <c r="UMN121" s="95"/>
      <c r="UMO121" s="95"/>
      <c r="UMP121" s="95"/>
      <c r="UMQ121" s="95"/>
      <c r="UMR121" s="95"/>
      <c r="UMS121" s="95"/>
      <c r="UMT121" s="95"/>
      <c r="UMU121" s="95"/>
      <c r="UMV121" s="95"/>
      <c r="UMW121" s="95"/>
      <c r="UMX121" s="95"/>
      <c r="UMY121" s="95"/>
      <c r="UMZ121" s="95"/>
      <c r="UNA121" s="95"/>
      <c r="UNB121" s="95"/>
      <c r="UNC121" s="95"/>
      <c r="UND121" s="95"/>
      <c r="UNE121" s="95"/>
      <c r="UNF121" s="95"/>
      <c r="UNG121" s="95"/>
      <c r="UNH121" s="95"/>
      <c r="UNI121" s="95"/>
      <c r="UNJ121" s="95"/>
      <c r="UNK121" s="95"/>
      <c r="UNL121" s="95"/>
      <c r="UNM121" s="95"/>
      <c r="UNN121" s="95"/>
      <c r="UNO121" s="95"/>
      <c r="UNP121" s="95"/>
      <c r="UNQ121" s="95"/>
      <c r="UNR121" s="95"/>
      <c r="UNS121" s="95"/>
      <c r="UNT121" s="95"/>
      <c r="UNU121" s="95"/>
      <c r="UNV121" s="95"/>
      <c r="UNW121" s="95"/>
      <c r="UNX121" s="95"/>
      <c r="UNY121" s="95"/>
      <c r="UNZ121" s="95"/>
      <c r="UOA121" s="95"/>
      <c r="UOB121" s="95"/>
      <c r="UOC121" s="95"/>
      <c r="UOD121" s="95"/>
      <c r="UOE121" s="95"/>
      <c r="UOF121" s="95"/>
      <c r="UOG121" s="95"/>
      <c r="UOH121" s="95"/>
      <c r="UOI121" s="95"/>
      <c r="UOJ121" s="95"/>
      <c r="UOK121" s="95"/>
      <c r="UOL121" s="95"/>
      <c r="UOM121" s="95"/>
      <c r="UON121" s="95"/>
      <c r="UOO121" s="95"/>
      <c r="UOP121" s="95"/>
      <c r="UOQ121" s="95"/>
      <c r="UOR121" s="95"/>
      <c r="UOS121" s="95"/>
      <c r="UOT121" s="95"/>
      <c r="UOU121" s="95"/>
      <c r="UOV121" s="95"/>
      <c r="UOW121" s="95"/>
      <c r="UOX121" s="95"/>
      <c r="UOY121" s="95"/>
      <c r="UOZ121" s="95"/>
      <c r="UPA121" s="95"/>
      <c r="UPB121" s="95"/>
      <c r="UPC121" s="95"/>
      <c r="UPD121" s="95"/>
      <c r="UPE121" s="95"/>
      <c r="UPF121" s="95"/>
      <c r="UPG121" s="95"/>
      <c r="UPH121" s="95"/>
      <c r="UPI121" s="95"/>
      <c r="UPJ121" s="95"/>
      <c r="UPK121" s="95"/>
      <c r="UPL121" s="95"/>
      <c r="UPM121" s="95"/>
      <c r="UPN121" s="95"/>
      <c r="UPO121" s="95"/>
      <c r="UPP121" s="95"/>
      <c r="UPQ121" s="95"/>
      <c r="UPR121" s="95"/>
      <c r="UPS121" s="95"/>
      <c r="UPT121" s="95"/>
      <c r="UPU121" s="95"/>
      <c r="UPV121" s="95"/>
      <c r="UPW121" s="95"/>
      <c r="UPX121" s="95"/>
      <c r="UPY121" s="95"/>
      <c r="UPZ121" s="95"/>
      <c r="UQA121" s="95"/>
      <c r="UQB121" s="95"/>
      <c r="UQC121" s="95"/>
      <c r="UQD121" s="95"/>
      <c r="UQE121" s="95"/>
      <c r="UQF121" s="95"/>
      <c r="UQG121" s="95"/>
      <c r="UQH121" s="95"/>
      <c r="UQI121" s="95"/>
      <c r="UQJ121" s="95"/>
      <c r="UQK121" s="95"/>
      <c r="UQL121" s="95"/>
      <c r="UQM121" s="95"/>
      <c r="UQN121" s="95"/>
      <c r="UQO121" s="95"/>
      <c r="UQP121" s="95"/>
      <c r="UQQ121" s="95"/>
      <c r="UQR121" s="95"/>
      <c r="UQS121" s="95"/>
      <c r="UQT121" s="95"/>
      <c r="UQU121" s="95"/>
      <c r="UQV121" s="95"/>
      <c r="UQW121" s="95"/>
      <c r="UQX121" s="95"/>
      <c r="UQY121" s="95"/>
      <c r="UQZ121" s="95"/>
      <c r="URA121" s="95"/>
      <c r="URB121" s="95"/>
      <c r="URC121" s="95"/>
      <c r="URD121" s="95"/>
      <c r="URE121" s="95"/>
      <c r="URF121" s="95"/>
      <c r="URG121" s="95"/>
      <c r="URH121" s="95"/>
      <c r="URI121" s="95"/>
      <c r="URJ121" s="95"/>
      <c r="URK121" s="95"/>
      <c r="URL121" s="95"/>
      <c r="URM121" s="95"/>
      <c r="URN121" s="95"/>
      <c r="URO121" s="95"/>
      <c r="URP121" s="95"/>
      <c r="URQ121" s="95"/>
      <c r="URR121" s="95"/>
      <c r="URS121" s="95"/>
      <c r="URT121" s="95"/>
      <c r="URU121" s="95"/>
      <c r="URV121" s="95"/>
      <c r="URW121" s="95"/>
      <c r="URX121" s="95"/>
      <c r="URY121" s="95"/>
      <c r="URZ121" s="95"/>
      <c r="USA121" s="95"/>
      <c r="USB121" s="95"/>
      <c r="USC121" s="95"/>
      <c r="USD121" s="95"/>
      <c r="USE121" s="95"/>
      <c r="USF121" s="95"/>
      <c r="USG121" s="95"/>
      <c r="USH121" s="95"/>
      <c r="USI121" s="95"/>
      <c r="USJ121" s="95"/>
      <c r="USK121" s="95"/>
      <c r="USL121" s="95"/>
      <c r="USM121" s="95"/>
      <c r="USN121" s="95"/>
      <c r="USO121" s="95"/>
      <c r="USP121" s="95"/>
      <c r="USQ121" s="95"/>
      <c r="USR121" s="95"/>
      <c r="USS121" s="95"/>
      <c r="UST121" s="95"/>
      <c r="USU121" s="95"/>
      <c r="USV121" s="95"/>
      <c r="USW121" s="95"/>
      <c r="USX121" s="95"/>
      <c r="USY121" s="95"/>
      <c r="USZ121" s="95"/>
      <c r="UTA121" s="95"/>
      <c r="UTB121" s="95"/>
      <c r="UTC121" s="95"/>
      <c r="UTD121" s="95"/>
      <c r="UTE121" s="95"/>
      <c r="UTF121" s="95"/>
      <c r="UTG121" s="95"/>
      <c r="UTH121" s="95"/>
      <c r="UTI121" s="95"/>
      <c r="UTJ121" s="95"/>
      <c r="UTK121" s="95"/>
      <c r="UTL121" s="95"/>
      <c r="UTM121" s="95"/>
      <c r="UTN121" s="95"/>
      <c r="UTO121" s="95"/>
      <c r="UTP121" s="95"/>
      <c r="UTQ121" s="95"/>
      <c r="UTR121" s="95"/>
      <c r="UTS121" s="95"/>
      <c r="UTT121" s="95"/>
      <c r="UTU121" s="95"/>
      <c r="UTV121" s="95"/>
      <c r="UTW121" s="95"/>
      <c r="UTX121" s="95"/>
      <c r="UTY121" s="95"/>
      <c r="UTZ121" s="95"/>
      <c r="UUA121" s="95"/>
      <c r="UUB121" s="95"/>
      <c r="UUC121" s="95"/>
      <c r="UUD121" s="95"/>
      <c r="UUE121" s="95"/>
      <c r="UUF121" s="95"/>
      <c r="UUG121" s="95"/>
      <c r="UUH121" s="95"/>
      <c r="UUI121" s="95"/>
      <c r="UUJ121" s="95"/>
      <c r="UUK121" s="95"/>
      <c r="UUL121" s="95"/>
      <c r="UUM121" s="95"/>
      <c r="UUN121" s="95"/>
      <c r="UUO121" s="95"/>
      <c r="UUP121" s="95"/>
      <c r="UUQ121" s="95"/>
      <c r="UUR121" s="95"/>
      <c r="UUS121" s="95"/>
      <c r="UUT121" s="95"/>
      <c r="UUU121" s="95"/>
      <c r="UUV121" s="95"/>
      <c r="UUW121" s="95"/>
      <c r="UUX121" s="95"/>
      <c r="UUY121" s="95"/>
      <c r="UUZ121" s="95"/>
      <c r="UVA121" s="95"/>
      <c r="UVB121" s="95"/>
      <c r="UVC121" s="95"/>
      <c r="UVD121" s="95"/>
      <c r="UVE121" s="95"/>
      <c r="UVF121" s="95"/>
      <c r="UVG121" s="95"/>
      <c r="UVH121" s="95"/>
      <c r="UVI121" s="95"/>
      <c r="UVJ121" s="95"/>
      <c r="UVK121" s="95"/>
      <c r="UVL121" s="95"/>
      <c r="UVM121" s="95"/>
      <c r="UVN121" s="95"/>
      <c r="UVO121" s="95"/>
      <c r="UVP121" s="95"/>
      <c r="UVQ121" s="95"/>
      <c r="UVR121" s="95"/>
      <c r="UVS121" s="95"/>
      <c r="UVT121" s="95"/>
      <c r="UVU121" s="95"/>
      <c r="UVV121" s="95"/>
      <c r="UVW121" s="95"/>
      <c r="UVX121" s="95"/>
      <c r="UVY121" s="95"/>
      <c r="UVZ121" s="95"/>
      <c r="UWA121" s="95"/>
      <c r="UWB121" s="95"/>
      <c r="UWC121" s="95"/>
      <c r="UWD121" s="95"/>
      <c r="UWE121" s="95"/>
      <c r="UWF121" s="95"/>
      <c r="UWG121" s="95"/>
      <c r="UWH121" s="95"/>
      <c r="UWI121" s="95"/>
      <c r="UWJ121" s="95"/>
      <c r="UWK121" s="95"/>
      <c r="UWL121" s="95"/>
      <c r="UWM121" s="95"/>
      <c r="UWN121" s="95"/>
      <c r="UWO121" s="95"/>
      <c r="UWP121" s="95"/>
      <c r="UWQ121" s="95"/>
      <c r="UWR121" s="95"/>
      <c r="UWS121" s="95"/>
      <c r="UWT121" s="95"/>
      <c r="UWU121" s="95"/>
      <c r="UWV121" s="95"/>
      <c r="UWW121" s="95"/>
      <c r="UWX121" s="95"/>
      <c r="UWY121" s="95"/>
      <c r="UWZ121" s="95"/>
      <c r="UXA121" s="95"/>
      <c r="UXB121" s="95"/>
      <c r="UXC121" s="95"/>
      <c r="UXD121" s="95"/>
      <c r="UXE121" s="95"/>
      <c r="UXF121" s="95"/>
      <c r="UXG121" s="95"/>
      <c r="UXH121" s="95"/>
      <c r="UXI121" s="95"/>
      <c r="UXJ121" s="95"/>
      <c r="UXK121" s="95"/>
      <c r="UXL121" s="95"/>
      <c r="UXM121" s="95"/>
      <c r="UXN121" s="95"/>
      <c r="UXO121" s="95"/>
      <c r="UXP121" s="95"/>
      <c r="UXQ121" s="95"/>
      <c r="UXR121" s="95"/>
      <c r="UXS121" s="95"/>
      <c r="UXT121" s="95"/>
      <c r="UXU121" s="95"/>
      <c r="UXV121" s="95"/>
      <c r="UXW121" s="95"/>
      <c r="UXX121" s="95"/>
      <c r="UXY121" s="95"/>
      <c r="UXZ121" s="95"/>
      <c r="UYA121" s="95"/>
      <c r="UYB121" s="95"/>
      <c r="UYC121" s="95"/>
      <c r="UYD121" s="95"/>
      <c r="UYE121" s="95"/>
      <c r="UYF121" s="95"/>
      <c r="UYG121" s="95"/>
      <c r="UYH121" s="95"/>
      <c r="UYI121" s="95"/>
      <c r="UYJ121" s="95"/>
      <c r="UYK121" s="95"/>
      <c r="UYL121" s="95"/>
      <c r="UYM121" s="95"/>
      <c r="UYN121" s="95"/>
      <c r="UYO121" s="95"/>
      <c r="UYP121" s="95"/>
      <c r="UYQ121" s="95"/>
      <c r="UYR121" s="95"/>
      <c r="UYS121" s="95"/>
      <c r="UYT121" s="95"/>
      <c r="UYU121" s="95"/>
      <c r="UYV121" s="95"/>
      <c r="UYW121" s="95"/>
      <c r="UYX121" s="95"/>
      <c r="UYY121" s="95"/>
      <c r="UYZ121" s="95"/>
      <c r="UZA121" s="95"/>
      <c r="UZB121" s="95"/>
      <c r="UZC121" s="95"/>
      <c r="UZD121" s="95"/>
      <c r="UZE121" s="95"/>
      <c r="UZF121" s="95"/>
      <c r="UZG121" s="95"/>
      <c r="UZH121" s="95"/>
      <c r="UZI121" s="95"/>
      <c r="UZJ121" s="95"/>
      <c r="UZK121" s="95"/>
      <c r="UZL121" s="95"/>
      <c r="UZM121" s="95"/>
      <c r="UZN121" s="95"/>
      <c r="UZO121" s="95"/>
      <c r="UZP121" s="95"/>
      <c r="UZQ121" s="95"/>
      <c r="UZR121" s="95"/>
      <c r="UZS121" s="95"/>
      <c r="UZT121" s="95"/>
      <c r="UZU121" s="95"/>
      <c r="UZV121" s="95"/>
      <c r="UZW121" s="95"/>
      <c r="UZX121" s="95"/>
      <c r="UZY121" s="95"/>
      <c r="UZZ121" s="95"/>
      <c r="VAA121" s="95"/>
      <c r="VAB121" s="95"/>
      <c r="VAC121" s="95"/>
      <c r="VAD121" s="95"/>
      <c r="VAE121" s="95"/>
      <c r="VAF121" s="95"/>
      <c r="VAG121" s="95"/>
      <c r="VAH121" s="95"/>
      <c r="VAI121" s="95"/>
      <c r="VAJ121" s="95"/>
      <c r="VAK121" s="95"/>
      <c r="VAL121" s="95"/>
      <c r="VAM121" s="95"/>
      <c r="VAN121" s="95"/>
      <c r="VAO121" s="95"/>
      <c r="VAP121" s="95"/>
      <c r="VAQ121" s="95"/>
      <c r="VAR121" s="95"/>
      <c r="VAS121" s="95"/>
      <c r="VAT121" s="95"/>
      <c r="VAU121" s="95"/>
      <c r="VAV121" s="95"/>
      <c r="VAW121" s="95"/>
      <c r="VAX121" s="95"/>
      <c r="VAY121" s="95"/>
      <c r="VAZ121" s="95"/>
      <c r="VBA121" s="95"/>
      <c r="VBB121" s="95"/>
      <c r="VBC121" s="95"/>
      <c r="VBD121" s="95"/>
      <c r="VBE121" s="95"/>
      <c r="VBF121" s="95"/>
      <c r="VBG121" s="95"/>
      <c r="VBH121" s="95"/>
      <c r="VBI121" s="95"/>
      <c r="VBJ121" s="95"/>
      <c r="VBK121" s="95"/>
      <c r="VBL121" s="95"/>
      <c r="VBM121" s="95"/>
      <c r="VBN121" s="95"/>
      <c r="VBO121" s="95"/>
      <c r="VBP121" s="95"/>
      <c r="VBQ121" s="95"/>
      <c r="VBR121" s="95"/>
      <c r="VBS121" s="95"/>
      <c r="VBT121" s="95"/>
      <c r="VBU121" s="95"/>
      <c r="VBV121" s="95"/>
      <c r="VBW121" s="95"/>
      <c r="VBX121" s="95"/>
      <c r="VBY121" s="95"/>
      <c r="VBZ121" s="95"/>
      <c r="VCA121" s="95"/>
      <c r="VCB121" s="95"/>
      <c r="VCC121" s="95"/>
      <c r="VCD121" s="95"/>
      <c r="VCE121" s="95"/>
      <c r="VCF121" s="95"/>
      <c r="VCG121" s="95"/>
      <c r="VCH121" s="95"/>
      <c r="VCI121" s="95"/>
      <c r="VCJ121" s="95"/>
      <c r="VCK121" s="95"/>
      <c r="VCL121" s="95"/>
      <c r="VCM121" s="95"/>
      <c r="VCN121" s="95"/>
      <c r="VCO121" s="95"/>
      <c r="VCP121" s="95"/>
      <c r="VCQ121" s="95"/>
      <c r="VCR121" s="95"/>
      <c r="VCS121" s="95"/>
      <c r="VCT121" s="95"/>
      <c r="VCU121" s="95"/>
      <c r="VCV121" s="95"/>
      <c r="VCW121" s="95"/>
      <c r="VCX121" s="95"/>
      <c r="VCY121" s="95"/>
      <c r="VCZ121" s="95"/>
      <c r="VDA121" s="95"/>
      <c r="VDB121" s="95"/>
      <c r="VDC121" s="95"/>
      <c r="VDD121" s="95"/>
      <c r="VDE121" s="95"/>
      <c r="VDF121" s="95"/>
      <c r="VDG121" s="95"/>
      <c r="VDH121" s="95"/>
      <c r="VDI121" s="95"/>
      <c r="VDJ121" s="95"/>
      <c r="VDK121" s="95"/>
      <c r="VDL121" s="95"/>
      <c r="VDM121" s="95"/>
      <c r="VDN121" s="95"/>
      <c r="VDO121" s="95"/>
      <c r="VDP121" s="95"/>
      <c r="VDQ121" s="95"/>
      <c r="VDR121" s="95"/>
      <c r="VDS121" s="95"/>
      <c r="VDT121" s="95"/>
      <c r="VDU121" s="95"/>
      <c r="VDV121" s="95"/>
      <c r="VDW121" s="95"/>
      <c r="VDX121" s="95"/>
      <c r="VDY121" s="95"/>
      <c r="VDZ121" s="95"/>
      <c r="VEA121" s="95"/>
      <c r="VEB121" s="95"/>
      <c r="VEC121" s="95"/>
      <c r="VED121" s="95"/>
      <c r="VEE121" s="95"/>
      <c r="VEF121" s="95"/>
      <c r="VEG121" s="95"/>
      <c r="VEH121" s="95"/>
      <c r="VEI121" s="95"/>
      <c r="VEJ121" s="95"/>
      <c r="VEK121" s="95"/>
      <c r="VEL121" s="95"/>
      <c r="VEM121" s="95"/>
      <c r="VEN121" s="95"/>
      <c r="VEO121" s="95"/>
      <c r="VEP121" s="95"/>
      <c r="VEQ121" s="95"/>
      <c r="VER121" s="95"/>
      <c r="VES121" s="95"/>
      <c r="VET121" s="95"/>
      <c r="VEU121" s="95"/>
      <c r="VEV121" s="95"/>
      <c r="VEW121" s="95"/>
      <c r="VEX121" s="95"/>
      <c r="VEY121" s="95"/>
      <c r="VEZ121" s="95"/>
      <c r="VFA121" s="95"/>
      <c r="VFB121" s="95"/>
      <c r="VFC121" s="95"/>
      <c r="VFD121" s="95"/>
      <c r="VFE121" s="95"/>
      <c r="VFF121" s="95"/>
      <c r="VFG121" s="95"/>
      <c r="VFH121" s="95"/>
      <c r="VFI121" s="95"/>
      <c r="VFJ121" s="95"/>
      <c r="VFK121" s="95"/>
      <c r="VFL121" s="95"/>
      <c r="VFM121" s="95"/>
      <c r="VFN121" s="95"/>
      <c r="VFO121" s="95"/>
      <c r="VFP121" s="95"/>
      <c r="VFQ121" s="95"/>
      <c r="VFR121" s="95"/>
      <c r="VFS121" s="95"/>
      <c r="VFT121" s="95"/>
      <c r="VFU121" s="95"/>
      <c r="VFV121" s="95"/>
      <c r="VFW121" s="95"/>
      <c r="VFX121" s="95"/>
      <c r="VFY121" s="95"/>
      <c r="VFZ121" s="95"/>
      <c r="VGA121" s="95"/>
      <c r="VGB121" s="95"/>
      <c r="VGC121" s="95"/>
      <c r="VGD121" s="95"/>
      <c r="VGE121" s="95"/>
      <c r="VGF121" s="95"/>
      <c r="VGG121" s="95"/>
      <c r="VGH121" s="95"/>
      <c r="VGI121" s="95"/>
      <c r="VGJ121" s="95"/>
      <c r="VGK121" s="95"/>
      <c r="VGL121" s="95"/>
      <c r="VGM121" s="95"/>
      <c r="VGN121" s="95"/>
      <c r="VGO121" s="95"/>
      <c r="VGP121" s="95"/>
      <c r="VGQ121" s="95"/>
      <c r="VGR121" s="95"/>
      <c r="VGS121" s="95"/>
      <c r="VGT121" s="95"/>
      <c r="VGU121" s="95"/>
      <c r="VGV121" s="95"/>
      <c r="VGW121" s="95"/>
      <c r="VGX121" s="95"/>
      <c r="VGY121" s="95"/>
      <c r="VGZ121" s="95"/>
      <c r="VHA121" s="95"/>
      <c r="VHB121" s="95"/>
      <c r="VHC121" s="95"/>
      <c r="VHD121" s="95"/>
      <c r="VHE121" s="95"/>
      <c r="VHF121" s="95"/>
      <c r="VHG121" s="95"/>
      <c r="VHH121" s="95"/>
      <c r="VHI121" s="95"/>
      <c r="VHJ121" s="95"/>
      <c r="VHK121" s="95"/>
      <c r="VHL121" s="95"/>
      <c r="VHM121" s="95"/>
      <c r="VHN121" s="95"/>
      <c r="VHO121" s="95"/>
      <c r="VHP121" s="95"/>
      <c r="VHQ121" s="95"/>
      <c r="VHR121" s="95"/>
      <c r="VHS121" s="95"/>
      <c r="VHT121" s="95"/>
      <c r="VHU121" s="95"/>
      <c r="VHV121" s="95"/>
      <c r="VHW121" s="95"/>
      <c r="VHX121" s="95"/>
      <c r="VHY121" s="95"/>
      <c r="VHZ121" s="95"/>
      <c r="VIA121" s="95"/>
      <c r="VIB121" s="95"/>
      <c r="VIC121" s="95"/>
      <c r="VID121" s="95"/>
      <c r="VIE121" s="95"/>
      <c r="VIF121" s="95"/>
      <c r="VIG121" s="95"/>
      <c r="VIH121" s="95"/>
      <c r="VII121" s="95"/>
      <c r="VIJ121" s="95"/>
      <c r="VIK121" s="95"/>
      <c r="VIL121" s="95"/>
      <c r="VIM121" s="95"/>
      <c r="VIN121" s="95"/>
      <c r="VIO121" s="95"/>
      <c r="VIP121" s="95"/>
      <c r="VIQ121" s="95"/>
      <c r="VIR121" s="95"/>
      <c r="VIS121" s="95"/>
      <c r="VIT121" s="95"/>
      <c r="VIU121" s="95"/>
      <c r="VIV121" s="95"/>
      <c r="VIW121" s="95"/>
      <c r="VIX121" s="95"/>
      <c r="VIY121" s="95"/>
      <c r="VIZ121" s="95"/>
      <c r="VJA121" s="95"/>
      <c r="VJB121" s="95"/>
      <c r="VJC121" s="95"/>
      <c r="VJD121" s="95"/>
      <c r="VJE121" s="95"/>
      <c r="VJF121" s="95"/>
      <c r="VJG121" s="95"/>
      <c r="VJH121" s="95"/>
      <c r="VJI121" s="95"/>
      <c r="VJJ121" s="95"/>
      <c r="VJK121" s="95"/>
      <c r="VJL121" s="95"/>
      <c r="VJM121" s="95"/>
      <c r="VJN121" s="95"/>
      <c r="VJO121" s="95"/>
      <c r="VJP121" s="95"/>
      <c r="VJQ121" s="95"/>
      <c r="VJR121" s="95"/>
      <c r="VJS121" s="95"/>
      <c r="VJT121" s="95"/>
      <c r="VJU121" s="95"/>
      <c r="VJV121" s="95"/>
      <c r="VJW121" s="95"/>
      <c r="VJX121" s="95"/>
      <c r="VJY121" s="95"/>
      <c r="VJZ121" s="95"/>
      <c r="VKA121" s="95"/>
      <c r="VKB121" s="95"/>
      <c r="VKC121" s="95"/>
      <c r="VKD121" s="95"/>
      <c r="VKE121" s="95"/>
      <c r="VKF121" s="95"/>
      <c r="VKG121" s="95"/>
      <c r="VKH121" s="95"/>
      <c r="VKI121" s="95"/>
      <c r="VKJ121" s="95"/>
      <c r="VKK121" s="95"/>
      <c r="VKL121" s="95"/>
      <c r="VKM121" s="95"/>
      <c r="VKN121" s="95"/>
      <c r="VKO121" s="95"/>
      <c r="VKP121" s="95"/>
      <c r="VKQ121" s="95"/>
      <c r="VKR121" s="95"/>
      <c r="VKS121" s="95"/>
      <c r="VKT121" s="95"/>
      <c r="VKU121" s="95"/>
      <c r="VKV121" s="95"/>
      <c r="VKW121" s="95"/>
      <c r="VKX121" s="95"/>
      <c r="VKY121" s="95"/>
      <c r="VKZ121" s="95"/>
      <c r="VLA121" s="95"/>
      <c r="VLB121" s="95"/>
      <c r="VLC121" s="95"/>
      <c r="VLD121" s="95"/>
      <c r="VLE121" s="95"/>
      <c r="VLF121" s="95"/>
      <c r="VLG121" s="95"/>
      <c r="VLH121" s="95"/>
      <c r="VLI121" s="95"/>
      <c r="VLJ121" s="95"/>
      <c r="VLK121" s="95"/>
      <c r="VLL121" s="95"/>
      <c r="VLM121" s="95"/>
      <c r="VLN121" s="95"/>
      <c r="VLO121" s="95"/>
      <c r="VLP121" s="95"/>
      <c r="VLQ121" s="95"/>
      <c r="VLR121" s="95"/>
      <c r="VLS121" s="95"/>
      <c r="VLT121" s="95"/>
      <c r="VLU121" s="95"/>
      <c r="VLV121" s="95"/>
      <c r="VLW121" s="95"/>
      <c r="VLX121" s="95"/>
      <c r="VLY121" s="95"/>
      <c r="VLZ121" s="95"/>
      <c r="VMA121" s="95"/>
      <c r="VMB121" s="95"/>
      <c r="VMC121" s="95"/>
      <c r="VMD121" s="95"/>
      <c r="VME121" s="95"/>
      <c r="VMF121" s="95"/>
      <c r="VMG121" s="95"/>
      <c r="VMH121" s="95"/>
      <c r="VMI121" s="95"/>
      <c r="VMJ121" s="95"/>
      <c r="VMK121" s="95"/>
      <c r="VML121" s="95"/>
      <c r="VMM121" s="95"/>
      <c r="VMN121" s="95"/>
      <c r="VMO121" s="95"/>
      <c r="VMP121" s="95"/>
      <c r="VMQ121" s="95"/>
      <c r="VMR121" s="95"/>
      <c r="VMS121" s="95"/>
      <c r="VMT121" s="95"/>
      <c r="VMU121" s="95"/>
      <c r="VMV121" s="95"/>
      <c r="VMW121" s="95"/>
      <c r="VMX121" s="95"/>
      <c r="VMY121" s="95"/>
      <c r="VMZ121" s="95"/>
      <c r="VNA121" s="95"/>
      <c r="VNB121" s="95"/>
      <c r="VNC121" s="95"/>
      <c r="VND121" s="95"/>
      <c r="VNE121" s="95"/>
      <c r="VNF121" s="95"/>
      <c r="VNG121" s="95"/>
      <c r="VNH121" s="95"/>
      <c r="VNI121" s="95"/>
      <c r="VNJ121" s="95"/>
      <c r="VNK121" s="95"/>
      <c r="VNL121" s="95"/>
      <c r="VNM121" s="95"/>
      <c r="VNN121" s="95"/>
      <c r="VNO121" s="95"/>
      <c r="VNP121" s="95"/>
      <c r="VNQ121" s="95"/>
      <c r="VNR121" s="95"/>
      <c r="VNS121" s="95"/>
      <c r="VNT121" s="95"/>
      <c r="VNU121" s="95"/>
      <c r="VNV121" s="95"/>
      <c r="VNW121" s="95"/>
      <c r="VNX121" s="95"/>
      <c r="VNY121" s="95"/>
      <c r="VNZ121" s="95"/>
      <c r="VOA121" s="95"/>
      <c r="VOB121" s="95"/>
      <c r="VOC121" s="95"/>
      <c r="VOD121" s="95"/>
      <c r="VOE121" s="95"/>
      <c r="VOF121" s="95"/>
      <c r="VOG121" s="95"/>
      <c r="VOH121" s="95"/>
      <c r="VOI121" s="95"/>
      <c r="VOJ121" s="95"/>
      <c r="VOK121" s="95"/>
      <c r="VOL121" s="95"/>
      <c r="VOM121" s="95"/>
      <c r="VON121" s="95"/>
      <c r="VOO121" s="95"/>
      <c r="VOP121" s="95"/>
      <c r="VOQ121" s="95"/>
      <c r="VOR121" s="95"/>
      <c r="VOS121" s="95"/>
      <c r="VOT121" s="95"/>
      <c r="VOU121" s="95"/>
      <c r="VOV121" s="95"/>
      <c r="VOW121" s="95"/>
      <c r="VOX121" s="95"/>
      <c r="VOY121" s="95"/>
      <c r="VOZ121" s="95"/>
      <c r="VPA121" s="95"/>
      <c r="VPB121" s="95"/>
      <c r="VPC121" s="95"/>
      <c r="VPD121" s="95"/>
      <c r="VPE121" s="95"/>
      <c r="VPF121" s="95"/>
      <c r="VPG121" s="95"/>
      <c r="VPH121" s="95"/>
      <c r="VPI121" s="95"/>
      <c r="VPJ121" s="95"/>
      <c r="VPK121" s="95"/>
      <c r="VPL121" s="95"/>
      <c r="VPM121" s="95"/>
      <c r="VPN121" s="95"/>
      <c r="VPO121" s="95"/>
      <c r="VPP121" s="95"/>
      <c r="VPQ121" s="95"/>
      <c r="VPR121" s="95"/>
      <c r="VPS121" s="95"/>
      <c r="VPT121" s="95"/>
      <c r="VPU121" s="95"/>
      <c r="VPV121" s="95"/>
      <c r="VPW121" s="95"/>
      <c r="VPX121" s="95"/>
      <c r="VPY121" s="95"/>
      <c r="VPZ121" s="95"/>
      <c r="VQA121" s="95"/>
      <c r="VQB121" s="95"/>
      <c r="VQC121" s="95"/>
      <c r="VQD121" s="95"/>
      <c r="VQE121" s="95"/>
      <c r="VQF121" s="95"/>
      <c r="VQG121" s="95"/>
      <c r="VQH121" s="95"/>
      <c r="VQI121" s="95"/>
      <c r="VQJ121" s="95"/>
      <c r="VQK121" s="95"/>
      <c r="VQL121" s="95"/>
      <c r="VQM121" s="95"/>
      <c r="VQN121" s="95"/>
      <c r="VQO121" s="95"/>
      <c r="VQP121" s="95"/>
      <c r="VQQ121" s="95"/>
      <c r="VQR121" s="95"/>
      <c r="VQS121" s="95"/>
      <c r="VQT121" s="95"/>
      <c r="VQU121" s="95"/>
      <c r="VQV121" s="95"/>
      <c r="VQW121" s="95"/>
      <c r="VQX121" s="95"/>
      <c r="VQY121" s="95"/>
      <c r="VQZ121" s="95"/>
      <c r="VRA121" s="95"/>
      <c r="VRB121" s="95"/>
      <c r="VRC121" s="95"/>
      <c r="VRD121" s="95"/>
      <c r="VRE121" s="95"/>
      <c r="VRF121" s="95"/>
      <c r="VRG121" s="95"/>
      <c r="VRH121" s="95"/>
      <c r="VRI121" s="95"/>
      <c r="VRJ121" s="95"/>
      <c r="VRK121" s="95"/>
      <c r="VRL121" s="95"/>
      <c r="VRM121" s="95"/>
      <c r="VRN121" s="95"/>
      <c r="VRO121" s="95"/>
      <c r="VRP121" s="95"/>
      <c r="VRQ121" s="95"/>
      <c r="VRR121" s="95"/>
      <c r="VRS121" s="95"/>
      <c r="VRT121" s="95"/>
      <c r="VRU121" s="95"/>
      <c r="VRV121" s="95"/>
      <c r="VRW121" s="95"/>
      <c r="VRX121" s="95"/>
      <c r="VRY121" s="95"/>
      <c r="VRZ121" s="95"/>
      <c r="VSA121" s="95"/>
      <c r="VSB121" s="95"/>
      <c r="VSC121" s="95"/>
      <c r="VSD121" s="95"/>
      <c r="VSE121" s="95"/>
      <c r="VSF121" s="95"/>
      <c r="VSG121" s="95"/>
      <c r="VSH121" s="95"/>
      <c r="VSI121" s="95"/>
      <c r="VSJ121" s="95"/>
      <c r="VSK121" s="95"/>
      <c r="VSL121" s="95"/>
      <c r="VSM121" s="95"/>
      <c r="VSN121" s="95"/>
      <c r="VSO121" s="95"/>
      <c r="VSP121" s="95"/>
      <c r="VSQ121" s="95"/>
      <c r="VSR121" s="95"/>
      <c r="VSS121" s="95"/>
      <c r="VST121" s="95"/>
      <c r="VSU121" s="95"/>
      <c r="VSV121" s="95"/>
      <c r="VSW121" s="95"/>
      <c r="VSX121" s="95"/>
      <c r="VSY121" s="95"/>
      <c r="VSZ121" s="95"/>
      <c r="VTA121" s="95"/>
      <c r="VTB121" s="95"/>
      <c r="VTC121" s="95"/>
      <c r="VTD121" s="95"/>
      <c r="VTE121" s="95"/>
      <c r="VTF121" s="95"/>
      <c r="VTG121" s="95"/>
      <c r="VTH121" s="95"/>
      <c r="VTI121" s="95"/>
      <c r="VTJ121" s="95"/>
      <c r="VTK121" s="95"/>
      <c r="VTL121" s="95"/>
      <c r="VTM121" s="95"/>
      <c r="VTN121" s="95"/>
      <c r="VTO121" s="95"/>
      <c r="VTP121" s="95"/>
      <c r="VTQ121" s="95"/>
      <c r="VTR121" s="95"/>
      <c r="VTS121" s="95"/>
      <c r="VTT121" s="95"/>
      <c r="VTU121" s="95"/>
      <c r="VTV121" s="95"/>
      <c r="VTW121" s="95"/>
      <c r="VTX121" s="95"/>
      <c r="VTY121" s="95"/>
      <c r="VTZ121" s="95"/>
      <c r="VUA121" s="95"/>
      <c r="VUB121" s="95"/>
      <c r="VUC121" s="95"/>
      <c r="VUD121" s="95"/>
      <c r="VUE121" s="95"/>
      <c r="VUF121" s="95"/>
      <c r="VUG121" s="95"/>
      <c r="VUH121" s="95"/>
      <c r="VUI121" s="95"/>
      <c r="VUJ121" s="95"/>
      <c r="VUK121" s="95"/>
      <c r="VUL121" s="95"/>
      <c r="VUM121" s="95"/>
      <c r="VUN121" s="95"/>
      <c r="VUO121" s="95"/>
      <c r="VUP121" s="95"/>
      <c r="VUQ121" s="95"/>
      <c r="VUR121" s="95"/>
      <c r="VUS121" s="95"/>
      <c r="VUT121" s="95"/>
      <c r="VUU121" s="95"/>
      <c r="VUV121" s="95"/>
      <c r="VUW121" s="95"/>
      <c r="VUX121" s="95"/>
      <c r="VUY121" s="95"/>
      <c r="VUZ121" s="95"/>
      <c r="VVA121" s="95"/>
      <c r="VVB121" s="95"/>
      <c r="VVC121" s="95"/>
      <c r="VVD121" s="95"/>
      <c r="VVE121" s="95"/>
      <c r="VVF121" s="95"/>
      <c r="VVG121" s="95"/>
      <c r="VVH121" s="95"/>
      <c r="VVI121" s="95"/>
      <c r="VVJ121" s="95"/>
      <c r="VVK121" s="95"/>
      <c r="VVL121" s="95"/>
      <c r="VVM121" s="95"/>
      <c r="VVN121" s="95"/>
      <c r="VVO121" s="95"/>
      <c r="VVP121" s="95"/>
      <c r="VVQ121" s="95"/>
      <c r="VVR121" s="95"/>
      <c r="VVS121" s="95"/>
      <c r="VVT121" s="95"/>
      <c r="VVU121" s="95"/>
      <c r="VVV121" s="95"/>
      <c r="VVW121" s="95"/>
      <c r="VVX121" s="95"/>
      <c r="VVY121" s="95"/>
      <c r="VVZ121" s="95"/>
      <c r="VWA121" s="95"/>
      <c r="VWB121" s="95"/>
      <c r="VWC121" s="95"/>
      <c r="VWD121" s="95"/>
      <c r="VWE121" s="95"/>
      <c r="VWF121" s="95"/>
      <c r="VWG121" s="95"/>
      <c r="VWH121" s="95"/>
      <c r="VWI121" s="95"/>
      <c r="VWJ121" s="95"/>
      <c r="VWK121" s="95"/>
      <c r="VWL121" s="95"/>
      <c r="VWM121" s="95"/>
      <c r="VWN121" s="95"/>
      <c r="VWO121" s="95"/>
      <c r="VWP121" s="95"/>
      <c r="VWQ121" s="95"/>
      <c r="VWR121" s="95"/>
      <c r="VWS121" s="95"/>
      <c r="VWT121" s="95"/>
      <c r="VWU121" s="95"/>
      <c r="VWV121" s="95"/>
      <c r="VWW121" s="95"/>
      <c r="VWX121" s="95"/>
      <c r="VWY121" s="95"/>
      <c r="VWZ121" s="95"/>
      <c r="VXA121" s="95"/>
      <c r="VXB121" s="95"/>
      <c r="VXC121" s="95"/>
      <c r="VXD121" s="95"/>
      <c r="VXE121" s="95"/>
      <c r="VXF121" s="95"/>
      <c r="VXG121" s="95"/>
      <c r="VXH121" s="95"/>
      <c r="VXI121" s="95"/>
      <c r="VXJ121" s="95"/>
      <c r="VXK121" s="95"/>
      <c r="VXL121" s="95"/>
      <c r="VXM121" s="95"/>
      <c r="VXN121" s="95"/>
      <c r="VXO121" s="95"/>
      <c r="VXP121" s="95"/>
      <c r="VXQ121" s="95"/>
      <c r="VXR121" s="95"/>
      <c r="VXS121" s="95"/>
      <c r="VXT121" s="95"/>
      <c r="VXU121" s="95"/>
      <c r="VXV121" s="95"/>
      <c r="VXW121" s="95"/>
      <c r="VXX121" s="95"/>
      <c r="VXY121" s="95"/>
      <c r="VXZ121" s="95"/>
      <c r="VYA121" s="95"/>
      <c r="VYB121" s="95"/>
      <c r="VYC121" s="95"/>
      <c r="VYD121" s="95"/>
      <c r="VYE121" s="95"/>
      <c r="VYF121" s="95"/>
      <c r="VYG121" s="95"/>
      <c r="VYH121" s="95"/>
      <c r="VYI121" s="95"/>
      <c r="VYJ121" s="95"/>
      <c r="VYK121" s="95"/>
      <c r="VYL121" s="95"/>
      <c r="VYM121" s="95"/>
      <c r="VYN121" s="95"/>
      <c r="VYO121" s="95"/>
      <c r="VYP121" s="95"/>
      <c r="VYQ121" s="95"/>
      <c r="VYR121" s="95"/>
      <c r="VYS121" s="95"/>
      <c r="VYT121" s="95"/>
      <c r="VYU121" s="95"/>
      <c r="VYV121" s="95"/>
      <c r="VYW121" s="95"/>
      <c r="VYX121" s="95"/>
      <c r="VYY121" s="95"/>
      <c r="VYZ121" s="95"/>
      <c r="VZA121" s="95"/>
      <c r="VZB121" s="95"/>
      <c r="VZC121" s="95"/>
      <c r="VZD121" s="95"/>
      <c r="VZE121" s="95"/>
      <c r="VZF121" s="95"/>
      <c r="VZG121" s="95"/>
      <c r="VZH121" s="95"/>
      <c r="VZI121" s="95"/>
      <c r="VZJ121" s="95"/>
      <c r="VZK121" s="95"/>
      <c r="VZL121" s="95"/>
      <c r="VZM121" s="95"/>
      <c r="VZN121" s="95"/>
      <c r="VZO121" s="95"/>
      <c r="VZP121" s="95"/>
      <c r="VZQ121" s="95"/>
      <c r="VZR121" s="95"/>
      <c r="VZS121" s="95"/>
      <c r="VZT121" s="95"/>
      <c r="VZU121" s="95"/>
      <c r="VZV121" s="95"/>
      <c r="VZW121" s="95"/>
      <c r="VZX121" s="95"/>
      <c r="VZY121" s="95"/>
      <c r="VZZ121" s="95"/>
      <c r="WAA121" s="95"/>
      <c r="WAB121" s="95"/>
      <c r="WAC121" s="95"/>
      <c r="WAD121" s="95"/>
      <c r="WAE121" s="95"/>
      <c r="WAF121" s="95"/>
      <c r="WAG121" s="95"/>
      <c r="WAH121" s="95"/>
      <c r="WAI121" s="95"/>
      <c r="WAJ121" s="95"/>
      <c r="WAK121" s="95"/>
      <c r="WAL121" s="95"/>
      <c r="WAM121" s="95"/>
      <c r="WAN121" s="95"/>
      <c r="WAO121" s="95"/>
      <c r="WAP121" s="95"/>
      <c r="WAQ121" s="95"/>
      <c r="WAR121" s="95"/>
      <c r="WAS121" s="95"/>
      <c r="WAT121" s="95"/>
      <c r="WAU121" s="95"/>
      <c r="WAV121" s="95"/>
      <c r="WAW121" s="95"/>
      <c r="WAX121" s="95"/>
      <c r="WAY121" s="95"/>
      <c r="WAZ121" s="95"/>
      <c r="WBA121" s="95"/>
      <c r="WBB121" s="95"/>
      <c r="WBC121" s="95"/>
      <c r="WBD121" s="95"/>
      <c r="WBE121" s="95"/>
      <c r="WBF121" s="95"/>
      <c r="WBG121" s="95"/>
      <c r="WBH121" s="95"/>
      <c r="WBI121" s="95"/>
      <c r="WBJ121" s="95"/>
      <c r="WBK121" s="95"/>
      <c r="WBL121" s="95"/>
      <c r="WBM121" s="95"/>
      <c r="WBN121" s="95"/>
      <c r="WBO121" s="95"/>
      <c r="WBP121" s="95"/>
      <c r="WBQ121" s="95"/>
      <c r="WBR121" s="95"/>
      <c r="WBS121" s="95"/>
      <c r="WBT121" s="95"/>
      <c r="WBU121" s="95"/>
      <c r="WBV121" s="95"/>
      <c r="WBW121" s="95"/>
      <c r="WBX121" s="95"/>
      <c r="WBY121" s="95"/>
      <c r="WBZ121" s="95"/>
      <c r="WCA121" s="95"/>
      <c r="WCB121" s="95"/>
      <c r="WCC121" s="95"/>
      <c r="WCD121" s="95"/>
      <c r="WCE121" s="95"/>
      <c r="WCF121" s="95"/>
      <c r="WCG121" s="95"/>
      <c r="WCH121" s="95"/>
      <c r="WCI121" s="95"/>
      <c r="WCJ121" s="95"/>
      <c r="WCK121" s="95"/>
      <c r="WCL121" s="95"/>
      <c r="WCM121" s="95"/>
      <c r="WCN121" s="95"/>
      <c r="WCO121" s="95"/>
      <c r="WCP121" s="95"/>
      <c r="WCQ121" s="95"/>
      <c r="WCR121" s="95"/>
      <c r="WCS121" s="95"/>
      <c r="WCT121" s="95"/>
      <c r="WCU121" s="95"/>
      <c r="WCV121" s="95"/>
      <c r="WCW121" s="95"/>
      <c r="WCX121" s="95"/>
      <c r="WCY121" s="95"/>
      <c r="WCZ121" s="95"/>
      <c r="WDA121" s="95"/>
      <c r="WDB121" s="95"/>
      <c r="WDC121" s="95"/>
      <c r="WDD121" s="95"/>
      <c r="WDE121" s="95"/>
      <c r="WDF121" s="95"/>
      <c r="WDG121" s="95"/>
      <c r="WDH121" s="95"/>
      <c r="WDI121" s="95"/>
      <c r="WDJ121" s="95"/>
      <c r="WDK121" s="95"/>
      <c r="WDL121" s="95"/>
      <c r="WDM121" s="95"/>
      <c r="WDN121" s="95"/>
      <c r="WDO121" s="95"/>
      <c r="WDP121" s="95"/>
      <c r="WDQ121" s="95"/>
      <c r="WDR121" s="95"/>
      <c r="WDS121" s="95"/>
      <c r="WDT121" s="95"/>
      <c r="WDU121" s="95"/>
      <c r="WDV121" s="95"/>
      <c r="WDW121" s="95"/>
      <c r="WDX121" s="95"/>
      <c r="WDY121" s="95"/>
      <c r="WDZ121" s="95"/>
      <c r="WEA121" s="95"/>
      <c r="WEB121" s="95"/>
      <c r="WEC121" s="95"/>
      <c r="WED121" s="95"/>
      <c r="WEE121" s="95"/>
      <c r="WEF121" s="95"/>
      <c r="WEG121" s="95"/>
      <c r="WEH121" s="95"/>
      <c r="WEI121" s="95"/>
      <c r="WEJ121" s="95"/>
      <c r="WEK121" s="95"/>
      <c r="WEL121" s="95"/>
      <c r="WEM121" s="95"/>
      <c r="WEN121" s="95"/>
      <c r="WEO121" s="95"/>
      <c r="WEP121" s="95"/>
      <c r="WEQ121" s="95"/>
      <c r="WER121" s="95"/>
      <c r="WES121" s="95"/>
      <c r="WET121" s="95"/>
      <c r="WEU121" s="95"/>
      <c r="WEV121" s="95"/>
      <c r="WEW121" s="95"/>
      <c r="WEX121" s="95"/>
      <c r="WEY121" s="95"/>
      <c r="WEZ121" s="95"/>
      <c r="WFA121" s="95"/>
      <c r="WFB121" s="95"/>
      <c r="WFC121" s="95"/>
      <c r="WFD121" s="95"/>
      <c r="WFE121" s="95"/>
      <c r="WFF121" s="95"/>
      <c r="WFG121" s="95"/>
      <c r="WFH121" s="95"/>
      <c r="WFI121" s="95"/>
      <c r="WFJ121" s="95"/>
      <c r="WFK121" s="95"/>
      <c r="WFL121" s="95"/>
      <c r="WFM121" s="95"/>
      <c r="WFN121" s="95"/>
      <c r="WFO121" s="95"/>
      <c r="WFP121" s="95"/>
      <c r="WFQ121" s="95"/>
      <c r="WFR121" s="95"/>
      <c r="WFS121" s="95"/>
      <c r="WFT121" s="95"/>
      <c r="WFU121" s="95"/>
      <c r="WFV121" s="95"/>
      <c r="WFW121" s="95"/>
      <c r="WFX121" s="95"/>
      <c r="WFY121" s="95"/>
      <c r="WFZ121" s="95"/>
      <c r="WGA121" s="95"/>
      <c r="WGB121" s="95"/>
      <c r="WGC121" s="95"/>
      <c r="WGD121" s="95"/>
      <c r="WGE121" s="95"/>
      <c r="WGF121" s="95"/>
      <c r="WGG121" s="95"/>
      <c r="WGH121" s="95"/>
      <c r="WGI121" s="95"/>
      <c r="WGJ121" s="95"/>
      <c r="WGK121" s="95"/>
      <c r="WGL121" s="95"/>
      <c r="WGM121" s="95"/>
      <c r="WGN121" s="95"/>
      <c r="WGO121" s="95"/>
      <c r="WGP121" s="95"/>
      <c r="WGQ121" s="95"/>
      <c r="WGR121" s="95"/>
      <c r="WGS121" s="95"/>
      <c r="WGT121" s="95"/>
      <c r="WGU121" s="95"/>
      <c r="WGV121" s="95"/>
      <c r="WGW121" s="95"/>
      <c r="WGX121" s="95"/>
      <c r="WGY121" s="95"/>
      <c r="WGZ121" s="95"/>
      <c r="WHA121" s="95"/>
      <c r="WHB121" s="95"/>
      <c r="WHC121" s="95"/>
      <c r="WHD121" s="95"/>
      <c r="WHE121" s="95"/>
      <c r="WHF121" s="95"/>
      <c r="WHG121" s="95"/>
      <c r="WHH121" s="95"/>
      <c r="WHI121" s="95"/>
      <c r="WHJ121" s="95"/>
      <c r="WHK121" s="95"/>
      <c r="WHL121" s="95"/>
      <c r="WHM121" s="95"/>
      <c r="WHN121" s="95"/>
      <c r="WHO121" s="95"/>
      <c r="WHP121" s="95"/>
      <c r="WHQ121" s="95"/>
      <c r="WHR121" s="95"/>
      <c r="WHS121" s="95"/>
      <c r="WHT121" s="95"/>
      <c r="WHU121" s="95"/>
      <c r="WHV121" s="95"/>
      <c r="WHW121" s="95"/>
      <c r="WHX121" s="95"/>
      <c r="WHY121" s="95"/>
      <c r="WHZ121" s="95"/>
      <c r="WIA121" s="95"/>
      <c r="WIB121" s="95"/>
      <c r="WIC121" s="95"/>
      <c r="WID121" s="95"/>
      <c r="WIE121" s="95"/>
      <c r="WIF121" s="95"/>
      <c r="WIG121" s="95"/>
      <c r="WIH121" s="95"/>
      <c r="WII121" s="95"/>
      <c r="WIJ121" s="95"/>
      <c r="WIK121" s="95"/>
      <c r="WIL121" s="95"/>
      <c r="WIM121" s="95"/>
      <c r="WIN121" s="95"/>
      <c r="WIO121" s="95"/>
      <c r="WIP121" s="95"/>
      <c r="WIQ121" s="95"/>
      <c r="WIR121" s="95"/>
      <c r="WIS121" s="95"/>
      <c r="WIT121" s="95"/>
      <c r="WIU121" s="95"/>
      <c r="WIV121" s="95"/>
      <c r="WIW121" s="95"/>
      <c r="WIX121" s="95"/>
      <c r="WIY121" s="95"/>
      <c r="WIZ121" s="95"/>
      <c r="WJA121" s="95"/>
      <c r="WJB121" s="95"/>
      <c r="WJC121" s="95"/>
      <c r="WJD121" s="95"/>
      <c r="WJE121" s="95"/>
      <c r="WJF121" s="95"/>
      <c r="WJG121" s="95"/>
      <c r="WJH121" s="95"/>
      <c r="WJI121" s="95"/>
      <c r="WJJ121" s="95"/>
      <c r="WJK121" s="95"/>
      <c r="WJL121" s="95"/>
      <c r="WJM121" s="95"/>
      <c r="WJN121" s="95"/>
      <c r="WJO121" s="95"/>
      <c r="WJP121" s="95"/>
      <c r="WJQ121" s="95"/>
      <c r="WJR121" s="95"/>
      <c r="WJS121" s="95"/>
      <c r="WJT121" s="95"/>
      <c r="WJU121" s="95"/>
      <c r="WJV121" s="95"/>
      <c r="WJW121" s="95"/>
      <c r="WJX121" s="95"/>
      <c r="WJY121" s="95"/>
      <c r="WJZ121" s="95"/>
      <c r="WKA121" s="95"/>
      <c r="WKB121" s="95"/>
      <c r="WKC121" s="95"/>
      <c r="WKD121" s="95"/>
      <c r="WKE121" s="95"/>
      <c r="WKF121" s="95"/>
      <c r="WKG121" s="95"/>
      <c r="WKH121" s="95"/>
      <c r="WKI121" s="95"/>
      <c r="WKJ121" s="95"/>
      <c r="WKK121" s="95"/>
      <c r="WKL121" s="95"/>
      <c r="WKM121" s="95"/>
      <c r="WKN121" s="95"/>
      <c r="WKO121" s="95"/>
      <c r="WKP121" s="95"/>
      <c r="WKQ121" s="95"/>
      <c r="WKR121" s="95"/>
      <c r="WKS121" s="95"/>
      <c r="WKT121" s="95"/>
      <c r="WKU121" s="95"/>
      <c r="WKV121" s="95"/>
      <c r="WKW121" s="95"/>
      <c r="WKX121" s="95"/>
      <c r="WKY121" s="95"/>
      <c r="WKZ121" s="95"/>
      <c r="WLA121" s="95"/>
      <c r="WLB121" s="95"/>
      <c r="WLC121" s="95"/>
      <c r="WLD121" s="95"/>
      <c r="WLE121" s="95"/>
      <c r="WLF121" s="95"/>
      <c r="WLG121" s="95"/>
      <c r="WLH121" s="95"/>
      <c r="WLI121" s="95"/>
      <c r="WLJ121" s="95"/>
      <c r="WLK121" s="95"/>
      <c r="WLL121" s="95"/>
      <c r="WLM121" s="95"/>
      <c r="WLN121" s="95"/>
      <c r="WLO121" s="95"/>
      <c r="WLP121" s="95"/>
      <c r="WLQ121" s="95"/>
      <c r="WLR121" s="95"/>
      <c r="WLS121" s="95"/>
      <c r="WLT121" s="95"/>
      <c r="WLU121" s="95"/>
      <c r="WLV121" s="95"/>
      <c r="WLW121" s="95"/>
      <c r="WLX121" s="95"/>
      <c r="WLY121" s="95"/>
      <c r="WLZ121" s="95"/>
      <c r="WMA121" s="95"/>
      <c r="WMB121" s="95"/>
      <c r="WMC121" s="95"/>
      <c r="WMD121" s="95"/>
      <c r="WME121" s="95"/>
      <c r="WMF121" s="95"/>
      <c r="WMG121" s="95"/>
      <c r="WMH121" s="95"/>
      <c r="WMI121" s="95"/>
      <c r="WMJ121" s="95"/>
      <c r="WMK121" s="95"/>
      <c r="WML121" s="95"/>
      <c r="WMM121" s="95"/>
      <c r="WMN121" s="95"/>
      <c r="WMO121" s="95"/>
      <c r="WMP121" s="95"/>
      <c r="WMQ121" s="95"/>
      <c r="WMR121" s="95"/>
      <c r="WMS121" s="95"/>
      <c r="WMT121" s="95"/>
      <c r="WMU121" s="95"/>
      <c r="WMV121" s="95"/>
      <c r="WMW121" s="95"/>
      <c r="WMX121" s="95"/>
      <c r="WMY121" s="95"/>
      <c r="WMZ121" s="95"/>
      <c r="WNA121" s="95"/>
      <c r="WNB121" s="95"/>
      <c r="WNC121" s="95"/>
      <c r="WND121" s="95"/>
      <c r="WNE121" s="95"/>
      <c r="WNF121" s="95"/>
      <c r="WNG121" s="95"/>
      <c r="WNH121" s="95"/>
      <c r="WNI121" s="95"/>
      <c r="WNJ121" s="95"/>
      <c r="WNK121" s="95"/>
      <c r="WNL121" s="95"/>
      <c r="WNM121" s="95"/>
      <c r="WNN121" s="95"/>
      <c r="WNO121" s="95"/>
      <c r="WNP121" s="95"/>
      <c r="WNQ121" s="95"/>
      <c r="WNR121" s="95"/>
      <c r="WNS121" s="95"/>
      <c r="WNT121" s="95"/>
      <c r="WNU121" s="95"/>
      <c r="WNV121" s="95"/>
      <c r="WNW121" s="95"/>
      <c r="WNX121" s="95"/>
      <c r="WNY121" s="95"/>
      <c r="WNZ121" s="95"/>
      <c r="WOA121" s="95"/>
      <c r="WOB121" s="95"/>
      <c r="WOC121" s="95"/>
      <c r="WOD121" s="95"/>
      <c r="WOE121" s="95"/>
      <c r="WOF121" s="95"/>
      <c r="WOG121" s="95"/>
      <c r="WOH121" s="95"/>
      <c r="WOI121" s="95"/>
      <c r="WOJ121" s="95"/>
      <c r="WOK121" s="95"/>
      <c r="WOL121" s="95"/>
      <c r="WOM121" s="95"/>
      <c r="WON121" s="95"/>
      <c r="WOO121" s="95"/>
      <c r="WOP121" s="95"/>
      <c r="WOQ121" s="95"/>
      <c r="WOR121" s="95"/>
      <c r="WOS121" s="95"/>
      <c r="WOT121" s="95"/>
      <c r="WOU121" s="95"/>
      <c r="WOV121" s="95"/>
      <c r="WOW121" s="95"/>
      <c r="WOX121" s="95"/>
      <c r="WOY121" s="95"/>
      <c r="WOZ121" s="95"/>
      <c r="WPA121" s="95"/>
      <c r="WPB121" s="95"/>
      <c r="WPC121" s="95"/>
      <c r="WPD121" s="95"/>
      <c r="WPE121" s="95"/>
      <c r="WPF121" s="95"/>
      <c r="WPG121" s="95"/>
      <c r="WPH121" s="95"/>
      <c r="WPI121" s="95"/>
      <c r="WPJ121" s="95"/>
      <c r="WPK121" s="95"/>
      <c r="WPL121" s="95"/>
      <c r="WPM121" s="95"/>
      <c r="WPN121" s="95"/>
      <c r="WPO121" s="95"/>
      <c r="WPP121" s="95"/>
      <c r="WPQ121" s="95"/>
      <c r="WPR121" s="95"/>
      <c r="WPS121" s="95"/>
      <c r="WPT121" s="95"/>
      <c r="WPU121" s="95"/>
      <c r="WPV121" s="95"/>
      <c r="WPW121" s="95"/>
      <c r="WPX121" s="95"/>
      <c r="WPY121" s="95"/>
      <c r="WPZ121" s="95"/>
      <c r="WQA121" s="95"/>
      <c r="WQB121" s="95"/>
      <c r="WQC121" s="95"/>
      <c r="WQD121" s="95"/>
      <c r="WQE121" s="95"/>
      <c r="WQF121" s="95"/>
      <c r="WQG121" s="95"/>
      <c r="WQH121" s="95"/>
      <c r="WQI121" s="95"/>
      <c r="WQJ121" s="95"/>
      <c r="WQK121" s="95"/>
      <c r="WQL121" s="95"/>
      <c r="WQM121" s="95"/>
      <c r="WQN121" s="95"/>
      <c r="WQO121" s="95"/>
      <c r="WQP121" s="95"/>
      <c r="WQQ121" s="95"/>
      <c r="WQR121" s="95"/>
      <c r="WQS121" s="95"/>
      <c r="WQT121" s="95"/>
      <c r="WQU121" s="95"/>
      <c r="WQV121" s="95"/>
      <c r="WQW121" s="95"/>
      <c r="WQX121" s="95"/>
      <c r="WQY121" s="95"/>
      <c r="WQZ121" s="95"/>
      <c r="WRA121" s="95"/>
      <c r="WRB121" s="95"/>
      <c r="WRC121" s="95"/>
      <c r="WRD121" s="95"/>
      <c r="WRE121" s="95"/>
      <c r="WRF121" s="95"/>
      <c r="WRG121" s="95"/>
      <c r="WRH121" s="95"/>
      <c r="WRI121" s="95"/>
      <c r="WRJ121" s="95"/>
      <c r="WRK121" s="95"/>
      <c r="WRL121" s="95"/>
      <c r="WRM121" s="95"/>
      <c r="WRN121" s="95"/>
      <c r="WRO121" s="95"/>
      <c r="WRP121" s="95"/>
      <c r="WRQ121" s="95"/>
      <c r="WRR121" s="95"/>
      <c r="WRS121" s="95"/>
      <c r="WRT121" s="95"/>
      <c r="WRU121" s="95"/>
      <c r="WRV121" s="95"/>
      <c r="WRW121" s="95"/>
      <c r="WRX121" s="95"/>
      <c r="WRY121" s="95"/>
      <c r="WRZ121" s="95"/>
      <c r="WSA121" s="95"/>
      <c r="WSB121" s="95"/>
      <c r="WSC121" s="95"/>
      <c r="WSD121" s="95"/>
      <c r="WSE121" s="95"/>
      <c r="WSF121" s="95"/>
      <c r="WSG121" s="95"/>
      <c r="WSH121" s="95"/>
      <c r="WSI121" s="95"/>
      <c r="WSJ121" s="95"/>
      <c r="WSK121" s="95"/>
      <c r="WSL121" s="95"/>
      <c r="WSM121" s="95"/>
      <c r="WSN121" s="95"/>
      <c r="WSO121" s="95"/>
      <c r="WSP121" s="95"/>
      <c r="WSQ121" s="95"/>
      <c r="WSR121" s="95"/>
      <c r="WSS121" s="95"/>
      <c r="WST121" s="95"/>
      <c r="WSU121" s="95"/>
      <c r="WSV121" s="95"/>
      <c r="WSW121" s="95"/>
      <c r="WSX121" s="95"/>
      <c r="WSY121" s="95"/>
      <c r="WSZ121" s="95"/>
      <c r="WTA121" s="95"/>
      <c r="WTB121" s="95"/>
      <c r="WTC121" s="95"/>
      <c r="WTD121" s="95"/>
      <c r="WTE121" s="95"/>
      <c r="WTF121" s="95"/>
      <c r="WTG121" s="95"/>
      <c r="WTH121" s="95"/>
      <c r="WTI121" s="95"/>
      <c r="WTJ121" s="95"/>
      <c r="WTK121" s="95"/>
      <c r="WTL121" s="95"/>
      <c r="WTM121" s="95"/>
      <c r="WTN121" s="95"/>
      <c r="WTO121" s="95"/>
      <c r="WTP121" s="95"/>
      <c r="WTQ121" s="95"/>
      <c r="WTR121" s="95"/>
      <c r="WTS121" s="95"/>
      <c r="WTT121" s="95"/>
      <c r="WTU121" s="95"/>
      <c r="WTV121" s="95"/>
      <c r="WTW121" s="95"/>
      <c r="WTX121" s="95"/>
      <c r="WTY121" s="95"/>
      <c r="WTZ121" s="95"/>
      <c r="WUA121" s="95"/>
      <c r="WUB121" s="95"/>
      <c r="WUC121" s="95"/>
      <c r="WUD121" s="95"/>
      <c r="WUE121" s="95"/>
      <c r="WUF121" s="95"/>
      <c r="WUG121" s="95"/>
      <c r="WUH121" s="95"/>
      <c r="WUI121" s="95"/>
      <c r="WUJ121" s="95"/>
      <c r="WUK121" s="95"/>
      <c r="WUL121" s="95"/>
      <c r="WUM121" s="95"/>
      <c r="WUN121" s="95"/>
      <c r="WUO121" s="95"/>
      <c r="WUP121" s="95"/>
      <c r="WUQ121" s="95"/>
      <c r="WUR121" s="95"/>
      <c r="WUS121" s="95"/>
      <c r="WUT121" s="95"/>
      <c r="WUU121" s="95"/>
      <c r="WUV121" s="95"/>
      <c r="WUW121" s="95"/>
      <c r="WUX121" s="95"/>
      <c r="WUY121" s="95"/>
      <c r="WUZ121" s="95"/>
      <c r="WVA121" s="95"/>
      <c r="WVB121" s="95"/>
      <c r="WVC121" s="95"/>
      <c r="WVD121" s="95"/>
      <c r="WVE121" s="95"/>
      <c r="WVF121" s="95"/>
      <c r="WVG121" s="95"/>
      <c r="WVH121" s="95"/>
      <c r="WVI121" s="95"/>
      <c r="WVJ121" s="95"/>
      <c r="WVK121" s="95"/>
      <c r="WVL121" s="95"/>
      <c r="WVM121" s="95"/>
      <c r="WVN121" s="95"/>
      <c r="WVO121" s="95"/>
      <c r="WVP121" s="95"/>
      <c r="WVQ121" s="95"/>
      <c r="WVR121" s="95"/>
      <c r="WVS121" s="95"/>
      <c r="WVT121" s="95"/>
      <c r="WVU121" s="95"/>
      <c r="WVV121" s="95"/>
      <c r="WVW121" s="95"/>
      <c r="WVX121" s="95"/>
      <c r="WVY121" s="95"/>
      <c r="WVZ121" s="95"/>
      <c r="WWA121" s="95"/>
      <c r="WWB121" s="95"/>
      <c r="WWC121" s="95"/>
      <c r="WWD121" s="95"/>
      <c r="WWE121" s="95"/>
      <c r="WWF121" s="95"/>
      <c r="WWG121" s="95"/>
      <c r="WWH121" s="95"/>
      <c r="WWI121" s="95"/>
      <c r="WWJ121" s="95"/>
      <c r="WWK121" s="95"/>
      <c r="WWL121" s="95"/>
      <c r="WWM121" s="95"/>
      <c r="WWN121" s="95"/>
      <c r="WWO121" s="95"/>
      <c r="WWP121" s="95"/>
      <c r="WWQ121" s="95"/>
      <c r="WWR121" s="95"/>
      <c r="WWS121" s="95"/>
      <c r="WWT121" s="95"/>
      <c r="WWU121" s="95"/>
      <c r="WWV121" s="95"/>
      <c r="WWW121" s="95"/>
      <c r="WWX121" s="95"/>
      <c r="WWY121" s="95"/>
      <c r="WWZ121" s="95"/>
      <c r="WXA121" s="95"/>
      <c r="WXB121" s="95"/>
      <c r="WXC121" s="95"/>
      <c r="WXD121" s="95"/>
      <c r="WXE121" s="95"/>
      <c r="WXF121" s="95"/>
      <c r="WXG121" s="95"/>
      <c r="WXH121" s="95"/>
      <c r="WXI121" s="95"/>
      <c r="WXJ121" s="95"/>
      <c r="WXK121" s="95"/>
      <c r="WXL121" s="95"/>
      <c r="WXM121" s="95"/>
      <c r="WXN121" s="95"/>
      <c r="WXO121" s="95"/>
      <c r="WXP121" s="95"/>
      <c r="WXQ121" s="95"/>
      <c r="WXR121" s="95"/>
      <c r="WXS121" s="95"/>
      <c r="WXT121" s="95"/>
      <c r="WXU121" s="95"/>
      <c r="WXV121" s="95"/>
      <c r="WXW121" s="95"/>
      <c r="WXX121" s="95"/>
      <c r="WXY121" s="95"/>
      <c r="WXZ121" s="95"/>
      <c r="WYA121" s="95"/>
      <c r="WYB121" s="95"/>
      <c r="WYC121" s="95"/>
      <c r="WYD121" s="95"/>
      <c r="WYE121" s="95"/>
      <c r="WYF121" s="95"/>
      <c r="WYG121" s="95"/>
      <c r="WYH121" s="95"/>
      <c r="WYI121" s="95"/>
      <c r="WYJ121" s="95"/>
      <c r="WYK121" s="95"/>
      <c r="WYL121" s="95"/>
      <c r="WYM121" s="95"/>
      <c r="WYN121" s="95"/>
      <c r="WYO121" s="95"/>
      <c r="WYP121" s="95"/>
      <c r="WYQ121" s="95"/>
      <c r="WYR121" s="95"/>
      <c r="WYS121" s="95"/>
      <c r="WYT121" s="95"/>
      <c r="WYU121" s="95"/>
      <c r="WYV121" s="95"/>
      <c r="WYW121" s="95"/>
      <c r="WYX121" s="95"/>
      <c r="WYY121" s="95"/>
      <c r="WYZ121" s="95"/>
      <c r="WZA121" s="95"/>
      <c r="WZB121" s="95"/>
      <c r="WZC121" s="95"/>
      <c r="WZD121" s="95"/>
      <c r="WZE121" s="95"/>
      <c r="WZF121" s="95"/>
      <c r="WZG121" s="95"/>
      <c r="WZH121" s="95"/>
      <c r="WZI121" s="95"/>
      <c r="WZJ121" s="95"/>
      <c r="WZK121" s="95"/>
      <c r="WZL121" s="95"/>
      <c r="WZM121" s="95"/>
      <c r="WZN121" s="95"/>
      <c r="WZO121" s="95"/>
      <c r="WZP121" s="95"/>
      <c r="WZQ121" s="95"/>
      <c r="WZR121" s="95"/>
      <c r="WZS121" s="95"/>
      <c r="WZT121" s="95"/>
      <c r="WZU121" s="95"/>
      <c r="WZV121" s="95"/>
      <c r="WZW121" s="95"/>
      <c r="WZX121" s="95"/>
      <c r="WZY121" s="95"/>
      <c r="WZZ121" s="95"/>
      <c r="XAA121" s="95"/>
      <c r="XAB121" s="95"/>
      <c r="XAC121" s="95"/>
      <c r="XAD121" s="95"/>
      <c r="XAE121" s="95"/>
      <c r="XAF121" s="95"/>
      <c r="XAG121" s="95"/>
      <c r="XAH121" s="95"/>
      <c r="XAI121" s="95"/>
      <c r="XAJ121" s="95"/>
      <c r="XAK121" s="95"/>
      <c r="XAL121" s="95"/>
      <c r="XAM121" s="95"/>
      <c r="XAN121" s="95"/>
      <c r="XAO121" s="95"/>
      <c r="XAP121" s="95"/>
      <c r="XAQ121" s="95"/>
      <c r="XAR121" s="95"/>
      <c r="XAS121" s="95"/>
      <c r="XAT121" s="95"/>
      <c r="XAU121" s="95"/>
      <c r="XAV121" s="95"/>
      <c r="XAW121" s="95"/>
      <c r="XAX121" s="95"/>
      <c r="XAY121" s="95"/>
      <c r="XAZ121" s="95"/>
      <c r="XBA121" s="95"/>
      <c r="XBB121" s="95"/>
      <c r="XBC121" s="95"/>
      <c r="XBD121" s="95"/>
      <c r="XBE121" s="95"/>
      <c r="XBF121" s="95"/>
      <c r="XBG121" s="95"/>
      <c r="XBH121" s="95"/>
      <c r="XBI121" s="95"/>
      <c r="XBJ121" s="95"/>
      <c r="XBK121" s="95"/>
      <c r="XBL121" s="95"/>
      <c r="XBM121" s="95"/>
      <c r="XBN121" s="95"/>
      <c r="XBO121" s="95"/>
      <c r="XBP121" s="95"/>
      <c r="XBQ121" s="95"/>
      <c r="XBR121" s="95"/>
      <c r="XBS121" s="95"/>
      <c r="XBT121" s="95"/>
      <c r="XBU121" s="95"/>
      <c r="XBV121" s="95"/>
      <c r="XBW121" s="95"/>
      <c r="XBX121" s="95"/>
      <c r="XBY121" s="95"/>
      <c r="XBZ121" s="95"/>
      <c r="XCA121" s="95"/>
      <c r="XCB121" s="95"/>
      <c r="XCC121" s="95"/>
      <c r="XCD121" s="95"/>
      <c r="XCE121" s="95"/>
      <c r="XCF121" s="95"/>
      <c r="XCG121" s="95"/>
      <c r="XCH121" s="95"/>
      <c r="XCI121" s="95"/>
      <c r="XCJ121" s="95"/>
      <c r="XCK121" s="95"/>
      <c r="XCL121" s="95"/>
      <c r="XCM121" s="95"/>
      <c r="XCN121" s="95"/>
      <c r="XCO121" s="95"/>
      <c r="XCP121" s="95"/>
      <c r="XCQ121" s="95"/>
      <c r="XCR121" s="95"/>
      <c r="XCS121" s="95"/>
      <c r="XCT121" s="95"/>
      <c r="XCU121" s="95"/>
      <c r="XCV121" s="95"/>
      <c r="XCW121" s="95"/>
      <c r="XCX121" s="95"/>
      <c r="XCY121" s="95"/>
      <c r="XCZ121" s="95"/>
      <c r="XDA121" s="95"/>
      <c r="XDB121" s="95"/>
      <c r="XDC121" s="95"/>
      <c r="XDD121" s="95"/>
      <c r="XDE121" s="95"/>
      <c r="XDF121" s="95"/>
      <c r="XDG121" s="95"/>
      <c r="XDH121" s="95"/>
      <c r="XDI121" s="95"/>
      <c r="XDJ121" s="95"/>
      <c r="XDK121" s="95"/>
      <c r="XDL121" s="95"/>
      <c r="XDM121" s="95"/>
      <c r="XDN121" s="95"/>
      <c r="XDO121" s="95"/>
      <c r="XDP121" s="95"/>
      <c r="XDQ121" s="95"/>
      <c r="XDR121" s="95"/>
      <c r="XDS121" s="95"/>
      <c r="XDT121" s="95"/>
      <c r="XDU121" s="95"/>
      <c r="XDV121" s="95"/>
      <c r="XDW121" s="95"/>
      <c r="XDX121" s="95"/>
      <c r="XDY121" s="95"/>
      <c r="XDZ121" s="95"/>
      <c r="XEA121" s="95"/>
      <c r="XEB121" s="95"/>
      <c r="XEC121" s="95"/>
      <c r="XED121" s="95"/>
      <c r="XEE121" s="95"/>
      <c r="XEF121" s="95"/>
      <c r="XEG121" s="95"/>
      <c r="XEH121" s="95"/>
      <c r="XEI121" s="95"/>
      <c r="XEJ121" s="95"/>
      <c r="XEK121" s="95"/>
      <c r="XEL121" s="95"/>
      <c r="XEM121" s="95"/>
      <c r="XEN121" s="95"/>
      <c r="XEO121" s="95"/>
      <c r="XEP121" s="95"/>
      <c r="XEQ121" s="95"/>
      <c r="XER121" s="95"/>
      <c r="XES121" s="95"/>
      <c r="XET121" s="95"/>
      <c r="XEU121" s="95"/>
      <c r="XEV121" s="95"/>
      <c r="XEW121" s="95"/>
      <c r="XEX121" s="95"/>
      <c r="XEY121" s="95"/>
      <c r="XEZ121" s="95"/>
      <c r="XFA121" s="95"/>
      <c r="XFB121" s="95"/>
      <c r="XFC121" s="95"/>
      <c r="XFD121" s="95"/>
    </row>
    <row r="122" spans="1:16384" ht="13.5" customHeight="1" x14ac:dyDescent="0.2">
      <c r="A122" s="85">
        <v>20101601</v>
      </c>
      <c r="B122" s="69" t="str">
        <f t="shared" ca="1" si="2"/>
        <v>Pantallas</v>
      </c>
      <c r="C122" s="81" t="s">
        <v>1449</v>
      </c>
      <c r="D122" s="81">
        <v>2</v>
      </c>
      <c r="E122" s="71">
        <v>6000</v>
      </c>
      <c r="F122" s="70">
        <f t="shared" ca="1" si="3"/>
        <v>12000</v>
      </c>
      <c r="G122" s="4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95"/>
      <c r="CN122" s="95"/>
      <c r="CO122" s="95"/>
      <c r="CP122" s="95"/>
      <c r="CQ122" s="95"/>
      <c r="CR122" s="95"/>
      <c r="CS122" s="95"/>
      <c r="CT122" s="95"/>
      <c r="CU122" s="95"/>
      <c r="CV122" s="95"/>
      <c r="CW122" s="95"/>
      <c r="CX122" s="95"/>
      <c r="CY122" s="95"/>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95"/>
      <c r="EA122" s="95"/>
      <c r="EB122" s="95"/>
      <c r="EC122" s="95"/>
      <c r="ED122" s="95"/>
      <c r="EE122" s="95"/>
      <c r="EF122" s="95"/>
      <c r="EG122" s="95"/>
      <c r="EH122" s="95"/>
      <c r="EI122" s="95"/>
      <c r="EJ122" s="95"/>
      <c r="EK122" s="95"/>
      <c r="EL122" s="95"/>
      <c r="EM122" s="95"/>
      <c r="EN122" s="95"/>
      <c r="EO122" s="95"/>
      <c r="EP122" s="95"/>
      <c r="EQ122" s="95"/>
      <c r="ER122" s="95"/>
      <c r="ES122" s="95"/>
      <c r="ET122" s="95"/>
      <c r="EU122" s="95"/>
      <c r="EV122" s="95"/>
      <c r="EW122" s="95"/>
      <c r="EX122" s="95"/>
      <c r="EY122" s="95"/>
      <c r="EZ122" s="95"/>
      <c r="FA122" s="95"/>
      <c r="FB122" s="95"/>
      <c r="FC122" s="95"/>
      <c r="FD122" s="95"/>
      <c r="FE122" s="95"/>
      <c r="FF122" s="95"/>
      <c r="FG122" s="95"/>
      <c r="FH122" s="95"/>
      <c r="FI122" s="95"/>
      <c r="FJ122" s="95"/>
      <c r="FK122" s="95"/>
      <c r="FL122" s="95"/>
      <c r="FM122" s="95"/>
      <c r="FN122" s="95"/>
      <c r="FO122" s="95"/>
      <c r="FP122" s="95"/>
      <c r="FQ122" s="95"/>
      <c r="FR122" s="95"/>
      <c r="FS122" s="95"/>
      <c r="FT122" s="95"/>
      <c r="FU122" s="95"/>
      <c r="FV122" s="95"/>
      <c r="FW122" s="95"/>
      <c r="FX122" s="95"/>
      <c r="FY122" s="95"/>
      <c r="FZ122" s="95"/>
      <c r="GA122" s="95"/>
      <c r="GB122" s="95"/>
      <c r="GC122" s="95"/>
      <c r="GD122" s="95"/>
      <c r="GE122" s="95"/>
      <c r="GF122" s="95"/>
      <c r="GG122" s="95"/>
      <c r="GH122" s="95"/>
      <c r="GI122" s="95"/>
      <c r="GJ122" s="95"/>
      <c r="GK122" s="95"/>
      <c r="GL122" s="95"/>
      <c r="GM122" s="95"/>
      <c r="GN122" s="95"/>
      <c r="GO122" s="95"/>
      <c r="GP122" s="95"/>
      <c r="GQ122" s="95"/>
      <c r="GR122" s="95"/>
      <c r="GS122" s="95"/>
      <c r="GT122" s="95"/>
      <c r="GU122" s="95"/>
      <c r="GV122" s="95"/>
      <c r="GW122" s="95"/>
      <c r="GX122" s="95"/>
      <c r="GY122" s="95"/>
      <c r="GZ122" s="95"/>
      <c r="HA122" s="95"/>
      <c r="HB122" s="95"/>
      <c r="HC122" s="95"/>
      <c r="HD122" s="95"/>
      <c r="HE122" s="95"/>
      <c r="HF122" s="95"/>
      <c r="HG122" s="95"/>
      <c r="HH122" s="95"/>
      <c r="HI122" s="95"/>
      <c r="HJ122" s="95"/>
      <c r="HK122" s="95"/>
      <c r="HL122" s="95"/>
      <c r="HM122" s="95"/>
      <c r="HN122" s="95"/>
      <c r="HO122" s="95"/>
      <c r="HP122" s="95"/>
      <c r="HQ122" s="95"/>
      <c r="HR122" s="95"/>
      <c r="HS122" s="95"/>
      <c r="HT122" s="95"/>
      <c r="HU122" s="95"/>
      <c r="HV122" s="95"/>
      <c r="HW122" s="95"/>
      <c r="HX122" s="95"/>
      <c r="HY122" s="95"/>
      <c r="HZ122" s="95"/>
      <c r="IA122" s="95"/>
      <c r="IB122" s="95"/>
      <c r="IC122" s="95"/>
      <c r="ID122" s="95"/>
      <c r="IE122" s="95"/>
      <c r="IF122" s="95"/>
      <c r="IG122" s="95"/>
      <c r="IH122" s="95"/>
      <c r="II122" s="95"/>
      <c r="IJ122" s="95"/>
      <c r="IK122" s="95"/>
      <c r="IL122" s="95"/>
      <c r="IM122" s="95"/>
      <c r="IN122" s="95"/>
      <c r="IO122" s="95"/>
      <c r="IP122" s="95"/>
      <c r="IQ122" s="95"/>
      <c r="IR122" s="95"/>
      <c r="IS122" s="95"/>
      <c r="IT122" s="95"/>
      <c r="IU122" s="95"/>
      <c r="IV122" s="95"/>
      <c r="IW122" s="95"/>
      <c r="IX122" s="95"/>
      <c r="IY122" s="95"/>
      <c r="IZ122" s="95"/>
      <c r="JA122" s="95"/>
      <c r="JB122" s="95"/>
      <c r="JC122" s="95"/>
      <c r="JD122" s="95"/>
      <c r="JE122" s="95"/>
      <c r="JF122" s="95"/>
      <c r="JG122" s="95"/>
      <c r="JH122" s="95"/>
      <c r="JI122" s="95"/>
      <c r="JJ122" s="95"/>
      <c r="JK122" s="95"/>
      <c r="JL122" s="95"/>
      <c r="JM122" s="95"/>
      <c r="JN122" s="95"/>
      <c r="JO122" s="95"/>
      <c r="JP122" s="95"/>
      <c r="JQ122" s="95"/>
      <c r="JR122" s="95"/>
      <c r="JS122" s="95"/>
      <c r="JT122" s="95"/>
      <c r="JU122" s="95"/>
      <c r="JV122" s="95"/>
      <c r="JW122" s="95"/>
      <c r="JX122" s="95"/>
      <c r="JY122" s="95"/>
      <c r="JZ122" s="95"/>
      <c r="KA122" s="95"/>
      <c r="KB122" s="95"/>
      <c r="KC122" s="95"/>
      <c r="KD122" s="95"/>
      <c r="KE122" s="95"/>
      <c r="KF122" s="95"/>
      <c r="KG122" s="95"/>
      <c r="KH122" s="95"/>
      <c r="KI122" s="95"/>
      <c r="KJ122" s="95"/>
      <c r="KK122" s="95"/>
      <c r="KL122" s="95"/>
      <c r="KM122" s="95"/>
      <c r="KN122" s="95"/>
      <c r="KO122" s="95"/>
      <c r="KP122" s="95"/>
      <c r="KQ122" s="95"/>
      <c r="KR122" s="95"/>
      <c r="KS122" s="95"/>
      <c r="KT122" s="95"/>
      <c r="KU122" s="95"/>
      <c r="KV122" s="95"/>
      <c r="KW122" s="95"/>
      <c r="KX122" s="95"/>
      <c r="KY122" s="95"/>
      <c r="KZ122" s="95"/>
      <c r="LA122" s="95"/>
      <c r="LB122" s="95"/>
      <c r="LC122" s="95"/>
      <c r="LD122" s="95"/>
      <c r="LE122" s="95"/>
      <c r="LF122" s="95"/>
      <c r="LG122" s="95"/>
      <c r="LH122" s="95"/>
      <c r="LI122" s="95"/>
      <c r="LJ122" s="95"/>
      <c r="LK122" s="95"/>
      <c r="LL122" s="95"/>
      <c r="LM122" s="95"/>
      <c r="LN122" s="95"/>
      <c r="LO122" s="95"/>
      <c r="LP122" s="95"/>
      <c r="LQ122" s="95"/>
      <c r="LR122" s="95"/>
      <c r="LS122" s="95"/>
      <c r="LT122" s="95"/>
      <c r="LU122" s="95"/>
      <c r="LV122" s="95"/>
      <c r="LW122" s="95"/>
      <c r="LX122" s="95"/>
      <c r="LY122" s="95"/>
      <c r="LZ122" s="95"/>
      <c r="MA122" s="95"/>
      <c r="MB122" s="95"/>
      <c r="MC122" s="95"/>
      <c r="MD122" s="95"/>
      <c r="ME122" s="95"/>
      <c r="MF122" s="95"/>
      <c r="MG122" s="95"/>
      <c r="MH122" s="95"/>
      <c r="MI122" s="95"/>
      <c r="MJ122" s="95"/>
      <c r="MK122" s="95"/>
      <c r="ML122" s="95"/>
      <c r="MM122" s="95"/>
      <c r="MN122" s="95"/>
      <c r="MO122" s="95"/>
      <c r="MP122" s="95"/>
      <c r="MQ122" s="95"/>
      <c r="MR122" s="95"/>
      <c r="MS122" s="95"/>
      <c r="MT122" s="95"/>
      <c r="MU122" s="95"/>
      <c r="MV122" s="95"/>
      <c r="MW122" s="95"/>
      <c r="MX122" s="95"/>
      <c r="MY122" s="95"/>
      <c r="MZ122" s="95"/>
      <c r="NA122" s="95"/>
      <c r="NB122" s="95"/>
      <c r="NC122" s="95"/>
      <c r="ND122" s="95"/>
      <c r="NE122" s="95"/>
      <c r="NF122" s="95"/>
      <c r="NG122" s="95"/>
      <c r="NH122" s="95"/>
      <c r="NI122" s="95"/>
      <c r="NJ122" s="95"/>
      <c r="NK122" s="95"/>
      <c r="NL122" s="95"/>
      <c r="NM122" s="95"/>
      <c r="NN122" s="95"/>
      <c r="NO122" s="95"/>
      <c r="NP122" s="95"/>
      <c r="NQ122" s="95"/>
      <c r="NR122" s="95"/>
      <c r="NS122" s="95"/>
      <c r="NT122" s="95"/>
      <c r="NU122" s="95"/>
      <c r="NV122" s="95"/>
      <c r="NW122" s="95"/>
      <c r="NX122" s="95"/>
      <c r="NY122" s="95"/>
      <c r="NZ122" s="95"/>
      <c r="OA122" s="95"/>
      <c r="OB122" s="95"/>
      <c r="OC122" s="95"/>
      <c r="OD122" s="95"/>
      <c r="OE122" s="95"/>
      <c r="OF122" s="95"/>
      <c r="OG122" s="95"/>
      <c r="OH122" s="95"/>
      <c r="OI122" s="95"/>
      <c r="OJ122" s="95"/>
      <c r="OK122" s="95"/>
      <c r="OL122" s="95"/>
      <c r="OM122" s="95"/>
      <c r="ON122" s="95"/>
      <c r="OO122" s="95"/>
      <c r="OP122" s="95"/>
      <c r="OQ122" s="95"/>
      <c r="OR122" s="95"/>
      <c r="OS122" s="95"/>
      <c r="OT122" s="95"/>
      <c r="OU122" s="95"/>
      <c r="OV122" s="95"/>
      <c r="OW122" s="95"/>
      <c r="OX122" s="95"/>
      <c r="OY122" s="95"/>
      <c r="OZ122" s="95"/>
      <c r="PA122" s="95"/>
      <c r="PB122" s="95"/>
      <c r="PC122" s="95"/>
      <c r="PD122" s="95"/>
      <c r="PE122" s="95"/>
      <c r="PF122" s="95"/>
      <c r="PG122" s="95"/>
      <c r="PH122" s="95"/>
      <c r="PI122" s="95"/>
      <c r="PJ122" s="95"/>
      <c r="PK122" s="95"/>
      <c r="PL122" s="95"/>
      <c r="PM122" s="95"/>
      <c r="PN122" s="95"/>
      <c r="PO122" s="95"/>
      <c r="PP122" s="95"/>
      <c r="PQ122" s="95"/>
      <c r="PR122" s="95"/>
      <c r="PS122" s="95"/>
      <c r="PT122" s="95"/>
      <c r="PU122" s="95"/>
      <c r="PV122" s="95"/>
      <c r="PW122" s="95"/>
      <c r="PX122" s="95"/>
      <c r="PY122" s="95"/>
      <c r="PZ122" s="95"/>
      <c r="QA122" s="95"/>
      <c r="QB122" s="95"/>
      <c r="QC122" s="95"/>
      <c r="QD122" s="95"/>
      <c r="QE122" s="95"/>
      <c r="QF122" s="95"/>
      <c r="QG122" s="95"/>
      <c r="QH122" s="95"/>
      <c r="QI122" s="95"/>
      <c r="QJ122" s="95"/>
      <c r="QK122" s="95"/>
      <c r="QL122" s="95"/>
      <c r="QM122" s="95"/>
      <c r="QN122" s="95"/>
      <c r="QO122" s="95"/>
      <c r="QP122" s="95"/>
      <c r="QQ122" s="95"/>
      <c r="QR122" s="95"/>
      <c r="QS122" s="95"/>
      <c r="QT122" s="95"/>
      <c r="QU122" s="95"/>
      <c r="QV122" s="95"/>
      <c r="QW122" s="95"/>
      <c r="QX122" s="95"/>
      <c r="QY122" s="95"/>
      <c r="QZ122" s="95"/>
      <c r="RA122" s="95"/>
      <c r="RB122" s="95"/>
      <c r="RC122" s="95"/>
      <c r="RD122" s="95"/>
      <c r="RE122" s="95"/>
      <c r="RF122" s="95"/>
      <c r="RG122" s="95"/>
      <c r="RH122" s="95"/>
      <c r="RI122" s="95"/>
      <c r="RJ122" s="95"/>
      <c r="RK122" s="95"/>
      <c r="RL122" s="95"/>
      <c r="RM122" s="95"/>
      <c r="RN122" s="95"/>
      <c r="RO122" s="95"/>
      <c r="RP122" s="95"/>
      <c r="RQ122" s="95"/>
      <c r="RR122" s="95"/>
      <c r="RS122" s="95"/>
      <c r="RT122" s="95"/>
      <c r="RU122" s="95"/>
      <c r="RV122" s="95"/>
      <c r="RW122" s="95"/>
      <c r="RX122" s="95"/>
      <c r="RY122" s="95"/>
      <c r="RZ122" s="95"/>
      <c r="SA122" s="95"/>
      <c r="SB122" s="95"/>
      <c r="SC122" s="95"/>
      <c r="SD122" s="95"/>
      <c r="SE122" s="95"/>
      <c r="SF122" s="95"/>
      <c r="SG122" s="95"/>
      <c r="SH122" s="95"/>
      <c r="SI122" s="95"/>
      <c r="SJ122" s="95"/>
      <c r="SK122" s="95"/>
      <c r="SL122" s="95"/>
      <c r="SM122" s="95"/>
      <c r="SN122" s="95"/>
      <c r="SO122" s="95"/>
      <c r="SP122" s="95"/>
      <c r="SQ122" s="95"/>
      <c r="SR122" s="95"/>
      <c r="SS122" s="95"/>
      <c r="ST122" s="95"/>
      <c r="SU122" s="95"/>
      <c r="SV122" s="95"/>
      <c r="SW122" s="95"/>
      <c r="SX122" s="95"/>
      <c r="SY122" s="95"/>
      <c r="SZ122" s="95"/>
      <c r="TA122" s="95"/>
      <c r="TB122" s="95"/>
      <c r="TC122" s="95"/>
      <c r="TD122" s="95"/>
      <c r="TE122" s="95"/>
      <c r="TF122" s="95"/>
      <c r="TG122" s="95"/>
      <c r="TH122" s="95"/>
      <c r="TI122" s="95"/>
      <c r="TJ122" s="95"/>
      <c r="TK122" s="95"/>
      <c r="TL122" s="95"/>
      <c r="TM122" s="95"/>
      <c r="TN122" s="95"/>
      <c r="TO122" s="95"/>
      <c r="TP122" s="95"/>
      <c r="TQ122" s="95"/>
      <c r="TR122" s="95"/>
      <c r="TS122" s="95"/>
      <c r="TT122" s="95"/>
      <c r="TU122" s="95"/>
      <c r="TV122" s="95"/>
      <c r="TW122" s="95"/>
      <c r="TX122" s="95"/>
      <c r="TY122" s="95"/>
      <c r="TZ122" s="95"/>
      <c r="UA122" s="95"/>
      <c r="UB122" s="95"/>
      <c r="UC122" s="95"/>
      <c r="UD122" s="95"/>
      <c r="UE122" s="95"/>
      <c r="UF122" s="95"/>
      <c r="UG122" s="95"/>
      <c r="UH122" s="95"/>
      <c r="UI122" s="95"/>
      <c r="UJ122" s="95"/>
      <c r="UK122" s="95"/>
      <c r="UL122" s="95"/>
      <c r="UM122" s="95"/>
      <c r="UN122" s="95"/>
      <c r="UO122" s="95"/>
      <c r="UP122" s="95"/>
      <c r="UQ122" s="95"/>
      <c r="UR122" s="95"/>
      <c r="US122" s="95"/>
      <c r="UT122" s="95"/>
      <c r="UU122" s="95"/>
      <c r="UV122" s="95"/>
      <c r="UW122" s="95"/>
      <c r="UX122" s="95"/>
      <c r="UY122" s="95"/>
      <c r="UZ122" s="95"/>
      <c r="VA122" s="95"/>
      <c r="VB122" s="95"/>
      <c r="VC122" s="95"/>
      <c r="VD122" s="95"/>
      <c r="VE122" s="95"/>
      <c r="VF122" s="95"/>
      <c r="VG122" s="95"/>
      <c r="VH122" s="95"/>
      <c r="VI122" s="95"/>
      <c r="VJ122" s="95"/>
      <c r="VK122" s="95"/>
      <c r="VL122" s="95"/>
      <c r="VM122" s="95"/>
      <c r="VN122" s="95"/>
      <c r="VO122" s="95"/>
      <c r="VP122" s="95"/>
      <c r="VQ122" s="95"/>
      <c r="VR122" s="95"/>
      <c r="VS122" s="95"/>
      <c r="VT122" s="95"/>
      <c r="VU122" s="95"/>
      <c r="VV122" s="95"/>
      <c r="VW122" s="95"/>
      <c r="VX122" s="95"/>
      <c r="VY122" s="95"/>
      <c r="VZ122" s="95"/>
      <c r="WA122" s="95"/>
      <c r="WB122" s="95"/>
      <c r="WC122" s="95"/>
      <c r="WD122" s="95"/>
      <c r="WE122" s="95"/>
      <c r="WF122" s="95"/>
      <c r="WG122" s="95"/>
      <c r="WH122" s="95"/>
      <c r="WI122" s="95"/>
      <c r="WJ122" s="95"/>
      <c r="WK122" s="95"/>
      <c r="WL122" s="95"/>
      <c r="WM122" s="95"/>
      <c r="WN122" s="95"/>
      <c r="WO122" s="95"/>
      <c r="WP122" s="95"/>
      <c r="WQ122" s="95"/>
      <c r="WR122" s="95"/>
      <c r="WS122" s="95"/>
      <c r="WT122" s="95"/>
      <c r="WU122" s="95"/>
      <c r="WV122" s="95"/>
      <c r="WW122" s="95"/>
      <c r="WX122" s="95"/>
      <c r="WY122" s="95"/>
      <c r="WZ122" s="95"/>
      <c r="XA122" s="95"/>
      <c r="XB122" s="95"/>
      <c r="XC122" s="95"/>
      <c r="XD122" s="95"/>
      <c r="XE122" s="95"/>
      <c r="XF122" s="95"/>
      <c r="XG122" s="95"/>
      <c r="XH122" s="95"/>
      <c r="XI122" s="95"/>
      <c r="XJ122" s="95"/>
      <c r="XK122" s="95"/>
      <c r="XL122" s="95"/>
      <c r="XM122" s="95"/>
      <c r="XN122" s="95"/>
      <c r="XO122" s="95"/>
      <c r="XP122" s="95"/>
      <c r="XQ122" s="95"/>
      <c r="XR122" s="95"/>
      <c r="XS122" s="95"/>
      <c r="XT122" s="95"/>
      <c r="XU122" s="95"/>
      <c r="XV122" s="95"/>
      <c r="XW122" s="95"/>
      <c r="XX122" s="95"/>
      <c r="XY122" s="95"/>
      <c r="XZ122" s="95"/>
      <c r="YA122" s="95"/>
      <c r="YB122" s="95"/>
      <c r="YC122" s="95"/>
      <c r="YD122" s="95"/>
      <c r="YE122" s="95"/>
      <c r="YF122" s="95"/>
      <c r="YG122" s="95"/>
      <c r="YH122" s="95"/>
      <c r="YI122" s="95"/>
      <c r="YJ122" s="95"/>
      <c r="YK122" s="95"/>
      <c r="YL122" s="95"/>
      <c r="YM122" s="95"/>
      <c r="YN122" s="95"/>
      <c r="YO122" s="95"/>
      <c r="YP122" s="95"/>
      <c r="YQ122" s="95"/>
      <c r="YR122" s="95"/>
      <c r="YS122" s="95"/>
      <c r="YT122" s="95"/>
      <c r="YU122" s="95"/>
      <c r="YV122" s="95"/>
      <c r="YW122" s="95"/>
      <c r="YX122" s="95"/>
      <c r="YY122" s="95"/>
      <c r="YZ122" s="95"/>
      <c r="ZA122" s="95"/>
      <c r="ZB122" s="95"/>
      <c r="ZC122" s="95"/>
      <c r="ZD122" s="95"/>
      <c r="ZE122" s="95"/>
      <c r="ZF122" s="95"/>
      <c r="ZG122" s="95"/>
      <c r="ZH122" s="95"/>
      <c r="ZI122" s="95"/>
      <c r="ZJ122" s="95"/>
      <c r="ZK122" s="95"/>
      <c r="ZL122" s="95"/>
      <c r="ZM122" s="95"/>
      <c r="ZN122" s="95"/>
      <c r="ZO122" s="95"/>
      <c r="ZP122" s="95"/>
      <c r="ZQ122" s="95"/>
      <c r="ZR122" s="95"/>
      <c r="ZS122" s="95"/>
      <c r="ZT122" s="95"/>
      <c r="ZU122" s="95"/>
      <c r="ZV122" s="95"/>
      <c r="ZW122" s="95"/>
      <c r="ZX122" s="95"/>
      <c r="ZY122" s="95"/>
      <c r="ZZ122" s="95"/>
      <c r="AAA122" s="95"/>
      <c r="AAB122" s="95"/>
      <c r="AAC122" s="95"/>
      <c r="AAD122" s="95"/>
      <c r="AAE122" s="95"/>
      <c r="AAF122" s="95"/>
      <c r="AAG122" s="95"/>
      <c r="AAH122" s="95"/>
      <c r="AAI122" s="95"/>
      <c r="AAJ122" s="95"/>
      <c r="AAK122" s="95"/>
      <c r="AAL122" s="95"/>
      <c r="AAM122" s="95"/>
      <c r="AAN122" s="95"/>
      <c r="AAO122" s="95"/>
      <c r="AAP122" s="95"/>
      <c r="AAQ122" s="95"/>
      <c r="AAR122" s="95"/>
      <c r="AAS122" s="95"/>
      <c r="AAT122" s="95"/>
      <c r="AAU122" s="95"/>
      <c r="AAV122" s="95"/>
      <c r="AAW122" s="95"/>
      <c r="AAX122" s="95"/>
      <c r="AAY122" s="95"/>
      <c r="AAZ122" s="95"/>
      <c r="ABA122" s="95"/>
      <c r="ABB122" s="95"/>
      <c r="ABC122" s="95"/>
      <c r="ABD122" s="95"/>
      <c r="ABE122" s="95"/>
      <c r="ABF122" s="95"/>
      <c r="ABG122" s="95"/>
      <c r="ABH122" s="95"/>
      <c r="ABI122" s="95"/>
      <c r="ABJ122" s="95"/>
      <c r="ABK122" s="95"/>
      <c r="ABL122" s="95"/>
      <c r="ABM122" s="95"/>
      <c r="ABN122" s="95"/>
      <c r="ABO122" s="95"/>
      <c r="ABP122" s="95"/>
      <c r="ABQ122" s="95"/>
      <c r="ABR122" s="95"/>
      <c r="ABS122" s="95"/>
      <c r="ABT122" s="95"/>
      <c r="ABU122" s="95"/>
      <c r="ABV122" s="95"/>
      <c r="ABW122" s="95"/>
      <c r="ABX122" s="95"/>
      <c r="ABY122" s="95"/>
      <c r="ABZ122" s="95"/>
      <c r="ACA122" s="95"/>
      <c r="ACB122" s="95"/>
      <c r="ACC122" s="95"/>
      <c r="ACD122" s="95"/>
      <c r="ACE122" s="95"/>
      <c r="ACF122" s="95"/>
      <c r="ACG122" s="95"/>
      <c r="ACH122" s="95"/>
      <c r="ACI122" s="95"/>
      <c r="ACJ122" s="95"/>
      <c r="ACK122" s="95"/>
      <c r="ACL122" s="95"/>
      <c r="ACM122" s="95"/>
      <c r="ACN122" s="95"/>
      <c r="ACO122" s="95"/>
      <c r="ACP122" s="95"/>
      <c r="ACQ122" s="95"/>
      <c r="ACR122" s="95"/>
      <c r="ACS122" s="95"/>
      <c r="ACT122" s="95"/>
      <c r="ACU122" s="95"/>
      <c r="ACV122" s="95"/>
      <c r="ACW122" s="95"/>
      <c r="ACX122" s="95"/>
      <c r="ACY122" s="95"/>
      <c r="ACZ122" s="95"/>
      <c r="ADA122" s="95"/>
      <c r="ADB122" s="95"/>
      <c r="ADC122" s="95"/>
      <c r="ADD122" s="95"/>
      <c r="ADE122" s="95"/>
      <c r="ADF122" s="95"/>
      <c r="ADG122" s="95"/>
      <c r="ADH122" s="95"/>
      <c r="ADI122" s="95"/>
      <c r="ADJ122" s="95"/>
      <c r="ADK122" s="95"/>
      <c r="ADL122" s="95"/>
      <c r="ADM122" s="95"/>
      <c r="ADN122" s="95"/>
      <c r="ADO122" s="95"/>
      <c r="ADP122" s="95"/>
      <c r="ADQ122" s="95"/>
      <c r="ADR122" s="95"/>
      <c r="ADS122" s="95"/>
      <c r="ADT122" s="95"/>
      <c r="ADU122" s="95"/>
      <c r="ADV122" s="95"/>
      <c r="ADW122" s="95"/>
      <c r="ADX122" s="95"/>
      <c r="ADY122" s="95"/>
      <c r="ADZ122" s="95"/>
      <c r="AEA122" s="95"/>
      <c r="AEB122" s="95"/>
      <c r="AEC122" s="95"/>
      <c r="AED122" s="95"/>
      <c r="AEE122" s="95"/>
      <c r="AEF122" s="95"/>
      <c r="AEG122" s="95"/>
      <c r="AEH122" s="95"/>
      <c r="AEI122" s="95"/>
      <c r="AEJ122" s="95"/>
      <c r="AEK122" s="95"/>
      <c r="AEL122" s="95"/>
      <c r="AEM122" s="95"/>
      <c r="AEN122" s="95"/>
      <c r="AEO122" s="95"/>
      <c r="AEP122" s="95"/>
      <c r="AEQ122" s="95"/>
      <c r="AER122" s="95"/>
      <c r="AES122" s="95"/>
      <c r="AET122" s="95"/>
      <c r="AEU122" s="95"/>
      <c r="AEV122" s="95"/>
      <c r="AEW122" s="95"/>
      <c r="AEX122" s="95"/>
      <c r="AEY122" s="95"/>
      <c r="AEZ122" s="95"/>
      <c r="AFA122" s="95"/>
      <c r="AFB122" s="95"/>
      <c r="AFC122" s="95"/>
      <c r="AFD122" s="95"/>
      <c r="AFE122" s="95"/>
      <c r="AFF122" s="95"/>
      <c r="AFG122" s="95"/>
      <c r="AFH122" s="95"/>
      <c r="AFI122" s="95"/>
      <c r="AFJ122" s="95"/>
      <c r="AFK122" s="95"/>
      <c r="AFL122" s="95"/>
      <c r="AFM122" s="95"/>
      <c r="AFN122" s="95"/>
      <c r="AFO122" s="95"/>
      <c r="AFP122" s="95"/>
      <c r="AFQ122" s="95"/>
      <c r="AFR122" s="95"/>
      <c r="AFS122" s="95"/>
      <c r="AFT122" s="95"/>
      <c r="AFU122" s="95"/>
      <c r="AFV122" s="95"/>
      <c r="AFW122" s="95"/>
      <c r="AFX122" s="95"/>
      <c r="AFY122" s="95"/>
      <c r="AFZ122" s="95"/>
      <c r="AGA122" s="95"/>
      <c r="AGB122" s="95"/>
      <c r="AGC122" s="95"/>
      <c r="AGD122" s="95"/>
      <c r="AGE122" s="95"/>
      <c r="AGF122" s="95"/>
      <c r="AGG122" s="95"/>
      <c r="AGH122" s="95"/>
      <c r="AGI122" s="95"/>
      <c r="AGJ122" s="95"/>
      <c r="AGK122" s="95"/>
      <c r="AGL122" s="95"/>
      <c r="AGM122" s="95"/>
      <c r="AGN122" s="95"/>
      <c r="AGO122" s="95"/>
      <c r="AGP122" s="95"/>
      <c r="AGQ122" s="95"/>
      <c r="AGR122" s="95"/>
      <c r="AGS122" s="95"/>
      <c r="AGT122" s="95"/>
      <c r="AGU122" s="95"/>
      <c r="AGV122" s="95"/>
      <c r="AGW122" s="95"/>
      <c r="AGX122" s="95"/>
      <c r="AGY122" s="95"/>
      <c r="AGZ122" s="95"/>
      <c r="AHA122" s="95"/>
      <c r="AHB122" s="95"/>
      <c r="AHC122" s="95"/>
      <c r="AHD122" s="95"/>
      <c r="AHE122" s="95"/>
      <c r="AHF122" s="95"/>
      <c r="AHG122" s="95"/>
      <c r="AHH122" s="95"/>
      <c r="AHI122" s="95"/>
      <c r="AHJ122" s="95"/>
      <c r="AHK122" s="95"/>
      <c r="AHL122" s="95"/>
      <c r="AHM122" s="95"/>
      <c r="AHN122" s="95"/>
      <c r="AHO122" s="95"/>
      <c r="AHP122" s="95"/>
      <c r="AHQ122" s="95"/>
      <c r="AHR122" s="95"/>
      <c r="AHS122" s="95"/>
      <c r="AHT122" s="95"/>
      <c r="AHU122" s="95"/>
      <c r="AHV122" s="95"/>
      <c r="AHW122" s="95"/>
      <c r="AHX122" s="95"/>
      <c r="AHY122" s="95"/>
      <c r="AHZ122" s="95"/>
      <c r="AIA122" s="95"/>
      <c r="AIB122" s="95"/>
      <c r="AIC122" s="95"/>
      <c r="AID122" s="95"/>
      <c r="AIE122" s="95"/>
      <c r="AIF122" s="95"/>
      <c r="AIG122" s="95"/>
      <c r="AIH122" s="95"/>
      <c r="AII122" s="95"/>
      <c r="AIJ122" s="95"/>
      <c r="AIK122" s="95"/>
      <c r="AIL122" s="95"/>
      <c r="AIM122" s="95"/>
      <c r="AIN122" s="95"/>
      <c r="AIO122" s="95"/>
      <c r="AIP122" s="95"/>
      <c r="AIQ122" s="95"/>
      <c r="AIR122" s="95"/>
      <c r="AIS122" s="95"/>
      <c r="AIT122" s="95"/>
      <c r="AIU122" s="95"/>
      <c r="AIV122" s="95"/>
      <c r="AIW122" s="95"/>
      <c r="AIX122" s="95"/>
      <c r="AIY122" s="95"/>
      <c r="AIZ122" s="95"/>
      <c r="AJA122" s="95"/>
      <c r="AJB122" s="95"/>
      <c r="AJC122" s="95"/>
      <c r="AJD122" s="95"/>
      <c r="AJE122" s="95"/>
      <c r="AJF122" s="95"/>
      <c r="AJG122" s="95"/>
      <c r="AJH122" s="95"/>
      <c r="AJI122" s="95"/>
      <c r="AJJ122" s="95"/>
      <c r="AJK122" s="95"/>
      <c r="AJL122" s="95"/>
      <c r="AJM122" s="95"/>
      <c r="AJN122" s="95"/>
      <c r="AJO122" s="95"/>
      <c r="AJP122" s="95"/>
      <c r="AJQ122" s="95"/>
      <c r="AJR122" s="95"/>
      <c r="AJS122" s="95"/>
      <c r="AJT122" s="95"/>
      <c r="AJU122" s="95"/>
      <c r="AJV122" s="95"/>
      <c r="AJW122" s="95"/>
      <c r="AJX122" s="95"/>
      <c r="AJY122" s="95"/>
      <c r="AJZ122" s="95"/>
      <c r="AKA122" s="95"/>
      <c r="AKB122" s="95"/>
      <c r="AKC122" s="95"/>
      <c r="AKD122" s="95"/>
      <c r="AKE122" s="95"/>
      <c r="AKF122" s="95"/>
      <c r="AKG122" s="95"/>
      <c r="AKH122" s="95"/>
      <c r="AKI122" s="95"/>
      <c r="AKJ122" s="95"/>
      <c r="AKK122" s="95"/>
      <c r="AKL122" s="95"/>
      <c r="AKM122" s="95"/>
      <c r="AKN122" s="95"/>
      <c r="AKO122" s="95"/>
      <c r="AKP122" s="95"/>
      <c r="AKQ122" s="95"/>
      <c r="AKR122" s="95"/>
      <c r="AKS122" s="95"/>
      <c r="AKT122" s="95"/>
      <c r="AKU122" s="95"/>
      <c r="AKV122" s="95"/>
      <c r="AKW122" s="95"/>
      <c r="AKX122" s="95"/>
      <c r="AKY122" s="95"/>
      <c r="AKZ122" s="95"/>
      <c r="ALA122" s="95"/>
      <c r="ALB122" s="95"/>
      <c r="ALC122" s="95"/>
      <c r="ALD122" s="95"/>
      <c r="ALE122" s="95"/>
      <c r="ALF122" s="95"/>
      <c r="ALG122" s="95"/>
      <c r="ALH122" s="95"/>
      <c r="ALI122" s="95"/>
      <c r="ALJ122" s="95"/>
      <c r="ALK122" s="95"/>
      <c r="ALL122" s="95"/>
      <c r="ALM122" s="95"/>
      <c r="ALN122" s="95"/>
      <c r="ALO122" s="95"/>
      <c r="ALP122" s="95"/>
      <c r="ALQ122" s="95"/>
      <c r="ALR122" s="95"/>
      <c r="ALS122" s="95"/>
      <c r="ALT122" s="95"/>
      <c r="ALU122" s="95"/>
      <c r="ALV122" s="95"/>
      <c r="ALW122" s="95"/>
      <c r="ALX122" s="95"/>
      <c r="ALY122" s="95"/>
      <c r="ALZ122" s="95"/>
      <c r="AMA122" s="95"/>
      <c r="AMB122" s="95"/>
      <c r="AMC122" s="95"/>
      <c r="AMD122" s="95"/>
      <c r="AME122" s="95"/>
      <c r="AMF122" s="95"/>
      <c r="AMG122" s="95"/>
      <c r="AMH122" s="95"/>
      <c r="AMI122" s="95"/>
      <c r="AMJ122" s="95"/>
      <c r="AMK122" s="95"/>
      <c r="AML122" s="95"/>
      <c r="AMM122" s="95"/>
      <c r="AMN122" s="95"/>
      <c r="AMO122" s="95"/>
      <c r="AMP122" s="95"/>
      <c r="AMQ122" s="95"/>
      <c r="AMR122" s="95"/>
      <c r="AMS122" s="95"/>
      <c r="AMT122" s="95"/>
      <c r="AMU122" s="95"/>
      <c r="AMV122" s="95"/>
      <c r="AMW122" s="95"/>
      <c r="AMX122" s="95"/>
      <c r="AMY122" s="95"/>
      <c r="AMZ122" s="95"/>
      <c r="ANA122" s="95"/>
      <c r="ANB122" s="95"/>
      <c r="ANC122" s="95"/>
      <c r="AND122" s="95"/>
      <c r="ANE122" s="95"/>
      <c r="ANF122" s="95"/>
      <c r="ANG122" s="95"/>
      <c r="ANH122" s="95"/>
      <c r="ANI122" s="95"/>
      <c r="ANJ122" s="95"/>
      <c r="ANK122" s="95"/>
      <c r="ANL122" s="95"/>
      <c r="ANM122" s="95"/>
      <c r="ANN122" s="95"/>
      <c r="ANO122" s="95"/>
      <c r="ANP122" s="95"/>
      <c r="ANQ122" s="95"/>
      <c r="ANR122" s="95"/>
      <c r="ANS122" s="95"/>
      <c r="ANT122" s="95"/>
      <c r="ANU122" s="95"/>
      <c r="ANV122" s="95"/>
      <c r="ANW122" s="95"/>
      <c r="ANX122" s="95"/>
      <c r="ANY122" s="95"/>
      <c r="ANZ122" s="95"/>
      <c r="AOA122" s="95"/>
      <c r="AOB122" s="95"/>
      <c r="AOC122" s="95"/>
      <c r="AOD122" s="95"/>
      <c r="AOE122" s="95"/>
      <c r="AOF122" s="95"/>
      <c r="AOG122" s="95"/>
      <c r="AOH122" s="95"/>
      <c r="AOI122" s="95"/>
      <c r="AOJ122" s="95"/>
      <c r="AOK122" s="95"/>
      <c r="AOL122" s="95"/>
      <c r="AOM122" s="95"/>
      <c r="AON122" s="95"/>
      <c r="AOO122" s="95"/>
      <c r="AOP122" s="95"/>
      <c r="AOQ122" s="95"/>
      <c r="AOR122" s="95"/>
      <c r="AOS122" s="95"/>
      <c r="AOT122" s="95"/>
      <c r="AOU122" s="95"/>
      <c r="AOV122" s="95"/>
      <c r="AOW122" s="95"/>
      <c r="AOX122" s="95"/>
      <c r="AOY122" s="95"/>
      <c r="AOZ122" s="95"/>
      <c r="APA122" s="95"/>
      <c r="APB122" s="95"/>
      <c r="APC122" s="95"/>
      <c r="APD122" s="95"/>
      <c r="APE122" s="95"/>
      <c r="APF122" s="95"/>
      <c r="APG122" s="95"/>
      <c r="APH122" s="95"/>
      <c r="API122" s="95"/>
      <c r="APJ122" s="95"/>
      <c r="APK122" s="95"/>
      <c r="APL122" s="95"/>
      <c r="APM122" s="95"/>
      <c r="APN122" s="95"/>
      <c r="APO122" s="95"/>
      <c r="APP122" s="95"/>
      <c r="APQ122" s="95"/>
      <c r="APR122" s="95"/>
      <c r="APS122" s="95"/>
      <c r="APT122" s="95"/>
      <c r="APU122" s="95"/>
      <c r="APV122" s="95"/>
      <c r="APW122" s="95"/>
      <c r="APX122" s="95"/>
      <c r="APY122" s="95"/>
      <c r="APZ122" s="95"/>
      <c r="AQA122" s="95"/>
      <c r="AQB122" s="95"/>
      <c r="AQC122" s="95"/>
      <c r="AQD122" s="95"/>
      <c r="AQE122" s="95"/>
      <c r="AQF122" s="95"/>
      <c r="AQG122" s="95"/>
      <c r="AQH122" s="95"/>
      <c r="AQI122" s="95"/>
      <c r="AQJ122" s="95"/>
      <c r="AQK122" s="95"/>
      <c r="AQL122" s="95"/>
      <c r="AQM122" s="95"/>
      <c r="AQN122" s="95"/>
      <c r="AQO122" s="95"/>
      <c r="AQP122" s="95"/>
      <c r="AQQ122" s="95"/>
      <c r="AQR122" s="95"/>
      <c r="AQS122" s="95"/>
      <c r="AQT122" s="95"/>
      <c r="AQU122" s="95"/>
      <c r="AQV122" s="95"/>
      <c r="AQW122" s="95"/>
      <c r="AQX122" s="95"/>
      <c r="AQY122" s="95"/>
      <c r="AQZ122" s="95"/>
      <c r="ARA122" s="95"/>
      <c r="ARB122" s="95"/>
      <c r="ARC122" s="95"/>
      <c r="ARD122" s="95"/>
      <c r="ARE122" s="95"/>
      <c r="ARF122" s="95"/>
      <c r="ARG122" s="95"/>
      <c r="ARH122" s="95"/>
      <c r="ARI122" s="95"/>
      <c r="ARJ122" s="95"/>
      <c r="ARK122" s="95"/>
      <c r="ARL122" s="95"/>
      <c r="ARM122" s="95"/>
      <c r="ARN122" s="95"/>
      <c r="ARO122" s="95"/>
      <c r="ARP122" s="95"/>
      <c r="ARQ122" s="95"/>
      <c r="ARR122" s="95"/>
      <c r="ARS122" s="95"/>
      <c r="ART122" s="95"/>
      <c r="ARU122" s="95"/>
      <c r="ARV122" s="95"/>
      <c r="ARW122" s="95"/>
      <c r="ARX122" s="95"/>
      <c r="ARY122" s="95"/>
      <c r="ARZ122" s="95"/>
      <c r="ASA122" s="95"/>
      <c r="ASB122" s="95"/>
      <c r="ASC122" s="95"/>
      <c r="ASD122" s="95"/>
      <c r="ASE122" s="95"/>
      <c r="ASF122" s="95"/>
      <c r="ASG122" s="95"/>
      <c r="ASH122" s="95"/>
      <c r="ASI122" s="95"/>
      <c r="ASJ122" s="95"/>
      <c r="ASK122" s="95"/>
      <c r="ASL122" s="95"/>
      <c r="ASM122" s="95"/>
      <c r="ASN122" s="95"/>
      <c r="ASO122" s="95"/>
      <c r="ASP122" s="95"/>
      <c r="ASQ122" s="95"/>
      <c r="ASR122" s="95"/>
      <c r="ASS122" s="95"/>
      <c r="AST122" s="95"/>
      <c r="ASU122" s="95"/>
      <c r="ASV122" s="95"/>
      <c r="ASW122" s="95"/>
      <c r="ASX122" s="95"/>
      <c r="ASY122" s="95"/>
      <c r="ASZ122" s="95"/>
      <c r="ATA122" s="95"/>
      <c r="ATB122" s="95"/>
      <c r="ATC122" s="95"/>
      <c r="ATD122" s="95"/>
      <c r="ATE122" s="95"/>
      <c r="ATF122" s="95"/>
      <c r="ATG122" s="95"/>
      <c r="ATH122" s="95"/>
      <c r="ATI122" s="95"/>
      <c r="ATJ122" s="95"/>
      <c r="ATK122" s="95"/>
      <c r="ATL122" s="95"/>
      <c r="ATM122" s="95"/>
      <c r="ATN122" s="95"/>
      <c r="ATO122" s="95"/>
      <c r="ATP122" s="95"/>
      <c r="ATQ122" s="95"/>
      <c r="ATR122" s="95"/>
      <c r="ATS122" s="95"/>
      <c r="ATT122" s="95"/>
      <c r="ATU122" s="95"/>
      <c r="ATV122" s="95"/>
      <c r="ATW122" s="95"/>
      <c r="ATX122" s="95"/>
      <c r="ATY122" s="95"/>
      <c r="ATZ122" s="95"/>
      <c r="AUA122" s="95"/>
      <c r="AUB122" s="95"/>
      <c r="AUC122" s="95"/>
      <c r="AUD122" s="95"/>
      <c r="AUE122" s="95"/>
      <c r="AUF122" s="95"/>
      <c r="AUG122" s="95"/>
      <c r="AUH122" s="95"/>
      <c r="AUI122" s="95"/>
      <c r="AUJ122" s="95"/>
      <c r="AUK122" s="95"/>
      <c r="AUL122" s="95"/>
      <c r="AUM122" s="95"/>
      <c r="AUN122" s="95"/>
      <c r="AUO122" s="95"/>
      <c r="AUP122" s="95"/>
      <c r="AUQ122" s="95"/>
      <c r="AUR122" s="95"/>
      <c r="AUS122" s="95"/>
      <c r="AUT122" s="95"/>
      <c r="AUU122" s="95"/>
      <c r="AUV122" s="95"/>
      <c r="AUW122" s="95"/>
      <c r="AUX122" s="95"/>
      <c r="AUY122" s="95"/>
      <c r="AUZ122" s="95"/>
      <c r="AVA122" s="95"/>
      <c r="AVB122" s="95"/>
      <c r="AVC122" s="95"/>
      <c r="AVD122" s="95"/>
      <c r="AVE122" s="95"/>
      <c r="AVF122" s="95"/>
      <c r="AVG122" s="95"/>
      <c r="AVH122" s="95"/>
      <c r="AVI122" s="95"/>
      <c r="AVJ122" s="95"/>
      <c r="AVK122" s="95"/>
      <c r="AVL122" s="95"/>
      <c r="AVM122" s="95"/>
      <c r="AVN122" s="95"/>
      <c r="AVO122" s="95"/>
      <c r="AVP122" s="95"/>
      <c r="AVQ122" s="95"/>
      <c r="AVR122" s="95"/>
      <c r="AVS122" s="95"/>
      <c r="AVT122" s="95"/>
      <c r="AVU122" s="95"/>
      <c r="AVV122" s="95"/>
      <c r="AVW122" s="95"/>
      <c r="AVX122" s="95"/>
      <c r="AVY122" s="95"/>
      <c r="AVZ122" s="95"/>
      <c r="AWA122" s="95"/>
      <c r="AWB122" s="95"/>
      <c r="AWC122" s="95"/>
      <c r="AWD122" s="95"/>
      <c r="AWE122" s="95"/>
      <c r="AWF122" s="95"/>
      <c r="AWG122" s="95"/>
      <c r="AWH122" s="95"/>
      <c r="AWI122" s="95"/>
      <c r="AWJ122" s="95"/>
      <c r="AWK122" s="95"/>
      <c r="AWL122" s="95"/>
      <c r="AWM122" s="95"/>
      <c r="AWN122" s="95"/>
      <c r="AWO122" s="95"/>
      <c r="AWP122" s="95"/>
      <c r="AWQ122" s="95"/>
      <c r="AWR122" s="95"/>
      <c r="AWS122" s="95"/>
      <c r="AWT122" s="95"/>
      <c r="AWU122" s="95"/>
      <c r="AWV122" s="95"/>
      <c r="AWW122" s="95"/>
      <c r="AWX122" s="95"/>
      <c r="AWY122" s="95"/>
      <c r="AWZ122" s="95"/>
      <c r="AXA122" s="95"/>
      <c r="AXB122" s="95"/>
      <c r="AXC122" s="95"/>
      <c r="AXD122" s="95"/>
      <c r="AXE122" s="95"/>
      <c r="AXF122" s="95"/>
      <c r="AXG122" s="95"/>
      <c r="AXH122" s="95"/>
      <c r="AXI122" s="95"/>
      <c r="AXJ122" s="95"/>
      <c r="AXK122" s="95"/>
      <c r="AXL122" s="95"/>
      <c r="AXM122" s="95"/>
      <c r="AXN122" s="95"/>
      <c r="AXO122" s="95"/>
      <c r="AXP122" s="95"/>
      <c r="AXQ122" s="95"/>
      <c r="AXR122" s="95"/>
      <c r="AXS122" s="95"/>
      <c r="AXT122" s="95"/>
      <c r="AXU122" s="95"/>
      <c r="AXV122" s="95"/>
      <c r="AXW122" s="95"/>
      <c r="AXX122" s="95"/>
      <c r="AXY122" s="95"/>
      <c r="AXZ122" s="95"/>
      <c r="AYA122" s="95"/>
      <c r="AYB122" s="95"/>
      <c r="AYC122" s="95"/>
      <c r="AYD122" s="95"/>
      <c r="AYE122" s="95"/>
      <c r="AYF122" s="95"/>
      <c r="AYG122" s="95"/>
      <c r="AYH122" s="95"/>
      <c r="AYI122" s="95"/>
      <c r="AYJ122" s="95"/>
      <c r="AYK122" s="95"/>
      <c r="AYL122" s="95"/>
      <c r="AYM122" s="95"/>
      <c r="AYN122" s="95"/>
      <c r="AYO122" s="95"/>
      <c r="AYP122" s="95"/>
      <c r="AYQ122" s="95"/>
      <c r="AYR122" s="95"/>
      <c r="AYS122" s="95"/>
      <c r="AYT122" s="95"/>
      <c r="AYU122" s="95"/>
      <c r="AYV122" s="95"/>
      <c r="AYW122" s="95"/>
      <c r="AYX122" s="95"/>
      <c r="AYY122" s="95"/>
      <c r="AYZ122" s="95"/>
      <c r="AZA122" s="95"/>
      <c r="AZB122" s="95"/>
      <c r="AZC122" s="95"/>
      <c r="AZD122" s="95"/>
      <c r="AZE122" s="95"/>
      <c r="AZF122" s="95"/>
      <c r="AZG122" s="95"/>
      <c r="AZH122" s="95"/>
      <c r="AZI122" s="95"/>
      <c r="AZJ122" s="95"/>
      <c r="AZK122" s="95"/>
      <c r="AZL122" s="95"/>
      <c r="AZM122" s="95"/>
      <c r="AZN122" s="95"/>
      <c r="AZO122" s="95"/>
      <c r="AZP122" s="95"/>
      <c r="AZQ122" s="95"/>
      <c r="AZR122" s="95"/>
      <c r="AZS122" s="95"/>
      <c r="AZT122" s="95"/>
      <c r="AZU122" s="95"/>
      <c r="AZV122" s="95"/>
      <c r="AZW122" s="95"/>
      <c r="AZX122" s="95"/>
      <c r="AZY122" s="95"/>
      <c r="AZZ122" s="95"/>
      <c r="BAA122" s="95"/>
      <c r="BAB122" s="95"/>
      <c r="BAC122" s="95"/>
      <c r="BAD122" s="95"/>
      <c r="BAE122" s="95"/>
      <c r="BAF122" s="95"/>
      <c r="BAG122" s="95"/>
      <c r="BAH122" s="95"/>
      <c r="BAI122" s="95"/>
      <c r="BAJ122" s="95"/>
      <c r="BAK122" s="95"/>
      <c r="BAL122" s="95"/>
      <c r="BAM122" s="95"/>
      <c r="BAN122" s="95"/>
      <c r="BAO122" s="95"/>
      <c r="BAP122" s="95"/>
      <c r="BAQ122" s="95"/>
      <c r="BAR122" s="95"/>
      <c r="BAS122" s="95"/>
      <c r="BAT122" s="95"/>
      <c r="BAU122" s="95"/>
      <c r="BAV122" s="95"/>
      <c r="BAW122" s="95"/>
      <c r="BAX122" s="95"/>
      <c r="BAY122" s="95"/>
      <c r="BAZ122" s="95"/>
      <c r="BBA122" s="95"/>
      <c r="BBB122" s="95"/>
      <c r="BBC122" s="95"/>
      <c r="BBD122" s="95"/>
      <c r="BBE122" s="95"/>
      <c r="BBF122" s="95"/>
      <c r="BBG122" s="95"/>
      <c r="BBH122" s="95"/>
      <c r="BBI122" s="95"/>
      <c r="BBJ122" s="95"/>
      <c r="BBK122" s="95"/>
      <c r="BBL122" s="95"/>
      <c r="BBM122" s="95"/>
      <c r="BBN122" s="95"/>
      <c r="BBO122" s="95"/>
      <c r="BBP122" s="95"/>
      <c r="BBQ122" s="95"/>
      <c r="BBR122" s="95"/>
      <c r="BBS122" s="95"/>
      <c r="BBT122" s="95"/>
      <c r="BBU122" s="95"/>
      <c r="BBV122" s="95"/>
      <c r="BBW122" s="95"/>
      <c r="BBX122" s="95"/>
      <c r="BBY122" s="95"/>
      <c r="BBZ122" s="95"/>
      <c r="BCA122" s="95"/>
      <c r="BCB122" s="95"/>
      <c r="BCC122" s="95"/>
      <c r="BCD122" s="95"/>
      <c r="BCE122" s="95"/>
      <c r="BCF122" s="95"/>
      <c r="BCG122" s="95"/>
      <c r="BCH122" s="95"/>
      <c r="BCI122" s="95"/>
      <c r="BCJ122" s="95"/>
      <c r="BCK122" s="95"/>
      <c r="BCL122" s="95"/>
      <c r="BCM122" s="95"/>
      <c r="BCN122" s="95"/>
      <c r="BCO122" s="95"/>
      <c r="BCP122" s="95"/>
      <c r="BCQ122" s="95"/>
      <c r="BCR122" s="95"/>
      <c r="BCS122" s="95"/>
      <c r="BCT122" s="95"/>
      <c r="BCU122" s="95"/>
      <c r="BCV122" s="95"/>
      <c r="BCW122" s="95"/>
      <c r="BCX122" s="95"/>
      <c r="BCY122" s="95"/>
      <c r="BCZ122" s="95"/>
      <c r="BDA122" s="95"/>
      <c r="BDB122" s="95"/>
      <c r="BDC122" s="95"/>
      <c r="BDD122" s="95"/>
      <c r="BDE122" s="95"/>
      <c r="BDF122" s="95"/>
      <c r="BDG122" s="95"/>
      <c r="BDH122" s="95"/>
      <c r="BDI122" s="95"/>
      <c r="BDJ122" s="95"/>
      <c r="BDK122" s="95"/>
      <c r="BDL122" s="95"/>
      <c r="BDM122" s="95"/>
      <c r="BDN122" s="95"/>
      <c r="BDO122" s="95"/>
      <c r="BDP122" s="95"/>
      <c r="BDQ122" s="95"/>
      <c r="BDR122" s="95"/>
      <c r="BDS122" s="95"/>
      <c r="BDT122" s="95"/>
      <c r="BDU122" s="95"/>
      <c r="BDV122" s="95"/>
      <c r="BDW122" s="95"/>
      <c r="BDX122" s="95"/>
      <c r="BDY122" s="95"/>
      <c r="BDZ122" s="95"/>
      <c r="BEA122" s="95"/>
      <c r="BEB122" s="95"/>
      <c r="BEC122" s="95"/>
      <c r="BED122" s="95"/>
      <c r="BEE122" s="95"/>
      <c r="BEF122" s="95"/>
      <c r="BEG122" s="95"/>
      <c r="BEH122" s="95"/>
      <c r="BEI122" s="95"/>
      <c r="BEJ122" s="95"/>
      <c r="BEK122" s="95"/>
      <c r="BEL122" s="95"/>
      <c r="BEM122" s="95"/>
      <c r="BEN122" s="95"/>
      <c r="BEO122" s="95"/>
      <c r="BEP122" s="95"/>
      <c r="BEQ122" s="95"/>
      <c r="BER122" s="95"/>
      <c r="BES122" s="95"/>
      <c r="BET122" s="95"/>
      <c r="BEU122" s="95"/>
      <c r="BEV122" s="95"/>
      <c r="BEW122" s="95"/>
      <c r="BEX122" s="95"/>
      <c r="BEY122" s="95"/>
      <c r="BEZ122" s="95"/>
      <c r="BFA122" s="95"/>
      <c r="BFB122" s="95"/>
      <c r="BFC122" s="95"/>
      <c r="BFD122" s="95"/>
      <c r="BFE122" s="95"/>
      <c r="BFF122" s="95"/>
      <c r="BFG122" s="95"/>
      <c r="BFH122" s="95"/>
      <c r="BFI122" s="95"/>
      <c r="BFJ122" s="95"/>
      <c r="BFK122" s="95"/>
      <c r="BFL122" s="95"/>
      <c r="BFM122" s="95"/>
      <c r="BFN122" s="95"/>
      <c r="BFO122" s="95"/>
      <c r="BFP122" s="95"/>
      <c r="BFQ122" s="95"/>
      <c r="BFR122" s="95"/>
      <c r="BFS122" s="95"/>
      <c r="BFT122" s="95"/>
      <c r="BFU122" s="95"/>
      <c r="BFV122" s="95"/>
      <c r="BFW122" s="95"/>
      <c r="BFX122" s="95"/>
      <c r="BFY122" s="95"/>
      <c r="BFZ122" s="95"/>
      <c r="BGA122" s="95"/>
      <c r="BGB122" s="95"/>
      <c r="BGC122" s="95"/>
      <c r="BGD122" s="95"/>
      <c r="BGE122" s="95"/>
      <c r="BGF122" s="95"/>
      <c r="BGG122" s="95"/>
      <c r="BGH122" s="95"/>
      <c r="BGI122" s="95"/>
      <c r="BGJ122" s="95"/>
      <c r="BGK122" s="95"/>
      <c r="BGL122" s="95"/>
      <c r="BGM122" s="95"/>
      <c r="BGN122" s="95"/>
      <c r="BGO122" s="95"/>
      <c r="BGP122" s="95"/>
      <c r="BGQ122" s="95"/>
      <c r="BGR122" s="95"/>
      <c r="BGS122" s="95"/>
      <c r="BGT122" s="95"/>
      <c r="BGU122" s="95"/>
      <c r="BGV122" s="95"/>
      <c r="BGW122" s="95"/>
      <c r="BGX122" s="95"/>
      <c r="BGY122" s="95"/>
      <c r="BGZ122" s="95"/>
      <c r="BHA122" s="95"/>
      <c r="BHB122" s="95"/>
      <c r="BHC122" s="95"/>
      <c r="BHD122" s="95"/>
      <c r="BHE122" s="95"/>
      <c r="BHF122" s="95"/>
      <c r="BHG122" s="95"/>
      <c r="BHH122" s="95"/>
      <c r="BHI122" s="95"/>
      <c r="BHJ122" s="95"/>
      <c r="BHK122" s="95"/>
      <c r="BHL122" s="95"/>
      <c r="BHM122" s="95"/>
      <c r="BHN122" s="95"/>
      <c r="BHO122" s="95"/>
      <c r="BHP122" s="95"/>
      <c r="BHQ122" s="95"/>
      <c r="BHR122" s="95"/>
      <c r="BHS122" s="95"/>
      <c r="BHT122" s="95"/>
      <c r="BHU122" s="95"/>
      <c r="BHV122" s="95"/>
      <c r="BHW122" s="95"/>
      <c r="BHX122" s="95"/>
      <c r="BHY122" s="95"/>
      <c r="BHZ122" s="95"/>
      <c r="BIA122" s="95"/>
      <c r="BIB122" s="95"/>
      <c r="BIC122" s="95"/>
      <c r="BID122" s="95"/>
      <c r="BIE122" s="95"/>
      <c r="BIF122" s="95"/>
      <c r="BIG122" s="95"/>
      <c r="BIH122" s="95"/>
      <c r="BII122" s="95"/>
      <c r="BIJ122" s="95"/>
      <c r="BIK122" s="95"/>
      <c r="BIL122" s="95"/>
      <c r="BIM122" s="95"/>
      <c r="BIN122" s="95"/>
      <c r="BIO122" s="95"/>
      <c r="BIP122" s="95"/>
      <c r="BIQ122" s="95"/>
      <c r="BIR122" s="95"/>
      <c r="BIS122" s="95"/>
      <c r="BIT122" s="95"/>
      <c r="BIU122" s="95"/>
      <c r="BIV122" s="95"/>
      <c r="BIW122" s="95"/>
      <c r="BIX122" s="95"/>
      <c r="BIY122" s="95"/>
      <c r="BIZ122" s="95"/>
      <c r="BJA122" s="95"/>
      <c r="BJB122" s="95"/>
      <c r="BJC122" s="95"/>
      <c r="BJD122" s="95"/>
      <c r="BJE122" s="95"/>
      <c r="BJF122" s="95"/>
      <c r="BJG122" s="95"/>
      <c r="BJH122" s="95"/>
      <c r="BJI122" s="95"/>
      <c r="BJJ122" s="95"/>
      <c r="BJK122" s="95"/>
      <c r="BJL122" s="95"/>
      <c r="BJM122" s="95"/>
      <c r="BJN122" s="95"/>
      <c r="BJO122" s="95"/>
      <c r="BJP122" s="95"/>
      <c r="BJQ122" s="95"/>
      <c r="BJR122" s="95"/>
      <c r="BJS122" s="95"/>
      <c r="BJT122" s="95"/>
      <c r="BJU122" s="95"/>
      <c r="BJV122" s="95"/>
      <c r="BJW122" s="95"/>
      <c r="BJX122" s="95"/>
      <c r="BJY122" s="95"/>
      <c r="BJZ122" s="95"/>
      <c r="BKA122" s="95"/>
      <c r="BKB122" s="95"/>
      <c r="BKC122" s="95"/>
      <c r="BKD122" s="95"/>
      <c r="BKE122" s="95"/>
      <c r="BKF122" s="95"/>
      <c r="BKG122" s="95"/>
      <c r="BKH122" s="95"/>
      <c r="BKI122" s="95"/>
      <c r="BKJ122" s="95"/>
      <c r="BKK122" s="95"/>
      <c r="BKL122" s="95"/>
      <c r="BKM122" s="95"/>
      <c r="BKN122" s="95"/>
      <c r="BKO122" s="95"/>
      <c r="BKP122" s="95"/>
      <c r="BKQ122" s="95"/>
      <c r="BKR122" s="95"/>
      <c r="BKS122" s="95"/>
      <c r="BKT122" s="95"/>
      <c r="BKU122" s="95"/>
      <c r="BKV122" s="95"/>
      <c r="BKW122" s="95"/>
      <c r="BKX122" s="95"/>
      <c r="BKY122" s="95"/>
      <c r="BKZ122" s="95"/>
      <c r="BLA122" s="95"/>
      <c r="BLB122" s="95"/>
      <c r="BLC122" s="95"/>
      <c r="BLD122" s="95"/>
      <c r="BLE122" s="95"/>
      <c r="BLF122" s="95"/>
      <c r="BLG122" s="95"/>
      <c r="BLH122" s="95"/>
      <c r="BLI122" s="95"/>
      <c r="BLJ122" s="95"/>
      <c r="BLK122" s="95"/>
      <c r="BLL122" s="95"/>
      <c r="BLM122" s="95"/>
      <c r="BLN122" s="95"/>
      <c r="BLO122" s="95"/>
      <c r="BLP122" s="95"/>
      <c r="BLQ122" s="95"/>
      <c r="BLR122" s="95"/>
      <c r="BLS122" s="95"/>
      <c r="BLT122" s="95"/>
      <c r="BLU122" s="95"/>
      <c r="BLV122" s="95"/>
      <c r="BLW122" s="95"/>
      <c r="BLX122" s="95"/>
      <c r="BLY122" s="95"/>
      <c r="BLZ122" s="95"/>
      <c r="BMA122" s="95"/>
      <c r="BMB122" s="95"/>
      <c r="BMC122" s="95"/>
      <c r="BMD122" s="95"/>
      <c r="BME122" s="95"/>
      <c r="BMF122" s="95"/>
      <c r="BMG122" s="95"/>
      <c r="BMH122" s="95"/>
      <c r="BMI122" s="95"/>
      <c r="BMJ122" s="95"/>
      <c r="BMK122" s="95"/>
      <c r="BML122" s="95"/>
      <c r="BMM122" s="95"/>
      <c r="BMN122" s="95"/>
      <c r="BMO122" s="95"/>
      <c r="BMP122" s="95"/>
      <c r="BMQ122" s="95"/>
      <c r="BMR122" s="95"/>
      <c r="BMS122" s="95"/>
      <c r="BMT122" s="95"/>
      <c r="BMU122" s="95"/>
      <c r="BMV122" s="95"/>
      <c r="BMW122" s="95"/>
      <c r="BMX122" s="95"/>
      <c r="BMY122" s="95"/>
      <c r="BMZ122" s="95"/>
      <c r="BNA122" s="95"/>
      <c r="BNB122" s="95"/>
      <c r="BNC122" s="95"/>
      <c r="BND122" s="95"/>
      <c r="BNE122" s="95"/>
      <c r="BNF122" s="95"/>
      <c r="BNG122" s="95"/>
      <c r="BNH122" s="95"/>
      <c r="BNI122" s="95"/>
      <c r="BNJ122" s="95"/>
      <c r="BNK122" s="95"/>
      <c r="BNL122" s="95"/>
      <c r="BNM122" s="95"/>
      <c r="BNN122" s="95"/>
      <c r="BNO122" s="95"/>
      <c r="BNP122" s="95"/>
      <c r="BNQ122" s="95"/>
      <c r="BNR122" s="95"/>
      <c r="BNS122" s="95"/>
      <c r="BNT122" s="95"/>
      <c r="BNU122" s="95"/>
      <c r="BNV122" s="95"/>
      <c r="BNW122" s="95"/>
      <c r="BNX122" s="95"/>
      <c r="BNY122" s="95"/>
      <c r="BNZ122" s="95"/>
      <c r="BOA122" s="95"/>
      <c r="BOB122" s="95"/>
      <c r="BOC122" s="95"/>
      <c r="BOD122" s="95"/>
      <c r="BOE122" s="95"/>
      <c r="BOF122" s="95"/>
      <c r="BOG122" s="95"/>
      <c r="BOH122" s="95"/>
      <c r="BOI122" s="95"/>
      <c r="BOJ122" s="95"/>
      <c r="BOK122" s="95"/>
      <c r="BOL122" s="95"/>
      <c r="BOM122" s="95"/>
      <c r="BON122" s="95"/>
      <c r="BOO122" s="95"/>
      <c r="BOP122" s="95"/>
      <c r="BOQ122" s="95"/>
      <c r="BOR122" s="95"/>
      <c r="BOS122" s="95"/>
      <c r="BOT122" s="95"/>
      <c r="BOU122" s="95"/>
      <c r="BOV122" s="95"/>
      <c r="BOW122" s="95"/>
      <c r="BOX122" s="95"/>
      <c r="BOY122" s="95"/>
      <c r="BOZ122" s="95"/>
      <c r="BPA122" s="95"/>
      <c r="BPB122" s="95"/>
      <c r="BPC122" s="95"/>
      <c r="BPD122" s="95"/>
      <c r="BPE122" s="95"/>
      <c r="BPF122" s="95"/>
      <c r="BPG122" s="95"/>
      <c r="BPH122" s="95"/>
      <c r="BPI122" s="95"/>
      <c r="BPJ122" s="95"/>
      <c r="BPK122" s="95"/>
      <c r="BPL122" s="95"/>
      <c r="BPM122" s="95"/>
      <c r="BPN122" s="95"/>
      <c r="BPO122" s="95"/>
      <c r="BPP122" s="95"/>
      <c r="BPQ122" s="95"/>
      <c r="BPR122" s="95"/>
      <c r="BPS122" s="95"/>
      <c r="BPT122" s="95"/>
      <c r="BPU122" s="95"/>
      <c r="BPV122" s="95"/>
      <c r="BPW122" s="95"/>
      <c r="BPX122" s="95"/>
      <c r="BPY122" s="95"/>
      <c r="BPZ122" s="95"/>
      <c r="BQA122" s="95"/>
      <c r="BQB122" s="95"/>
      <c r="BQC122" s="95"/>
      <c r="BQD122" s="95"/>
      <c r="BQE122" s="95"/>
      <c r="BQF122" s="95"/>
      <c r="BQG122" s="95"/>
      <c r="BQH122" s="95"/>
      <c r="BQI122" s="95"/>
      <c r="BQJ122" s="95"/>
      <c r="BQK122" s="95"/>
      <c r="BQL122" s="95"/>
      <c r="BQM122" s="95"/>
      <c r="BQN122" s="95"/>
      <c r="BQO122" s="95"/>
      <c r="BQP122" s="95"/>
      <c r="BQQ122" s="95"/>
      <c r="BQR122" s="95"/>
      <c r="BQS122" s="95"/>
      <c r="BQT122" s="95"/>
      <c r="BQU122" s="95"/>
      <c r="BQV122" s="95"/>
      <c r="BQW122" s="95"/>
      <c r="BQX122" s="95"/>
      <c r="BQY122" s="95"/>
      <c r="BQZ122" s="95"/>
      <c r="BRA122" s="95"/>
      <c r="BRB122" s="95"/>
      <c r="BRC122" s="95"/>
      <c r="BRD122" s="95"/>
      <c r="BRE122" s="95"/>
      <c r="BRF122" s="95"/>
      <c r="BRG122" s="95"/>
      <c r="BRH122" s="95"/>
      <c r="BRI122" s="95"/>
      <c r="BRJ122" s="95"/>
      <c r="BRK122" s="95"/>
      <c r="BRL122" s="95"/>
      <c r="BRM122" s="95"/>
      <c r="BRN122" s="95"/>
      <c r="BRO122" s="95"/>
      <c r="BRP122" s="95"/>
      <c r="BRQ122" s="95"/>
      <c r="BRR122" s="95"/>
      <c r="BRS122" s="95"/>
      <c r="BRT122" s="95"/>
      <c r="BRU122" s="95"/>
      <c r="BRV122" s="95"/>
      <c r="BRW122" s="95"/>
      <c r="BRX122" s="95"/>
      <c r="BRY122" s="95"/>
      <c r="BRZ122" s="95"/>
      <c r="BSA122" s="95"/>
      <c r="BSB122" s="95"/>
      <c r="BSC122" s="95"/>
      <c r="BSD122" s="95"/>
      <c r="BSE122" s="95"/>
      <c r="BSF122" s="95"/>
      <c r="BSG122" s="95"/>
      <c r="BSH122" s="95"/>
      <c r="BSI122" s="95"/>
      <c r="BSJ122" s="95"/>
      <c r="BSK122" s="95"/>
      <c r="BSL122" s="95"/>
      <c r="BSM122" s="95"/>
      <c r="BSN122" s="95"/>
      <c r="BSO122" s="95"/>
      <c r="BSP122" s="95"/>
      <c r="BSQ122" s="95"/>
      <c r="BSR122" s="95"/>
      <c r="BSS122" s="95"/>
      <c r="BST122" s="95"/>
      <c r="BSU122" s="95"/>
      <c r="BSV122" s="95"/>
      <c r="BSW122" s="95"/>
      <c r="BSX122" s="95"/>
      <c r="BSY122" s="95"/>
      <c r="BSZ122" s="95"/>
      <c r="BTA122" s="95"/>
      <c r="BTB122" s="95"/>
      <c r="BTC122" s="95"/>
      <c r="BTD122" s="95"/>
      <c r="BTE122" s="95"/>
      <c r="BTF122" s="95"/>
      <c r="BTG122" s="95"/>
      <c r="BTH122" s="95"/>
      <c r="BTI122" s="95"/>
      <c r="BTJ122" s="95"/>
      <c r="BTK122" s="95"/>
      <c r="BTL122" s="95"/>
      <c r="BTM122" s="95"/>
      <c r="BTN122" s="95"/>
      <c r="BTO122" s="95"/>
      <c r="BTP122" s="95"/>
      <c r="BTQ122" s="95"/>
      <c r="BTR122" s="95"/>
      <c r="BTS122" s="95"/>
      <c r="BTT122" s="95"/>
      <c r="BTU122" s="95"/>
      <c r="BTV122" s="95"/>
      <c r="BTW122" s="95"/>
      <c r="BTX122" s="95"/>
      <c r="BTY122" s="95"/>
      <c r="BTZ122" s="95"/>
      <c r="BUA122" s="95"/>
      <c r="BUB122" s="95"/>
      <c r="BUC122" s="95"/>
      <c r="BUD122" s="95"/>
      <c r="BUE122" s="95"/>
      <c r="BUF122" s="95"/>
      <c r="BUG122" s="95"/>
      <c r="BUH122" s="95"/>
      <c r="BUI122" s="95"/>
      <c r="BUJ122" s="95"/>
      <c r="BUK122" s="95"/>
      <c r="BUL122" s="95"/>
      <c r="BUM122" s="95"/>
      <c r="BUN122" s="95"/>
      <c r="BUO122" s="95"/>
      <c r="BUP122" s="95"/>
      <c r="BUQ122" s="95"/>
      <c r="BUR122" s="95"/>
      <c r="BUS122" s="95"/>
      <c r="BUT122" s="95"/>
      <c r="BUU122" s="95"/>
      <c r="BUV122" s="95"/>
      <c r="BUW122" s="95"/>
      <c r="BUX122" s="95"/>
      <c r="BUY122" s="95"/>
      <c r="BUZ122" s="95"/>
      <c r="BVA122" s="95"/>
      <c r="BVB122" s="95"/>
      <c r="BVC122" s="95"/>
      <c r="BVD122" s="95"/>
      <c r="BVE122" s="95"/>
      <c r="BVF122" s="95"/>
      <c r="BVG122" s="95"/>
      <c r="BVH122" s="95"/>
      <c r="BVI122" s="95"/>
      <c r="BVJ122" s="95"/>
      <c r="BVK122" s="95"/>
      <c r="BVL122" s="95"/>
      <c r="BVM122" s="95"/>
      <c r="BVN122" s="95"/>
      <c r="BVO122" s="95"/>
      <c r="BVP122" s="95"/>
      <c r="BVQ122" s="95"/>
      <c r="BVR122" s="95"/>
      <c r="BVS122" s="95"/>
      <c r="BVT122" s="95"/>
      <c r="BVU122" s="95"/>
      <c r="BVV122" s="95"/>
      <c r="BVW122" s="95"/>
      <c r="BVX122" s="95"/>
      <c r="BVY122" s="95"/>
      <c r="BVZ122" s="95"/>
      <c r="BWA122" s="95"/>
      <c r="BWB122" s="95"/>
      <c r="BWC122" s="95"/>
      <c r="BWD122" s="95"/>
      <c r="BWE122" s="95"/>
      <c r="BWF122" s="95"/>
      <c r="BWG122" s="95"/>
      <c r="BWH122" s="95"/>
      <c r="BWI122" s="95"/>
      <c r="BWJ122" s="95"/>
      <c r="BWK122" s="95"/>
      <c r="BWL122" s="95"/>
      <c r="BWM122" s="95"/>
      <c r="BWN122" s="95"/>
      <c r="BWO122" s="95"/>
      <c r="BWP122" s="95"/>
      <c r="BWQ122" s="95"/>
      <c r="BWR122" s="95"/>
      <c r="BWS122" s="95"/>
      <c r="BWT122" s="95"/>
      <c r="BWU122" s="95"/>
      <c r="BWV122" s="95"/>
      <c r="BWW122" s="95"/>
      <c r="BWX122" s="95"/>
      <c r="BWY122" s="95"/>
      <c r="BWZ122" s="95"/>
      <c r="BXA122" s="95"/>
      <c r="BXB122" s="95"/>
      <c r="BXC122" s="95"/>
      <c r="BXD122" s="95"/>
      <c r="BXE122" s="95"/>
      <c r="BXF122" s="95"/>
      <c r="BXG122" s="95"/>
      <c r="BXH122" s="95"/>
      <c r="BXI122" s="95"/>
      <c r="BXJ122" s="95"/>
      <c r="BXK122" s="95"/>
      <c r="BXL122" s="95"/>
      <c r="BXM122" s="95"/>
      <c r="BXN122" s="95"/>
      <c r="BXO122" s="95"/>
      <c r="BXP122" s="95"/>
      <c r="BXQ122" s="95"/>
      <c r="BXR122" s="95"/>
      <c r="BXS122" s="95"/>
      <c r="BXT122" s="95"/>
      <c r="BXU122" s="95"/>
      <c r="BXV122" s="95"/>
      <c r="BXW122" s="95"/>
      <c r="BXX122" s="95"/>
      <c r="BXY122" s="95"/>
      <c r="BXZ122" s="95"/>
      <c r="BYA122" s="95"/>
      <c r="BYB122" s="95"/>
      <c r="BYC122" s="95"/>
      <c r="BYD122" s="95"/>
      <c r="BYE122" s="95"/>
      <c r="BYF122" s="95"/>
      <c r="BYG122" s="95"/>
      <c r="BYH122" s="95"/>
      <c r="BYI122" s="95"/>
      <c r="BYJ122" s="95"/>
      <c r="BYK122" s="95"/>
      <c r="BYL122" s="95"/>
      <c r="BYM122" s="95"/>
      <c r="BYN122" s="95"/>
      <c r="BYO122" s="95"/>
      <c r="BYP122" s="95"/>
      <c r="BYQ122" s="95"/>
      <c r="BYR122" s="95"/>
      <c r="BYS122" s="95"/>
      <c r="BYT122" s="95"/>
      <c r="BYU122" s="95"/>
      <c r="BYV122" s="95"/>
      <c r="BYW122" s="95"/>
      <c r="BYX122" s="95"/>
      <c r="BYY122" s="95"/>
      <c r="BYZ122" s="95"/>
      <c r="BZA122" s="95"/>
      <c r="BZB122" s="95"/>
      <c r="BZC122" s="95"/>
      <c r="BZD122" s="95"/>
      <c r="BZE122" s="95"/>
      <c r="BZF122" s="95"/>
      <c r="BZG122" s="95"/>
      <c r="BZH122" s="95"/>
      <c r="BZI122" s="95"/>
      <c r="BZJ122" s="95"/>
      <c r="BZK122" s="95"/>
      <c r="BZL122" s="95"/>
      <c r="BZM122" s="95"/>
      <c r="BZN122" s="95"/>
      <c r="BZO122" s="95"/>
      <c r="BZP122" s="95"/>
      <c r="BZQ122" s="95"/>
      <c r="BZR122" s="95"/>
      <c r="BZS122" s="95"/>
      <c r="BZT122" s="95"/>
      <c r="BZU122" s="95"/>
      <c r="BZV122" s="95"/>
      <c r="BZW122" s="95"/>
      <c r="BZX122" s="95"/>
      <c r="BZY122" s="95"/>
      <c r="BZZ122" s="95"/>
      <c r="CAA122" s="95"/>
      <c r="CAB122" s="95"/>
      <c r="CAC122" s="95"/>
      <c r="CAD122" s="95"/>
      <c r="CAE122" s="95"/>
      <c r="CAF122" s="95"/>
      <c r="CAG122" s="95"/>
      <c r="CAH122" s="95"/>
      <c r="CAI122" s="95"/>
      <c r="CAJ122" s="95"/>
      <c r="CAK122" s="95"/>
      <c r="CAL122" s="95"/>
      <c r="CAM122" s="95"/>
      <c r="CAN122" s="95"/>
      <c r="CAO122" s="95"/>
      <c r="CAP122" s="95"/>
      <c r="CAQ122" s="95"/>
      <c r="CAR122" s="95"/>
      <c r="CAS122" s="95"/>
      <c r="CAT122" s="95"/>
      <c r="CAU122" s="95"/>
      <c r="CAV122" s="95"/>
      <c r="CAW122" s="95"/>
      <c r="CAX122" s="95"/>
      <c r="CAY122" s="95"/>
      <c r="CAZ122" s="95"/>
      <c r="CBA122" s="95"/>
      <c r="CBB122" s="95"/>
      <c r="CBC122" s="95"/>
      <c r="CBD122" s="95"/>
      <c r="CBE122" s="95"/>
      <c r="CBF122" s="95"/>
      <c r="CBG122" s="95"/>
      <c r="CBH122" s="95"/>
      <c r="CBI122" s="95"/>
      <c r="CBJ122" s="95"/>
      <c r="CBK122" s="95"/>
      <c r="CBL122" s="95"/>
      <c r="CBM122" s="95"/>
      <c r="CBN122" s="95"/>
      <c r="CBO122" s="95"/>
      <c r="CBP122" s="95"/>
      <c r="CBQ122" s="95"/>
      <c r="CBR122" s="95"/>
      <c r="CBS122" s="95"/>
      <c r="CBT122" s="95"/>
      <c r="CBU122" s="95"/>
      <c r="CBV122" s="95"/>
      <c r="CBW122" s="95"/>
      <c r="CBX122" s="95"/>
      <c r="CBY122" s="95"/>
      <c r="CBZ122" s="95"/>
      <c r="CCA122" s="95"/>
      <c r="CCB122" s="95"/>
      <c r="CCC122" s="95"/>
      <c r="CCD122" s="95"/>
      <c r="CCE122" s="95"/>
      <c r="CCF122" s="95"/>
      <c r="CCG122" s="95"/>
      <c r="CCH122" s="95"/>
      <c r="CCI122" s="95"/>
      <c r="CCJ122" s="95"/>
      <c r="CCK122" s="95"/>
      <c r="CCL122" s="95"/>
      <c r="CCM122" s="95"/>
      <c r="CCN122" s="95"/>
      <c r="CCO122" s="95"/>
      <c r="CCP122" s="95"/>
      <c r="CCQ122" s="95"/>
      <c r="CCR122" s="95"/>
      <c r="CCS122" s="95"/>
      <c r="CCT122" s="95"/>
      <c r="CCU122" s="95"/>
      <c r="CCV122" s="95"/>
      <c r="CCW122" s="95"/>
      <c r="CCX122" s="95"/>
      <c r="CCY122" s="95"/>
      <c r="CCZ122" s="95"/>
      <c r="CDA122" s="95"/>
      <c r="CDB122" s="95"/>
      <c r="CDC122" s="95"/>
      <c r="CDD122" s="95"/>
      <c r="CDE122" s="95"/>
      <c r="CDF122" s="95"/>
      <c r="CDG122" s="95"/>
      <c r="CDH122" s="95"/>
      <c r="CDI122" s="95"/>
      <c r="CDJ122" s="95"/>
      <c r="CDK122" s="95"/>
      <c r="CDL122" s="95"/>
      <c r="CDM122" s="95"/>
      <c r="CDN122" s="95"/>
      <c r="CDO122" s="95"/>
      <c r="CDP122" s="95"/>
      <c r="CDQ122" s="95"/>
      <c r="CDR122" s="95"/>
      <c r="CDS122" s="95"/>
      <c r="CDT122" s="95"/>
      <c r="CDU122" s="95"/>
      <c r="CDV122" s="95"/>
      <c r="CDW122" s="95"/>
      <c r="CDX122" s="95"/>
      <c r="CDY122" s="95"/>
      <c r="CDZ122" s="95"/>
      <c r="CEA122" s="95"/>
      <c r="CEB122" s="95"/>
      <c r="CEC122" s="95"/>
      <c r="CED122" s="95"/>
      <c r="CEE122" s="95"/>
      <c r="CEF122" s="95"/>
      <c r="CEG122" s="95"/>
      <c r="CEH122" s="95"/>
      <c r="CEI122" s="95"/>
      <c r="CEJ122" s="95"/>
      <c r="CEK122" s="95"/>
      <c r="CEL122" s="95"/>
      <c r="CEM122" s="95"/>
      <c r="CEN122" s="95"/>
      <c r="CEO122" s="95"/>
      <c r="CEP122" s="95"/>
      <c r="CEQ122" s="95"/>
      <c r="CER122" s="95"/>
      <c r="CES122" s="95"/>
      <c r="CET122" s="95"/>
      <c r="CEU122" s="95"/>
      <c r="CEV122" s="95"/>
      <c r="CEW122" s="95"/>
      <c r="CEX122" s="95"/>
      <c r="CEY122" s="95"/>
      <c r="CEZ122" s="95"/>
      <c r="CFA122" s="95"/>
      <c r="CFB122" s="95"/>
      <c r="CFC122" s="95"/>
      <c r="CFD122" s="95"/>
      <c r="CFE122" s="95"/>
      <c r="CFF122" s="95"/>
      <c r="CFG122" s="95"/>
      <c r="CFH122" s="95"/>
      <c r="CFI122" s="95"/>
      <c r="CFJ122" s="95"/>
      <c r="CFK122" s="95"/>
      <c r="CFL122" s="95"/>
      <c r="CFM122" s="95"/>
      <c r="CFN122" s="95"/>
      <c r="CFO122" s="95"/>
      <c r="CFP122" s="95"/>
      <c r="CFQ122" s="95"/>
      <c r="CFR122" s="95"/>
      <c r="CFS122" s="95"/>
      <c r="CFT122" s="95"/>
      <c r="CFU122" s="95"/>
      <c r="CFV122" s="95"/>
      <c r="CFW122" s="95"/>
      <c r="CFX122" s="95"/>
      <c r="CFY122" s="95"/>
      <c r="CFZ122" s="95"/>
      <c r="CGA122" s="95"/>
      <c r="CGB122" s="95"/>
      <c r="CGC122" s="95"/>
      <c r="CGD122" s="95"/>
      <c r="CGE122" s="95"/>
      <c r="CGF122" s="95"/>
      <c r="CGG122" s="95"/>
      <c r="CGH122" s="95"/>
      <c r="CGI122" s="95"/>
      <c r="CGJ122" s="95"/>
      <c r="CGK122" s="95"/>
      <c r="CGL122" s="95"/>
      <c r="CGM122" s="95"/>
      <c r="CGN122" s="95"/>
      <c r="CGO122" s="95"/>
      <c r="CGP122" s="95"/>
      <c r="CGQ122" s="95"/>
      <c r="CGR122" s="95"/>
      <c r="CGS122" s="95"/>
      <c r="CGT122" s="95"/>
      <c r="CGU122" s="95"/>
      <c r="CGV122" s="95"/>
      <c r="CGW122" s="95"/>
      <c r="CGX122" s="95"/>
      <c r="CGY122" s="95"/>
      <c r="CGZ122" s="95"/>
      <c r="CHA122" s="95"/>
      <c r="CHB122" s="95"/>
      <c r="CHC122" s="95"/>
      <c r="CHD122" s="95"/>
      <c r="CHE122" s="95"/>
      <c r="CHF122" s="95"/>
      <c r="CHG122" s="95"/>
      <c r="CHH122" s="95"/>
      <c r="CHI122" s="95"/>
      <c r="CHJ122" s="95"/>
      <c r="CHK122" s="95"/>
      <c r="CHL122" s="95"/>
      <c r="CHM122" s="95"/>
      <c r="CHN122" s="95"/>
      <c r="CHO122" s="95"/>
      <c r="CHP122" s="95"/>
      <c r="CHQ122" s="95"/>
      <c r="CHR122" s="95"/>
      <c r="CHS122" s="95"/>
      <c r="CHT122" s="95"/>
      <c r="CHU122" s="95"/>
      <c r="CHV122" s="95"/>
      <c r="CHW122" s="95"/>
      <c r="CHX122" s="95"/>
      <c r="CHY122" s="95"/>
      <c r="CHZ122" s="95"/>
      <c r="CIA122" s="95"/>
      <c r="CIB122" s="95"/>
      <c r="CIC122" s="95"/>
      <c r="CID122" s="95"/>
      <c r="CIE122" s="95"/>
      <c r="CIF122" s="95"/>
      <c r="CIG122" s="95"/>
      <c r="CIH122" s="95"/>
      <c r="CII122" s="95"/>
      <c r="CIJ122" s="95"/>
      <c r="CIK122" s="95"/>
      <c r="CIL122" s="95"/>
      <c r="CIM122" s="95"/>
      <c r="CIN122" s="95"/>
      <c r="CIO122" s="95"/>
      <c r="CIP122" s="95"/>
      <c r="CIQ122" s="95"/>
      <c r="CIR122" s="95"/>
      <c r="CIS122" s="95"/>
      <c r="CIT122" s="95"/>
      <c r="CIU122" s="95"/>
      <c r="CIV122" s="95"/>
      <c r="CIW122" s="95"/>
      <c r="CIX122" s="95"/>
      <c r="CIY122" s="95"/>
      <c r="CIZ122" s="95"/>
      <c r="CJA122" s="95"/>
      <c r="CJB122" s="95"/>
      <c r="CJC122" s="95"/>
      <c r="CJD122" s="95"/>
      <c r="CJE122" s="95"/>
      <c r="CJF122" s="95"/>
      <c r="CJG122" s="95"/>
      <c r="CJH122" s="95"/>
      <c r="CJI122" s="95"/>
      <c r="CJJ122" s="95"/>
      <c r="CJK122" s="95"/>
      <c r="CJL122" s="95"/>
      <c r="CJM122" s="95"/>
      <c r="CJN122" s="95"/>
      <c r="CJO122" s="95"/>
      <c r="CJP122" s="95"/>
      <c r="CJQ122" s="95"/>
      <c r="CJR122" s="95"/>
      <c r="CJS122" s="95"/>
      <c r="CJT122" s="95"/>
      <c r="CJU122" s="95"/>
      <c r="CJV122" s="95"/>
      <c r="CJW122" s="95"/>
      <c r="CJX122" s="95"/>
      <c r="CJY122" s="95"/>
      <c r="CJZ122" s="95"/>
      <c r="CKA122" s="95"/>
      <c r="CKB122" s="95"/>
      <c r="CKC122" s="95"/>
      <c r="CKD122" s="95"/>
      <c r="CKE122" s="95"/>
      <c r="CKF122" s="95"/>
      <c r="CKG122" s="95"/>
      <c r="CKH122" s="95"/>
      <c r="CKI122" s="95"/>
      <c r="CKJ122" s="95"/>
      <c r="CKK122" s="95"/>
      <c r="CKL122" s="95"/>
      <c r="CKM122" s="95"/>
      <c r="CKN122" s="95"/>
      <c r="CKO122" s="95"/>
      <c r="CKP122" s="95"/>
      <c r="CKQ122" s="95"/>
      <c r="CKR122" s="95"/>
      <c r="CKS122" s="95"/>
      <c r="CKT122" s="95"/>
      <c r="CKU122" s="95"/>
      <c r="CKV122" s="95"/>
      <c r="CKW122" s="95"/>
      <c r="CKX122" s="95"/>
      <c r="CKY122" s="95"/>
      <c r="CKZ122" s="95"/>
      <c r="CLA122" s="95"/>
      <c r="CLB122" s="95"/>
      <c r="CLC122" s="95"/>
      <c r="CLD122" s="95"/>
      <c r="CLE122" s="95"/>
      <c r="CLF122" s="95"/>
      <c r="CLG122" s="95"/>
      <c r="CLH122" s="95"/>
      <c r="CLI122" s="95"/>
      <c r="CLJ122" s="95"/>
      <c r="CLK122" s="95"/>
      <c r="CLL122" s="95"/>
      <c r="CLM122" s="95"/>
      <c r="CLN122" s="95"/>
      <c r="CLO122" s="95"/>
      <c r="CLP122" s="95"/>
      <c r="CLQ122" s="95"/>
      <c r="CLR122" s="95"/>
      <c r="CLS122" s="95"/>
      <c r="CLT122" s="95"/>
      <c r="CLU122" s="95"/>
      <c r="CLV122" s="95"/>
      <c r="CLW122" s="95"/>
      <c r="CLX122" s="95"/>
      <c r="CLY122" s="95"/>
      <c r="CLZ122" s="95"/>
      <c r="CMA122" s="95"/>
      <c r="CMB122" s="95"/>
      <c r="CMC122" s="95"/>
      <c r="CMD122" s="95"/>
      <c r="CME122" s="95"/>
      <c r="CMF122" s="95"/>
      <c r="CMG122" s="95"/>
      <c r="CMH122" s="95"/>
      <c r="CMI122" s="95"/>
      <c r="CMJ122" s="95"/>
      <c r="CMK122" s="95"/>
      <c r="CML122" s="95"/>
      <c r="CMM122" s="95"/>
      <c r="CMN122" s="95"/>
      <c r="CMO122" s="95"/>
      <c r="CMP122" s="95"/>
      <c r="CMQ122" s="95"/>
      <c r="CMR122" s="95"/>
      <c r="CMS122" s="95"/>
      <c r="CMT122" s="95"/>
      <c r="CMU122" s="95"/>
      <c r="CMV122" s="95"/>
      <c r="CMW122" s="95"/>
      <c r="CMX122" s="95"/>
      <c r="CMY122" s="95"/>
      <c r="CMZ122" s="95"/>
      <c r="CNA122" s="95"/>
      <c r="CNB122" s="95"/>
      <c r="CNC122" s="95"/>
      <c r="CND122" s="95"/>
      <c r="CNE122" s="95"/>
      <c r="CNF122" s="95"/>
      <c r="CNG122" s="95"/>
      <c r="CNH122" s="95"/>
      <c r="CNI122" s="95"/>
      <c r="CNJ122" s="95"/>
      <c r="CNK122" s="95"/>
      <c r="CNL122" s="95"/>
      <c r="CNM122" s="95"/>
      <c r="CNN122" s="95"/>
      <c r="CNO122" s="95"/>
      <c r="CNP122" s="95"/>
      <c r="CNQ122" s="95"/>
      <c r="CNR122" s="95"/>
      <c r="CNS122" s="95"/>
      <c r="CNT122" s="95"/>
      <c r="CNU122" s="95"/>
      <c r="CNV122" s="95"/>
      <c r="CNW122" s="95"/>
      <c r="CNX122" s="95"/>
      <c r="CNY122" s="95"/>
      <c r="CNZ122" s="95"/>
      <c r="COA122" s="95"/>
      <c r="COB122" s="95"/>
      <c r="COC122" s="95"/>
      <c r="COD122" s="95"/>
      <c r="COE122" s="95"/>
      <c r="COF122" s="95"/>
      <c r="COG122" s="95"/>
      <c r="COH122" s="95"/>
      <c r="COI122" s="95"/>
      <c r="COJ122" s="95"/>
      <c r="COK122" s="95"/>
      <c r="COL122" s="95"/>
      <c r="COM122" s="95"/>
      <c r="CON122" s="95"/>
      <c r="COO122" s="95"/>
      <c r="COP122" s="95"/>
      <c r="COQ122" s="95"/>
      <c r="COR122" s="95"/>
      <c r="COS122" s="95"/>
      <c r="COT122" s="95"/>
      <c r="COU122" s="95"/>
      <c r="COV122" s="95"/>
      <c r="COW122" s="95"/>
      <c r="COX122" s="95"/>
      <c r="COY122" s="95"/>
      <c r="COZ122" s="95"/>
      <c r="CPA122" s="95"/>
      <c r="CPB122" s="95"/>
      <c r="CPC122" s="95"/>
      <c r="CPD122" s="95"/>
      <c r="CPE122" s="95"/>
      <c r="CPF122" s="95"/>
      <c r="CPG122" s="95"/>
      <c r="CPH122" s="95"/>
      <c r="CPI122" s="95"/>
      <c r="CPJ122" s="95"/>
      <c r="CPK122" s="95"/>
      <c r="CPL122" s="95"/>
      <c r="CPM122" s="95"/>
      <c r="CPN122" s="95"/>
      <c r="CPO122" s="95"/>
      <c r="CPP122" s="95"/>
      <c r="CPQ122" s="95"/>
      <c r="CPR122" s="95"/>
      <c r="CPS122" s="95"/>
      <c r="CPT122" s="95"/>
      <c r="CPU122" s="95"/>
      <c r="CPV122" s="95"/>
      <c r="CPW122" s="95"/>
      <c r="CPX122" s="95"/>
      <c r="CPY122" s="95"/>
      <c r="CPZ122" s="95"/>
      <c r="CQA122" s="95"/>
      <c r="CQB122" s="95"/>
      <c r="CQC122" s="95"/>
      <c r="CQD122" s="95"/>
      <c r="CQE122" s="95"/>
      <c r="CQF122" s="95"/>
      <c r="CQG122" s="95"/>
      <c r="CQH122" s="95"/>
      <c r="CQI122" s="95"/>
      <c r="CQJ122" s="95"/>
      <c r="CQK122" s="95"/>
      <c r="CQL122" s="95"/>
      <c r="CQM122" s="95"/>
      <c r="CQN122" s="95"/>
      <c r="CQO122" s="95"/>
      <c r="CQP122" s="95"/>
      <c r="CQQ122" s="95"/>
      <c r="CQR122" s="95"/>
      <c r="CQS122" s="95"/>
      <c r="CQT122" s="95"/>
      <c r="CQU122" s="95"/>
      <c r="CQV122" s="95"/>
      <c r="CQW122" s="95"/>
      <c r="CQX122" s="95"/>
      <c r="CQY122" s="95"/>
      <c r="CQZ122" s="95"/>
      <c r="CRA122" s="95"/>
      <c r="CRB122" s="95"/>
      <c r="CRC122" s="95"/>
      <c r="CRD122" s="95"/>
      <c r="CRE122" s="95"/>
      <c r="CRF122" s="95"/>
      <c r="CRG122" s="95"/>
      <c r="CRH122" s="95"/>
      <c r="CRI122" s="95"/>
      <c r="CRJ122" s="95"/>
      <c r="CRK122" s="95"/>
      <c r="CRL122" s="95"/>
      <c r="CRM122" s="95"/>
      <c r="CRN122" s="95"/>
      <c r="CRO122" s="95"/>
      <c r="CRP122" s="95"/>
      <c r="CRQ122" s="95"/>
      <c r="CRR122" s="95"/>
      <c r="CRS122" s="95"/>
      <c r="CRT122" s="95"/>
      <c r="CRU122" s="95"/>
      <c r="CRV122" s="95"/>
      <c r="CRW122" s="95"/>
      <c r="CRX122" s="95"/>
      <c r="CRY122" s="95"/>
      <c r="CRZ122" s="95"/>
      <c r="CSA122" s="95"/>
      <c r="CSB122" s="95"/>
      <c r="CSC122" s="95"/>
      <c r="CSD122" s="95"/>
      <c r="CSE122" s="95"/>
      <c r="CSF122" s="95"/>
      <c r="CSG122" s="95"/>
      <c r="CSH122" s="95"/>
      <c r="CSI122" s="95"/>
      <c r="CSJ122" s="95"/>
      <c r="CSK122" s="95"/>
      <c r="CSL122" s="95"/>
      <c r="CSM122" s="95"/>
      <c r="CSN122" s="95"/>
      <c r="CSO122" s="95"/>
      <c r="CSP122" s="95"/>
      <c r="CSQ122" s="95"/>
      <c r="CSR122" s="95"/>
      <c r="CSS122" s="95"/>
      <c r="CST122" s="95"/>
      <c r="CSU122" s="95"/>
      <c r="CSV122" s="95"/>
      <c r="CSW122" s="95"/>
      <c r="CSX122" s="95"/>
      <c r="CSY122" s="95"/>
      <c r="CSZ122" s="95"/>
      <c r="CTA122" s="95"/>
      <c r="CTB122" s="95"/>
      <c r="CTC122" s="95"/>
      <c r="CTD122" s="95"/>
      <c r="CTE122" s="95"/>
      <c r="CTF122" s="95"/>
      <c r="CTG122" s="95"/>
      <c r="CTH122" s="95"/>
      <c r="CTI122" s="95"/>
      <c r="CTJ122" s="95"/>
      <c r="CTK122" s="95"/>
      <c r="CTL122" s="95"/>
      <c r="CTM122" s="95"/>
      <c r="CTN122" s="95"/>
      <c r="CTO122" s="95"/>
      <c r="CTP122" s="95"/>
      <c r="CTQ122" s="95"/>
      <c r="CTR122" s="95"/>
      <c r="CTS122" s="95"/>
      <c r="CTT122" s="95"/>
      <c r="CTU122" s="95"/>
      <c r="CTV122" s="95"/>
      <c r="CTW122" s="95"/>
      <c r="CTX122" s="95"/>
      <c r="CTY122" s="95"/>
      <c r="CTZ122" s="95"/>
      <c r="CUA122" s="95"/>
      <c r="CUB122" s="95"/>
      <c r="CUC122" s="95"/>
      <c r="CUD122" s="95"/>
      <c r="CUE122" s="95"/>
      <c r="CUF122" s="95"/>
      <c r="CUG122" s="95"/>
      <c r="CUH122" s="95"/>
      <c r="CUI122" s="95"/>
      <c r="CUJ122" s="95"/>
      <c r="CUK122" s="95"/>
      <c r="CUL122" s="95"/>
      <c r="CUM122" s="95"/>
      <c r="CUN122" s="95"/>
      <c r="CUO122" s="95"/>
      <c r="CUP122" s="95"/>
      <c r="CUQ122" s="95"/>
      <c r="CUR122" s="95"/>
      <c r="CUS122" s="95"/>
      <c r="CUT122" s="95"/>
      <c r="CUU122" s="95"/>
      <c r="CUV122" s="95"/>
      <c r="CUW122" s="95"/>
      <c r="CUX122" s="95"/>
      <c r="CUY122" s="95"/>
      <c r="CUZ122" s="95"/>
      <c r="CVA122" s="95"/>
      <c r="CVB122" s="95"/>
      <c r="CVC122" s="95"/>
      <c r="CVD122" s="95"/>
      <c r="CVE122" s="95"/>
      <c r="CVF122" s="95"/>
      <c r="CVG122" s="95"/>
      <c r="CVH122" s="95"/>
      <c r="CVI122" s="95"/>
      <c r="CVJ122" s="95"/>
      <c r="CVK122" s="95"/>
      <c r="CVL122" s="95"/>
      <c r="CVM122" s="95"/>
      <c r="CVN122" s="95"/>
      <c r="CVO122" s="95"/>
      <c r="CVP122" s="95"/>
      <c r="CVQ122" s="95"/>
      <c r="CVR122" s="95"/>
      <c r="CVS122" s="95"/>
      <c r="CVT122" s="95"/>
      <c r="CVU122" s="95"/>
      <c r="CVV122" s="95"/>
      <c r="CVW122" s="95"/>
      <c r="CVX122" s="95"/>
      <c r="CVY122" s="95"/>
      <c r="CVZ122" s="95"/>
      <c r="CWA122" s="95"/>
      <c r="CWB122" s="95"/>
      <c r="CWC122" s="95"/>
      <c r="CWD122" s="95"/>
      <c r="CWE122" s="95"/>
      <c r="CWF122" s="95"/>
      <c r="CWG122" s="95"/>
      <c r="CWH122" s="95"/>
      <c r="CWI122" s="95"/>
      <c r="CWJ122" s="95"/>
      <c r="CWK122" s="95"/>
      <c r="CWL122" s="95"/>
      <c r="CWM122" s="95"/>
      <c r="CWN122" s="95"/>
      <c r="CWO122" s="95"/>
      <c r="CWP122" s="95"/>
      <c r="CWQ122" s="95"/>
      <c r="CWR122" s="95"/>
      <c r="CWS122" s="95"/>
      <c r="CWT122" s="95"/>
      <c r="CWU122" s="95"/>
      <c r="CWV122" s="95"/>
      <c r="CWW122" s="95"/>
      <c r="CWX122" s="95"/>
      <c r="CWY122" s="95"/>
      <c r="CWZ122" s="95"/>
      <c r="CXA122" s="95"/>
      <c r="CXB122" s="95"/>
      <c r="CXC122" s="95"/>
      <c r="CXD122" s="95"/>
      <c r="CXE122" s="95"/>
      <c r="CXF122" s="95"/>
      <c r="CXG122" s="95"/>
      <c r="CXH122" s="95"/>
      <c r="CXI122" s="95"/>
      <c r="CXJ122" s="95"/>
      <c r="CXK122" s="95"/>
      <c r="CXL122" s="95"/>
      <c r="CXM122" s="95"/>
      <c r="CXN122" s="95"/>
      <c r="CXO122" s="95"/>
      <c r="CXP122" s="95"/>
      <c r="CXQ122" s="95"/>
      <c r="CXR122" s="95"/>
      <c r="CXS122" s="95"/>
      <c r="CXT122" s="95"/>
      <c r="CXU122" s="95"/>
      <c r="CXV122" s="95"/>
      <c r="CXW122" s="95"/>
      <c r="CXX122" s="95"/>
      <c r="CXY122" s="95"/>
      <c r="CXZ122" s="95"/>
      <c r="CYA122" s="95"/>
      <c r="CYB122" s="95"/>
      <c r="CYC122" s="95"/>
      <c r="CYD122" s="95"/>
      <c r="CYE122" s="95"/>
      <c r="CYF122" s="95"/>
      <c r="CYG122" s="95"/>
      <c r="CYH122" s="95"/>
      <c r="CYI122" s="95"/>
      <c r="CYJ122" s="95"/>
      <c r="CYK122" s="95"/>
      <c r="CYL122" s="95"/>
      <c r="CYM122" s="95"/>
      <c r="CYN122" s="95"/>
      <c r="CYO122" s="95"/>
      <c r="CYP122" s="95"/>
      <c r="CYQ122" s="95"/>
      <c r="CYR122" s="95"/>
      <c r="CYS122" s="95"/>
      <c r="CYT122" s="95"/>
      <c r="CYU122" s="95"/>
      <c r="CYV122" s="95"/>
      <c r="CYW122" s="95"/>
      <c r="CYX122" s="95"/>
      <c r="CYY122" s="95"/>
      <c r="CYZ122" s="95"/>
      <c r="CZA122" s="95"/>
      <c r="CZB122" s="95"/>
      <c r="CZC122" s="95"/>
      <c r="CZD122" s="95"/>
      <c r="CZE122" s="95"/>
      <c r="CZF122" s="95"/>
      <c r="CZG122" s="95"/>
      <c r="CZH122" s="95"/>
      <c r="CZI122" s="95"/>
      <c r="CZJ122" s="95"/>
      <c r="CZK122" s="95"/>
      <c r="CZL122" s="95"/>
      <c r="CZM122" s="95"/>
      <c r="CZN122" s="95"/>
      <c r="CZO122" s="95"/>
      <c r="CZP122" s="95"/>
      <c r="CZQ122" s="95"/>
      <c r="CZR122" s="95"/>
      <c r="CZS122" s="95"/>
      <c r="CZT122" s="95"/>
      <c r="CZU122" s="95"/>
      <c r="CZV122" s="95"/>
      <c r="CZW122" s="95"/>
      <c r="CZX122" s="95"/>
      <c r="CZY122" s="95"/>
      <c r="CZZ122" s="95"/>
      <c r="DAA122" s="95"/>
      <c r="DAB122" s="95"/>
      <c r="DAC122" s="95"/>
      <c r="DAD122" s="95"/>
      <c r="DAE122" s="95"/>
      <c r="DAF122" s="95"/>
      <c r="DAG122" s="95"/>
      <c r="DAH122" s="95"/>
      <c r="DAI122" s="95"/>
      <c r="DAJ122" s="95"/>
      <c r="DAK122" s="95"/>
      <c r="DAL122" s="95"/>
      <c r="DAM122" s="95"/>
      <c r="DAN122" s="95"/>
      <c r="DAO122" s="95"/>
      <c r="DAP122" s="95"/>
      <c r="DAQ122" s="95"/>
      <c r="DAR122" s="95"/>
      <c r="DAS122" s="95"/>
      <c r="DAT122" s="95"/>
      <c r="DAU122" s="95"/>
      <c r="DAV122" s="95"/>
      <c r="DAW122" s="95"/>
      <c r="DAX122" s="95"/>
      <c r="DAY122" s="95"/>
      <c r="DAZ122" s="95"/>
      <c r="DBA122" s="95"/>
      <c r="DBB122" s="95"/>
      <c r="DBC122" s="95"/>
      <c r="DBD122" s="95"/>
      <c r="DBE122" s="95"/>
      <c r="DBF122" s="95"/>
      <c r="DBG122" s="95"/>
      <c r="DBH122" s="95"/>
      <c r="DBI122" s="95"/>
      <c r="DBJ122" s="95"/>
      <c r="DBK122" s="95"/>
      <c r="DBL122" s="95"/>
      <c r="DBM122" s="95"/>
      <c r="DBN122" s="95"/>
      <c r="DBO122" s="95"/>
      <c r="DBP122" s="95"/>
      <c r="DBQ122" s="95"/>
      <c r="DBR122" s="95"/>
      <c r="DBS122" s="95"/>
      <c r="DBT122" s="95"/>
      <c r="DBU122" s="95"/>
      <c r="DBV122" s="95"/>
      <c r="DBW122" s="95"/>
      <c r="DBX122" s="95"/>
      <c r="DBY122" s="95"/>
      <c r="DBZ122" s="95"/>
      <c r="DCA122" s="95"/>
      <c r="DCB122" s="95"/>
      <c r="DCC122" s="95"/>
      <c r="DCD122" s="95"/>
      <c r="DCE122" s="95"/>
      <c r="DCF122" s="95"/>
      <c r="DCG122" s="95"/>
      <c r="DCH122" s="95"/>
      <c r="DCI122" s="95"/>
      <c r="DCJ122" s="95"/>
      <c r="DCK122" s="95"/>
      <c r="DCL122" s="95"/>
      <c r="DCM122" s="95"/>
      <c r="DCN122" s="95"/>
      <c r="DCO122" s="95"/>
      <c r="DCP122" s="95"/>
      <c r="DCQ122" s="95"/>
      <c r="DCR122" s="95"/>
      <c r="DCS122" s="95"/>
      <c r="DCT122" s="95"/>
      <c r="DCU122" s="95"/>
      <c r="DCV122" s="95"/>
      <c r="DCW122" s="95"/>
      <c r="DCX122" s="95"/>
      <c r="DCY122" s="95"/>
      <c r="DCZ122" s="95"/>
      <c r="DDA122" s="95"/>
      <c r="DDB122" s="95"/>
      <c r="DDC122" s="95"/>
      <c r="DDD122" s="95"/>
      <c r="DDE122" s="95"/>
      <c r="DDF122" s="95"/>
      <c r="DDG122" s="95"/>
      <c r="DDH122" s="95"/>
      <c r="DDI122" s="95"/>
      <c r="DDJ122" s="95"/>
      <c r="DDK122" s="95"/>
      <c r="DDL122" s="95"/>
      <c r="DDM122" s="95"/>
      <c r="DDN122" s="95"/>
      <c r="DDO122" s="95"/>
      <c r="DDP122" s="95"/>
      <c r="DDQ122" s="95"/>
      <c r="DDR122" s="95"/>
      <c r="DDS122" s="95"/>
      <c r="DDT122" s="95"/>
      <c r="DDU122" s="95"/>
      <c r="DDV122" s="95"/>
      <c r="DDW122" s="95"/>
      <c r="DDX122" s="95"/>
      <c r="DDY122" s="95"/>
      <c r="DDZ122" s="95"/>
      <c r="DEA122" s="95"/>
      <c r="DEB122" s="95"/>
      <c r="DEC122" s="95"/>
      <c r="DED122" s="95"/>
      <c r="DEE122" s="95"/>
      <c r="DEF122" s="95"/>
      <c r="DEG122" s="95"/>
      <c r="DEH122" s="95"/>
      <c r="DEI122" s="95"/>
      <c r="DEJ122" s="95"/>
      <c r="DEK122" s="95"/>
      <c r="DEL122" s="95"/>
      <c r="DEM122" s="95"/>
      <c r="DEN122" s="95"/>
      <c r="DEO122" s="95"/>
      <c r="DEP122" s="95"/>
      <c r="DEQ122" s="95"/>
      <c r="DER122" s="95"/>
      <c r="DES122" s="95"/>
      <c r="DET122" s="95"/>
      <c r="DEU122" s="95"/>
      <c r="DEV122" s="95"/>
      <c r="DEW122" s="95"/>
      <c r="DEX122" s="95"/>
      <c r="DEY122" s="95"/>
      <c r="DEZ122" s="95"/>
      <c r="DFA122" s="95"/>
      <c r="DFB122" s="95"/>
      <c r="DFC122" s="95"/>
      <c r="DFD122" s="95"/>
      <c r="DFE122" s="95"/>
      <c r="DFF122" s="95"/>
      <c r="DFG122" s="95"/>
      <c r="DFH122" s="95"/>
      <c r="DFI122" s="95"/>
      <c r="DFJ122" s="95"/>
      <c r="DFK122" s="95"/>
      <c r="DFL122" s="95"/>
      <c r="DFM122" s="95"/>
      <c r="DFN122" s="95"/>
      <c r="DFO122" s="95"/>
      <c r="DFP122" s="95"/>
      <c r="DFQ122" s="95"/>
      <c r="DFR122" s="95"/>
      <c r="DFS122" s="95"/>
      <c r="DFT122" s="95"/>
      <c r="DFU122" s="95"/>
      <c r="DFV122" s="95"/>
      <c r="DFW122" s="95"/>
      <c r="DFX122" s="95"/>
      <c r="DFY122" s="95"/>
      <c r="DFZ122" s="95"/>
      <c r="DGA122" s="95"/>
      <c r="DGB122" s="95"/>
      <c r="DGC122" s="95"/>
      <c r="DGD122" s="95"/>
      <c r="DGE122" s="95"/>
      <c r="DGF122" s="95"/>
      <c r="DGG122" s="95"/>
      <c r="DGH122" s="95"/>
      <c r="DGI122" s="95"/>
      <c r="DGJ122" s="95"/>
      <c r="DGK122" s="95"/>
      <c r="DGL122" s="95"/>
      <c r="DGM122" s="95"/>
      <c r="DGN122" s="95"/>
      <c r="DGO122" s="95"/>
      <c r="DGP122" s="95"/>
      <c r="DGQ122" s="95"/>
      <c r="DGR122" s="95"/>
      <c r="DGS122" s="95"/>
      <c r="DGT122" s="95"/>
      <c r="DGU122" s="95"/>
      <c r="DGV122" s="95"/>
      <c r="DGW122" s="95"/>
      <c r="DGX122" s="95"/>
      <c r="DGY122" s="95"/>
      <c r="DGZ122" s="95"/>
      <c r="DHA122" s="95"/>
      <c r="DHB122" s="95"/>
      <c r="DHC122" s="95"/>
      <c r="DHD122" s="95"/>
      <c r="DHE122" s="95"/>
      <c r="DHF122" s="95"/>
      <c r="DHG122" s="95"/>
      <c r="DHH122" s="95"/>
      <c r="DHI122" s="95"/>
      <c r="DHJ122" s="95"/>
      <c r="DHK122" s="95"/>
      <c r="DHL122" s="95"/>
      <c r="DHM122" s="95"/>
      <c r="DHN122" s="95"/>
      <c r="DHO122" s="95"/>
      <c r="DHP122" s="95"/>
      <c r="DHQ122" s="95"/>
      <c r="DHR122" s="95"/>
      <c r="DHS122" s="95"/>
      <c r="DHT122" s="95"/>
      <c r="DHU122" s="95"/>
      <c r="DHV122" s="95"/>
      <c r="DHW122" s="95"/>
      <c r="DHX122" s="95"/>
      <c r="DHY122" s="95"/>
      <c r="DHZ122" s="95"/>
      <c r="DIA122" s="95"/>
      <c r="DIB122" s="95"/>
      <c r="DIC122" s="95"/>
      <c r="DID122" s="95"/>
      <c r="DIE122" s="95"/>
      <c r="DIF122" s="95"/>
      <c r="DIG122" s="95"/>
      <c r="DIH122" s="95"/>
      <c r="DII122" s="95"/>
      <c r="DIJ122" s="95"/>
      <c r="DIK122" s="95"/>
      <c r="DIL122" s="95"/>
      <c r="DIM122" s="95"/>
      <c r="DIN122" s="95"/>
      <c r="DIO122" s="95"/>
      <c r="DIP122" s="95"/>
      <c r="DIQ122" s="95"/>
      <c r="DIR122" s="95"/>
      <c r="DIS122" s="95"/>
      <c r="DIT122" s="95"/>
      <c r="DIU122" s="95"/>
      <c r="DIV122" s="95"/>
      <c r="DIW122" s="95"/>
      <c r="DIX122" s="95"/>
      <c r="DIY122" s="95"/>
      <c r="DIZ122" s="95"/>
      <c r="DJA122" s="95"/>
      <c r="DJB122" s="95"/>
      <c r="DJC122" s="95"/>
      <c r="DJD122" s="95"/>
      <c r="DJE122" s="95"/>
      <c r="DJF122" s="95"/>
      <c r="DJG122" s="95"/>
      <c r="DJH122" s="95"/>
      <c r="DJI122" s="95"/>
      <c r="DJJ122" s="95"/>
      <c r="DJK122" s="95"/>
      <c r="DJL122" s="95"/>
      <c r="DJM122" s="95"/>
      <c r="DJN122" s="95"/>
      <c r="DJO122" s="95"/>
      <c r="DJP122" s="95"/>
      <c r="DJQ122" s="95"/>
      <c r="DJR122" s="95"/>
      <c r="DJS122" s="95"/>
      <c r="DJT122" s="95"/>
      <c r="DJU122" s="95"/>
      <c r="DJV122" s="95"/>
      <c r="DJW122" s="95"/>
      <c r="DJX122" s="95"/>
      <c r="DJY122" s="95"/>
      <c r="DJZ122" s="95"/>
      <c r="DKA122" s="95"/>
      <c r="DKB122" s="95"/>
      <c r="DKC122" s="95"/>
      <c r="DKD122" s="95"/>
      <c r="DKE122" s="95"/>
      <c r="DKF122" s="95"/>
      <c r="DKG122" s="95"/>
      <c r="DKH122" s="95"/>
      <c r="DKI122" s="95"/>
      <c r="DKJ122" s="95"/>
      <c r="DKK122" s="95"/>
      <c r="DKL122" s="95"/>
      <c r="DKM122" s="95"/>
      <c r="DKN122" s="95"/>
      <c r="DKO122" s="95"/>
      <c r="DKP122" s="95"/>
      <c r="DKQ122" s="95"/>
      <c r="DKR122" s="95"/>
      <c r="DKS122" s="95"/>
      <c r="DKT122" s="95"/>
      <c r="DKU122" s="95"/>
      <c r="DKV122" s="95"/>
      <c r="DKW122" s="95"/>
      <c r="DKX122" s="95"/>
      <c r="DKY122" s="95"/>
      <c r="DKZ122" s="95"/>
      <c r="DLA122" s="95"/>
      <c r="DLB122" s="95"/>
      <c r="DLC122" s="95"/>
      <c r="DLD122" s="95"/>
      <c r="DLE122" s="95"/>
      <c r="DLF122" s="95"/>
      <c r="DLG122" s="95"/>
      <c r="DLH122" s="95"/>
      <c r="DLI122" s="95"/>
      <c r="DLJ122" s="95"/>
      <c r="DLK122" s="95"/>
      <c r="DLL122" s="95"/>
      <c r="DLM122" s="95"/>
      <c r="DLN122" s="95"/>
      <c r="DLO122" s="95"/>
      <c r="DLP122" s="95"/>
      <c r="DLQ122" s="95"/>
      <c r="DLR122" s="95"/>
      <c r="DLS122" s="95"/>
      <c r="DLT122" s="95"/>
      <c r="DLU122" s="95"/>
      <c r="DLV122" s="95"/>
      <c r="DLW122" s="95"/>
      <c r="DLX122" s="95"/>
      <c r="DLY122" s="95"/>
      <c r="DLZ122" s="95"/>
      <c r="DMA122" s="95"/>
      <c r="DMB122" s="95"/>
      <c r="DMC122" s="95"/>
      <c r="DMD122" s="95"/>
      <c r="DME122" s="95"/>
      <c r="DMF122" s="95"/>
      <c r="DMG122" s="95"/>
      <c r="DMH122" s="95"/>
      <c r="DMI122" s="95"/>
      <c r="DMJ122" s="95"/>
      <c r="DMK122" s="95"/>
      <c r="DML122" s="95"/>
      <c r="DMM122" s="95"/>
      <c r="DMN122" s="95"/>
      <c r="DMO122" s="95"/>
      <c r="DMP122" s="95"/>
      <c r="DMQ122" s="95"/>
      <c r="DMR122" s="95"/>
      <c r="DMS122" s="95"/>
      <c r="DMT122" s="95"/>
      <c r="DMU122" s="95"/>
      <c r="DMV122" s="95"/>
      <c r="DMW122" s="95"/>
      <c r="DMX122" s="95"/>
      <c r="DMY122" s="95"/>
      <c r="DMZ122" s="95"/>
      <c r="DNA122" s="95"/>
      <c r="DNB122" s="95"/>
      <c r="DNC122" s="95"/>
      <c r="DND122" s="95"/>
      <c r="DNE122" s="95"/>
      <c r="DNF122" s="95"/>
      <c r="DNG122" s="95"/>
      <c r="DNH122" s="95"/>
      <c r="DNI122" s="95"/>
      <c r="DNJ122" s="95"/>
      <c r="DNK122" s="95"/>
      <c r="DNL122" s="95"/>
      <c r="DNM122" s="95"/>
      <c r="DNN122" s="95"/>
      <c r="DNO122" s="95"/>
      <c r="DNP122" s="95"/>
      <c r="DNQ122" s="95"/>
      <c r="DNR122" s="95"/>
      <c r="DNS122" s="95"/>
      <c r="DNT122" s="95"/>
      <c r="DNU122" s="95"/>
      <c r="DNV122" s="95"/>
      <c r="DNW122" s="95"/>
      <c r="DNX122" s="95"/>
      <c r="DNY122" s="95"/>
      <c r="DNZ122" s="95"/>
      <c r="DOA122" s="95"/>
      <c r="DOB122" s="95"/>
      <c r="DOC122" s="95"/>
      <c r="DOD122" s="95"/>
      <c r="DOE122" s="95"/>
      <c r="DOF122" s="95"/>
      <c r="DOG122" s="95"/>
      <c r="DOH122" s="95"/>
      <c r="DOI122" s="95"/>
      <c r="DOJ122" s="95"/>
      <c r="DOK122" s="95"/>
      <c r="DOL122" s="95"/>
      <c r="DOM122" s="95"/>
      <c r="DON122" s="95"/>
      <c r="DOO122" s="95"/>
      <c r="DOP122" s="95"/>
      <c r="DOQ122" s="95"/>
      <c r="DOR122" s="95"/>
      <c r="DOS122" s="95"/>
      <c r="DOT122" s="95"/>
      <c r="DOU122" s="95"/>
      <c r="DOV122" s="95"/>
      <c r="DOW122" s="95"/>
      <c r="DOX122" s="95"/>
      <c r="DOY122" s="95"/>
      <c r="DOZ122" s="95"/>
      <c r="DPA122" s="95"/>
      <c r="DPB122" s="95"/>
      <c r="DPC122" s="95"/>
      <c r="DPD122" s="95"/>
      <c r="DPE122" s="95"/>
      <c r="DPF122" s="95"/>
      <c r="DPG122" s="95"/>
      <c r="DPH122" s="95"/>
      <c r="DPI122" s="95"/>
      <c r="DPJ122" s="95"/>
      <c r="DPK122" s="95"/>
      <c r="DPL122" s="95"/>
      <c r="DPM122" s="95"/>
      <c r="DPN122" s="95"/>
      <c r="DPO122" s="95"/>
      <c r="DPP122" s="95"/>
      <c r="DPQ122" s="95"/>
      <c r="DPR122" s="95"/>
      <c r="DPS122" s="95"/>
      <c r="DPT122" s="95"/>
      <c r="DPU122" s="95"/>
      <c r="DPV122" s="95"/>
      <c r="DPW122" s="95"/>
      <c r="DPX122" s="95"/>
      <c r="DPY122" s="95"/>
      <c r="DPZ122" s="95"/>
      <c r="DQA122" s="95"/>
      <c r="DQB122" s="95"/>
      <c r="DQC122" s="95"/>
      <c r="DQD122" s="95"/>
      <c r="DQE122" s="95"/>
      <c r="DQF122" s="95"/>
      <c r="DQG122" s="95"/>
      <c r="DQH122" s="95"/>
      <c r="DQI122" s="95"/>
      <c r="DQJ122" s="95"/>
      <c r="DQK122" s="95"/>
      <c r="DQL122" s="95"/>
      <c r="DQM122" s="95"/>
      <c r="DQN122" s="95"/>
      <c r="DQO122" s="95"/>
      <c r="DQP122" s="95"/>
      <c r="DQQ122" s="95"/>
      <c r="DQR122" s="95"/>
      <c r="DQS122" s="95"/>
      <c r="DQT122" s="95"/>
      <c r="DQU122" s="95"/>
      <c r="DQV122" s="95"/>
      <c r="DQW122" s="95"/>
      <c r="DQX122" s="95"/>
      <c r="DQY122" s="95"/>
      <c r="DQZ122" s="95"/>
      <c r="DRA122" s="95"/>
      <c r="DRB122" s="95"/>
      <c r="DRC122" s="95"/>
      <c r="DRD122" s="95"/>
      <c r="DRE122" s="95"/>
      <c r="DRF122" s="95"/>
      <c r="DRG122" s="95"/>
      <c r="DRH122" s="95"/>
      <c r="DRI122" s="95"/>
      <c r="DRJ122" s="95"/>
      <c r="DRK122" s="95"/>
      <c r="DRL122" s="95"/>
      <c r="DRM122" s="95"/>
      <c r="DRN122" s="95"/>
      <c r="DRO122" s="95"/>
      <c r="DRP122" s="95"/>
      <c r="DRQ122" s="95"/>
      <c r="DRR122" s="95"/>
      <c r="DRS122" s="95"/>
      <c r="DRT122" s="95"/>
      <c r="DRU122" s="95"/>
      <c r="DRV122" s="95"/>
      <c r="DRW122" s="95"/>
      <c r="DRX122" s="95"/>
      <c r="DRY122" s="95"/>
      <c r="DRZ122" s="95"/>
      <c r="DSA122" s="95"/>
      <c r="DSB122" s="95"/>
      <c r="DSC122" s="95"/>
      <c r="DSD122" s="95"/>
      <c r="DSE122" s="95"/>
      <c r="DSF122" s="95"/>
      <c r="DSG122" s="95"/>
      <c r="DSH122" s="95"/>
      <c r="DSI122" s="95"/>
      <c r="DSJ122" s="95"/>
      <c r="DSK122" s="95"/>
      <c r="DSL122" s="95"/>
      <c r="DSM122" s="95"/>
      <c r="DSN122" s="95"/>
      <c r="DSO122" s="95"/>
      <c r="DSP122" s="95"/>
      <c r="DSQ122" s="95"/>
      <c r="DSR122" s="95"/>
      <c r="DSS122" s="95"/>
      <c r="DST122" s="95"/>
      <c r="DSU122" s="95"/>
      <c r="DSV122" s="95"/>
      <c r="DSW122" s="95"/>
      <c r="DSX122" s="95"/>
      <c r="DSY122" s="95"/>
      <c r="DSZ122" s="95"/>
      <c r="DTA122" s="95"/>
      <c r="DTB122" s="95"/>
      <c r="DTC122" s="95"/>
      <c r="DTD122" s="95"/>
      <c r="DTE122" s="95"/>
      <c r="DTF122" s="95"/>
      <c r="DTG122" s="95"/>
      <c r="DTH122" s="95"/>
      <c r="DTI122" s="95"/>
      <c r="DTJ122" s="95"/>
      <c r="DTK122" s="95"/>
      <c r="DTL122" s="95"/>
      <c r="DTM122" s="95"/>
      <c r="DTN122" s="95"/>
      <c r="DTO122" s="95"/>
      <c r="DTP122" s="95"/>
      <c r="DTQ122" s="95"/>
      <c r="DTR122" s="95"/>
      <c r="DTS122" s="95"/>
      <c r="DTT122" s="95"/>
      <c r="DTU122" s="95"/>
      <c r="DTV122" s="95"/>
      <c r="DTW122" s="95"/>
      <c r="DTX122" s="95"/>
      <c r="DTY122" s="95"/>
      <c r="DTZ122" s="95"/>
      <c r="DUA122" s="95"/>
      <c r="DUB122" s="95"/>
      <c r="DUC122" s="95"/>
      <c r="DUD122" s="95"/>
      <c r="DUE122" s="95"/>
      <c r="DUF122" s="95"/>
      <c r="DUG122" s="95"/>
      <c r="DUH122" s="95"/>
      <c r="DUI122" s="95"/>
      <c r="DUJ122" s="95"/>
      <c r="DUK122" s="95"/>
      <c r="DUL122" s="95"/>
      <c r="DUM122" s="95"/>
      <c r="DUN122" s="95"/>
      <c r="DUO122" s="95"/>
      <c r="DUP122" s="95"/>
      <c r="DUQ122" s="95"/>
      <c r="DUR122" s="95"/>
      <c r="DUS122" s="95"/>
      <c r="DUT122" s="95"/>
      <c r="DUU122" s="95"/>
      <c r="DUV122" s="95"/>
      <c r="DUW122" s="95"/>
      <c r="DUX122" s="95"/>
      <c r="DUY122" s="95"/>
      <c r="DUZ122" s="95"/>
      <c r="DVA122" s="95"/>
      <c r="DVB122" s="95"/>
      <c r="DVC122" s="95"/>
      <c r="DVD122" s="95"/>
      <c r="DVE122" s="95"/>
      <c r="DVF122" s="95"/>
      <c r="DVG122" s="95"/>
      <c r="DVH122" s="95"/>
      <c r="DVI122" s="95"/>
      <c r="DVJ122" s="95"/>
      <c r="DVK122" s="95"/>
      <c r="DVL122" s="95"/>
      <c r="DVM122" s="95"/>
      <c r="DVN122" s="95"/>
      <c r="DVO122" s="95"/>
      <c r="DVP122" s="95"/>
      <c r="DVQ122" s="95"/>
      <c r="DVR122" s="95"/>
      <c r="DVS122" s="95"/>
      <c r="DVT122" s="95"/>
      <c r="DVU122" s="95"/>
      <c r="DVV122" s="95"/>
      <c r="DVW122" s="95"/>
      <c r="DVX122" s="95"/>
      <c r="DVY122" s="95"/>
      <c r="DVZ122" s="95"/>
      <c r="DWA122" s="95"/>
      <c r="DWB122" s="95"/>
      <c r="DWC122" s="95"/>
      <c r="DWD122" s="95"/>
      <c r="DWE122" s="95"/>
      <c r="DWF122" s="95"/>
      <c r="DWG122" s="95"/>
      <c r="DWH122" s="95"/>
      <c r="DWI122" s="95"/>
      <c r="DWJ122" s="95"/>
      <c r="DWK122" s="95"/>
      <c r="DWL122" s="95"/>
      <c r="DWM122" s="95"/>
      <c r="DWN122" s="95"/>
      <c r="DWO122" s="95"/>
      <c r="DWP122" s="95"/>
      <c r="DWQ122" s="95"/>
      <c r="DWR122" s="95"/>
      <c r="DWS122" s="95"/>
      <c r="DWT122" s="95"/>
      <c r="DWU122" s="95"/>
      <c r="DWV122" s="95"/>
      <c r="DWW122" s="95"/>
      <c r="DWX122" s="95"/>
      <c r="DWY122" s="95"/>
      <c r="DWZ122" s="95"/>
      <c r="DXA122" s="95"/>
      <c r="DXB122" s="95"/>
      <c r="DXC122" s="95"/>
      <c r="DXD122" s="95"/>
      <c r="DXE122" s="95"/>
      <c r="DXF122" s="95"/>
      <c r="DXG122" s="95"/>
      <c r="DXH122" s="95"/>
      <c r="DXI122" s="95"/>
      <c r="DXJ122" s="95"/>
      <c r="DXK122" s="95"/>
      <c r="DXL122" s="95"/>
      <c r="DXM122" s="95"/>
      <c r="DXN122" s="95"/>
      <c r="DXO122" s="95"/>
      <c r="DXP122" s="95"/>
      <c r="DXQ122" s="95"/>
      <c r="DXR122" s="95"/>
      <c r="DXS122" s="95"/>
      <c r="DXT122" s="95"/>
      <c r="DXU122" s="95"/>
      <c r="DXV122" s="95"/>
      <c r="DXW122" s="95"/>
      <c r="DXX122" s="95"/>
      <c r="DXY122" s="95"/>
      <c r="DXZ122" s="95"/>
      <c r="DYA122" s="95"/>
      <c r="DYB122" s="95"/>
      <c r="DYC122" s="95"/>
      <c r="DYD122" s="95"/>
      <c r="DYE122" s="95"/>
      <c r="DYF122" s="95"/>
      <c r="DYG122" s="95"/>
      <c r="DYH122" s="95"/>
      <c r="DYI122" s="95"/>
      <c r="DYJ122" s="95"/>
      <c r="DYK122" s="95"/>
      <c r="DYL122" s="95"/>
      <c r="DYM122" s="95"/>
      <c r="DYN122" s="95"/>
      <c r="DYO122" s="95"/>
      <c r="DYP122" s="95"/>
      <c r="DYQ122" s="95"/>
      <c r="DYR122" s="95"/>
      <c r="DYS122" s="95"/>
      <c r="DYT122" s="95"/>
      <c r="DYU122" s="95"/>
      <c r="DYV122" s="95"/>
      <c r="DYW122" s="95"/>
      <c r="DYX122" s="95"/>
      <c r="DYY122" s="95"/>
      <c r="DYZ122" s="95"/>
      <c r="DZA122" s="95"/>
      <c r="DZB122" s="95"/>
      <c r="DZC122" s="95"/>
      <c r="DZD122" s="95"/>
      <c r="DZE122" s="95"/>
      <c r="DZF122" s="95"/>
      <c r="DZG122" s="95"/>
      <c r="DZH122" s="95"/>
      <c r="DZI122" s="95"/>
      <c r="DZJ122" s="95"/>
      <c r="DZK122" s="95"/>
      <c r="DZL122" s="95"/>
      <c r="DZM122" s="95"/>
      <c r="DZN122" s="95"/>
      <c r="DZO122" s="95"/>
      <c r="DZP122" s="95"/>
      <c r="DZQ122" s="95"/>
      <c r="DZR122" s="95"/>
      <c r="DZS122" s="95"/>
      <c r="DZT122" s="95"/>
      <c r="DZU122" s="95"/>
      <c r="DZV122" s="95"/>
      <c r="DZW122" s="95"/>
      <c r="DZX122" s="95"/>
      <c r="DZY122" s="95"/>
      <c r="DZZ122" s="95"/>
      <c r="EAA122" s="95"/>
      <c r="EAB122" s="95"/>
      <c r="EAC122" s="95"/>
      <c r="EAD122" s="95"/>
      <c r="EAE122" s="95"/>
      <c r="EAF122" s="95"/>
      <c r="EAG122" s="95"/>
      <c r="EAH122" s="95"/>
      <c r="EAI122" s="95"/>
      <c r="EAJ122" s="95"/>
      <c r="EAK122" s="95"/>
      <c r="EAL122" s="95"/>
      <c r="EAM122" s="95"/>
      <c r="EAN122" s="95"/>
      <c r="EAO122" s="95"/>
      <c r="EAP122" s="95"/>
      <c r="EAQ122" s="95"/>
      <c r="EAR122" s="95"/>
      <c r="EAS122" s="95"/>
      <c r="EAT122" s="95"/>
      <c r="EAU122" s="95"/>
      <c r="EAV122" s="95"/>
      <c r="EAW122" s="95"/>
      <c r="EAX122" s="95"/>
      <c r="EAY122" s="95"/>
      <c r="EAZ122" s="95"/>
      <c r="EBA122" s="95"/>
      <c r="EBB122" s="95"/>
      <c r="EBC122" s="95"/>
      <c r="EBD122" s="95"/>
      <c r="EBE122" s="95"/>
      <c r="EBF122" s="95"/>
      <c r="EBG122" s="95"/>
      <c r="EBH122" s="95"/>
      <c r="EBI122" s="95"/>
      <c r="EBJ122" s="95"/>
      <c r="EBK122" s="95"/>
      <c r="EBL122" s="95"/>
      <c r="EBM122" s="95"/>
      <c r="EBN122" s="95"/>
      <c r="EBO122" s="95"/>
      <c r="EBP122" s="95"/>
      <c r="EBQ122" s="95"/>
      <c r="EBR122" s="95"/>
      <c r="EBS122" s="95"/>
      <c r="EBT122" s="95"/>
      <c r="EBU122" s="95"/>
      <c r="EBV122" s="95"/>
      <c r="EBW122" s="95"/>
      <c r="EBX122" s="95"/>
      <c r="EBY122" s="95"/>
      <c r="EBZ122" s="95"/>
      <c r="ECA122" s="95"/>
      <c r="ECB122" s="95"/>
      <c r="ECC122" s="95"/>
      <c r="ECD122" s="95"/>
      <c r="ECE122" s="95"/>
      <c r="ECF122" s="95"/>
      <c r="ECG122" s="95"/>
      <c r="ECH122" s="95"/>
      <c r="ECI122" s="95"/>
      <c r="ECJ122" s="95"/>
      <c r="ECK122" s="95"/>
      <c r="ECL122" s="95"/>
      <c r="ECM122" s="95"/>
      <c r="ECN122" s="95"/>
      <c r="ECO122" s="95"/>
      <c r="ECP122" s="95"/>
      <c r="ECQ122" s="95"/>
      <c r="ECR122" s="95"/>
      <c r="ECS122" s="95"/>
      <c r="ECT122" s="95"/>
      <c r="ECU122" s="95"/>
      <c r="ECV122" s="95"/>
      <c r="ECW122" s="95"/>
      <c r="ECX122" s="95"/>
      <c r="ECY122" s="95"/>
      <c r="ECZ122" s="95"/>
      <c r="EDA122" s="95"/>
      <c r="EDB122" s="95"/>
      <c r="EDC122" s="95"/>
      <c r="EDD122" s="95"/>
      <c r="EDE122" s="95"/>
      <c r="EDF122" s="95"/>
      <c r="EDG122" s="95"/>
      <c r="EDH122" s="95"/>
      <c r="EDI122" s="95"/>
      <c r="EDJ122" s="95"/>
      <c r="EDK122" s="95"/>
      <c r="EDL122" s="95"/>
      <c r="EDM122" s="95"/>
      <c r="EDN122" s="95"/>
      <c r="EDO122" s="95"/>
      <c r="EDP122" s="95"/>
      <c r="EDQ122" s="95"/>
      <c r="EDR122" s="95"/>
      <c r="EDS122" s="95"/>
      <c r="EDT122" s="95"/>
      <c r="EDU122" s="95"/>
      <c r="EDV122" s="95"/>
      <c r="EDW122" s="95"/>
      <c r="EDX122" s="95"/>
      <c r="EDY122" s="95"/>
      <c r="EDZ122" s="95"/>
      <c r="EEA122" s="95"/>
      <c r="EEB122" s="95"/>
      <c r="EEC122" s="95"/>
      <c r="EED122" s="95"/>
      <c r="EEE122" s="95"/>
      <c r="EEF122" s="95"/>
      <c r="EEG122" s="95"/>
      <c r="EEH122" s="95"/>
      <c r="EEI122" s="95"/>
      <c r="EEJ122" s="95"/>
      <c r="EEK122" s="95"/>
      <c r="EEL122" s="95"/>
      <c r="EEM122" s="95"/>
      <c r="EEN122" s="95"/>
      <c r="EEO122" s="95"/>
      <c r="EEP122" s="95"/>
      <c r="EEQ122" s="95"/>
      <c r="EER122" s="95"/>
      <c r="EES122" s="95"/>
      <c r="EET122" s="95"/>
      <c r="EEU122" s="95"/>
      <c r="EEV122" s="95"/>
      <c r="EEW122" s="95"/>
      <c r="EEX122" s="95"/>
      <c r="EEY122" s="95"/>
      <c r="EEZ122" s="95"/>
      <c r="EFA122" s="95"/>
      <c r="EFB122" s="95"/>
      <c r="EFC122" s="95"/>
      <c r="EFD122" s="95"/>
      <c r="EFE122" s="95"/>
      <c r="EFF122" s="95"/>
      <c r="EFG122" s="95"/>
      <c r="EFH122" s="95"/>
      <c r="EFI122" s="95"/>
      <c r="EFJ122" s="95"/>
      <c r="EFK122" s="95"/>
      <c r="EFL122" s="95"/>
      <c r="EFM122" s="95"/>
      <c r="EFN122" s="95"/>
      <c r="EFO122" s="95"/>
      <c r="EFP122" s="95"/>
      <c r="EFQ122" s="95"/>
      <c r="EFR122" s="95"/>
      <c r="EFS122" s="95"/>
      <c r="EFT122" s="95"/>
      <c r="EFU122" s="95"/>
      <c r="EFV122" s="95"/>
      <c r="EFW122" s="95"/>
      <c r="EFX122" s="95"/>
      <c r="EFY122" s="95"/>
      <c r="EFZ122" s="95"/>
      <c r="EGA122" s="95"/>
      <c r="EGB122" s="95"/>
      <c r="EGC122" s="95"/>
      <c r="EGD122" s="95"/>
      <c r="EGE122" s="95"/>
      <c r="EGF122" s="95"/>
      <c r="EGG122" s="95"/>
      <c r="EGH122" s="95"/>
      <c r="EGI122" s="95"/>
      <c r="EGJ122" s="95"/>
      <c r="EGK122" s="95"/>
      <c r="EGL122" s="95"/>
      <c r="EGM122" s="95"/>
      <c r="EGN122" s="95"/>
      <c r="EGO122" s="95"/>
      <c r="EGP122" s="95"/>
      <c r="EGQ122" s="95"/>
      <c r="EGR122" s="95"/>
      <c r="EGS122" s="95"/>
      <c r="EGT122" s="95"/>
      <c r="EGU122" s="95"/>
      <c r="EGV122" s="95"/>
      <c r="EGW122" s="95"/>
      <c r="EGX122" s="95"/>
      <c r="EGY122" s="95"/>
      <c r="EGZ122" s="95"/>
      <c r="EHA122" s="95"/>
      <c r="EHB122" s="95"/>
      <c r="EHC122" s="95"/>
      <c r="EHD122" s="95"/>
      <c r="EHE122" s="95"/>
      <c r="EHF122" s="95"/>
      <c r="EHG122" s="95"/>
      <c r="EHH122" s="95"/>
      <c r="EHI122" s="95"/>
      <c r="EHJ122" s="95"/>
      <c r="EHK122" s="95"/>
      <c r="EHL122" s="95"/>
      <c r="EHM122" s="95"/>
      <c r="EHN122" s="95"/>
      <c r="EHO122" s="95"/>
      <c r="EHP122" s="95"/>
      <c r="EHQ122" s="95"/>
      <c r="EHR122" s="95"/>
      <c r="EHS122" s="95"/>
      <c r="EHT122" s="95"/>
      <c r="EHU122" s="95"/>
      <c r="EHV122" s="95"/>
      <c r="EHW122" s="95"/>
      <c r="EHX122" s="95"/>
      <c r="EHY122" s="95"/>
      <c r="EHZ122" s="95"/>
      <c r="EIA122" s="95"/>
      <c r="EIB122" s="95"/>
      <c r="EIC122" s="95"/>
      <c r="EID122" s="95"/>
      <c r="EIE122" s="95"/>
      <c r="EIF122" s="95"/>
      <c r="EIG122" s="95"/>
      <c r="EIH122" s="95"/>
      <c r="EII122" s="95"/>
      <c r="EIJ122" s="95"/>
      <c r="EIK122" s="95"/>
      <c r="EIL122" s="95"/>
      <c r="EIM122" s="95"/>
      <c r="EIN122" s="95"/>
      <c r="EIO122" s="95"/>
      <c r="EIP122" s="95"/>
      <c r="EIQ122" s="95"/>
      <c r="EIR122" s="95"/>
      <c r="EIS122" s="95"/>
      <c r="EIT122" s="95"/>
      <c r="EIU122" s="95"/>
      <c r="EIV122" s="95"/>
      <c r="EIW122" s="95"/>
      <c r="EIX122" s="95"/>
      <c r="EIY122" s="95"/>
      <c r="EIZ122" s="95"/>
      <c r="EJA122" s="95"/>
      <c r="EJB122" s="95"/>
      <c r="EJC122" s="95"/>
      <c r="EJD122" s="95"/>
      <c r="EJE122" s="95"/>
      <c r="EJF122" s="95"/>
      <c r="EJG122" s="95"/>
      <c r="EJH122" s="95"/>
      <c r="EJI122" s="95"/>
      <c r="EJJ122" s="95"/>
      <c r="EJK122" s="95"/>
      <c r="EJL122" s="95"/>
      <c r="EJM122" s="95"/>
      <c r="EJN122" s="95"/>
      <c r="EJO122" s="95"/>
      <c r="EJP122" s="95"/>
      <c r="EJQ122" s="95"/>
      <c r="EJR122" s="95"/>
      <c r="EJS122" s="95"/>
      <c r="EJT122" s="95"/>
      <c r="EJU122" s="95"/>
      <c r="EJV122" s="95"/>
      <c r="EJW122" s="95"/>
      <c r="EJX122" s="95"/>
      <c r="EJY122" s="95"/>
      <c r="EJZ122" s="95"/>
      <c r="EKA122" s="95"/>
      <c r="EKB122" s="95"/>
      <c r="EKC122" s="95"/>
      <c r="EKD122" s="95"/>
      <c r="EKE122" s="95"/>
      <c r="EKF122" s="95"/>
      <c r="EKG122" s="95"/>
      <c r="EKH122" s="95"/>
      <c r="EKI122" s="95"/>
      <c r="EKJ122" s="95"/>
      <c r="EKK122" s="95"/>
      <c r="EKL122" s="95"/>
      <c r="EKM122" s="95"/>
      <c r="EKN122" s="95"/>
      <c r="EKO122" s="95"/>
      <c r="EKP122" s="95"/>
      <c r="EKQ122" s="95"/>
      <c r="EKR122" s="95"/>
      <c r="EKS122" s="95"/>
      <c r="EKT122" s="95"/>
      <c r="EKU122" s="95"/>
      <c r="EKV122" s="95"/>
      <c r="EKW122" s="95"/>
      <c r="EKX122" s="95"/>
      <c r="EKY122" s="95"/>
      <c r="EKZ122" s="95"/>
      <c r="ELA122" s="95"/>
      <c r="ELB122" s="95"/>
      <c r="ELC122" s="95"/>
      <c r="ELD122" s="95"/>
      <c r="ELE122" s="95"/>
      <c r="ELF122" s="95"/>
      <c r="ELG122" s="95"/>
      <c r="ELH122" s="95"/>
      <c r="ELI122" s="95"/>
      <c r="ELJ122" s="95"/>
      <c r="ELK122" s="95"/>
      <c r="ELL122" s="95"/>
      <c r="ELM122" s="95"/>
      <c r="ELN122" s="95"/>
      <c r="ELO122" s="95"/>
      <c r="ELP122" s="95"/>
      <c r="ELQ122" s="95"/>
      <c r="ELR122" s="95"/>
      <c r="ELS122" s="95"/>
      <c r="ELT122" s="95"/>
      <c r="ELU122" s="95"/>
      <c r="ELV122" s="95"/>
      <c r="ELW122" s="95"/>
      <c r="ELX122" s="95"/>
      <c r="ELY122" s="95"/>
      <c r="ELZ122" s="95"/>
      <c r="EMA122" s="95"/>
      <c r="EMB122" s="95"/>
      <c r="EMC122" s="95"/>
      <c r="EMD122" s="95"/>
      <c r="EME122" s="95"/>
      <c r="EMF122" s="95"/>
      <c r="EMG122" s="95"/>
      <c r="EMH122" s="95"/>
      <c r="EMI122" s="95"/>
      <c r="EMJ122" s="95"/>
      <c r="EMK122" s="95"/>
      <c r="EML122" s="95"/>
      <c r="EMM122" s="95"/>
      <c r="EMN122" s="95"/>
      <c r="EMO122" s="95"/>
      <c r="EMP122" s="95"/>
      <c r="EMQ122" s="95"/>
      <c r="EMR122" s="95"/>
      <c r="EMS122" s="95"/>
      <c r="EMT122" s="95"/>
      <c r="EMU122" s="95"/>
      <c r="EMV122" s="95"/>
      <c r="EMW122" s="95"/>
      <c r="EMX122" s="95"/>
      <c r="EMY122" s="95"/>
      <c r="EMZ122" s="95"/>
      <c r="ENA122" s="95"/>
      <c r="ENB122" s="95"/>
      <c r="ENC122" s="95"/>
      <c r="END122" s="95"/>
      <c r="ENE122" s="95"/>
      <c r="ENF122" s="95"/>
      <c r="ENG122" s="95"/>
      <c r="ENH122" s="95"/>
      <c r="ENI122" s="95"/>
      <c r="ENJ122" s="95"/>
      <c r="ENK122" s="95"/>
      <c r="ENL122" s="95"/>
      <c r="ENM122" s="95"/>
      <c r="ENN122" s="95"/>
      <c r="ENO122" s="95"/>
      <c r="ENP122" s="95"/>
      <c r="ENQ122" s="95"/>
      <c r="ENR122" s="95"/>
      <c r="ENS122" s="95"/>
      <c r="ENT122" s="95"/>
      <c r="ENU122" s="95"/>
      <c r="ENV122" s="95"/>
      <c r="ENW122" s="95"/>
      <c r="ENX122" s="95"/>
      <c r="ENY122" s="95"/>
      <c r="ENZ122" s="95"/>
      <c r="EOA122" s="95"/>
      <c r="EOB122" s="95"/>
      <c r="EOC122" s="95"/>
      <c r="EOD122" s="95"/>
      <c r="EOE122" s="95"/>
      <c r="EOF122" s="95"/>
      <c r="EOG122" s="95"/>
      <c r="EOH122" s="95"/>
      <c r="EOI122" s="95"/>
      <c r="EOJ122" s="95"/>
      <c r="EOK122" s="95"/>
      <c r="EOL122" s="95"/>
      <c r="EOM122" s="95"/>
      <c r="EON122" s="95"/>
      <c r="EOO122" s="95"/>
      <c r="EOP122" s="95"/>
      <c r="EOQ122" s="95"/>
      <c r="EOR122" s="95"/>
      <c r="EOS122" s="95"/>
      <c r="EOT122" s="95"/>
      <c r="EOU122" s="95"/>
      <c r="EOV122" s="95"/>
      <c r="EOW122" s="95"/>
      <c r="EOX122" s="95"/>
      <c r="EOY122" s="95"/>
      <c r="EOZ122" s="95"/>
      <c r="EPA122" s="95"/>
      <c r="EPB122" s="95"/>
      <c r="EPC122" s="95"/>
      <c r="EPD122" s="95"/>
      <c r="EPE122" s="95"/>
      <c r="EPF122" s="95"/>
      <c r="EPG122" s="95"/>
      <c r="EPH122" s="95"/>
      <c r="EPI122" s="95"/>
      <c r="EPJ122" s="95"/>
      <c r="EPK122" s="95"/>
      <c r="EPL122" s="95"/>
      <c r="EPM122" s="95"/>
      <c r="EPN122" s="95"/>
      <c r="EPO122" s="95"/>
      <c r="EPP122" s="95"/>
      <c r="EPQ122" s="95"/>
      <c r="EPR122" s="95"/>
      <c r="EPS122" s="95"/>
      <c r="EPT122" s="95"/>
      <c r="EPU122" s="95"/>
      <c r="EPV122" s="95"/>
      <c r="EPW122" s="95"/>
      <c r="EPX122" s="95"/>
      <c r="EPY122" s="95"/>
      <c r="EPZ122" s="95"/>
      <c r="EQA122" s="95"/>
      <c r="EQB122" s="95"/>
      <c r="EQC122" s="95"/>
      <c r="EQD122" s="95"/>
      <c r="EQE122" s="95"/>
      <c r="EQF122" s="95"/>
      <c r="EQG122" s="95"/>
      <c r="EQH122" s="95"/>
      <c r="EQI122" s="95"/>
      <c r="EQJ122" s="95"/>
      <c r="EQK122" s="95"/>
      <c r="EQL122" s="95"/>
      <c r="EQM122" s="95"/>
      <c r="EQN122" s="95"/>
      <c r="EQO122" s="95"/>
      <c r="EQP122" s="95"/>
      <c r="EQQ122" s="95"/>
      <c r="EQR122" s="95"/>
      <c r="EQS122" s="95"/>
      <c r="EQT122" s="95"/>
      <c r="EQU122" s="95"/>
      <c r="EQV122" s="95"/>
      <c r="EQW122" s="95"/>
      <c r="EQX122" s="95"/>
      <c r="EQY122" s="95"/>
      <c r="EQZ122" s="95"/>
      <c r="ERA122" s="95"/>
      <c r="ERB122" s="95"/>
      <c r="ERC122" s="95"/>
      <c r="ERD122" s="95"/>
      <c r="ERE122" s="95"/>
      <c r="ERF122" s="95"/>
      <c r="ERG122" s="95"/>
      <c r="ERH122" s="95"/>
      <c r="ERI122" s="95"/>
      <c r="ERJ122" s="95"/>
      <c r="ERK122" s="95"/>
      <c r="ERL122" s="95"/>
      <c r="ERM122" s="95"/>
      <c r="ERN122" s="95"/>
      <c r="ERO122" s="95"/>
      <c r="ERP122" s="95"/>
      <c r="ERQ122" s="95"/>
      <c r="ERR122" s="95"/>
      <c r="ERS122" s="95"/>
      <c r="ERT122" s="95"/>
      <c r="ERU122" s="95"/>
      <c r="ERV122" s="95"/>
      <c r="ERW122" s="95"/>
      <c r="ERX122" s="95"/>
      <c r="ERY122" s="95"/>
      <c r="ERZ122" s="95"/>
      <c r="ESA122" s="95"/>
      <c r="ESB122" s="95"/>
      <c r="ESC122" s="95"/>
      <c r="ESD122" s="95"/>
      <c r="ESE122" s="95"/>
      <c r="ESF122" s="95"/>
      <c r="ESG122" s="95"/>
      <c r="ESH122" s="95"/>
      <c r="ESI122" s="95"/>
      <c r="ESJ122" s="95"/>
      <c r="ESK122" s="95"/>
      <c r="ESL122" s="95"/>
      <c r="ESM122" s="95"/>
      <c r="ESN122" s="95"/>
      <c r="ESO122" s="95"/>
      <c r="ESP122" s="95"/>
      <c r="ESQ122" s="95"/>
      <c r="ESR122" s="95"/>
      <c r="ESS122" s="95"/>
      <c r="EST122" s="95"/>
      <c r="ESU122" s="95"/>
      <c r="ESV122" s="95"/>
      <c r="ESW122" s="95"/>
      <c r="ESX122" s="95"/>
      <c r="ESY122" s="95"/>
      <c r="ESZ122" s="95"/>
      <c r="ETA122" s="95"/>
      <c r="ETB122" s="95"/>
      <c r="ETC122" s="95"/>
      <c r="ETD122" s="95"/>
      <c r="ETE122" s="95"/>
      <c r="ETF122" s="95"/>
      <c r="ETG122" s="95"/>
      <c r="ETH122" s="95"/>
      <c r="ETI122" s="95"/>
      <c r="ETJ122" s="95"/>
      <c r="ETK122" s="95"/>
      <c r="ETL122" s="95"/>
      <c r="ETM122" s="95"/>
      <c r="ETN122" s="95"/>
      <c r="ETO122" s="95"/>
      <c r="ETP122" s="95"/>
      <c r="ETQ122" s="95"/>
      <c r="ETR122" s="95"/>
      <c r="ETS122" s="95"/>
      <c r="ETT122" s="95"/>
      <c r="ETU122" s="95"/>
      <c r="ETV122" s="95"/>
      <c r="ETW122" s="95"/>
      <c r="ETX122" s="95"/>
      <c r="ETY122" s="95"/>
      <c r="ETZ122" s="95"/>
      <c r="EUA122" s="95"/>
      <c r="EUB122" s="95"/>
      <c r="EUC122" s="95"/>
      <c r="EUD122" s="95"/>
      <c r="EUE122" s="95"/>
      <c r="EUF122" s="95"/>
      <c r="EUG122" s="95"/>
      <c r="EUH122" s="95"/>
      <c r="EUI122" s="95"/>
      <c r="EUJ122" s="95"/>
      <c r="EUK122" s="95"/>
      <c r="EUL122" s="95"/>
      <c r="EUM122" s="95"/>
      <c r="EUN122" s="95"/>
      <c r="EUO122" s="95"/>
      <c r="EUP122" s="95"/>
      <c r="EUQ122" s="95"/>
      <c r="EUR122" s="95"/>
      <c r="EUS122" s="95"/>
      <c r="EUT122" s="95"/>
      <c r="EUU122" s="95"/>
      <c r="EUV122" s="95"/>
      <c r="EUW122" s="95"/>
      <c r="EUX122" s="95"/>
      <c r="EUY122" s="95"/>
      <c r="EUZ122" s="95"/>
      <c r="EVA122" s="95"/>
      <c r="EVB122" s="95"/>
      <c r="EVC122" s="95"/>
      <c r="EVD122" s="95"/>
      <c r="EVE122" s="95"/>
      <c r="EVF122" s="95"/>
      <c r="EVG122" s="95"/>
      <c r="EVH122" s="95"/>
      <c r="EVI122" s="95"/>
      <c r="EVJ122" s="95"/>
      <c r="EVK122" s="95"/>
      <c r="EVL122" s="95"/>
      <c r="EVM122" s="95"/>
      <c r="EVN122" s="95"/>
      <c r="EVO122" s="95"/>
      <c r="EVP122" s="95"/>
      <c r="EVQ122" s="95"/>
      <c r="EVR122" s="95"/>
      <c r="EVS122" s="95"/>
      <c r="EVT122" s="95"/>
      <c r="EVU122" s="95"/>
      <c r="EVV122" s="95"/>
      <c r="EVW122" s="95"/>
      <c r="EVX122" s="95"/>
      <c r="EVY122" s="95"/>
      <c r="EVZ122" s="95"/>
      <c r="EWA122" s="95"/>
      <c r="EWB122" s="95"/>
      <c r="EWC122" s="95"/>
      <c r="EWD122" s="95"/>
      <c r="EWE122" s="95"/>
      <c r="EWF122" s="95"/>
      <c r="EWG122" s="95"/>
      <c r="EWH122" s="95"/>
      <c r="EWI122" s="95"/>
      <c r="EWJ122" s="95"/>
      <c r="EWK122" s="95"/>
      <c r="EWL122" s="95"/>
      <c r="EWM122" s="95"/>
      <c r="EWN122" s="95"/>
      <c r="EWO122" s="95"/>
      <c r="EWP122" s="95"/>
      <c r="EWQ122" s="95"/>
      <c r="EWR122" s="95"/>
      <c r="EWS122" s="95"/>
      <c r="EWT122" s="95"/>
      <c r="EWU122" s="95"/>
      <c r="EWV122" s="95"/>
      <c r="EWW122" s="95"/>
      <c r="EWX122" s="95"/>
      <c r="EWY122" s="95"/>
      <c r="EWZ122" s="95"/>
      <c r="EXA122" s="95"/>
      <c r="EXB122" s="95"/>
      <c r="EXC122" s="95"/>
      <c r="EXD122" s="95"/>
      <c r="EXE122" s="95"/>
      <c r="EXF122" s="95"/>
      <c r="EXG122" s="95"/>
      <c r="EXH122" s="95"/>
      <c r="EXI122" s="95"/>
      <c r="EXJ122" s="95"/>
      <c r="EXK122" s="95"/>
      <c r="EXL122" s="95"/>
      <c r="EXM122" s="95"/>
      <c r="EXN122" s="95"/>
      <c r="EXO122" s="95"/>
      <c r="EXP122" s="95"/>
      <c r="EXQ122" s="95"/>
      <c r="EXR122" s="95"/>
      <c r="EXS122" s="95"/>
      <c r="EXT122" s="95"/>
      <c r="EXU122" s="95"/>
      <c r="EXV122" s="95"/>
      <c r="EXW122" s="95"/>
      <c r="EXX122" s="95"/>
      <c r="EXY122" s="95"/>
      <c r="EXZ122" s="95"/>
      <c r="EYA122" s="95"/>
      <c r="EYB122" s="95"/>
      <c r="EYC122" s="95"/>
      <c r="EYD122" s="95"/>
      <c r="EYE122" s="95"/>
      <c r="EYF122" s="95"/>
      <c r="EYG122" s="95"/>
      <c r="EYH122" s="95"/>
      <c r="EYI122" s="95"/>
      <c r="EYJ122" s="95"/>
      <c r="EYK122" s="95"/>
      <c r="EYL122" s="95"/>
      <c r="EYM122" s="95"/>
      <c r="EYN122" s="95"/>
      <c r="EYO122" s="95"/>
      <c r="EYP122" s="95"/>
      <c r="EYQ122" s="95"/>
      <c r="EYR122" s="95"/>
      <c r="EYS122" s="95"/>
      <c r="EYT122" s="95"/>
      <c r="EYU122" s="95"/>
      <c r="EYV122" s="95"/>
      <c r="EYW122" s="95"/>
      <c r="EYX122" s="95"/>
      <c r="EYY122" s="95"/>
      <c r="EYZ122" s="95"/>
      <c r="EZA122" s="95"/>
      <c r="EZB122" s="95"/>
      <c r="EZC122" s="95"/>
      <c r="EZD122" s="95"/>
      <c r="EZE122" s="95"/>
      <c r="EZF122" s="95"/>
      <c r="EZG122" s="95"/>
      <c r="EZH122" s="95"/>
      <c r="EZI122" s="95"/>
      <c r="EZJ122" s="95"/>
      <c r="EZK122" s="95"/>
      <c r="EZL122" s="95"/>
      <c r="EZM122" s="95"/>
      <c r="EZN122" s="95"/>
      <c r="EZO122" s="95"/>
      <c r="EZP122" s="95"/>
      <c r="EZQ122" s="95"/>
      <c r="EZR122" s="95"/>
      <c r="EZS122" s="95"/>
      <c r="EZT122" s="95"/>
      <c r="EZU122" s="95"/>
      <c r="EZV122" s="95"/>
      <c r="EZW122" s="95"/>
      <c r="EZX122" s="95"/>
      <c r="EZY122" s="95"/>
      <c r="EZZ122" s="95"/>
      <c r="FAA122" s="95"/>
      <c r="FAB122" s="95"/>
      <c r="FAC122" s="95"/>
      <c r="FAD122" s="95"/>
      <c r="FAE122" s="95"/>
      <c r="FAF122" s="95"/>
      <c r="FAG122" s="95"/>
      <c r="FAH122" s="95"/>
      <c r="FAI122" s="95"/>
      <c r="FAJ122" s="95"/>
      <c r="FAK122" s="95"/>
      <c r="FAL122" s="95"/>
      <c r="FAM122" s="95"/>
      <c r="FAN122" s="95"/>
      <c r="FAO122" s="95"/>
      <c r="FAP122" s="95"/>
      <c r="FAQ122" s="95"/>
      <c r="FAR122" s="95"/>
      <c r="FAS122" s="95"/>
      <c r="FAT122" s="95"/>
      <c r="FAU122" s="95"/>
      <c r="FAV122" s="95"/>
      <c r="FAW122" s="95"/>
      <c r="FAX122" s="95"/>
      <c r="FAY122" s="95"/>
      <c r="FAZ122" s="95"/>
      <c r="FBA122" s="95"/>
      <c r="FBB122" s="95"/>
      <c r="FBC122" s="95"/>
      <c r="FBD122" s="95"/>
      <c r="FBE122" s="95"/>
      <c r="FBF122" s="95"/>
      <c r="FBG122" s="95"/>
      <c r="FBH122" s="95"/>
      <c r="FBI122" s="95"/>
      <c r="FBJ122" s="95"/>
      <c r="FBK122" s="95"/>
      <c r="FBL122" s="95"/>
      <c r="FBM122" s="95"/>
      <c r="FBN122" s="95"/>
      <c r="FBO122" s="95"/>
      <c r="FBP122" s="95"/>
      <c r="FBQ122" s="95"/>
      <c r="FBR122" s="95"/>
      <c r="FBS122" s="95"/>
      <c r="FBT122" s="95"/>
      <c r="FBU122" s="95"/>
      <c r="FBV122" s="95"/>
      <c r="FBW122" s="95"/>
      <c r="FBX122" s="95"/>
      <c r="FBY122" s="95"/>
      <c r="FBZ122" s="95"/>
      <c r="FCA122" s="95"/>
      <c r="FCB122" s="95"/>
      <c r="FCC122" s="95"/>
      <c r="FCD122" s="95"/>
      <c r="FCE122" s="95"/>
      <c r="FCF122" s="95"/>
      <c r="FCG122" s="95"/>
      <c r="FCH122" s="95"/>
      <c r="FCI122" s="95"/>
      <c r="FCJ122" s="95"/>
      <c r="FCK122" s="95"/>
      <c r="FCL122" s="95"/>
      <c r="FCM122" s="95"/>
      <c r="FCN122" s="95"/>
      <c r="FCO122" s="95"/>
      <c r="FCP122" s="95"/>
      <c r="FCQ122" s="95"/>
      <c r="FCR122" s="95"/>
      <c r="FCS122" s="95"/>
      <c r="FCT122" s="95"/>
      <c r="FCU122" s="95"/>
      <c r="FCV122" s="95"/>
      <c r="FCW122" s="95"/>
      <c r="FCX122" s="95"/>
      <c r="FCY122" s="95"/>
      <c r="FCZ122" s="95"/>
      <c r="FDA122" s="95"/>
      <c r="FDB122" s="95"/>
      <c r="FDC122" s="95"/>
      <c r="FDD122" s="95"/>
      <c r="FDE122" s="95"/>
      <c r="FDF122" s="95"/>
      <c r="FDG122" s="95"/>
      <c r="FDH122" s="95"/>
      <c r="FDI122" s="95"/>
      <c r="FDJ122" s="95"/>
      <c r="FDK122" s="95"/>
      <c r="FDL122" s="95"/>
      <c r="FDM122" s="95"/>
      <c r="FDN122" s="95"/>
      <c r="FDO122" s="95"/>
      <c r="FDP122" s="95"/>
      <c r="FDQ122" s="95"/>
      <c r="FDR122" s="95"/>
      <c r="FDS122" s="95"/>
      <c r="FDT122" s="95"/>
      <c r="FDU122" s="95"/>
      <c r="FDV122" s="95"/>
      <c r="FDW122" s="95"/>
      <c r="FDX122" s="95"/>
      <c r="FDY122" s="95"/>
      <c r="FDZ122" s="95"/>
      <c r="FEA122" s="95"/>
      <c r="FEB122" s="95"/>
      <c r="FEC122" s="95"/>
      <c r="FED122" s="95"/>
      <c r="FEE122" s="95"/>
      <c r="FEF122" s="95"/>
      <c r="FEG122" s="95"/>
      <c r="FEH122" s="95"/>
      <c r="FEI122" s="95"/>
      <c r="FEJ122" s="95"/>
      <c r="FEK122" s="95"/>
      <c r="FEL122" s="95"/>
      <c r="FEM122" s="95"/>
      <c r="FEN122" s="95"/>
      <c r="FEO122" s="95"/>
      <c r="FEP122" s="95"/>
      <c r="FEQ122" s="95"/>
      <c r="FER122" s="95"/>
      <c r="FES122" s="95"/>
      <c r="FET122" s="95"/>
      <c r="FEU122" s="95"/>
      <c r="FEV122" s="95"/>
      <c r="FEW122" s="95"/>
      <c r="FEX122" s="95"/>
      <c r="FEY122" s="95"/>
      <c r="FEZ122" s="95"/>
      <c r="FFA122" s="95"/>
      <c r="FFB122" s="95"/>
      <c r="FFC122" s="95"/>
      <c r="FFD122" s="95"/>
      <c r="FFE122" s="95"/>
      <c r="FFF122" s="95"/>
      <c r="FFG122" s="95"/>
      <c r="FFH122" s="95"/>
      <c r="FFI122" s="95"/>
      <c r="FFJ122" s="95"/>
      <c r="FFK122" s="95"/>
      <c r="FFL122" s="95"/>
      <c r="FFM122" s="95"/>
      <c r="FFN122" s="95"/>
      <c r="FFO122" s="95"/>
      <c r="FFP122" s="95"/>
      <c r="FFQ122" s="95"/>
      <c r="FFR122" s="95"/>
      <c r="FFS122" s="95"/>
      <c r="FFT122" s="95"/>
      <c r="FFU122" s="95"/>
      <c r="FFV122" s="95"/>
      <c r="FFW122" s="95"/>
      <c r="FFX122" s="95"/>
      <c r="FFY122" s="95"/>
      <c r="FFZ122" s="95"/>
      <c r="FGA122" s="95"/>
      <c r="FGB122" s="95"/>
      <c r="FGC122" s="95"/>
      <c r="FGD122" s="95"/>
      <c r="FGE122" s="95"/>
      <c r="FGF122" s="95"/>
      <c r="FGG122" s="95"/>
      <c r="FGH122" s="95"/>
      <c r="FGI122" s="95"/>
      <c r="FGJ122" s="95"/>
      <c r="FGK122" s="95"/>
      <c r="FGL122" s="95"/>
      <c r="FGM122" s="95"/>
      <c r="FGN122" s="95"/>
      <c r="FGO122" s="95"/>
      <c r="FGP122" s="95"/>
      <c r="FGQ122" s="95"/>
      <c r="FGR122" s="95"/>
      <c r="FGS122" s="95"/>
      <c r="FGT122" s="95"/>
      <c r="FGU122" s="95"/>
      <c r="FGV122" s="95"/>
      <c r="FGW122" s="95"/>
      <c r="FGX122" s="95"/>
      <c r="FGY122" s="95"/>
      <c r="FGZ122" s="95"/>
      <c r="FHA122" s="95"/>
      <c r="FHB122" s="95"/>
      <c r="FHC122" s="95"/>
      <c r="FHD122" s="95"/>
      <c r="FHE122" s="95"/>
      <c r="FHF122" s="95"/>
      <c r="FHG122" s="95"/>
      <c r="FHH122" s="95"/>
      <c r="FHI122" s="95"/>
      <c r="FHJ122" s="95"/>
      <c r="FHK122" s="95"/>
      <c r="FHL122" s="95"/>
      <c r="FHM122" s="95"/>
      <c r="FHN122" s="95"/>
      <c r="FHO122" s="95"/>
      <c r="FHP122" s="95"/>
      <c r="FHQ122" s="95"/>
      <c r="FHR122" s="95"/>
      <c r="FHS122" s="95"/>
      <c r="FHT122" s="95"/>
      <c r="FHU122" s="95"/>
      <c r="FHV122" s="95"/>
      <c r="FHW122" s="95"/>
      <c r="FHX122" s="95"/>
      <c r="FHY122" s="95"/>
      <c r="FHZ122" s="95"/>
      <c r="FIA122" s="95"/>
      <c r="FIB122" s="95"/>
      <c r="FIC122" s="95"/>
      <c r="FID122" s="95"/>
      <c r="FIE122" s="95"/>
      <c r="FIF122" s="95"/>
      <c r="FIG122" s="95"/>
      <c r="FIH122" s="95"/>
      <c r="FII122" s="95"/>
      <c r="FIJ122" s="95"/>
      <c r="FIK122" s="95"/>
      <c r="FIL122" s="95"/>
      <c r="FIM122" s="95"/>
      <c r="FIN122" s="95"/>
      <c r="FIO122" s="95"/>
      <c r="FIP122" s="95"/>
      <c r="FIQ122" s="95"/>
      <c r="FIR122" s="95"/>
      <c r="FIS122" s="95"/>
      <c r="FIT122" s="95"/>
      <c r="FIU122" s="95"/>
      <c r="FIV122" s="95"/>
      <c r="FIW122" s="95"/>
      <c r="FIX122" s="95"/>
      <c r="FIY122" s="95"/>
      <c r="FIZ122" s="95"/>
      <c r="FJA122" s="95"/>
      <c r="FJB122" s="95"/>
      <c r="FJC122" s="95"/>
      <c r="FJD122" s="95"/>
      <c r="FJE122" s="95"/>
      <c r="FJF122" s="95"/>
      <c r="FJG122" s="95"/>
      <c r="FJH122" s="95"/>
      <c r="FJI122" s="95"/>
      <c r="FJJ122" s="95"/>
      <c r="FJK122" s="95"/>
      <c r="FJL122" s="95"/>
      <c r="FJM122" s="95"/>
      <c r="FJN122" s="95"/>
      <c r="FJO122" s="95"/>
      <c r="FJP122" s="95"/>
      <c r="FJQ122" s="95"/>
      <c r="FJR122" s="95"/>
      <c r="FJS122" s="95"/>
      <c r="FJT122" s="95"/>
      <c r="FJU122" s="95"/>
      <c r="FJV122" s="95"/>
      <c r="FJW122" s="95"/>
      <c r="FJX122" s="95"/>
      <c r="FJY122" s="95"/>
      <c r="FJZ122" s="95"/>
      <c r="FKA122" s="95"/>
      <c r="FKB122" s="95"/>
      <c r="FKC122" s="95"/>
      <c r="FKD122" s="95"/>
      <c r="FKE122" s="95"/>
      <c r="FKF122" s="95"/>
      <c r="FKG122" s="95"/>
      <c r="FKH122" s="95"/>
      <c r="FKI122" s="95"/>
      <c r="FKJ122" s="95"/>
      <c r="FKK122" s="95"/>
      <c r="FKL122" s="95"/>
      <c r="FKM122" s="95"/>
      <c r="FKN122" s="95"/>
      <c r="FKO122" s="95"/>
      <c r="FKP122" s="95"/>
      <c r="FKQ122" s="95"/>
      <c r="FKR122" s="95"/>
      <c r="FKS122" s="95"/>
      <c r="FKT122" s="95"/>
      <c r="FKU122" s="95"/>
      <c r="FKV122" s="95"/>
      <c r="FKW122" s="95"/>
      <c r="FKX122" s="95"/>
      <c r="FKY122" s="95"/>
      <c r="FKZ122" s="95"/>
      <c r="FLA122" s="95"/>
      <c r="FLB122" s="95"/>
      <c r="FLC122" s="95"/>
      <c r="FLD122" s="95"/>
      <c r="FLE122" s="95"/>
      <c r="FLF122" s="95"/>
      <c r="FLG122" s="95"/>
      <c r="FLH122" s="95"/>
      <c r="FLI122" s="95"/>
      <c r="FLJ122" s="95"/>
      <c r="FLK122" s="95"/>
      <c r="FLL122" s="95"/>
      <c r="FLM122" s="95"/>
      <c r="FLN122" s="95"/>
      <c r="FLO122" s="95"/>
      <c r="FLP122" s="95"/>
      <c r="FLQ122" s="95"/>
      <c r="FLR122" s="95"/>
      <c r="FLS122" s="95"/>
      <c r="FLT122" s="95"/>
      <c r="FLU122" s="95"/>
      <c r="FLV122" s="95"/>
      <c r="FLW122" s="95"/>
      <c r="FLX122" s="95"/>
      <c r="FLY122" s="95"/>
      <c r="FLZ122" s="95"/>
      <c r="FMA122" s="95"/>
      <c r="FMB122" s="95"/>
      <c r="FMC122" s="95"/>
      <c r="FMD122" s="95"/>
      <c r="FME122" s="95"/>
      <c r="FMF122" s="95"/>
      <c r="FMG122" s="95"/>
      <c r="FMH122" s="95"/>
      <c r="FMI122" s="95"/>
      <c r="FMJ122" s="95"/>
      <c r="FMK122" s="95"/>
      <c r="FML122" s="95"/>
      <c r="FMM122" s="95"/>
      <c r="FMN122" s="95"/>
      <c r="FMO122" s="95"/>
      <c r="FMP122" s="95"/>
      <c r="FMQ122" s="95"/>
      <c r="FMR122" s="95"/>
      <c r="FMS122" s="95"/>
      <c r="FMT122" s="95"/>
      <c r="FMU122" s="95"/>
      <c r="FMV122" s="95"/>
      <c r="FMW122" s="95"/>
      <c r="FMX122" s="95"/>
      <c r="FMY122" s="95"/>
      <c r="FMZ122" s="95"/>
      <c r="FNA122" s="95"/>
      <c r="FNB122" s="95"/>
      <c r="FNC122" s="95"/>
      <c r="FND122" s="95"/>
      <c r="FNE122" s="95"/>
      <c r="FNF122" s="95"/>
      <c r="FNG122" s="95"/>
      <c r="FNH122" s="95"/>
      <c r="FNI122" s="95"/>
      <c r="FNJ122" s="95"/>
      <c r="FNK122" s="95"/>
      <c r="FNL122" s="95"/>
      <c r="FNM122" s="95"/>
      <c r="FNN122" s="95"/>
      <c r="FNO122" s="95"/>
      <c r="FNP122" s="95"/>
      <c r="FNQ122" s="95"/>
      <c r="FNR122" s="95"/>
      <c r="FNS122" s="95"/>
      <c r="FNT122" s="95"/>
      <c r="FNU122" s="95"/>
      <c r="FNV122" s="95"/>
      <c r="FNW122" s="95"/>
      <c r="FNX122" s="95"/>
      <c r="FNY122" s="95"/>
      <c r="FNZ122" s="95"/>
      <c r="FOA122" s="95"/>
      <c r="FOB122" s="95"/>
      <c r="FOC122" s="95"/>
      <c r="FOD122" s="95"/>
      <c r="FOE122" s="95"/>
      <c r="FOF122" s="95"/>
      <c r="FOG122" s="95"/>
      <c r="FOH122" s="95"/>
      <c r="FOI122" s="95"/>
      <c r="FOJ122" s="95"/>
      <c r="FOK122" s="95"/>
      <c r="FOL122" s="95"/>
      <c r="FOM122" s="95"/>
      <c r="FON122" s="95"/>
      <c r="FOO122" s="95"/>
      <c r="FOP122" s="95"/>
      <c r="FOQ122" s="95"/>
      <c r="FOR122" s="95"/>
      <c r="FOS122" s="95"/>
      <c r="FOT122" s="95"/>
      <c r="FOU122" s="95"/>
      <c r="FOV122" s="95"/>
      <c r="FOW122" s="95"/>
      <c r="FOX122" s="95"/>
      <c r="FOY122" s="95"/>
      <c r="FOZ122" s="95"/>
      <c r="FPA122" s="95"/>
      <c r="FPB122" s="95"/>
      <c r="FPC122" s="95"/>
      <c r="FPD122" s="95"/>
      <c r="FPE122" s="95"/>
      <c r="FPF122" s="95"/>
      <c r="FPG122" s="95"/>
      <c r="FPH122" s="95"/>
      <c r="FPI122" s="95"/>
      <c r="FPJ122" s="95"/>
      <c r="FPK122" s="95"/>
      <c r="FPL122" s="95"/>
      <c r="FPM122" s="95"/>
      <c r="FPN122" s="95"/>
      <c r="FPO122" s="95"/>
      <c r="FPP122" s="95"/>
      <c r="FPQ122" s="95"/>
      <c r="FPR122" s="95"/>
      <c r="FPS122" s="95"/>
      <c r="FPT122" s="95"/>
      <c r="FPU122" s="95"/>
      <c r="FPV122" s="95"/>
      <c r="FPW122" s="95"/>
      <c r="FPX122" s="95"/>
      <c r="FPY122" s="95"/>
      <c r="FPZ122" s="95"/>
      <c r="FQA122" s="95"/>
      <c r="FQB122" s="95"/>
      <c r="FQC122" s="95"/>
      <c r="FQD122" s="95"/>
      <c r="FQE122" s="95"/>
      <c r="FQF122" s="95"/>
      <c r="FQG122" s="95"/>
      <c r="FQH122" s="95"/>
      <c r="FQI122" s="95"/>
      <c r="FQJ122" s="95"/>
      <c r="FQK122" s="95"/>
      <c r="FQL122" s="95"/>
      <c r="FQM122" s="95"/>
      <c r="FQN122" s="95"/>
      <c r="FQO122" s="95"/>
      <c r="FQP122" s="95"/>
      <c r="FQQ122" s="95"/>
      <c r="FQR122" s="95"/>
      <c r="FQS122" s="95"/>
      <c r="FQT122" s="95"/>
      <c r="FQU122" s="95"/>
      <c r="FQV122" s="95"/>
      <c r="FQW122" s="95"/>
      <c r="FQX122" s="95"/>
      <c r="FQY122" s="95"/>
      <c r="FQZ122" s="95"/>
      <c r="FRA122" s="95"/>
      <c r="FRB122" s="95"/>
      <c r="FRC122" s="95"/>
      <c r="FRD122" s="95"/>
      <c r="FRE122" s="95"/>
      <c r="FRF122" s="95"/>
      <c r="FRG122" s="95"/>
      <c r="FRH122" s="95"/>
      <c r="FRI122" s="95"/>
      <c r="FRJ122" s="95"/>
      <c r="FRK122" s="95"/>
      <c r="FRL122" s="95"/>
      <c r="FRM122" s="95"/>
      <c r="FRN122" s="95"/>
      <c r="FRO122" s="95"/>
      <c r="FRP122" s="95"/>
      <c r="FRQ122" s="95"/>
      <c r="FRR122" s="95"/>
      <c r="FRS122" s="95"/>
      <c r="FRT122" s="95"/>
      <c r="FRU122" s="95"/>
      <c r="FRV122" s="95"/>
      <c r="FRW122" s="95"/>
      <c r="FRX122" s="95"/>
      <c r="FRY122" s="95"/>
      <c r="FRZ122" s="95"/>
      <c r="FSA122" s="95"/>
      <c r="FSB122" s="95"/>
      <c r="FSC122" s="95"/>
      <c r="FSD122" s="95"/>
      <c r="FSE122" s="95"/>
      <c r="FSF122" s="95"/>
      <c r="FSG122" s="95"/>
      <c r="FSH122" s="95"/>
      <c r="FSI122" s="95"/>
      <c r="FSJ122" s="95"/>
      <c r="FSK122" s="95"/>
      <c r="FSL122" s="95"/>
      <c r="FSM122" s="95"/>
      <c r="FSN122" s="95"/>
      <c r="FSO122" s="95"/>
      <c r="FSP122" s="95"/>
      <c r="FSQ122" s="95"/>
      <c r="FSR122" s="95"/>
      <c r="FSS122" s="95"/>
      <c r="FST122" s="95"/>
      <c r="FSU122" s="95"/>
      <c r="FSV122" s="95"/>
      <c r="FSW122" s="95"/>
      <c r="FSX122" s="95"/>
      <c r="FSY122" s="95"/>
      <c r="FSZ122" s="95"/>
      <c r="FTA122" s="95"/>
      <c r="FTB122" s="95"/>
      <c r="FTC122" s="95"/>
      <c r="FTD122" s="95"/>
      <c r="FTE122" s="95"/>
      <c r="FTF122" s="95"/>
      <c r="FTG122" s="95"/>
      <c r="FTH122" s="95"/>
      <c r="FTI122" s="95"/>
      <c r="FTJ122" s="95"/>
      <c r="FTK122" s="95"/>
      <c r="FTL122" s="95"/>
      <c r="FTM122" s="95"/>
      <c r="FTN122" s="95"/>
      <c r="FTO122" s="95"/>
      <c r="FTP122" s="95"/>
      <c r="FTQ122" s="95"/>
      <c r="FTR122" s="95"/>
      <c r="FTS122" s="95"/>
      <c r="FTT122" s="95"/>
      <c r="FTU122" s="95"/>
      <c r="FTV122" s="95"/>
      <c r="FTW122" s="95"/>
      <c r="FTX122" s="95"/>
      <c r="FTY122" s="95"/>
      <c r="FTZ122" s="95"/>
      <c r="FUA122" s="95"/>
      <c r="FUB122" s="95"/>
      <c r="FUC122" s="95"/>
      <c r="FUD122" s="95"/>
      <c r="FUE122" s="95"/>
      <c r="FUF122" s="95"/>
      <c r="FUG122" s="95"/>
      <c r="FUH122" s="95"/>
      <c r="FUI122" s="95"/>
      <c r="FUJ122" s="95"/>
      <c r="FUK122" s="95"/>
      <c r="FUL122" s="95"/>
      <c r="FUM122" s="95"/>
      <c r="FUN122" s="95"/>
      <c r="FUO122" s="95"/>
      <c r="FUP122" s="95"/>
      <c r="FUQ122" s="95"/>
      <c r="FUR122" s="95"/>
      <c r="FUS122" s="95"/>
      <c r="FUT122" s="95"/>
      <c r="FUU122" s="95"/>
      <c r="FUV122" s="95"/>
      <c r="FUW122" s="95"/>
      <c r="FUX122" s="95"/>
      <c r="FUY122" s="95"/>
      <c r="FUZ122" s="95"/>
      <c r="FVA122" s="95"/>
      <c r="FVB122" s="95"/>
      <c r="FVC122" s="95"/>
      <c r="FVD122" s="95"/>
      <c r="FVE122" s="95"/>
      <c r="FVF122" s="95"/>
      <c r="FVG122" s="95"/>
      <c r="FVH122" s="95"/>
      <c r="FVI122" s="95"/>
      <c r="FVJ122" s="95"/>
      <c r="FVK122" s="95"/>
      <c r="FVL122" s="95"/>
      <c r="FVM122" s="95"/>
      <c r="FVN122" s="95"/>
      <c r="FVO122" s="95"/>
      <c r="FVP122" s="95"/>
      <c r="FVQ122" s="95"/>
      <c r="FVR122" s="95"/>
      <c r="FVS122" s="95"/>
      <c r="FVT122" s="95"/>
      <c r="FVU122" s="95"/>
      <c r="FVV122" s="95"/>
      <c r="FVW122" s="95"/>
      <c r="FVX122" s="95"/>
      <c r="FVY122" s="95"/>
      <c r="FVZ122" s="95"/>
      <c r="FWA122" s="95"/>
      <c r="FWB122" s="95"/>
      <c r="FWC122" s="95"/>
      <c r="FWD122" s="95"/>
      <c r="FWE122" s="95"/>
      <c r="FWF122" s="95"/>
      <c r="FWG122" s="95"/>
      <c r="FWH122" s="95"/>
      <c r="FWI122" s="95"/>
      <c r="FWJ122" s="95"/>
      <c r="FWK122" s="95"/>
      <c r="FWL122" s="95"/>
      <c r="FWM122" s="95"/>
      <c r="FWN122" s="95"/>
      <c r="FWO122" s="95"/>
      <c r="FWP122" s="95"/>
      <c r="FWQ122" s="95"/>
      <c r="FWR122" s="95"/>
      <c r="FWS122" s="95"/>
      <c r="FWT122" s="95"/>
      <c r="FWU122" s="95"/>
      <c r="FWV122" s="95"/>
      <c r="FWW122" s="95"/>
      <c r="FWX122" s="95"/>
      <c r="FWY122" s="95"/>
      <c r="FWZ122" s="95"/>
      <c r="FXA122" s="95"/>
      <c r="FXB122" s="95"/>
      <c r="FXC122" s="95"/>
      <c r="FXD122" s="95"/>
      <c r="FXE122" s="95"/>
      <c r="FXF122" s="95"/>
      <c r="FXG122" s="95"/>
      <c r="FXH122" s="95"/>
      <c r="FXI122" s="95"/>
      <c r="FXJ122" s="95"/>
      <c r="FXK122" s="95"/>
      <c r="FXL122" s="95"/>
      <c r="FXM122" s="95"/>
      <c r="FXN122" s="95"/>
      <c r="FXO122" s="95"/>
      <c r="FXP122" s="95"/>
      <c r="FXQ122" s="95"/>
      <c r="FXR122" s="95"/>
      <c r="FXS122" s="95"/>
      <c r="FXT122" s="95"/>
      <c r="FXU122" s="95"/>
      <c r="FXV122" s="95"/>
      <c r="FXW122" s="95"/>
      <c r="FXX122" s="95"/>
      <c r="FXY122" s="95"/>
      <c r="FXZ122" s="95"/>
      <c r="FYA122" s="95"/>
      <c r="FYB122" s="95"/>
      <c r="FYC122" s="95"/>
      <c r="FYD122" s="95"/>
      <c r="FYE122" s="95"/>
      <c r="FYF122" s="95"/>
      <c r="FYG122" s="95"/>
      <c r="FYH122" s="95"/>
      <c r="FYI122" s="95"/>
      <c r="FYJ122" s="95"/>
      <c r="FYK122" s="95"/>
      <c r="FYL122" s="95"/>
      <c r="FYM122" s="95"/>
      <c r="FYN122" s="95"/>
      <c r="FYO122" s="95"/>
      <c r="FYP122" s="95"/>
      <c r="FYQ122" s="95"/>
      <c r="FYR122" s="95"/>
      <c r="FYS122" s="95"/>
      <c r="FYT122" s="95"/>
      <c r="FYU122" s="95"/>
      <c r="FYV122" s="95"/>
      <c r="FYW122" s="95"/>
      <c r="FYX122" s="95"/>
      <c r="FYY122" s="95"/>
      <c r="FYZ122" s="95"/>
      <c r="FZA122" s="95"/>
      <c r="FZB122" s="95"/>
      <c r="FZC122" s="95"/>
      <c r="FZD122" s="95"/>
      <c r="FZE122" s="95"/>
      <c r="FZF122" s="95"/>
      <c r="FZG122" s="95"/>
      <c r="FZH122" s="95"/>
      <c r="FZI122" s="95"/>
      <c r="FZJ122" s="95"/>
      <c r="FZK122" s="95"/>
      <c r="FZL122" s="95"/>
      <c r="FZM122" s="95"/>
      <c r="FZN122" s="95"/>
      <c r="FZO122" s="95"/>
      <c r="FZP122" s="95"/>
      <c r="FZQ122" s="95"/>
      <c r="FZR122" s="95"/>
      <c r="FZS122" s="95"/>
      <c r="FZT122" s="95"/>
      <c r="FZU122" s="95"/>
      <c r="FZV122" s="95"/>
      <c r="FZW122" s="95"/>
      <c r="FZX122" s="95"/>
      <c r="FZY122" s="95"/>
      <c r="FZZ122" s="95"/>
      <c r="GAA122" s="95"/>
      <c r="GAB122" s="95"/>
      <c r="GAC122" s="95"/>
      <c r="GAD122" s="95"/>
      <c r="GAE122" s="95"/>
      <c r="GAF122" s="95"/>
      <c r="GAG122" s="95"/>
      <c r="GAH122" s="95"/>
      <c r="GAI122" s="95"/>
      <c r="GAJ122" s="95"/>
      <c r="GAK122" s="95"/>
      <c r="GAL122" s="95"/>
      <c r="GAM122" s="95"/>
      <c r="GAN122" s="95"/>
      <c r="GAO122" s="95"/>
      <c r="GAP122" s="95"/>
      <c r="GAQ122" s="95"/>
      <c r="GAR122" s="95"/>
      <c r="GAS122" s="95"/>
      <c r="GAT122" s="95"/>
      <c r="GAU122" s="95"/>
      <c r="GAV122" s="95"/>
      <c r="GAW122" s="95"/>
      <c r="GAX122" s="95"/>
      <c r="GAY122" s="95"/>
      <c r="GAZ122" s="95"/>
      <c r="GBA122" s="95"/>
      <c r="GBB122" s="95"/>
      <c r="GBC122" s="95"/>
      <c r="GBD122" s="95"/>
      <c r="GBE122" s="95"/>
      <c r="GBF122" s="95"/>
      <c r="GBG122" s="95"/>
      <c r="GBH122" s="95"/>
      <c r="GBI122" s="95"/>
      <c r="GBJ122" s="95"/>
      <c r="GBK122" s="95"/>
      <c r="GBL122" s="95"/>
      <c r="GBM122" s="95"/>
      <c r="GBN122" s="95"/>
      <c r="GBO122" s="95"/>
      <c r="GBP122" s="95"/>
      <c r="GBQ122" s="95"/>
      <c r="GBR122" s="95"/>
      <c r="GBS122" s="95"/>
      <c r="GBT122" s="95"/>
      <c r="GBU122" s="95"/>
      <c r="GBV122" s="95"/>
      <c r="GBW122" s="95"/>
      <c r="GBX122" s="95"/>
      <c r="GBY122" s="95"/>
      <c r="GBZ122" s="95"/>
      <c r="GCA122" s="95"/>
      <c r="GCB122" s="95"/>
      <c r="GCC122" s="95"/>
      <c r="GCD122" s="95"/>
      <c r="GCE122" s="95"/>
      <c r="GCF122" s="95"/>
      <c r="GCG122" s="95"/>
      <c r="GCH122" s="95"/>
      <c r="GCI122" s="95"/>
      <c r="GCJ122" s="95"/>
      <c r="GCK122" s="95"/>
      <c r="GCL122" s="95"/>
      <c r="GCM122" s="95"/>
      <c r="GCN122" s="95"/>
      <c r="GCO122" s="95"/>
      <c r="GCP122" s="95"/>
      <c r="GCQ122" s="95"/>
      <c r="GCR122" s="95"/>
      <c r="GCS122" s="95"/>
      <c r="GCT122" s="95"/>
      <c r="GCU122" s="95"/>
      <c r="GCV122" s="95"/>
      <c r="GCW122" s="95"/>
      <c r="GCX122" s="95"/>
      <c r="GCY122" s="95"/>
      <c r="GCZ122" s="95"/>
      <c r="GDA122" s="95"/>
      <c r="GDB122" s="95"/>
      <c r="GDC122" s="95"/>
      <c r="GDD122" s="95"/>
      <c r="GDE122" s="95"/>
      <c r="GDF122" s="95"/>
      <c r="GDG122" s="95"/>
      <c r="GDH122" s="95"/>
      <c r="GDI122" s="95"/>
      <c r="GDJ122" s="95"/>
      <c r="GDK122" s="95"/>
      <c r="GDL122" s="95"/>
      <c r="GDM122" s="95"/>
      <c r="GDN122" s="95"/>
      <c r="GDO122" s="95"/>
      <c r="GDP122" s="95"/>
      <c r="GDQ122" s="95"/>
      <c r="GDR122" s="95"/>
      <c r="GDS122" s="95"/>
      <c r="GDT122" s="95"/>
      <c r="GDU122" s="95"/>
      <c r="GDV122" s="95"/>
      <c r="GDW122" s="95"/>
      <c r="GDX122" s="95"/>
      <c r="GDY122" s="95"/>
      <c r="GDZ122" s="95"/>
      <c r="GEA122" s="95"/>
      <c r="GEB122" s="95"/>
      <c r="GEC122" s="95"/>
      <c r="GED122" s="95"/>
      <c r="GEE122" s="95"/>
      <c r="GEF122" s="95"/>
      <c r="GEG122" s="95"/>
      <c r="GEH122" s="95"/>
      <c r="GEI122" s="95"/>
      <c r="GEJ122" s="95"/>
      <c r="GEK122" s="95"/>
      <c r="GEL122" s="95"/>
      <c r="GEM122" s="95"/>
      <c r="GEN122" s="95"/>
      <c r="GEO122" s="95"/>
      <c r="GEP122" s="95"/>
      <c r="GEQ122" s="95"/>
      <c r="GER122" s="95"/>
      <c r="GES122" s="95"/>
      <c r="GET122" s="95"/>
      <c r="GEU122" s="95"/>
      <c r="GEV122" s="95"/>
      <c r="GEW122" s="95"/>
      <c r="GEX122" s="95"/>
      <c r="GEY122" s="95"/>
      <c r="GEZ122" s="95"/>
      <c r="GFA122" s="95"/>
      <c r="GFB122" s="95"/>
      <c r="GFC122" s="95"/>
      <c r="GFD122" s="95"/>
      <c r="GFE122" s="95"/>
      <c r="GFF122" s="95"/>
      <c r="GFG122" s="95"/>
      <c r="GFH122" s="95"/>
      <c r="GFI122" s="95"/>
      <c r="GFJ122" s="95"/>
      <c r="GFK122" s="95"/>
      <c r="GFL122" s="95"/>
      <c r="GFM122" s="95"/>
      <c r="GFN122" s="95"/>
      <c r="GFO122" s="95"/>
      <c r="GFP122" s="95"/>
      <c r="GFQ122" s="95"/>
      <c r="GFR122" s="95"/>
      <c r="GFS122" s="95"/>
      <c r="GFT122" s="95"/>
      <c r="GFU122" s="95"/>
      <c r="GFV122" s="95"/>
      <c r="GFW122" s="95"/>
      <c r="GFX122" s="95"/>
      <c r="GFY122" s="95"/>
      <c r="GFZ122" s="95"/>
      <c r="GGA122" s="95"/>
      <c r="GGB122" s="95"/>
      <c r="GGC122" s="95"/>
      <c r="GGD122" s="95"/>
      <c r="GGE122" s="95"/>
      <c r="GGF122" s="95"/>
      <c r="GGG122" s="95"/>
      <c r="GGH122" s="95"/>
      <c r="GGI122" s="95"/>
      <c r="GGJ122" s="95"/>
      <c r="GGK122" s="95"/>
      <c r="GGL122" s="95"/>
      <c r="GGM122" s="95"/>
      <c r="GGN122" s="95"/>
      <c r="GGO122" s="95"/>
      <c r="GGP122" s="95"/>
      <c r="GGQ122" s="95"/>
      <c r="GGR122" s="95"/>
      <c r="GGS122" s="95"/>
      <c r="GGT122" s="95"/>
      <c r="GGU122" s="95"/>
      <c r="GGV122" s="95"/>
      <c r="GGW122" s="95"/>
      <c r="GGX122" s="95"/>
      <c r="GGY122" s="95"/>
      <c r="GGZ122" s="95"/>
      <c r="GHA122" s="95"/>
      <c r="GHB122" s="95"/>
      <c r="GHC122" s="95"/>
      <c r="GHD122" s="95"/>
      <c r="GHE122" s="95"/>
      <c r="GHF122" s="95"/>
      <c r="GHG122" s="95"/>
      <c r="GHH122" s="95"/>
      <c r="GHI122" s="95"/>
      <c r="GHJ122" s="95"/>
      <c r="GHK122" s="95"/>
      <c r="GHL122" s="95"/>
      <c r="GHM122" s="95"/>
      <c r="GHN122" s="95"/>
      <c r="GHO122" s="95"/>
      <c r="GHP122" s="95"/>
      <c r="GHQ122" s="95"/>
      <c r="GHR122" s="95"/>
      <c r="GHS122" s="95"/>
      <c r="GHT122" s="95"/>
      <c r="GHU122" s="95"/>
      <c r="GHV122" s="95"/>
      <c r="GHW122" s="95"/>
      <c r="GHX122" s="95"/>
      <c r="GHY122" s="95"/>
      <c r="GHZ122" s="95"/>
      <c r="GIA122" s="95"/>
      <c r="GIB122" s="95"/>
      <c r="GIC122" s="95"/>
      <c r="GID122" s="95"/>
      <c r="GIE122" s="95"/>
      <c r="GIF122" s="95"/>
      <c r="GIG122" s="95"/>
      <c r="GIH122" s="95"/>
      <c r="GII122" s="95"/>
      <c r="GIJ122" s="95"/>
      <c r="GIK122" s="95"/>
      <c r="GIL122" s="95"/>
      <c r="GIM122" s="95"/>
      <c r="GIN122" s="95"/>
      <c r="GIO122" s="95"/>
      <c r="GIP122" s="95"/>
      <c r="GIQ122" s="95"/>
      <c r="GIR122" s="95"/>
      <c r="GIS122" s="95"/>
      <c r="GIT122" s="95"/>
      <c r="GIU122" s="95"/>
      <c r="GIV122" s="95"/>
      <c r="GIW122" s="95"/>
      <c r="GIX122" s="95"/>
      <c r="GIY122" s="95"/>
      <c r="GIZ122" s="95"/>
      <c r="GJA122" s="95"/>
      <c r="GJB122" s="95"/>
      <c r="GJC122" s="95"/>
      <c r="GJD122" s="95"/>
      <c r="GJE122" s="95"/>
      <c r="GJF122" s="95"/>
      <c r="GJG122" s="95"/>
      <c r="GJH122" s="95"/>
      <c r="GJI122" s="95"/>
      <c r="GJJ122" s="95"/>
      <c r="GJK122" s="95"/>
      <c r="GJL122" s="95"/>
      <c r="GJM122" s="95"/>
      <c r="GJN122" s="95"/>
      <c r="GJO122" s="95"/>
      <c r="GJP122" s="95"/>
      <c r="GJQ122" s="95"/>
      <c r="GJR122" s="95"/>
      <c r="GJS122" s="95"/>
      <c r="GJT122" s="95"/>
      <c r="GJU122" s="95"/>
      <c r="GJV122" s="95"/>
      <c r="GJW122" s="95"/>
      <c r="GJX122" s="95"/>
      <c r="GJY122" s="95"/>
      <c r="GJZ122" s="95"/>
      <c r="GKA122" s="95"/>
      <c r="GKB122" s="95"/>
      <c r="GKC122" s="95"/>
      <c r="GKD122" s="95"/>
      <c r="GKE122" s="95"/>
      <c r="GKF122" s="95"/>
      <c r="GKG122" s="95"/>
      <c r="GKH122" s="95"/>
      <c r="GKI122" s="95"/>
      <c r="GKJ122" s="95"/>
      <c r="GKK122" s="95"/>
      <c r="GKL122" s="95"/>
      <c r="GKM122" s="95"/>
      <c r="GKN122" s="95"/>
      <c r="GKO122" s="95"/>
      <c r="GKP122" s="95"/>
      <c r="GKQ122" s="95"/>
      <c r="GKR122" s="95"/>
      <c r="GKS122" s="95"/>
      <c r="GKT122" s="95"/>
      <c r="GKU122" s="95"/>
      <c r="GKV122" s="95"/>
      <c r="GKW122" s="95"/>
      <c r="GKX122" s="95"/>
      <c r="GKY122" s="95"/>
      <c r="GKZ122" s="95"/>
      <c r="GLA122" s="95"/>
      <c r="GLB122" s="95"/>
      <c r="GLC122" s="95"/>
      <c r="GLD122" s="95"/>
      <c r="GLE122" s="95"/>
      <c r="GLF122" s="95"/>
      <c r="GLG122" s="95"/>
      <c r="GLH122" s="95"/>
      <c r="GLI122" s="95"/>
      <c r="GLJ122" s="95"/>
      <c r="GLK122" s="95"/>
      <c r="GLL122" s="95"/>
      <c r="GLM122" s="95"/>
      <c r="GLN122" s="95"/>
      <c r="GLO122" s="95"/>
      <c r="GLP122" s="95"/>
      <c r="GLQ122" s="95"/>
      <c r="GLR122" s="95"/>
      <c r="GLS122" s="95"/>
      <c r="GLT122" s="95"/>
      <c r="GLU122" s="95"/>
      <c r="GLV122" s="95"/>
      <c r="GLW122" s="95"/>
      <c r="GLX122" s="95"/>
      <c r="GLY122" s="95"/>
      <c r="GLZ122" s="95"/>
      <c r="GMA122" s="95"/>
      <c r="GMB122" s="95"/>
      <c r="GMC122" s="95"/>
      <c r="GMD122" s="95"/>
      <c r="GME122" s="95"/>
      <c r="GMF122" s="95"/>
      <c r="GMG122" s="95"/>
      <c r="GMH122" s="95"/>
      <c r="GMI122" s="95"/>
      <c r="GMJ122" s="95"/>
      <c r="GMK122" s="95"/>
      <c r="GML122" s="95"/>
      <c r="GMM122" s="95"/>
      <c r="GMN122" s="95"/>
      <c r="GMO122" s="95"/>
      <c r="GMP122" s="95"/>
      <c r="GMQ122" s="95"/>
      <c r="GMR122" s="95"/>
      <c r="GMS122" s="95"/>
      <c r="GMT122" s="95"/>
      <c r="GMU122" s="95"/>
      <c r="GMV122" s="95"/>
      <c r="GMW122" s="95"/>
      <c r="GMX122" s="95"/>
      <c r="GMY122" s="95"/>
      <c r="GMZ122" s="95"/>
      <c r="GNA122" s="95"/>
      <c r="GNB122" s="95"/>
      <c r="GNC122" s="95"/>
      <c r="GND122" s="95"/>
      <c r="GNE122" s="95"/>
      <c r="GNF122" s="95"/>
      <c r="GNG122" s="95"/>
      <c r="GNH122" s="95"/>
      <c r="GNI122" s="95"/>
      <c r="GNJ122" s="95"/>
      <c r="GNK122" s="95"/>
      <c r="GNL122" s="95"/>
      <c r="GNM122" s="95"/>
      <c r="GNN122" s="95"/>
      <c r="GNO122" s="95"/>
      <c r="GNP122" s="95"/>
      <c r="GNQ122" s="95"/>
      <c r="GNR122" s="95"/>
      <c r="GNS122" s="95"/>
      <c r="GNT122" s="95"/>
      <c r="GNU122" s="95"/>
      <c r="GNV122" s="95"/>
      <c r="GNW122" s="95"/>
      <c r="GNX122" s="95"/>
      <c r="GNY122" s="95"/>
      <c r="GNZ122" s="95"/>
      <c r="GOA122" s="95"/>
      <c r="GOB122" s="95"/>
      <c r="GOC122" s="95"/>
      <c r="GOD122" s="95"/>
      <c r="GOE122" s="95"/>
      <c r="GOF122" s="95"/>
      <c r="GOG122" s="95"/>
      <c r="GOH122" s="95"/>
      <c r="GOI122" s="95"/>
      <c r="GOJ122" s="95"/>
      <c r="GOK122" s="95"/>
      <c r="GOL122" s="95"/>
      <c r="GOM122" s="95"/>
      <c r="GON122" s="95"/>
      <c r="GOO122" s="95"/>
      <c r="GOP122" s="95"/>
      <c r="GOQ122" s="95"/>
      <c r="GOR122" s="95"/>
      <c r="GOS122" s="95"/>
      <c r="GOT122" s="95"/>
      <c r="GOU122" s="95"/>
      <c r="GOV122" s="95"/>
      <c r="GOW122" s="95"/>
      <c r="GOX122" s="95"/>
      <c r="GOY122" s="95"/>
      <c r="GOZ122" s="95"/>
      <c r="GPA122" s="95"/>
      <c r="GPB122" s="95"/>
      <c r="GPC122" s="95"/>
      <c r="GPD122" s="95"/>
      <c r="GPE122" s="95"/>
      <c r="GPF122" s="95"/>
      <c r="GPG122" s="95"/>
      <c r="GPH122" s="95"/>
      <c r="GPI122" s="95"/>
      <c r="GPJ122" s="95"/>
      <c r="GPK122" s="95"/>
      <c r="GPL122" s="95"/>
      <c r="GPM122" s="95"/>
      <c r="GPN122" s="95"/>
      <c r="GPO122" s="95"/>
      <c r="GPP122" s="95"/>
      <c r="GPQ122" s="95"/>
      <c r="GPR122" s="95"/>
      <c r="GPS122" s="95"/>
      <c r="GPT122" s="95"/>
      <c r="GPU122" s="95"/>
      <c r="GPV122" s="95"/>
      <c r="GPW122" s="95"/>
      <c r="GPX122" s="95"/>
      <c r="GPY122" s="95"/>
      <c r="GPZ122" s="95"/>
      <c r="GQA122" s="95"/>
      <c r="GQB122" s="95"/>
      <c r="GQC122" s="95"/>
      <c r="GQD122" s="95"/>
      <c r="GQE122" s="95"/>
      <c r="GQF122" s="95"/>
      <c r="GQG122" s="95"/>
      <c r="GQH122" s="95"/>
      <c r="GQI122" s="95"/>
      <c r="GQJ122" s="95"/>
      <c r="GQK122" s="95"/>
      <c r="GQL122" s="95"/>
      <c r="GQM122" s="95"/>
      <c r="GQN122" s="95"/>
      <c r="GQO122" s="95"/>
      <c r="GQP122" s="95"/>
      <c r="GQQ122" s="95"/>
      <c r="GQR122" s="95"/>
      <c r="GQS122" s="95"/>
      <c r="GQT122" s="95"/>
      <c r="GQU122" s="95"/>
      <c r="GQV122" s="95"/>
      <c r="GQW122" s="95"/>
      <c r="GQX122" s="95"/>
      <c r="GQY122" s="95"/>
      <c r="GQZ122" s="95"/>
      <c r="GRA122" s="95"/>
      <c r="GRB122" s="95"/>
      <c r="GRC122" s="95"/>
      <c r="GRD122" s="95"/>
      <c r="GRE122" s="95"/>
      <c r="GRF122" s="95"/>
      <c r="GRG122" s="95"/>
      <c r="GRH122" s="95"/>
      <c r="GRI122" s="95"/>
      <c r="GRJ122" s="95"/>
      <c r="GRK122" s="95"/>
      <c r="GRL122" s="95"/>
      <c r="GRM122" s="95"/>
      <c r="GRN122" s="95"/>
      <c r="GRO122" s="95"/>
      <c r="GRP122" s="95"/>
      <c r="GRQ122" s="95"/>
      <c r="GRR122" s="95"/>
      <c r="GRS122" s="95"/>
      <c r="GRT122" s="95"/>
      <c r="GRU122" s="95"/>
      <c r="GRV122" s="95"/>
      <c r="GRW122" s="95"/>
      <c r="GRX122" s="95"/>
      <c r="GRY122" s="95"/>
      <c r="GRZ122" s="95"/>
      <c r="GSA122" s="95"/>
      <c r="GSB122" s="95"/>
      <c r="GSC122" s="95"/>
      <c r="GSD122" s="95"/>
      <c r="GSE122" s="95"/>
      <c r="GSF122" s="95"/>
      <c r="GSG122" s="95"/>
      <c r="GSH122" s="95"/>
      <c r="GSI122" s="95"/>
      <c r="GSJ122" s="95"/>
      <c r="GSK122" s="95"/>
      <c r="GSL122" s="95"/>
      <c r="GSM122" s="95"/>
      <c r="GSN122" s="95"/>
      <c r="GSO122" s="95"/>
      <c r="GSP122" s="95"/>
      <c r="GSQ122" s="95"/>
      <c r="GSR122" s="95"/>
      <c r="GSS122" s="95"/>
      <c r="GST122" s="95"/>
      <c r="GSU122" s="95"/>
      <c r="GSV122" s="95"/>
      <c r="GSW122" s="95"/>
      <c r="GSX122" s="95"/>
      <c r="GSY122" s="95"/>
      <c r="GSZ122" s="95"/>
      <c r="GTA122" s="95"/>
      <c r="GTB122" s="95"/>
      <c r="GTC122" s="95"/>
      <c r="GTD122" s="95"/>
      <c r="GTE122" s="95"/>
      <c r="GTF122" s="95"/>
      <c r="GTG122" s="95"/>
      <c r="GTH122" s="95"/>
      <c r="GTI122" s="95"/>
      <c r="GTJ122" s="95"/>
      <c r="GTK122" s="95"/>
      <c r="GTL122" s="95"/>
      <c r="GTM122" s="95"/>
      <c r="GTN122" s="95"/>
      <c r="GTO122" s="95"/>
      <c r="GTP122" s="95"/>
      <c r="GTQ122" s="95"/>
      <c r="GTR122" s="95"/>
      <c r="GTS122" s="95"/>
      <c r="GTT122" s="95"/>
      <c r="GTU122" s="95"/>
      <c r="GTV122" s="95"/>
      <c r="GTW122" s="95"/>
      <c r="GTX122" s="95"/>
      <c r="GTY122" s="95"/>
      <c r="GTZ122" s="95"/>
      <c r="GUA122" s="95"/>
      <c r="GUB122" s="95"/>
      <c r="GUC122" s="95"/>
      <c r="GUD122" s="95"/>
      <c r="GUE122" s="95"/>
      <c r="GUF122" s="95"/>
      <c r="GUG122" s="95"/>
      <c r="GUH122" s="95"/>
      <c r="GUI122" s="95"/>
      <c r="GUJ122" s="95"/>
      <c r="GUK122" s="95"/>
      <c r="GUL122" s="95"/>
      <c r="GUM122" s="95"/>
      <c r="GUN122" s="95"/>
      <c r="GUO122" s="95"/>
      <c r="GUP122" s="95"/>
      <c r="GUQ122" s="95"/>
      <c r="GUR122" s="95"/>
      <c r="GUS122" s="95"/>
      <c r="GUT122" s="95"/>
      <c r="GUU122" s="95"/>
      <c r="GUV122" s="95"/>
      <c r="GUW122" s="95"/>
      <c r="GUX122" s="95"/>
      <c r="GUY122" s="95"/>
      <c r="GUZ122" s="95"/>
      <c r="GVA122" s="95"/>
      <c r="GVB122" s="95"/>
      <c r="GVC122" s="95"/>
      <c r="GVD122" s="95"/>
      <c r="GVE122" s="95"/>
      <c r="GVF122" s="95"/>
      <c r="GVG122" s="95"/>
      <c r="GVH122" s="95"/>
      <c r="GVI122" s="95"/>
      <c r="GVJ122" s="95"/>
      <c r="GVK122" s="95"/>
      <c r="GVL122" s="95"/>
      <c r="GVM122" s="95"/>
      <c r="GVN122" s="95"/>
      <c r="GVO122" s="95"/>
      <c r="GVP122" s="95"/>
      <c r="GVQ122" s="95"/>
      <c r="GVR122" s="95"/>
      <c r="GVS122" s="95"/>
      <c r="GVT122" s="95"/>
      <c r="GVU122" s="95"/>
      <c r="GVV122" s="95"/>
      <c r="GVW122" s="95"/>
      <c r="GVX122" s="95"/>
      <c r="GVY122" s="95"/>
      <c r="GVZ122" s="95"/>
      <c r="GWA122" s="95"/>
      <c r="GWB122" s="95"/>
      <c r="GWC122" s="95"/>
      <c r="GWD122" s="95"/>
      <c r="GWE122" s="95"/>
      <c r="GWF122" s="95"/>
      <c r="GWG122" s="95"/>
      <c r="GWH122" s="95"/>
      <c r="GWI122" s="95"/>
      <c r="GWJ122" s="95"/>
      <c r="GWK122" s="95"/>
      <c r="GWL122" s="95"/>
      <c r="GWM122" s="95"/>
      <c r="GWN122" s="95"/>
      <c r="GWO122" s="95"/>
      <c r="GWP122" s="95"/>
      <c r="GWQ122" s="95"/>
      <c r="GWR122" s="95"/>
      <c r="GWS122" s="95"/>
      <c r="GWT122" s="95"/>
      <c r="GWU122" s="95"/>
      <c r="GWV122" s="95"/>
      <c r="GWW122" s="95"/>
      <c r="GWX122" s="95"/>
      <c r="GWY122" s="95"/>
      <c r="GWZ122" s="95"/>
      <c r="GXA122" s="95"/>
      <c r="GXB122" s="95"/>
      <c r="GXC122" s="95"/>
      <c r="GXD122" s="95"/>
      <c r="GXE122" s="95"/>
      <c r="GXF122" s="95"/>
      <c r="GXG122" s="95"/>
      <c r="GXH122" s="95"/>
      <c r="GXI122" s="95"/>
      <c r="GXJ122" s="95"/>
      <c r="GXK122" s="95"/>
      <c r="GXL122" s="95"/>
      <c r="GXM122" s="95"/>
      <c r="GXN122" s="95"/>
      <c r="GXO122" s="95"/>
      <c r="GXP122" s="95"/>
      <c r="GXQ122" s="95"/>
      <c r="GXR122" s="95"/>
      <c r="GXS122" s="95"/>
      <c r="GXT122" s="95"/>
      <c r="GXU122" s="95"/>
      <c r="GXV122" s="95"/>
      <c r="GXW122" s="95"/>
      <c r="GXX122" s="95"/>
      <c r="GXY122" s="95"/>
      <c r="GXZ122" s="95"/>
      <c r="GYA122" s="95"/>
      <c r="GYB122" s="95"/>
      <c r="GYC122" s="95"/>
      <c r="GYD122" s="95"/>
      <c r="GYE122" s="95"/>
      <c r="GYF122" s="95"/>
      <c r="GYG122" s="95"/>
      <c r="GYH122" s="95"/>
      <c r="GYI122" s="95"/>
      <c r="GYJ122" s="95"/>
      <c r="GYK122" s="95"/>
      <c r="GYL122" s="95"/>
      <c r="GYM122" s="95"/>
      <c r="GYN122" s="95"/>
      <c r="GYO122" s="95"/>
      <c r="GYP122" s="95"/>
      <c r="GYQ122" s="95"/>
      <c r="GYR122" s="95"/>
      <c r="GYS122" s="95"/>
      <c r="GYT122" s="95"/>
      <c r="GYU122" s="95"/>
      <c r="GYV122" s="95"/>
      <c r="GYW122" s="95"/>
      <c r="GYX122" s="95"/>
      <c r="GYY122" s="95"/>
      <c r="GYZ122" s="95"/>
      <c r="GZA122" s="95"/>
      <c r="GZB122" s="95"/>
      <c r="GZC122" s="95"/>
      <c r="GZD122" s="95"/>
      <c r="GZE122" s="95"/>
      <c r="GZF122" s="95"/>
      <c r="GZG122" s="95"/>
      <c r="GZH122" s="95"/>
      <c r="GZI122" s="95"/>
      <c r="GZJ122" s="95"/>
      <c r="GZK122" s="95"/>
      <c r="GZL122" s="95"/>
      <c r="GZM122" s="95"/>
      <c r="GZN122" s="95"/>
      <c r="GZO122" s="95"/>
      <c r="GZP122" s="95"/>
      <c r="GZQ122" s="95"/>
      <c r="GZR122" s="95"/>
      <c r="GZS122" s="95"/>
      <c r="GZT122" s="95"/>
      <c r="GZU122" s="95"/>
      <c r="GZV122" s="95"/>
      <c r="GZW122" s="95"/>
      <c r="GZX122" s="95"/>
      <c r="GZY122" s="95"/>
      <c r="GZZ122" s="95"/>
      <c r="HAA122" s="95"/>
      <c r="HAB122" s="95"/>
      <c r="HAC122" s="95"/>
      <c r="HAD122" s="95"/>
      <c r="HAE122" s="95"/>
      <c r="HAF122" s="95"/>
      <c r="HAG122" s="95"/>
      <c r="HAH122" s="95"/>
      <c r="HAI122" s="95"/>
      <c r="HAJ122" s="95"/>
      <c r="HAK122" s="95"/>
      <c r="HAL122" s="95"/>
      <c r="HAM122" s="95"/>
      <c r="HAN122" s="95"/>
      <c r="HAO122" s="95"/>
      <c r="HAP122" s="95"/>
      <c r="HAQ122" s="95"/>
      <c r="HAR122" s="95"/>
      <c r="HAS122" s="95"/>
      <c r="HAT122" s="95"/>
      <c r="HAU122" s="95"/>
      <c r="HAV122" s="95"/>
      <c r="HAW122" s="95"/>
      <c r="HAX122" s="95"/>
      <c r="HAY122" s="95"/>
      <c r="HAZ122" s="95"/>
      <c r="HBA122" s="95"/>
      <c r="HBB122" s="95"/>
      <c r="HBC122" s="95"/>
      <c r="HBD122" s="95"/>
      <c r="HBE122" s="95"/>
      <c r="HBF122" s="95"/>
      <c r="HBG122" s="95"/>
      <c r="HBH122" s="95"/>
      <c r="HBI122" s="95"/>
      <c r="HBJ122" s="95"/>
      <c r="HBK122" s="95"/>
      <c r="HBL122" s="95"/>
      <c r="HBM122" s="95"/>
      <c r="HBN122" s="95"/>
      <c r="HBO122" s="95"/>
      <c r="HBP122" s="95"/>
      <c r="HBQ122" s="95"/>
      <c r="HBR122" s="95"/>
      <c r="HBS122" s="95"/>
      <c r="HBT122" s="95"/>
      <c r="HBU122" s="95"/>
      <c r="HBV122" s="95"/>
      <c r="HBW122" s="95"/>
      <c r="HBX122" s="95"/>
      <c r="HBY122" s="95"/>
      <c r="HBZ122" s="95"/>
      <c r="HCA122" s="95"/>
      <c r="HCB122" s="95"/>
      <c r="HCC122" s="95"/>
      <c r="HCD122" s="95"/>
      <c r="HCE122" s="95"/>
      <c r="HCF122" s="95"/>
      <c r="HCG122" s="95"/>
      <c r="HCH122" s="95"/>
      <c r="HCI122" s="95"/>
      <c r="HCJ122" s="95"/>
      <c r="HCK122" s="95"/>
      <c r="HCL122" s="95"/>
      <c r="HCM122" s="95"/>
      <c r="HCN122" s="95"/>
      <c r="HCO122" s="95"/>
      <c r="HCP122" s="95"/>
      <c r="HCQ122" s="95"/>
      <c r="HCR122" s="95"/>
      <c r="HCS122" s="95"/>
      <c r="HCT122" s="95"/>
      <c r="HCU122" s="95"/>
      <c r="HCV122" s="95"/>
      <c r="HCW122" s="95"/>
      <c r="HCX122" s="95"/>
      <c r="HCY122" s="95"/>
      <c r="HCZ122" s="95"/>
      <c r="HDA122" s="95"/>
      <c r="HDB122" s="95"/>
      <c r="HDC122" s="95"/>
      <c r="HDD122" s="95"/>
      <c r="HDE122" s="95"/>
      <c r="HDF122" s="95"/>
      <c r="HDG122" s="95"/>
      <c r="HDH122" s="95"/>
      <c r="HDI122" s="95"/>
      <c r="HDJ122" s="95"/>
      <c r="HDK122" s="95"/>
      <c r="HDL122" s="95"/>
      <c r="HDM122" s="95"/>
      <c r="HDN122" s="95"/>
      <c r="HDO122" s="95"/>
      <c r="HDP122" s="95"/>
      <c r="HDQ122" s="95"/>
      <c r="HDR122" s="95"/>
      <c r="HDS122" s="95"/>
      <c r="HDT122" s="95"/>
      <c r="HDU122" s="95"/>
      <c r="HDV122" s="95"/>
      <c r="HDW122" s="95"/>
      <c r="HDX122" s="95"/>
      <c r="HDY122" s="95"/>
      <c r="HDZ122" s="95"/>
      <c r="HEA122" s="95"/>
      <c r="HEB122" s="95"/>
      <c r="HEC122" s="95"/>
      <c r="HED122" s="95"/>
      <c r="HEE122" s="95"/>
      <c r="HEF122" s="95"/>
      <c r="HEG122" s="95"/>
      <c r="HEH122" s="95"/>
      <c r="HEI122" s="95"/>
      <c r="HEJ122" s="95"/>
      <c r="HEK122" s="95"/>
      <c r="HEL122" s="95"/>
      <c r="HEM122" s="95"/>
      <c r="HEN122" s="95"/>
      <c r="HEO122" s="95"/>
      <c r="HEP122" s="95"/>
      <c r="HEQ122" s="95"/>
      <c r="HER122" s="95"/>
      <c r="HES122" s="95"/>
      <c r="HET122" s="95"/>
      <c r="HEU122" s="95"/>
      <c r="HEV122" s="95"/>
      <c r="HEW122" s="95"/>
      <c r="HEX122" s="95"/>
      <c r="HEY122" s="95"/>
      <c r="HEZ122" s="95"/>
      <c r="HFA122" s="95"/>
      <c r="HFB122" s="95"/>
      <c r="HFC122" s="95"/>
      <c r="HFD122" s="95"/>
      <c r="HFE122" s="95"/>
      <c r="HFF122" s="95"/>
      <c r="HFG122" s="95"/>
      <c r="HFH122" s="95"/>
      <c r="HFI122" s="95"/>
      <c r="HFJ122" s="95"/>
      <c r="HFK122" s="95"/>
      <c r="HFL122" s="95"/>
      <c r="HFM122" s="95"/>
      <c r="HFN122" s="95"/>
      <c r="HFO122" s="95"/>
      <c r="HFP122" s="95"/>
      <c r="HFQ122" s="95"/>
      <c r="HFR122" s="95"/>
      <c r="HFS122" s="95"/>
      <c r="HFT122" s="95"/>
      <c r="HFU122" s="95"/>
      <c r="HFV122" s="95"/>
      <c r="HFW122" s="95"/>
      <c r="HFX122" s="95"/>
      <c r="HFY122" s="95"/>
      <c r="HFZ122" s="95"/>
      <c r="HGA122" s="95"/>
      <c r="HGB122" s="95"/>
      <c r="HGC122" s="95"/>
      <c r="HGD122" s="95"/>
      <c r="HGE122" s="95"/>
      <c r="HGF122" s="95"/>
      <c r="HGG122" s="95"/>
      <c r="HGH122" s="95"/>
      <c r="HGI122" s="95"/>
      <c r="HGJ122" s="95"/>
      <c r="HGK122" s="95"/>
      <c r="HGL122" s="95"/>
      <c r="HGM122" s="95"/>
      <c r="HGN122" s="95"/>
      <c r="HGO122" s="95"/>
      <c r="HGP122" s="95"/>
      <c r="HGQ122" s="95"/>
      <c r="HGR122" s="95"/>
      <c r="HGS122" s="95"/>
      <c r="HGT122" s="95"/>
      <c r="HGU122" s="95"/>
      <c r="HGV122" s="95"/>
      <c r="HGW122" s="95"/>
      <c r="HGX122" s="95"/>
      <c r="HGY122" s="95"/>
      <c r="HGZ122" s="95"/>
      <c r="HHA122" s="95"/>
      <c r="HHB122" s="95"/>
      <c r="HHC122" s="95"/>
      <c r="HHD122" s="95"/>
      <c r="HHE122" s="95"/>
      <c r="HHF122" s="95"/>
      <c r="HHG122" s="95"/>
      <c r="HHH122" s="95"/>
      <c r="HHI122" s="95"/>
      <c r="HHJ122" s="95"/>
      <c r="HHK122" s="95"/>
      <c r="HHL122" s="95"/>
      <c r="HHM122" s="95"/>
      <c r="HHN122" s="95"/>
      <c r="HHO122" s="95"/>
      <c r="HHP122" s="95"/>
      <c r="HHQ122" s="95"/>
      <c r="HHR122" s="95"/>
      <c r="HHS122" s="95"/>
      <c r="HHT122" s="95"/>
      <c r="HHU122" s="95"/>
      <c r="HHV122" s="95"/>
      <c r="HHW122" s="95"/>
      <c r="HHX122" s="95"/>
      <c r="HHY122" s="95"/>
      <c r="HHZ122" s="95"/>
      <c r="HIA122" s="95"/>
      <c r="HIB122" s="95"/>
      <c r="HIC122" s="95"/>
      <c r="HID122" s="95"/>
      <c r="HIE122" s="95"/>
      <c r="HIF122" s="95"/>
      <c r="HIG122" s="95"/>
      <c r="HIH122" s="95"/>
      <c r="HII122" s="95"/>
      <c r="HIJ122" s="95"/>
      <c r="HIK122" s="95"/>
      <c r="HIL122" s="95"/>
      <c r="HIM122" s="95"/>
      <c r="HIN122" s="95"/>
      <c r="HIO122" s="95"/>
      <c r="HIP122" s="95"/>
      <c r="HIQ122" s="95"/>
      <c r="HIR122" s="95"/>
      <c r="HIS122" s="95"/>
      <c r="HIT122" s="95"/>
      <c r="HIU122" s="95"/>
      <c r="HIV122" s="95"/>
      <c r="HIW122" s="95"/>
      <c r="HIX122" s="95"/>
      <c r="HIY122" s="95"/>
      <c r="HIZ122" s="95"/>
      <c r="HJA122" s="95"/>
      <c r="HJB122" s="95"/>
      <c r="HJC122" s="95"/>
      <c r="HJD122" s="95"/>
      <c r="HJE122" s="95"/>
      <c r="HJF122" s="95"/>
      <c r="HJG122" s="95"/>
      <c r="HJH122" s="95"/>
      <c r="HJI122" s="95"/>
      <c r="HJJ122" s="95"/>
      <c r="HJK122" s="95"/>
      <c r="HJL122" s="95"/>
      <c r="HJM122" s="95"/>
      <c r="HJN122" s="95"/>
      <c r="HJO122" s="95"/>
      <c r="HJP122" s="95"/>
      <c r="HJQ122" s="95"/>
      <c r="HJR122" s="95"/>
      <c r="HJS122" s="95"/>
      <c r="HJT122" s="95"/>
      <c r="HJU122" s="95"/>
      <c r="HJV122" s="95"/>
      <c r="HJW122" s="95"/>
      <c r="HJX122" s="95"/>
      <c r="HJY122" s="95"/>
      <c r="HJZ122" s="95"/>
      <c r="HKA122" s="95"/>
      <c r="HKB122" s="95"/>
      <c r="HKC122" s="95"/>
      <c r="HKD122" s="95"/>
      <c r="HKE122" s="95"/>
      <c r="HKF122" s="95"/>
      <c r="HKG122" s="95"/>
      <c r="HKH122" s="95"/>
      <c r="HKI122" s="95"/>
      <c r="HKJ122" s="95"/>
      <c r="HKK122" s="95"/>
      <c r="HKL122" s="95"/>
      <c r="HKM122" s="95"/>
      <c r="HKN122" s="95"/>
      <c r="HKO122" s="95"/>
      <c r="HKP122" s="95"/>
      <c r="HKQ122" s="95"/>
      <c r="HKR122" s="95"/>
      <c r="HKS122" s="95"/>
      <c r="HKT122" s="95"/>
      <c r="HKU122" s="95"/>
      <c r="HKV122" s="95"/>
      <c r="HKW122" s="95"/>
      <c r="HKX122" s="95"/>
      <c r="HKY122" s="95"/>
      <c r="HKZ122" s="95"/>
      <c r="HLA122" s="95"/>
      <c r="HLB122" s="95"/>
      <c r="HLC122" s="95"/>
      <c r="HLD122" s="95"/>
      <c r="HLE122" s="95"/>
      <c r="HLF122" s="95"/>
      <c r="HLG122" s="95"/>
      <c r="HLH122" s="95"/>
      <c r="HLI122" s="95"/>
      <c r="HLJ122" s="95"/>
      <c r="HLK122" s="95"/>
      <c r="HLL122" s="95"/>
      <c r="HLM122" s="95"/>
      <c r="HLN122" s="95"/>
      <c r="HLO122" s="95"/>
      <c r="HLP122" s="95"/>
      <c r="HLQ122" s="95"/>
      <c r="HLR122" s="95"/>
      <c r="HLS122" s="95"/>
      <c r="HLT122" s="95"/>
      <c r="HLU122" s="95"/>
      <c r="HLV122" s="95"/>
      <c r="HLW122" s="95"/>
      <c r="HLX122" s="95"/>
      <c r="HLY122" s="95"/>
      <c r="HLZ122" s="95"/>
      <c r="HMA122" s="95"/>
      <c r="HMB122" s="95"/>
      <c r="HMC122" s="95"/>
      <c r="HMD122" s="95"/>
      <c r="HME122" s="95"/>
      <c r="HMF122" s="95"/>
      <c r="HMG122" s="95"/>
      <c r="HMH122" s="95"/>
      <c r="HMI122" s="95"/>
      <c r="HMJ122" s="95"/>
      <c r="HMK122" s="95"/>
      <c r="HML122" s="95"/>
      <c r="HMM122" s="95"/>
      <c r="HMN122" s="95"/>
      <c r="HMO122" s="95"/>
      <c r="HMP122" s="95"/>
      <c r="HMQ122" s="95"/>
      <c r="HMR122" s="95"/>
      <c r="HMS122" s="95"/>
      <c r="HMT122" s="95"/>
      <c r="HMU122" s="95"/>
      <c r="HMV122" s="95"/>
      <c r="HMW122" s="95"/>
      <c r="HMX122" s="95"/>
      <c r="HMY122" s="95"/>
      <c r="HMZ122" s="95"/>
      <c r="HNA122" s="95"/>
      <c r="HNB122" s="95"/>
      <c r="HNC122" s="95"/>
      <c r="HND122" s="95"/>
      <c r="HNE122" s="95"/>
      <c r="HNF122" s="95"/>
      <c r="HNG122" s="95"/>
      <c r="HNH122" s="95"/>
      <c r="HNI122" s="95"/>
      <c r="HNJ122" s="95"/>
      <c r="HNK122" s="95"/>
      <c r="HNL122" s="95"/>
      <c r="HNM122" s="95"/>
      <c r="HNN122" s="95"/>
      <c r="HNO122" s="95"/>
      <c r="HNP122" s="95"/>
      <c r="HNQ122" s="95"/>
      <c r="HNR122" s="95"/>
      <c r="HNS122" s="95"/>
      <c r="HNT122" s="95"/>
      <c r="HNU122" s="95"/>
      <c r="HNV122" s="95"/>
      <c r="HNW122" s="95"/>
      <c r="HNX122" s="95"/>
      <c r="HNY122" s="95"/>
      <c r="HNZ122" s="95"/>
      <c r="HOA122" s="95"/>
      <c r="HOB122" s="95"/>
      <c r="HOC122" s="95"/>
      <c r="HOD122" s="95"/>
      <c r="HOE122" s="95"/>
      <c r="HOF122" s="95"/>
      <c r="HOG122" s="95"/>
      <c r="HOH122" s="95"/>
      <c r="HOI122" s="95"/>
      <c r="HOJ122" s="95"/>
      <c r="HOK122" s="95"/>
      <c r="HOL122" s="95"/>
      <c r="HOM122" s="95"/>
      <c r="HON122" s="95"/>
      <c r="HOO122" s="95"/>
      <c r="HOP122" s="95"/>
      <c r="HOQ122" s="95"/>
      <c r="HOR122" s="95"/>
      <c r="HOS122" s="95"/>
      <c r="HOT122" s="95"/>
      <c r="HOU122" s="95"/>
      <c r="HOV122" s="95"/>
      <c r="HOW122" s="95"/>
      <c r="HOX122" s="95"/>
      <c r="HOY122" s="95"/>
      <c r="HOZ122" s="95"/>
      <c r="HPA122" s="95"/>
      <c r="HPB122" s="95"/>
      <c r="HPC122" s="95"/>
      <c r="HPD122" s="95"/>
      <c r="HPE122" s="95"/>
      <c r="HPF122" s="95"/>
      <c r="HPG122" s="95"/>
      <c r="HPH122" s="95"/>
      <c r="HPI122" s="95"/>
      <c r="HPJ122" s="95"/>
      <c r="HPK122" s="95"/>
      <c r="HPL122" s="95"/>
      <c r="HPM122" s="95"/>
      <c r="HPN122" s="95"/>
      <c r="HPO122" s="95"/>
      <c r="HPP122" s="95"/>
      <c r="HPQ122" s="95"/>
      <c r="HPR122" s="95"/>
      <c r="HPS122" s="95"/>
      <c r="HPT122" s="95"/>
      <c r="HPU122" s="95"/>
      <c r="HPV122" s="95"/>
      <c r="HPW122" s="95"/>
      <c r="HPX122" s="95"/>
      <c r="HPY122" s="95"/>
      <c r="HPZ122" s="95"/>
      <c r="HQA122" s="95"/>
      <c r="HQB122" s="95"/>
      <c r="HQC122" s="95"/>
      <c r="HQD122" s="95"/>
      <c r="HQE122" s="95"/>
      <c r="HQF122" s="95"/>
      <c r="HQG122" s="95"/>
      <c r="HQH122" s="95"/>
      <c r="HQI122" s="95"/>
      <c r="HQJ122" s="95"/>
      <c r="HQK122" s="95"/>
      <c r="HQL122" s="95"/>
      <c r="HQM122" s="95"/>
      <c r="HQN122" s="95"/>
      <c r="HQO122" s="95"/>
      <c r="HQP122" s="95"/>
      <c r="HQQ122" s="95"/>
      <c r="HQR122" s="95"/>
      <c r="HQS122" s="95"/>
      <c r="HQT122" s="95"/>
      <c r="HQU122" s="95"/>
      <c r="HQV122" s="95"/>
      <c r="HQW122" s="95"/>
      <c r="HQX122" s="95"/>
      <c r="HQY122" s="95"/>
      <c r="HQZ122" s="95"/>
      <c r="HRA122" s="95"/>
      <c r="HRB122" s="95"/>
      <c r="HRC122" s="95"/>
      <c r="HRD122" s="95"/>
      <c r="HRE122" s="95"/>
      <c r="HRF122" s="95"/>
      <c r="HRG122" s="95"/>
      <c r="HRH122" s="95"/>
      <c r="HRI122" s="95"/>
      <c r="HRJ122" s="95"/>
      <c r="HRK122" s="95"/>
      <c r="HRL122" s="95"/>
      <c r="HRM122" s="95"/>
      <c r="HRN122" s="95"/>
      <c r="HRO122" s="95"/>
      <c r="HRP122" s="95"/>
      <c r="HRQ122" s="95"/>
      <c r="HRR122" s="95"/>
      <c r="HRS122" s="95"/>
      <c r="HRT122" s="95"/>
      <c r="HRU122" s="95"/>
      <c r="HRV122" s="95"/>
      <c r="HRW122" s="95"/>
      <c r="HRX122" s="95"/>
      <c r="HRY122" s="95"/>
      <c r="HRZ122" s="95"/>
      <c r="HSA122" s="95"/>
      <c r="HSB122" s="95"/>
      <c r="HSC122" s="95"/>
      <c r="HSD122" s="95"/>
      <c r="HSE122" s="95"/>
      <c r="HSF122" s="95"/>
      <c r="HSG122" s="95"/>
      <c r="HSH122" s="95"/>
      <c r="HSI122" s="95"/>
      <c r="HSJ122" s="95"/>
      <c r="HSK122" s="95"/>
      <c r="HSL122" s="95"/>
      <c r="HSM122" s="95"/>
      <c r="HSN122" s="95"/>
      <c r="HSO122" s="95"/>
      <c r="HSP122" s="95"/>
      <c r="HSQ122" s="95"/>
      <c r="HSR122" s="95"/>
      <c r="HSS122" s="95"/>
      <c r="HST122" s="95"/>
      <c r="HSU122" s="95"/>
      <c r="HSV122" s="95"/>
      <c r="HSW122" s="95"/>
      <c r="HSX122" s="95"/>
      <c r="HSY122" s="95"/>
      <c r="HSZ122" s="95"/>
      <c r="HTA122" s="95"/>
      <c r="HTB122" s="95"/>
      <c r="HTC122" s="95"/>
      <c r="HTD122" s="95"/>
      <c r="HTE122" s="95"/>
      <c r="HTF122" s="95"/>
      <c r="HTG122" s="95"/>
      <c r="HTH122" s="95"/>
      <c r="HTI122" s="95"/>
      <c r="HTJ122" s="95"/>
      <c r="HTK122" s="95"/>
      <c r="HTL122" s="95"/>
      <c r="HTM122" s="95"/>
      <c r="HTN122" s="95"/>
      <c r="HTO122" s="95"/>
      <c r="HTP122" s="95"/>
      <c r="HTQ122" s="95"/>
      <c r="HTR122" s="95"/>
      <c r="HTS122" s="95"/>
      <c r="HTT122" s="95"/>
      <c r="HTU122" s="95"/>
      <c r="HTV122" s="95"/>
      <c r="HTW122" s="95"/>
      <c r="HTX122" s="95"/>
      <c r="HTY122" s="95"/>
      <c r="HTZ122" s="95"/>
      <c r="HUA122" s="95"/>
      <c r="HUB122" s="95"/>
      <c r="HUC122" s="95"/>
      <c r="HUD122" s="95"/>
      <c r="HUE122" s="95"/>
      <c r="HUF122" s="95"/>
      <c r="HUG122" s="95"/>
      <c r="HUH122" s="95"/>
      <c r="HUI122" s="95"/>
      <c r="HUJ122" s="95"/>
      <c r="HUK122" s="95"/>
      <c r="HUL122" s="95"/>
      <c r="HUM122" s="95"/>
      <c r="HUN122" s="95"/>
      <c r="HUO122" s="95"/>
      <c r="HUP122" s="95"/>
      <c r="HUQ122" s="95"/>
      <c r="HUR122" s="95"/>
      <c r="HUS122" s="95"/>
      <c r="HUT122" s="95"/>
      <c r="HUU122" s="95"/>
      <c r="HUV122" s="95"/>
      <c r="HUW122" s="95"/>
      <c r="HUX122" s="95"/>
      <c r="HUY122" s="95"/>
      <c r="HUZ122" s="95"/>
      <c r="HVA122" s="95"/>
      <c r="HVB122" s="95"/>
      <c r="HVC122" s="95"/>
      <c r="HVD122" s="95"/>
      <c r="HVE122" s="95"/>
      <c r="HVF122" s="95"/>
      <c r="HVG122" s="95"/>
      <c r="HVH122" s="95"/>
      <c r="HVI122" s="95"/>
      <c r="HVJ122" s="95"/>
      <c r="HVK122" s="95"/>
      <c r="HVL122" s="95"/>
      <c r="HVM122" s="95"/>
      <c r="HVN122" s="95"/>
      <c r="HVO122" s="95"/>
      <c r="HVP122" s="95"/>
      <c r="HVQ122" s="95"/>
      <c r="HVR122" s="95"/>
      <c r="HVS122" s="95"/>
      <c r="HVT122" s="95"/>
      <c r="HVU122" s="95"/>
      <c r="HVV122" s="95"/>
      <c r="HVW122" s="95"/>
      <c r="HVX122" s="95"/>
      <c r="HVY122" s="95"/>
      <c r="HVZ122" s="95"/>
      <c r="HWA122" s="95"/>
      <c r="HWB122" s="95"/>
      <c r="HWC122" s="95"/>
      <c r="HWD122" s="95"/>
      <c r="HWE122" s="95"/>
      <c r="HWF122" s="95"/>
      <c r="HWG122" s="95"/>
      <c r="HWH122" s="95"/>
      <c r="HWI122" s="95"/>
      <c r="HWJ122" s="95"/>
      <c r="HWK122" s="95"/>
      <c r="HWL122" s="95"/>
      <c r="HWM122" s="95"/>
      <c r="HWN122" s="95"/>
      <c r="HWO122" s="95"/>
      <c r="HWP122" s="95"/>
      <c r="HWQ122" s="95"/>
      <c r="HWR122" s="95"/>
      <c r="HWS122" s="95"/>
      <c r="HWT122" s="95"/>
      <c r="HWU122" s="95"/>
      <c r="HWV122" s="95"/>
      <c r="HWW122" s="95"/>
      <c r="HWX122" s="95"/>
      <c r="HWY122" s="95"/>
      <c r="HWZ122" s="95"/>
      <c r="HXA122" s="95"/>
      <c r="HXB122" s="95"/>
      <c r="HXC122" s="95"/>
      <c r="HXD122" s="95"/>
      <c r="HXE122" s="95"/>
      <c r="HXF122" s="95"/>
      <c r="HXG122" s="95"/>
      <c r="HXH122" s="95"/>
      <c r="HXI122" s="95"/>
      <c r="HXJ122" s="95"/>
      <c r="HXK122" s="95"/>
      <c r="HXL122" s="95"/>
      <c r="HXM122" s="95"/>
      <c r="HXN122" s="95"/>
      <c r="HXO122" s="95"/>
      <c r="HXP122" s="95"/>
      <c r="HXQ122" s="95"/>
      <c r="HXR122" s="95"/>
      <c r="HXS122" s="95"/>
      <c r="HXT122" s="95"/>
      <c r="HXU122" s="95"/>
      <c r="HXV122" s="95"/>
      <c r="HXW122" s="95"/>
      <c r="HXX122" s="95"/>
      <c r="HXY122" s="95"/>
      <c r="HXZ122" s="95"/>
      <c r="HYA122" s="95"/>
      <c r="HYB122" s="95"/>
      <c r="HYC122" s="95"/>
      <c r="HYD122" s="95"/>
      <c r="HYE122" s="95"/>
      <c r="HYF122" s="95"/>
      <c r="HYG122" s="95"/>
      <c r="HYH122" s="95"/>
      <c r="HYI122" s="95"/>
      <c r="HYJ122" s="95"/>
      <c r="HYK122" s="95"/>
      <c r="HYL122" s="95"/>
      <c r="HYM122" s="95"/>
      <c r="HYN122" s="95"/>
      <c r="HYO122" s="95"/>
      <c r="HYP122" s="95"/>
      <c r="HYQ122" s="95"/>
      <c r="HYR122" s="95"/>
      <c r="HYS122" s="95"/>
      <c r="HYT122" s="95"/>
      <c r="HYU122" s="95"/>
      <c r="HYV122" s="95"/>
      <c r="HYW122" s="95"/>
      <c r="HYX122" s="95"/>
      <c r="HYY122" s="95"/>
      <c r="HYZ122" s="95"/>
      <c r="HZA122" s="95"/>
      <c r="HZB122" s="95"/>
      <c r="HZC122" s="95"/>
      <c r="HZD122" s="95"/>
      <c r="HZE122" s="95"/>
      <c r="HZF122" s="95"/>
      <c r="HZG122" s="95"/>
      <c r="HZH122" s="95"/>
      <c r="HZI122" s="95"/>
      <c r="HZJ122" s="95"/>
      <c r="HZK122" s="95"/>
      <c r="HZL122" s="95"/>
      <c r="HZM122" s="95"/>
      <c r="HZN122" s="95"/>
      <c r="HZO122" s="95"/>
      <c r="HZP122" s="95"/>
      <c r="HZQ122" s="95"/>
      <c r="HZR122" s="95"/>
      <c r="HZS122" s="95"/>
      <c r="HZT122" s="95"/>
      <c r="HZU122" s="95"/>
      <c r="HZV122" s="95"/>
      <c r="HZW122" s="95"/>
      <c r="HZX122" s="95"/>
      <c r="HZY122" s="95"/>
      <c r="HZZ122" s="95"/>
      <c r="IAA122" s="95"/>
      <c r="IAB122" s="95"/>
      <c r="IAC122" s="95"/>
      <c r="IAD122" s="95"/>
      <c r="IAE122" s="95"/>
      <c r="IAF122" s="95"/>
      <c r="IAG122" s="95"/>
      <c r="IAH122" s="95"/>
      <c r="IAI122" s="95"/>
      <c r="IAJ122" s="95"/>
      <c r="IAK122" s="95"/>
      <c r="IAL122" s="95"/>
      <c r="IAM122" s="95"/>
      <c r="IAN122" s="95"/>
      <c r="IAO122" s="95"/>
      <c r="IAP122" s="95"/>
      <c r="IAQ122" s="95"/>
      <c r="IAR122" s="95"/>
      <c r="IAS122" s="95"/>
      <c r="IAT122" s="95"/>
      <c r="IAU122" s="95"/>
      <c r="IAV122" s="95"/>
      <c r="IAW122" s="95"/>
      <c r="IAX122" s="95"/>
      <c r="IAY122" s="95"/>
      <c r="IAZ122" s="95"/>
      <c r="IBA122" s="95"/>
      <c r="IBB122" s="95"/>
      <c r="IBC122" s="95"/>
      <c r="IBD122" s="95"/>
      <c r="IBE122" s="95"/>
      <c r="IBF122" s="95"/>
      <c r="IBG122" s="95"/>
      <c r="IBH122" s="95"/>
      <c r="IBI122" s="95"/>
      <c r="IBJ122" s="95"/>
      <c r="IBK122" s="95"/>
      <c r="IBL122" s="95"/>
      <c r="IBM122" s="95"/>
      <c r="IBN122" s="95"/>
      <c r="IBO122" s="95"/>
      <c r="IBP122" s="95"/>
      <c r="IBQ122" s="95"/>
      <c r="IBR122" s="95"/>
      <c r="IBS122" s="95"/>
      <c r="IBT122" s="95"/>
      <c r="IBU122" s="95"/>
      <c r="IBV122" s="95"/>
      <c r="IBW122" s="95"/>
      <c r="IBX122" s="95"/>
      <c r="IBY122" s="95"/>
      <c r="IBZ122" s="95"/>
      <c r="ICA122" s="95"/>
      <c r="ICB122" s="95"/>
      <c r="ICC122" s="95"/>
      <c r="ICD122" s="95"/>
      <c r="ICE122" s="95"/>
      <c r="ICF122" s="95"/>
      <c r="ICG122" s="95"/>
      <c r="ICH122" s="95"/>
      <c r="ICI122" s="95"/>
      <c r="ICJ122" s="95"/>
      <c r="ICK122" s="95"/>
      <c r="ICL122" s="95"/>
      <c r="ICM122" s="95"/>
      <c r="ICN122" s="95"/>
      <c r="ICO122" s="95"/>
      <c r="ICP122" s="95"/>
      <c r="ICQ122" s="95"/>
      <c r="ICR122" s="95"/>
      <c r="ICS122" s="95"/>
      <c r="ICT122" s="95"/>
      <c r="ICU122" s="95"/>
      <c r="ICV122" s="95"/>
      <c r="ICW122" s="95"/>
      <c r="ICX122" s="95"/>
      <c r="ICY122" s="95"/>
      <c r="ICZ122" s="95"/>
      <c r="IDA122" s="95"/>
      <c r="IDB122" s="95"/>
      <c r="IDC122" s="95"/>
      <c r="IDD122" s="95"/>
      <c r="IDE122" s="95"/>
      <c r="IDF122" s="95"/>
      <c r="IDG122" s="95"/>
      <c r="IDH122" s="95"/>
      <c r="IDI122" s="95"/>
      <c r="IDJ122" s="95"/>
      <c r="IDK122" s="95"/>
      <c r="IDL122" s="95"/>
      <c r="IDM122" s="95"/>
      <c r="IDN122" s="95"/>
      <c r="IDO122" s="95"/>
      <c r="IDP122" s="95"/>
      <c r="IDQ122" s="95"/>
      <c r="IDR122" s="95"/>
      <c r="IDS122" s="95"/>
      <c r="IDT122" s="95"/>
      <c r="IDU122" s="95"/>
      <c r="IDV122" s="95"/>
      <c r="IDW122" s="95"/>
      <c r="IDX122" s="95"/>
      <c r="IDY122" s="95"/>
      <c r="IDZ122" s="95"/>
      <c r="IEA122" s="95"/>
      <c r="IEB122" s="95"/>
      <c r="IEC122" s="95"/>
      <c r="IED122" s="95"/>
      <c r="IEE122" s="95"/>
      <c r="IEF122" s="95"/>
      <c r="IEG122" s="95"/>
      <c r="IEH122" s="95"/>
      <c r="IEI122" s="95"/>
      <c r="IEJ122" s="95"/>
      <c r="IEK122" s="95"/>
      <c r="IEL122" s="95"/>
      <c r="IEM122" s="95"/>
      <c r="IEN122" s="95"/>
      <c r="IEO122" s="95"/>
      <c r="IEP122" s="95"/>
      <c r="IEQ122" s="95"/>
      <c r="IER122" s="95"/>
      <c r="IES122" s="95"/>
      <c r="IET122" s="95"/>
      <c r="IEU122" s="95"/>
      <c r="IEV122" s="95"/>
      <c r="IEW122" s="95"/>
      <c r="IEX122" s="95"/>
      <c r="IEY122" s="95"/>
      <c r="IEZ122" s="95"/>
      <c r="IFA122" s="95"/>
      <c r="IFB122" s="95"/>
      <c r="IFC122" s="95"/>
      <c r="IFD122" s="95"/>
      <c r="IFE122" s="95"/>
      <c r="IFF122" s="95"/>
      <c r="IFG122" s="95"/>
      <c r="IFH122" s="95"/>
      <c r="IFI122" s="95"/>
      <c r="IFJ122" s="95"/>
      <c r="IFK122" s="95"/>
      <c r="IFL122" s="95"/>
      <c r="IFM122" s="95"/>
      <c r="IFN122" s="95"/>
      <c r="IFO122" s="95"/>
      <c r="IFP122" s="95"/>
      <c r="IFQ122" s="95"/>
      <c r="IFR122" s="95"/>
      <c r="IFS122" s="95"/>
      <c r="IFT122" s="95"/>
      <c r="IFU122" s="95"/>
      <c r="IFV122" s="95"/>
      <c r="IFW122" s="95"/>
      <c r="IFX122" s="95"/>
      <c r="IFY122" s="95"/>
      <c r="IFZ122" s="95"/>
      <c r="IGA122" s="95"/>
      <c r="IGB122" s="95"/>
      <c r="IGC122" s="95"/>
      <c r="IGD122" s="95"/>
      <c r="IGE122" s="95"/>
      <c r="IGF122" s="95"/>
      <c r="IGG122" s="95"/>
      <c r="IGH122" s="95"/>
      <c r="IGI122" s="95"/>
      <c r="IGJ122" s="95"/>
      <c r="IGK122" s="95"/>
      <c r="IGL122" s="95"/>
      <c r="IGM122" s="95"/>
      <c r="IGN122" s="95"/>
      <c r="IGO122" s="95"/>
      <c r="IGP122" s="95"/>
      <c r="IGQ122" s="95"/>
      <c r="IGR122" s="95"/>
      <c r="IGS122" s="95"/>
      <c r="IGT122" s="95"/>
      <c r="IGU122" s="95"/>
      <c r="IGV122" s="95"/>
      <c r="IGW122" s="95"/>
      <c r="IGX122" s="95"/>
      <c r="IGY122" s="95"/>
      <c r="IGZ122" s="95"/>
      <c r="IHA122" s="95"/>
      <c r="IHB122" s="95"/>
      <c r="IHC122" s="95"/>
      <c r="IHD122" s="95"/>
      <c r="IHE122" s="95"/>
      <c r="IHF122" s="95"/>
      <c r="IHG122" s="95"/>
      <c r="IHH122" s="95"/>
      <c r="IHI122" s="95"/>
      <c r="IHJ122" s="95"/>
      <c r="IHK122" s="95"/>
      <c r="IHL122" s="95"/>
      <c r="IHM122" s="95"/>
      <c r="IHN122" s="95"/>
      <c r="IHO122" s="95"/>
      <c r="IHP122" s="95"/>
      <c r="IHQ122" s="95"/>
      <c r="IHR122" s="95"/>
      <c r="IHS122" s="95"/>
      <c r="IHT122" s="95"/>
      <c r="IHU122" s="95"/>
      <c r="IHV122" s="95"/>
      <c r="IHW122" s="95"/>
      <c r="IHX122" s="95"/>
      <c r="IHY122" s="95"/>
      <c r="IHZ122" s="95"/>
      <c r="IIA122" s="95"/>
      <c r="IIB122" s="95"/>
      <c r="IIC122" s="95"/>
      <c r="IID122" s="95"/>
      <c r="IIE122" s="95"/>
      <c r="IIF122" s="95"/>
      <c r="IIG122" s="95"/>
      <c r="IIH122" s="95"/>
      <c r="III122" s="95"/>
      <c r="IIJ122" s="95"/>
      <c r="IIK122" s="95"/>
      <c r="IIL122" s="95"/>
      <c r="IIM122" s="95"/>
      <c r="IIN122" s="95"/>
      <c r="IIO122" s="95"/>
      <c r="IIP122" s="95"/>
      <c r="IIQ122" s="95"/>
      <c r="IIR122" s="95"/>
      <c r="IIS122" s="95"/>
      <c r="IIT122" s="95"/>
      <c r="IIU122" s="95"/>
      <c r="IIV122" s="95"/>
      <c r="IIW122" s="95"/>
      <c r="IIX122" s="95"/>
      <c r="IIY122" s="95"/>
      <c r="IIZ122" s="95"/>
      <c r="IJA122" s="95"/>
      <c r="IJB122" s="95"/>
      <c r="IJC122" s="95"/>
      <c r="IJD122" s="95"/>
      <c r="IJE122" s="95"/>
      <c r="IJF122" s="95"/>
      <c r="IJG122" s="95"/>
      <c r="IJH122" s="95"/>
      <c r="IJI122" s="95"/>
      <c r="IJJ122" s="95"/>
      <c r="IJK122" s="95"/>
      <c r="IJL122" s="95"/>
      <c r="IJM122" s="95"/>
      <c r="IJN122" s="95"/>
      <c r="IJO122" s="95"/>
      <c r="IJP122" s="95"/>
      <c r="IJQ122" s="95"/>
      <c r="IJR122" s="95"/>
      <c r="IJS122" s="95"/>
      <c r="IJT122" s="95"/>
      <c r="IJU122" s="95"/>
      <c r="IJV122" s="95"/>
      <c r="IJW122" s="95"/>
      <c r="IJX122" s="95"/>
      <c r="IJY122" s="95"/>
      <c r="IJZ122" s="95"/>
      <c r="IKA122" s="95"/>
      <c r="IKB122" s="95"/>
      <c r="IKC122" s="95"/>
      <c r="IKD122" s="95"/>
      <c r="IKE122" s="95"/>
      <c r="IKF122" s="95"/>
      <c r="IKG122" s="95"/>
      <c r="IKH122" s="95"/>
      <c r="IKI122" s="95"/>
      <c r="IKJ122" s="95"/>
      <c r="IKK122" s="95"/>
      <c r="IKL122" s="95"/>
      <c r="IKM122" s="95"/>
      <c r="IKN122" s="95"/>
      <c r="IKO122" s="95"/>
      <c r="IKP122" s="95"/>
      <c r="IKQ122" s="95"/>
      <c r="IKR122" s="95"/>
      <c r="IKS122" s="95"/>
      <c r="IKT122" s="95"/>
      <c r="IKU122" s="95"/>
      <c r="IKV122" s="95"/>
      <c r="IKW122" s="95"/>
      <c r="IKX122" s="95"/>
      <c r="IKY122" s="95"/>
      <c r="IKZ122" s="95"/>
      <c r="ILA122" s="95"/>
      <c r="ILB122" s="95"/>
      <c r="ILC122" s="95"/>
      <c r="ILD122" s="95"/>
      <c r="ILE122" s="95"/>
      <c r="ILF122" s="95"/>
      <c r="ILG122" s="95"/>
      <c r="ILH122" s="95"/>
      <c r="ILI122" s="95"/>
      <c r="ILJ122" s="95"/>
      <c r="ILK122" s="95"/>
      <c r="ILL122" s="95"/>
      <c r="ILM122" s="95"/>
      <c r="ILN122" s="95"/>
      <c r="ILO122" s="95"/>
      <c r="ILP122" s="95"/>
      <c r="ILQ122" s="95"/>
      <c r="ILR122" s="95"/>
      <c r="ILS122" s="95"/>
      <c r="ILT122" s="95"/>
      <c r="ILU122" s="95"/>
      <c r="ILV122" s="95"/>
      <c r="ILW122" s="95"/>
      <c r="ILX122" s="95"/>
      <c r="ILY122" s="95"/>
      <c r="ILZ122" s="95"/>
      <c r="IMA122" s="95"/>
      <c r="IMB122" s="95"/>
      <c r="IMC122" s="95"/>
      <c r="IMD122" s="95"/>
      <c r="IME122" s="95"/>
      <c r="IMF122" s="95"/>
      <c r="IMG122" s="95"/>
      <c r="IMH122" s="95"/>
      <c r="IMI122" s="95"/>
      <c r="IMJ122" s="95"/>
      <c r="IMK122" s="95"/>
      <c r="IML122" s="95"/>
      <c r="IMM122" s="95"/>
      <c r="IMN122" s="95"/>
      <c r="IMO122" s="95"/>
      <c r="IMP122" s="95"/>
      <c r="IMQ122" s="95"/>
      <c r="IMR122" s="95"/>
      <c r="IMS122" s="95"/>
      <c r="IMT122" s="95"/>
      <c r="IMU122" s="95"/>
      <c r="IMV122" s="95"/>
      <c r="IMW122" s="95"/>
      <c r="IMX122" s="95"/>
      <c r="IMY122" s="95"/>
      <c r="IMZ122" s="95"/>
      <c r="INA122" s="95"/>
      <c r="INB122" s="95"/>
      <c r="INC122" s="95"/>
      <c r="IND122" s="95"/>
      <c r="INE122" s="95"/>
      <c r="INF122" s="95"/>
      <c r="ING122" s="95"/>
      <c r="INH122" s="95"/>
      <c r="INI122" s="95"/>
      <c r="INJ122" s="95"/>
      <c r="INK122" s="95"/>
      <c r="INL122" s="95"/>
      <c r="INM122" s="95"/>
      <c r="INN122" s="95"/>
      <c r="INO122" s="95"/>
      <c r="INP122" s="95"/>
      <c r="INQ122" s="95"/>
      <c r="INR122" s="95"/>
      <c r="INS122" s="95"/>
      <c r="INT122" s="95"/>
      <c r="INU122" s="95"/>
      <c r="INV122" s="95"/>
      <c r="INW122" s="95"/>
      <c r="INX122" s="95"/>
      <c r="INY122" s="95"/>
      <c r="INZ122" s="95"/>
      <c r="IOA122" s="95"/>
      <c r="IOB122" s="95"/>
      <c r="IOC122" s="95"/>
      <c r="IOD122" s="95"/>
      <c r="IOE122" s="95"/>
      <c r="IOF122" s="95"/>
      <c r="IOG122" s="95"/>
      <c r="IOH122" s="95"/>
      <c r="IOI122" s="95"/>
      <c r="IOJ122" s="95"/>
      <c r="IOK122" s="95"/>
      <c r="IOL122" s="95"/>
      <c r="IOM122" s="95"/>
      <c r="ION122" s="95"/>
      <c r="IOO122" s="95"/>
      <c r="IOP122" s="95"/>
      <c r="IOQ122" s="95"/>
      <c r="IOR122" s="95"/>
      <c r="IOS122" s="95"/>
      <c r="IOT122" s="95"/>
      <c r="IOU122" s="95"/>
      <c r="IOV122" s="95"/>
      <c r="IOW122" s="95"/>
      <c r="IOX122" s="95"/>
      <c r="IOY122" s="95"/>
      <c r="IOZ122" s="95"/>
      <c r="IPA122" s="95"/>
      <c r="IPB122" s="95"/>
      <c r="IPC122" s="95"/>
      <c r="IPD122" s="95"/>
      <c r="IPE122" s="95"/>
      <c r="IPF122" s="95"/>
      <c r="IPG122" s="95"/>
      <c r="IPH122" s="95"/>
      <c r="IPI122" s="95"/>
      <c r="IPJ122" s="95"/>
      <c r="IPK122" s="95"/>
      <c r="IPL122" s="95"/>
      <c r="IPM122" s="95"/>
      <c r="IPN122" s="95"/>
      <c r="IPO122" s="95"/>
      <c r="IPP122" s="95"/>
      <c r="IPQ122" s="95"/>
      <c r="IPR122" s="95"/>
      <c r="IPS122" s="95"/>
      <c r="IPT122" s="95"/>
      <c r="IPU122" s="95"/>
      <c r="IPV122" s="95"/>
      <c r="IPW122" s="95"/>
      <c r="IPX122" s="95"/>
      <c r="IPY122" s="95"/>
      <c r="IPZ122" s="95"/>
      <c r="IQA122" s="95"/>
      <c r="IQB122" s="95"/>
      <c r="IQC122" s="95"/>
      <c r="IQD122" s="95"/>
      <c r="IQE122" s="95"/>
      <c r="IQF122" s="95"/>
      <c r="IQG122" s="95"/>
      <c r="IQH122" s="95"/>
      <c r="IQI122" s="95"/>
      <c r="IQJ122" s="95"/>
      <c r="IQK122" s="95"/>
      <c r="IQL122" s="95"/>
      <c r="IQM122" s="95"/>
      <c r="IQN122" s="95"/>
      <c r="IQO122" s="95"/>
      <c r="IQP122" s="95"/>
      <c r="IQQ122" s="95"/>
      <c r="IQR122" s="95"/>
      <c r="IQS122" s="95"/>
      <c r="IQT122" s="95"/>
      <c r="IQU122" s="95"/>
      <c r="IQV122" s="95"/>
      <c r="IQW122" s="95"/>
      <c r="IQX122" s="95"/>
      <c r="IQY122" s="95"/>
      <c r="IQZ122" s="95"/>
      <c r="IRA122" s="95"/>
      <c r="IRB122" s="95"/>
      <c r="IRC122" s="95"/>
      <c r="IRD122" s="95"/>
      <c r="IRE122" s="95"/>
      <c r="IRF122" s="95"/>
      <c r="IRG122" s="95"/>
      <c r="IRH122" s="95"/>
      <c r="IRI122" s="95"/>
      <c r="IRJ122" s="95"/>
      <c r="IRK122" s="95"/>
      <c r="IRL122" s="95"/>
      <c r="IRM122" s="95"/>
      <c r="IRN122" s="95"/>
      <c r="IRO122" s="95"/>
      <c r="IRP122" s="95"/>
      <c r="IRQ122" s="95"/>
      <c r="IRR122" s="95"/>
      <c r="IRS122" s="95"/>
      <c r="IRT122" s="95"/>
      <c r="IRU122" s="95"/>
      <c r="IRV122" s="95"/>
      <c r="IRW122" s="95"/>
      <c r="IRX122" s="95"/>
      <c r="IRY122" s="95"/>
      <c r="IRZ122" s="95"/>
      <c r="ISA122" s="95"/>
      <c r="ISB122" s="95"/>
      <c r="ISC122" s="95"/>
      <c r="ISD122" s="95"/>
      <c r="ISE122" s="95"/>
      <c r="ISF122" s="95"/>
      <c r="ISG122" s="95"/>
      <c r="ISH122" s="95"/>
      <c r="ISI122" s="95"/>
      <c r="ISJ122" s="95"/>
      <c r="ISK122" s="95"/>
      <c r="ISL122" s="95"/>
      <c r="ISM122" s="95"/>
      <c r="ISN122" s="95"/>
      <c r="ISO122" s="95"/>
      <c r="ISP122" s="95"/>
      <c r="ISQ122" s="95"/>
      <c r="ISR122" s="95"/>
      <c r="ISS122" s="95"/>
      <c r="IST122" s="95"/>
      <c r="ISU122" s="95"/>
      <c r="ISV122" s="95"/>
      <c r="ISW122" s="95"/>
      <c r="ISX122" s="95"/>
      <c r="ISY122" s="95"/>
      <c r="ISZ122" s="95"/>
      <c r="ITA122" s="95"/>
      <c r="ITB122" s="95"/>
      <c r="ITC122" s="95"/>
      <c r="ITD122" s="95"/>
      <c r="ITE122" s="95"/>
      <c r="ITF122" s="95"/>
      <c r="ITG122" s="95"/>
      <c r="ITH122" s="95"/>
      <c r="ITI122" s="95"/>
      <c r="ITJ122" s="95"/>
      <c r="ITK122" s="95"/>
      <c r="ITL122" s="95"/>
      <c r="ITM122" s="95"/>
      <c r="ITN122" s="95"/>
      <c r="ITO122" s="95"/>
      <c r="ITP122" s="95"/>
      <c r="ITQ122" s="95"/>
      <c r="ITR122" s="95"/>
      <c r="ITS122" s="95"/>
      <c r="ITT122" s="95"/>
      <c r="ITU122" s="95"/>
      <c r="ITV122" s="95"/>
      <c r="ITW122" s="95"/>
      <c r="ITX122" s="95"/>
      <c r="ITY122" s="95"/>
      <c r="ITZ122" s="95"/>
      <c r="IUA122" s="95"/>
      <c r="IUB122" s="95"/>
      <c r="IUC122" s="95"/>
      <c r="IUD122" s="95"/>
      <c r="IUE122" s="95"/>
      <c r="IUF122" s="95"/>
      <c r="IUG122" s="95"/>
      <c r="IUH122" s="95"/>
      <c r="IUI122" s="95"/>
      <c r="IUJ122" s="95"/>
      <c r="IUK122" s="95"/>
      <c r="IUL122" s="95"/>
      <c r="IUM122" s="95"/>
      <c r="IUN122" s="95"/>
      <c r="IUO122" s="95"/>
      <c r="IUP122" s="95"/>
      <c r="IUQ122" s="95"/>
      <c r="IUR122" s="95"/>
      <c r="IUS122" s="95"/>
      <c r="IUT122" s="95"/>
      <c r="IUU122" s="95"/>
      <c r="IUV122" s="95"/>
      <c r="IUW122" s="95"/>
      <c r="IUX122" s="95"/>
      <c r="IUY122" s="95"/>
      <c r="IUZ122" s="95"/>
      <c r="IVA122" s="95"/>
      <c r="IVB122" s="95"/>
      <c r="IVC122" s="95"/>
      <c r="IVD122" s="95"/>
      <c r="IVE122" s="95"/>
      <c r="IVF122" s="95"/>
      <c r="IVG122" s="95"/>
      <c r="IVH122" s="95"/>
      <c r="IVI122" s="95"/>
      <c r="IVJ122" s="95"/>
      <c r="IVK122" s="95"/>
      <c r="IVL122" s="95"/>
      <c r="IVM122" s="95"/>
      <c r="IVN122" s="95"/>
      <c r="IVO122" s="95"/>
      <c r="IVP122" s="95"/>
      <c r="IVQ122" s="95"/>
      <c r="IVR122" s="95"/>
      <c r="IVS122" s="95"/>
      <c r="IVT122" s="95"/>
      <c r="IVU122" s="95"/>
      <c r="IVV122" s="95"/>
      <c r="IVW122" s="95"/>
      <c r="IVX122" s="95"/>
      <c r="IVY122" s="95"/>
      <c r="IVZ122" s="95"/>
      <c r="IWA122" s="95"/>
      <c r="IWB122" s="95"/>
      <c r="IWC122" s="95"/>
      <c r="IWD122" s="95"/>
      <c r="IWE122" s="95"/>
      <c r="IWF122" s="95"/>
      <c r="IWG122" s="95"/>
      <c r="IWH122" s="95"/>
      <c r="IWI122" s="95"/>
      <c r="IWJ122" s="95"/>
      <c r="IWK122" s="95"/>
      <c r="IWL122" s="95"/>
      <c r="IWM122" s="95"/>
      <c r="IWN122" s="95"/>
      <c r="IWO122" s="95"/>
      <c r="IWP122" s="95"/>
      <c r="IWQ122" s="95"/>
      <c r="IWR122" s="95"/>
      <c r="IWS122" s="95"/>
      <c r="IWT122" s="95"/>
      <c r="IWU122" s="95"/>
      <c r="IWV122" s="95"/>
      <c r="IWW122" s="95"/>
      <c r="IWX122" s="95"/>
      <c r="IWY122" s="95"/>
      <c r="IWZ122" s="95"/>
      <c r="IXA122" s="95"/>
      <c r="IXB122" s="95"/>
      <c r="IXC122" s="95"/>
      <c r="IXD122" s="95"/>
      <c r="IXE122" s="95"/>
      <c r="IXF122" s="95"/>
      <c r="IXG122" s="95"/>
      <c r="IXH122" s="95"/>
      <c r="IXI122" s="95"/>
      <c r="IXJ122" s="95"/>
      <c r="IXK122" s="95"/>
      <c r="IXL122" s="95"/>
      <c r="IXM122" s="95"/>
      <c r="IXN122" s="95"/>
      <c r="IXO122" s="95"/>
      <c r="IXP122" s="95"/>
      <c r="IXQ122" s="95"/>
      <c r="IXR122" s="95"/>
      <c r="IXS122" s="95"/>
      <c r="IXT122" s="95"/>
      <c r="IXU122" s="95"/>
      <c r="IXV122" s="95"/>
      <c r="IXW122" s="95"/>
      <c r="IXX122" s="95"/>
      <c r="IXY122" s="95"/>
      <c r="IXZ122" s="95"/>
      <c r="IYA122" s="95"/>
      <c r="IYB122" s="95"/>
      <c r="IYC122" s="95"/>
      <c r="IYD122" s="95"/>
      <c r="IYE122" s="95"/>
      <c r="IYF122" s="95"/>
      <c r="IYG122" s="95"/>
      <c r="IYH122" s="95"/>
      <c r="IYI122" s="95"/>
      <c r="IYJ122" s="95"/>
      <c r="IYK122" s="95"/>
      <c r="IYL122" s="95"/>
      <c r="IYM122" s="95"/>
      <c r="IYN122" s="95"/>
      <c r="IYO122" s="95"/>
      <c r="IYP122" s="95"/>
      <c r="IYQ122" s="95"/>
      <c r="IYR122" s="95"/>
      <c r="IYS122" s="95"/>
      <c r="IYT122" s="95"/>
      <c r="IYU122" s="95"/>
      <c r="IYV122" s="95"/>
      <c r="IYW122" s="95"/>
      <c r="IYX122" s="95"/>
      <c r="IYY122" s="95"/>
      <c r="IYZ122" s="95"/>
      <c r="IZA122" s="95"/>
      <c r="IZB122" s="95"/>
      <c r="IZC122" s="95"/>
      <c r="IZD122" s="95"/>
      <c r="IZE122" s="95"/>
      <c r="IZF122" s="95"/>
      <c r="IZG122" s="95"/>
      <c r="IZH122" s="95"/>
      <c r="IZI122" s="95"/>
      <c r="IZJ122" s="95"/>
      <c r="IZK122" s="95"/>
      <c r="IZL122" s="95"/>
      <c r="IZM122" s="95"/>
      <c r="IZN122" s="95"/>
      <c r="IZO122" s="95"/>
      <c r="IZP122" s="95"/>
      <c r="IZQ122" s="95"/>
      <c r="IZR122" s="95"/>
      <c r="IZS122" s="95"/>
      <c r="IZT122" s="95"/>
      <c r="IZU122" s="95"/>
      <c r="IZV122" s="95"/>
      <c r="IZW122" s="95"/>
      <c r="IZX122" s="95"/>
      <c r="IZY122" s="95"/>
      <c r="IZZ122" s="95"/>
      <c r="JAA122" s="95"/>
      <c r="JAB122" s="95"/>
      <c r="JAC122" s="95"/>
      <c r="JAD122" s="95"/>
      <c r="JAE122" s="95"/>
      <c r="JAF122" s="95"/>
      <c r="JAG122" s="95"/>
      <c r="JAH122" s="95"/>
      <c r="JAI122" s="95"/>
      <c r="JAJ122" s="95"/>
      <c r="JAK122" s="95"/>
      <c r="JAL122" s="95"/>
      <c r="JAM122" s="95"/>
      <c r="JAN122" s="95"/>
      <c r="JAO122" s="95"/>
      <c r="JAP122" s="95"/>
      <c r="JAQ122" s="95"/>
      <c r="JAR122" s="95"/>
      <c r="JAS122" s="95"/>
      <c r="JAT122" s="95"/>
      <c r="JAU122" s="95"/>
      <c r="JAV122" s="95"/>
      <c r="JAW122" s="95"/>
      <c r="JAX122" s="95"/>
      <c r="JAY122" s="95"/>
      <c r="JAZ122" s="95"/>
      <c r="JBA122" s="95"/>
      <c r="JBB122" s="95"/>
      <c r="JBC122" s="95"/>
      <c r="JBD122" s="95"/>
      <c r="JBE122" s="95"/>
      <c r="JBF122" s="95"/>
      <c r="JBG122" s="95"/>
      <c r="JBH122" s="95"/>
      <c r="JBI122" s="95"/>
      <c r="JBJ122" s="95"/>
      <c r="JBK122" s="95"/>
      <c r="JBL122" s="95"/>
      <c r="JBM122" s="95"/>
      <c r="JBN122" s="95"/>
      <c r="JBO122" s="95"/>
      <c r="JBP122" s="95"/>
      <c r="JBQ122" s="95"/>
      <c r="JBR122" s="95"/>
      <c r="JBS122" s="95"/>
      <c r="JBT122" s="95"/>
      <c r="JBU122" s="95"/>
      <c r="JBV122" s="95"/>
      <c r="JBW122" s="95"/>
      <c r="JBX122" s="95"/>
      <c r="JBY122" s="95"/>
      <c r="JBZ122" s="95"/>
      <c r="JCA122" s="95"/>
      <c r="JCB122" s="95"/>
      <c r="JCC122" s="95"/>
      <c r="JCD122" s="95"/>
      <c r="JCE122" s="95"/>
      <c r="JCF122" s="95"/>
      <c r="JCG122" s="95"/>
      <c r="JCH122" s="95"/>
      <c r="JCI122" s="95"/>
      <c r="JCJ122" s="95"/>
      <c r="JCK122" s="95"/>
      <c r="JCL122" s="95"/>
      <c r="JCM122" s="95"/>
      <c r="JCN122" s="95"/>
      <c r="JCO122" s="95"/>
      <c r="JCP122" s="95"/>
      <c r="JCQ122" s="95"/>
      <c r="JCR122" s="95"/>
      <c r="JCS122" s="95"/>
      <c r="JCT122" s="95"/>
      <c r="JCU122" s="95"/>
      <c r="JCV122" s="95"/>
      <c r="JCW122" s="95"/>
      <c r="JCX122" s="95"/>
      <c r="JCY122" s="95"/>
      <c r="JCZ122" s="95"/>
      <c r="JDA122" s="95"/>
      <c r="JDB122" s="95"/>
      <c r="JDC122" s="95"/>
      <c r="JDD122" s="95"/>
      <c r="JDE122" s="95"/>
      <c r="JDF122" s="95"/>
      <c r="JDG122" s="95"/>
      <c r="JDH122" s="95"/>
      <c r="JDI122" s="95"/>
      <c r="JDJ122" s="95"/>
      <c r="JDK122" s="95"/>
      <c r="JDL122" s="95"/>
      <c r="JDM122" s="95"/>
      <c r="JDN122" s="95"/>
      <c r="JDO122" s="95"/>
      <c r="JDP122" s="95"/>
      <c r="JDQ122" s="95"/>
      <c r="JDR122" s="95"/>
      <c r="JDS122" s="95"/>
      <c r="JDT122" s="95"/>
      <c r="JDU122" s="95"/>
      <c r="JDV122" s="95"/>
      <c r="JDW122" s="95"/>
      <c r="JDX122" s="95"/>
      <c r="JDY122" s="95"/>
      <c r="JDZ122" s="95"/>
      <c r="JEA122" s="95"/>
      <c r="JEB122" s="95"/>
      <c r="JEC122" s="95"/>
      <c r="JED122" s="95"/>
      <c r="JEE122" s="95"/>
      <c r="JEF122" s="95"/>
      <c r="JEG122" s="95"/>
      <c r="JEH122" s="95"/>
      <c r="JEI122" s="95"/>
      <c r="JEJ122" s="95"/>
      <c r="JEK122" s="95"/>
      <c r="JEL122" s="95"/>
      <c r="JEM122" s="95"/>
      <c r="JEN122" s="95"/>
      <c r="JEO122" s="95"/>
      <c r="JEP122" s="95"/>
      <c r="JEQ122" s="95"/>
      <c r="JER122" s="95"/>
      <c r="JES122" s="95"/>
      <c r="JET122" s="95"/>
      <c r="JEU122" s="95"/>
      <c r="JEV122" s="95"/>
      <c r="JEW122" s="95"/>
      <c r="JEX122" s="95"/>
      <c r="JEY122" s="95"/>
      <c r="JEZ122" s="95"/>
      <c r="JFA122" s="95"/>
      <c r="JFB122" s="95"/>
      <c r="JFC122" s="95"/>
      <c r="JFD122" s="95"/>
      <c r="JFE122" s="95"/>
      <c r="JFF122" s="95"/>
      <c r="JFG122" s="95"/>
      <c r="JFH122" s="95"/>
      <c r="JFI122" s="95"/>
      <c r="JFJ122" s="95"/>
      <c r="JFK122" s="95"/>
      <c r="JFL122" s="95"/>
      <c r="JFM122" s="95"/>
      <c r="JFN122" s="95"/>
      <c r="JFO122" s="95"/>
      <c r="JFP122" s="95"/>
      <c r="JFQ122" s="95"/>
      <c r="JFR122" s="95"/>
      <c r="JFS122" s="95"/>
      <c r="JFT122" s="95"/>
      <c r="JFU122" s="95"/>
      <c r="JFV122" s="95"/>
      <c r="JFW122" s="95"/>
      <c r="JFX122" s="95"/>
      <c r="JFY122" s="95"/>
      <c r="JFZ122" s="95"/>
      <c r="JGA122" s="95"/>
      <c r="JGB122" s="95"/>
      <c r="JGC122" s="95"/>
      <c r="JGD122" s="95"/>
      <c r="JGE122" s="95"/>
      <c r="JGF122" s="95"/>
      <c r="JGG122" s="95"/>
      <c r="JGH122" s="95"/>
      <c r="JGI122" s="95"/>
      <c r="JGJ122" s="95"/>
      <c r="JGK122" s="95"/>
      <c r="JGL122" s="95"/>
      <c r="JGM122" s="95"/>
      <c r="JGN122" s="95"/>
      <c r="JGO122" s="95"/>
      <c r="JGP122" s="95"/>
      <c r="JGQ122" s="95"/>
      <c r="JGR122" s="95"/>
      <c r="JGS122" s="95"/>
      <c r="JGT122" s="95"/>
      <c r="JGU122" s="95"/>
      <c r="JGV122" s="95"/>
      <c r="JGW122" s="95"/>
      <c r="JGX122" s="95"/>
      <c r="JGY122" s="95"/>
      <c r="JGZ122" s="95"/>
      <c r="JHA122" s="95"/>
      <c r="JHB122" s="95"/>
      <c r="JHC122" s="95"/>
      <c r="JHD122" s="95"/>
      <c r="JHE122" s="95"/>
      <c r="JHF122" s="95"/>
      <c r="JHG122" s="95"/>
      <c r="JHH122" s="95"/>
      <c r="JHI122" s="95"/>
      <c r="JHJ122" s="95"/>
      <c r="JHK122" s="95"/>
      <c r="JHL122" s="95"/>
      <c r="JHM122" s="95"/>
      <c r="JHN122" s="95"/>
      <c r="JHO122" s="95"/>
      <c r="JHP122" s="95"/>
      <c r="JHQ122" s="95"/>
      <c r="JHR122" s="95"/>
      <c r="JHS122" s="95"/>
      <c r="JHT122" s="95"/>
      <c r="JHU122" s="95"/>
      <c r="JHV122" s="95"/>
      <c r="JHW122" s="95"/>
      <c r="JHX122" s="95"/>
      <c r="JHY122" s="95"/>
      <c r="JHZ122" s="95"/>
      <c r="JIA122" s="95"/>
      <c r="JIB122" s="95"/>
      <c r="JIC122" s="95"/>
      <c r="JID122" s="95"/>
      <c r="JIE122" s="95"/>
      <c r="JIF122" s="95"/>
      <c r="JIG122" s="95"/>
      <c r="JIH122" s="95"/>
      <c r="JII122" s="95"/>
      <c r="JIJ122" s="95"/>
      <c r="JIK122" s="95"/>
      <c r="JIL122" s="95"/>
      <c r="JIM122" s="95"/>
      <c r="JIN122" s="95"/>
      <c r="JIO122" s="95"/>
      <c r="JIP122" s="95"/>
      <c r="JIQ122" s="95"/>
      <c r="JIR122" s="95"/>
      <c r="JIS122" s="95"/>
      <c r="JIT122" s="95"/>
      <c r="JIU122" s="95"/>
      <c r="JIV122" s="95"/>
      <c r="JIW122" s="95"/>
      <c r="JIX122" s="95"/>
      <c r="JIY122" s="95"/>
      <c r="JIZ122" s="95"/>
      <c r="JJA122" s="95"/>
      <c r="JJB122" s="95"/>
      <c r="JJC122" s="95"/>
      <c r="JJD122" s="95"/>
      <c r="JJE122" s="95"/>
      <c r="JJF122" s="95"/>
      <c r="JJG122" s="95"/>
      <c r="JJH122" s="95"/>
      <c r="JJI122" s="95"/>
      <c r="JJJ122" s="95"/>
      <c r="JJK122" s="95"/>
      <c r="JJL122" s="95"/>
      <c r="JJM122" s="95"/>
      <c r="JJN122" s="95"/>
      <c r="JJO122" s="95"/>
      <c r="JJP122" s="95"/>
      <c r="JJQ122" s="95"/>
      <c r="JJR122" s="95"/>
      <c r="JJS122" s="95"/>
      <c r="JJT122" s="95"/>
      <c r="JJU122" s="95"/>
      <c r="JJV122" s="95"/>
      <c r="JJW122" s="95"/>
      <c r="JJX122" s="95"/>
      <c r="JJY122" s="95"/>
      <c r="JJZ122" s="95"/>
      <c r="JKA122" s="95"/>
      <c r="JKB122" s="95"/>
      <c r="JKC122" s="95"/>
      <c r="JKD122" s="95"/>
      <c r="JKE122" s="95"/>
      <c r="JKF122" s="95"/>
      <c r="JKG122" s="95"/>
      <c r="JKH122" s="95"/>
      <c r="JKI122" s="95"/>
      <c r="JKJ122" s="95"/>
      <c r="JKK122" s="95"/>
      <c r="JKL122" s="95"/>
      <c r="JKM122" s="95"/>
      <c r="JKN122" s="95"/>
      <c r="JKO122" s="95"/>
      <c r="JKP122" s="95"/>
      <c r="JKQ122" s="95"/>
      <c r="JKR122" s="95"/>
      <c r="JKS122" s="95"/>
      <c r="JKT122" s="95"/>
      <c r="JKU122" s="95"/>
      <c r="JKV122" s="95"/>
      <c r="JKW122" s="95"/>
      <c r="JKX122" s="95"/>
      <c r="JKY122" s="95"/>
      <c r="JKZ122" s="95"/>
      <c r="JLA122" s="95"/>
      <c r="JLB122" s="95"/>
      <c r="JLC122" s="95"/>
      <c r="JLD122" s="95"/>
      <c r="JLE122" s="95"/>
      <c r="JLF122" s="95"/>
      <c r="JLG122" s="95"/>
      <c r="JLH122" s="95"/>
      <c r="JLI122" s="95"/>
      <c r="JLJ122" s="95"/>
      <c r="JLK122" s="95"/>
      <c r="JLL122" s="95"/>
      <c r="JLM122" s="95"/>
      <c r="JLN122" s="95"/>
      <c r="JLO122" s="95"/>
      <c r="JLP122" s="95"/>
      <c r="JLQ122" s="95"/>
      <c r="JLR122" s="95"/>
      <c r="JLS122" s="95"/>
      <c r="JLT122" s="95"/>
      <c r="JLU122" s="95"/>
      <c r="JLV122" s="95"/>
      <c r="JLW122" s="95"/>
      <c r="JLX122" s="95"/>
      <c r="JLY122" s="95"/>
      <c r="JLZ122" s="95"/>
      <c r="JMA122" s="95"/>
      <c r="JMB122" s="95"/>
      <c r="JMC122" s="95"/>
      <c r="JMD122" s="95"/>
      <c r="JME122" s="95"/>
      <c r="JMF122" s="95"/>
      <c r="JMG122" s="95"/>
      <c r="JMH122" s="95"/>
      <c r="JMI122" s="95"/>
      <c r="JMJ122" s="95"/>
      <c r="JMK122" s="95"/>
      <c r="JML122" s="95"/>
      <c r="JMM122" s="95"/>
      <c r="JMN122" s="95"/>
      <c r="JMO122" s="95"/>
      <c r="JMP122" s="95"/>
      <c r="JMQ122" s="95"/>
      <c r="JMR122" s="95"/>
      <c r="JMS122" s="95"/>
      <c r="JMT122" s="95"/>
      <c r="JMU122" s="95"/>
      <c r="JMV122" s="95"/>
      <c r="JMW122" s="95"/>
      <c r="JMX122" s="95"/>
      <c r="JMY122" s="95"/>
      <c r="JMZ122" s="95"/>
      <c r="JNA122" s="95"/>
      <c r="JNB122" s="95"/>
      <c r="JNC122" s="95"/>
      <c r="JND122" s="95"/>
      <c r="JNE122" s="95"/>
      <c r="JNF122" s="95"/>
      <c r="JNG122" s="95"/>
      <c r="JNH122" s="95"/>
      <c r="JNI122" s="95"/>
      <c r="JNJ122" s="95"/>
      <c r="JNK122" s="95"/>
      <c r="JNL122" s="95"/>
      <c r="JNM122" s="95"/>
      <c r="JNN122" s="95"/>
      <c r="JNO122" s="95"/>
      <c r="JNP122" s="95"/>
      <c r="JNQ122" s="95"/>
      <c r="JNR122" s="95"/>
      <c r="JNS122" s="95"/>
      <c r="JNT122" s="95"/>
      <c r="JNU122" s="95"/>
      <c r="JNV122" s="95"/>
      <c r="JNW122" s="95"/>
      <c r="JNX122" s="95"/>
      <c r="JNY122" s="95"/>
      <c r="JNZ122" s="95"/>
      <c r="JOA122" s="95"/>
      <c r="JOB122" s="95"/>
      <c r="JOC122" s="95"/>
      <c r="JOD122" s="95"/>
      <c r="JOE122" s="95"/>
      <c r="JOF122" s="95"/>
      <c r="JOG122" s="95"/>
      <c r="JOH122" s="95"/>
      <c r="JOI122" s="95"/>
      <c r="JOJ122" s="95"/>
      <c r="JOK122" s="95"/>
      <c r="JOL122" s="95"/>
      <c r="JOM122" s="95"/>
      <c r="JON122" s="95"/>
      <c r="JOO122" s="95"/>
      <c r="JOP122" s="95"/>
      <c r="JOQ122" s="95"/>
      <c r="JOR122" s="95"/>
      <c r="JOS122" s="95"/>
      <c r="JOT122" s="95"/>
      <c r="JOU122" s="95"/>
      <c r="JOV122" s="95"/>
      <c r="JOW122" s="95"/>
      <c r="JOX122" s="95"/>
      <c r="JOY122" s="95"/>
      <c r="JOZ122" s="95"/>
      <c r="JPA122" s="95"/>
      <c r="JPB122" s="95"/>
      <c r="JPC122" s="95"/>
      <c r="JPD122" s="95"/>
      <c r="JPE122" s="95"/>
      <c r="JPF122" s="95"/>
      <c r="JPG122" s="95"/>
      <c r="JPH122" s="95"/>
      <c r="JPI122" s="95"/>
      <c r="JPJ122" s="95"/>
      <c r="JPK122" s="95"/>
      <c r="JPL122" s="95"/>
      <c r="JPM122" s="95"/>
      <c r="JPN122" s="95"/>
      <c r="JPO122" s="95"/>
      <c r="JPP122" s="95"/>
      <c r="JPQ122" s="95"/>
      <c r="JPR122" s="95"/>
      <c r="JPS122" s="95"/>
      <c r="JPT122" s="95"/>
      <c r="JPU122" s="95"/>
      <c r="JPV122" s="95"/>
      <c r="JPW122" s="95"/>
      <c r="JPX122" s="95"/>
      <c r="JPY122" s="95"/>
      <c r="JPZ122" s="95"/>
      <c r="JQA122" s="95"/>
      <c r="JQB122" s="95"/>
      <c r="JQC122" s="95"/>
      <c r="JQD122" s="95"/>
      <c r="JQE122" s="95"/>
      <c r="JQF122" s="95"/>
      <c r="JQG122" s="95"/>
      <c r="JQH122" s="95"/>
      <c r="JQI122" s="95"/>
      <c r="JQJ122" s="95"/>
      <c r="JQK122" s="95"/>
      <c r="JQL122" s="95"/>
      <c r="JQM122" s="95"/>
      <c r="JQN122" s="95"/>
      <c r="JQO122" s="95"/>
      <c r="JQP122" s="95"/>
      <c r="JQQ122" s="95"/>
      <c r="JQR122" s="95"/>
      <c r="JQS122" s="95"/>
      <c r="JQT122" s="95"/>
      <c r="JQU122" s="95"/>
      <c r="JQV122" s="95"/>
      <c r="JQW122" s="95"/>
      <c r="JQX122" s="95"/>
      <c r="JQY122" s="95"/>
      <c r="JQZ122" s="95"/>
      <c r="JRA122" s="95"/>
      <c r="JRB122" s="95"/>
      <c r="JRC122" s="95"/>
      <c r="JRD122" s="95"/>
      <c r="JRE122" s="95"/>
      <c r="JRF122" s="95"/>
      <c r="JRG122" s="95"/>
      <c r="JRH122" s="95"/>
      <c r="JRI122" s="95"/>
      <c r="JRJ122" s="95"/>
      <c r="JRK122" s="95"/>
      <c r="JRL122" s="95"/>
      <c r="JRM122" s="95"/>
      <c r="JRN122" s="95"/>
      <c r="JRO122" s="95"/>
      <c r="JRP122" s="95"/>
      <c r="JRQ122" s="95"/>
      <c r="JRR122" s="95"/>
      <c r="JRS122" s="95"/>
      <c r="JRT122" s="95"/>
      <c r="JRU122" s="95"/>
      <c r="JRV122" s="95"/>
      <c r="JRW122" s="95"/>
      <c r="JRX122" s="95"/>
      <c r="JRY122" s="95"/>
      <c r="JRZ122" s="95"/>
      <c r="JSA122" s="95"/>
      <c r="JSB122" s="95"/>
      <c r="JSC122" s="95"/>
      <c r="JSD122" s="95"/>
      <c r="JSE122" s="95"/>
      <c r="JSF122" s="95"/>
      <c r="JSG122" s="95"/>
      <c r="JSH122" s="95"/>
      <c r="JSI122" s="95"/>
      <c r="JSJ122" s="95"/>
      <c r="JSK122" s="95"/>
      <c r="JSL122" s="95"/>
      <c r="JSM122" s="95"/>
      <c r="JSN122" s="95"/>
      <c r="JSO122" s="95"/>
      <c r="JSP122" s="95"/>
      <c r="JSQ122" s="95"/>
      <c r="JSR122" s="95"/>
      <c r="JSS122" s="95"/>
      <c r="JST122" s="95"/>
      <c r="JSU122" s="95"/>
      <c r="JSV122" s="95"/>
      <c r="JSW122" s="95"/>
      <c r="JSX122" s="95"/>
      <c r="JSY122" s="95"/>
      <c r="JSZ122" s="95"/>
      <c r="JTA122" s="95"/>
      <c r="JTB122" s="95"/>
      <c r="JTC122" s="95"/>
      <c r="JTD122" s="95"/>
      <c r="JTE122" s="95"/>
      <c r="JTF122" s="95"/>
      <c r="JTG122" s="95"/>
      <c r="JTH122" s="95"/>
      <c r="JTI122" s="95"/>
      <c r="JTJ122" s="95"/>
      <c r="JTK122" s="95"/>
      <c r="JTL122" s="95"/>
      <c r="JTM122" s="95"/>
      <c r="JTN122" s="95"/>
      <c r="JTO122" s="95"/>
      <c r="JTP122" s="95"/>
      <c r="JTQ122" s="95"/>
      <c r="JTR122" s="95"/>
      <c r="JTS122" s="95"/>
      <c r="JTT122" s="95"/>
      <c r="JTU122" s="95"/>
      <c r="JTV122" s="95"/>
      <c r="JTW122" s="95"/>
      <c r="JTX122" s="95"/>
      <c r="JTY122" s="95"/>
      <c r="JTZ122" s="95"/>
      <c r="JUA122" s="95"/>
      <c r="JUB122" s="95"/>
      <c r="JUC122" s="95"/>
      <c r="JUD122" s="95"/>
      <c r="JUE122" s="95"/>
      <c r="JUF122" s="95"/>
      <c r="JUG122" s="95"/>
      <c r="JUH122" s="95"/>
      <c r="JUI122" s="95"/>
      <c r="JUJ122" s="95"/>
      <c r="JUK122" s="95"/>
      <c r="JUL122" s="95"/>
      <c r="JUM122" s="95"/>
      <c r="JUN122" s="95"/>
      <c r="JUO122" s="95"/>
      <c r="JUP122" s="95"/>
      <c r="JUQ122" s="95"/>
      <c r="JUR122" s="95"/>
      <c r="JUS122" s="95"/>
      <c r="JUT122" s="95"/>
      <c r="JUU122" s="95"/>
      <c r="JUV122" s="95"/>
      <c r="JUW122" s="95"/>
      <c r="JUX122" s="95"/>
      <c r="JUY122" s="95"/>
      <c r="JUZ122" s="95"/>
      <c r="JVA122" s="95"/>
      <c r="JVB122" s="95"/>
      <c r="JVC122" s="95"/>
      <c r="JVD122" s="95"/>
      <c r="JVE122" s="95"/>
      <c r="JVF122" s="95"/>
      <c r="JVG122" s="95"/>
      <c r="JVH122" s="95"/>
      <c r="JVI122" s="95"/>
      <c r="JVJ122" s="95"/>
      <c r="JVK122" s="95"/>
      <c r="JVL122" s="95"/>
      <c r="JVM122" s="95"/>
      <c r="JVN122" s="95"/>
      <c r="JVO122" s="95"/>
      <c r="JVP122" s="95"/>
      <c r="JVQ122" s="95"/>
      <c r="JVR122" s="95"/>
      <c r="JVS122" s="95"/>
      <c r="JVT122" s="95"/>
      <c r="JVU122" s="95"/>
      <c r="JVV122" s="95"/>
      <c r="JVW122" s="95"/>
      <c r="JVX122" s="95"/>
      <c r="JVY122" s="95"/>
      <c r="JVZ122" s="95"/>
      <c r="JWA122" s="95"/>
      <c r="JWB122" s="95"/>
      <c r="JWC122" s="95"/>
      <c r="JWD122" s="95"/>
      <c r="JWE122" s="95"/>
      <c r="JWF122" s="95"/>
      <c r="JWG122" s="95"/>
      <c r="JWH122" s="95"/>
      <c r="JWI122" s="95"/>
      <c r="JWJ122" s="95"/>
      <c r="JWK122" s="95"/>
      <c r="JWL122" s="95"/>
      <c r="JWM122" s="95"/>
      <c r="JWN122" s="95"/>
      <c r="JWO122" s="95"/>
      <c r="JWP122" s="95"/>
      <c r="JWQ122" s="95"/>
      <c r="JWR122" s="95"/>
      <c r="JWS122" s="95"/>
      <c r="JWT122" s="95"/>
      <c r="JWU122" s="95"/>
      <c r="JWV122" s="95"/>
      <c r="JWW122" s="95"/>
      <c r="JWX122" s="95"/>
      <c r="JWY122" s="95"/>
      <c r="JWZ122" s="95"/>
      <c r="JXA122" s="95"/>
      <c r="JXB122" s="95"/>
      <c r="JXC122" s="95"/>
      <c r="JXD122" s="95"/>
      <c r="JXE122" s="95"/>
      <c r="JXF122" s="95"/>
      <c r="JXG122" s="95"/>
      <c r="JXH122" s="95"/>
      <c r="JXI122" s="95"/>
      <c r="JXJ122" s="95"/>
      <c r="JXK122" s="95"/>
      <c r="JXL122" s="95"/>
      <c r="JXM122" s="95"/>
      <c r="JXN122" s="95"/>
      <c r="JXO122" s="95"/>
      <c r="JXP122" s="95"/>
      <c r="JXQ122" s="95"/>
      <c r="JXR122" s="95"/>
      <c r="JXS122" s="95"/>
      <c r="JXT122" s="95"/>
      <c r="JXU122" s="95"/>
      <c r="JXV122" s="95"/>
      <c r="JXW122" s="95"/>
      <c r="JXX122" s="95"/>
      <c r="JXY122" s="95"/>
      <c r="JXZ122" s="95"/>
      <c r="JYA122" s="95"/>
      <c r="JYB122" s="95"/>
      <c r="JYC122" s="95"/>
      <c r="JYD122" s="95"/>
      <c r="JYE122" s="95"/>
      <c r="JYF122" s="95"/>
      <c r="JYG122" s="95"/>
      <c r="JYH122" s="95"/>
      <c r="JYI122" s="95"/>
      <c r="JYJ122" s="95"/>
      <c r="JYK122" s="95"/>
      <c r="JYL122" s="95"/>
      <c r="JYM122" s="95"/>
      <c r="JYN122" s="95"/>
      <c r="JYO122" s="95"/>
      <c r="JYP122" s="95"/>
      <c r="JYQ122" s="95"/>
      <c r="JYR122" s="95"/>
      <c r="JYS122" s="95"/>
      <c r="JYT122" s="95"/>
      <c r="JYU122" s="95"/>
      <c r="JYV122" s="95"/>
      <c r="JYW122" s="95"/>
      <c r="JYX122" s="95"/>
      <c r="JYY122" s="95"/>
      <c r="JYZ122" s="95"/>
      <c r="JZA122" s="95"/>
      <c r="JZB122" s="95"/>
      <c r="JZC122" s="95"/>
      <c r="JZD122" s="95"/>
      <c r="JZE122" s="95"/>
      <c r="JZF122" s="95"/>
      <c r="JZG122" s="95"/>
      <c r="JZH122" s="95"/>
      <c r="JZI122" s="95"/>
      <c r="JZJ122" s="95"/>
      <c r="JZK122" s="95"/>
      <c r="JZL122" s="95"/>
      <c r="JZM122" s="95"/>
      <c r="JZN122" s="95"/>
      <c r="JZO122" s="95"/>
      <c r="JZP122" s="95"/>
      <c r="JZQ122" s="95"/>
      <c r="JZR122" s="95"/>
      <c r="JZS122" s="95"/>
      <c r="JZT122" s="95"/>
      <c r="JZU122" s="95"/>
      <c r="JZV122" s="95"/>
      <c r="JZW122" s="95"/>
      <c r="JZX122" s="95"/>
      <c r="JZY122" s="95"/>
      <c r="JZZ122" s="95"/>
      <c r="KAA122" s="95"/>
      <c r="KAB122" s="95"/>
      <c r="KAC122" s="95"/>
      <c r="KAD122" s="95"/>
      <c r="KAE122" s="95"/>
      <c r="KAF122" s="95"/>
      <c r="KAG122" s="95"/>
      <c r="KAH122" s="95"/>
      <c r="KAI122" s="95"/>
      <c r="KAJ122" s="95"/>
      <c r="KAK122" s="95"/>
      <c r="KAL122" s="95"/>
      <c r="KAM122" s="95"/>
      <c r="KAN122" s="95"/>
      <c r="KAO122" s="95"/>
      <c r="KAP122" s="95"/>
      <c r="KAQ122" s="95"/>
      <c r="KAR122" s="95"/>
      <c r="KAS122" s="95"/>
      <c r="KAT122" s="95"/>
      <c r="KAU122" s="95"/>
      <c r="KAV122" s="95"/>
      <c r="KAW122" s="95"/>
      <c r="KAX122" s="95"/>
      <c r="KAY122" s="95"/>
      <c r="KAZ122" s="95"/>
      <c r="KBA122" s="95"/>
      <c r="KBB122" s="95"/>
      <c r="KBC122" s="95"/>
      <c r="KBD122" s="95"/>
      <c r="KBE122" s="95"/>
      <c r="KBF122" s="95"/>
      <c r="KBG122" s="95"/>
      <c r="KBH122" s="95"/>
      <c r="KBI122" s="95"/>
      <c r="KBJ122" s="95"/>
      <c r="KBK122" s="95"/>
      <c r="KBL122" s="95"/>
      <c r="KBM122" s="95"/>
      <c r="KBN122" s="95"/>
      <c r="KBO122" s="95"/>
      <c r="KBP122" s="95"/>
      <c r="KBQ122" s="95"/>
      <c r="KBR122" s="95"/>
      <c r="KBS122" s="95"/>
      <c r="KBT122" s="95"/>
      <c r="KBU122" s="95"/>
      <c r="KBV122" s="95"/>
      <c r="KBW122" s="95"/>
      <c r="KBX122" s="95"/>
      <c r="KBY122" s="95"/>
      <c r="KBZ122" s="95"/>
      <c r="KCA122" s="95"/>
      <c r="KCB122" s="95"/>
      <c r="KCC122" s="95"/>
      <c r="KCD122" s="95"/>
      <c r="KCE122" s="95"/>
      <c r="KCF122" s="95"/>
      <c r="KCG122" s="95"/>
      <c r="KCH122" s="95"/>
      <c r="KCI122" s="95"/>
      <c r="KCJ122" s="95"/>
      <c r="KCK122" s="95"/>
      <c r="KCL122" s="95"/>
      <c r="KCM122" s="95"/>
      <c r="KCN122" s="95"/>
      <c r="KCO122" s="95"/>
      <c r="KCP122" s="95"/>
      <c r="KCQ122" s="95"/>
      <c r="KCR122" s="95"/>
      <c r="KCS122" s="95"/>
      <c r="KCT122" s="95"/>
      <c r="KCU122" s="95"/>
      <c r="KCV122" s="95"/>
      <c r="KCW122" s="95"/>
      <c r="KCX122" s="95"/>
      <c r="KCY122" s="95"/>
      <c r="KCZ122" s="95"/>
      <c r="KDA122" s="95"/>
      <c r="KDB122" s="95"/>
      <c r="KDC122" s="95"/>
      <c r="KDD122" s="95"/>
      <c r="KDE122" s="95"/>
      <c r="KDF122" s="95"/>
      <c r="KDG122" s="95"/>
      <c r="KDH122" s="95"/>
      <c r="KDI122" s="95"/>
      <c r="KDJ122" s="95"/>
      <c r="KDK122" s="95"/>
      <c r="KDL122" s="95"/>
      <c r="KDM122" s="95"/>
      <c r="KDN122" s="95"/>
      <c r="KDO122" s="95"/>
      <c r="KDP122" s="95"/>
      <c r="KDQ122" s="95"/>
      <c r="KDR122" s="95"/>
      <c r="KDS122" s="95"/>
      <c r="KDT122" s="95"/>
      <c r="KDU122" s="95"/>
      <c r="KDV122" s="95"/>
      <c r="KDW122" s="95"/>
      <c r="KDX122" s="95"/>
      <c r="KDY122" s="95"/>
      <c r="KDZ122" s="95"/>
      <c r="KEA122" s="95"/>
      <c r="KEB122" s="95"/>
      <c r="KEC122" s="95"/>
      <c r="KED122" s="95"/>
      <c r="KEE122" s="95"/>
      <c r="KEF122" s="95"/>
      <c r="KEG122" s="95"/>
      <c r="KEH122" s="95"/>
      <c r="KEI122" s="95"/>
      <c r="KEJ122" s="95"/>
      <c r="KEK122" s="95"/>
      <c r="KEL122" s="95"/>
      <c r="KEM122" s="95"/>
      <c r="KEN122" s="95"/>
      <c r="KEO122" s="95"/>
      <c r="KEP122" s="95"/>
      <c r="KEQ122" s="95"/>
      <c r="KER122" s="95"/>
      <c r="KES122" s="95"/>
      <c r="KET122" s="95"/>
      <c r="KEU122" s="95"/>
      <c r="KEV122" s="95"/>
      <c r="KEW122" s="95"/>
      <c r="KEX122" s="95"/>
      <c r="KEY122" s="95"/>
      <c r="KEZ122" s="95"/>
      <c r="KFA122" s="95"/>
      <c r="KFB122" s="95"/>
      <c r="KFC122" s="95"/>
      <c r="KFD122" s="95"/>
      <c r="KFE122" s="95"/>
      <c r="KFF122" s="95"/>
      <c r="KFG122" s="95"/>
      <c r="KFH122" s="95"/>
      <c r="KFI122" s="95"/>
      <c r="KFJ122" s="95"/>
      <c r="KFK122" s="95"/>
      <c r="KFL122" s="95"/>
      <c r="KFM122" s="95"/>
      <c r="KFN122" s="95"/>
      <c r="KFO122" s="95"/>
      <c r="KFP122" s="95"/>
      <c r="KFQ122" s="95"/>
      <c r="KFR122" s="95"/>
      <c r="KFS122" s="95"/>
      <c r="KFT122" s="95"/>
      <c r="KFU122" s="95"/>
      <c r="KFV122" s="95"/>
      <c r="KFW122" s="95"/>
      <c r="KFX122" s="95"/>
      <c r="KFY122" s="95"/>
      <c r="KFZ122" s="95"/>
      <c r="KGA122" s="95"/>
      <c r="KGB122" s="95"/>
      <c r="KGC122" s="95"/>
      <c r="KGD122" s="95"/>
      <c r="KGE122" s="95"/>
      <c r="KGF122" s="95"/>
      <c r="KGG122" s="95"/>
      <c r="KGH122" s="95"/>
      <c r="KGI122" s="95"/>
      <c r="KGJ122" s="95"/>
      <c r="KGK122" s="95"/>
      <c r="KGL122" s="95"/>
      <c r="KGM122" s="95"/>
      <c r="KGN122" s="95"/>
      <c r="KGO122" s="95"/>
      <c r="KGP122" s="95"/>
      <c r="KGQ122" s="95"/>
      <c r="KGR122" s="95"/>
      <c r="KGS122" s="95"/>
      <c r="KGT122" s="95"/>
      <c r="KGU122" s="95"/>
      <c r="KGV122" s="95"/>
      <c r="KGW122" s="95"/>
      <c r="KGX122" s="95"/>
      <c r="KGY122" s="95"/>
      <c r="KGZ122" s="95"/>
      <c r="KHA122" s="95"/>
      <c r="KHB122" s="95"/>
      <c r="KHC122" s="95"/>
      <c r="KHD122" s="95"/>
      <c r="KHE122" s="95"/>
      <c r="KHF122" s="95"/>
      <c r="KHG122" s="95"/>
      <c r="KHH122" s="95"/>
      <c r="KHI122" s="95"/>
      <c r="KHJ122" s="95"/>
      <c r="KHK122" s="95"/>
      <c r="KHL122" s="95"/>
      <c r="KHM122" s="95"/>
      <c r="KHN122" s="95"/>
      <c r="KHO122" s="95"/>
      <c r="KHP122" s="95"/>
      <c r="KHQ122" s="95"/>
      <c r="KHR122" s="95"/>
      <c r="KHS122" s="95"/>
      <c r="KHT122" s="95"/>
      <c r="KHU122" s="95"/>
      <c r="KHV122" s="95"/>
      <c r="KHW122" s="95"/>
      <c r="KHX122" s="95"/>
      <c r="KHY122" s="95"/>
      <c r="KHZ122" s="95"/>
      <c r="KIA122" s="95"/>
      <c r="KIB122" s="95"/>
      <c r="KIC122" s="95"/>
      <c r="KID122" s="95"/>
      <c r="KIE122" s="95"/>
      <c r="KIF122" s="95"/>
      <c r="KIG122" s="95"/>
      <c r="KIH122" s="95"/>
      <c r="KII122" s="95"/>
      <c r="KIJ122" s="95"/>
      <c r="KIK122" s="95"/>
      <c r="KIL122" s="95"/>
      <c r="KIM122" s="95"/>
      <c r="KIN122" s="95"/>
      <c r="KIO122" s="95"/>
      <c r="KIP122" s="95"/>
      <c r="KIQ122" s="95"/>
      <c r="KIR122" s="95"/>
      <c r="KIS122" s="95"/>
      <c r="KIT122" s="95"/>
      <c r="KIU122" s="95"/>
      <c r="KIV122" s="95"/>
      <c r="KIW122" s="95"/>
      <c r="KIX122" s="95"/>
      <c r="KIY122" s="95"/>
      <c r="KIZ122" s="95"/>
      <c r="KJA122" s="95"/>
      <c r="KJB122" s="95"/>
      <c r="KJC122" s="95"/>
      <c r="KJD122" s="95"/>
      <c r="KJE122" s="95"/>
      <c r="KJF122" s="95"/>
      <c r="KJG122" s="95"/>
      <c r="KJH122" s="95"/>
      <c r="KJI122" s="95"/>
      <c r="KJJ122" s="95"/>
      <c r="KJK122" s="95"/>
      <c r="KJL122" s="95"/>
      <c r="KJM122" s="95"/>
      <c r="KJN122" s="95"/>
      <c r="KJO122" s="95"/>
      <c r="KJP122" s="95"/>
      <c r="KJQ122" s="95"/>
      <c r="KJR122" s="95"/>
      <c r="KJS122" s="95"/>
      <c r="KJT122" s="95"/>
      <c r="KJU122" s="95"/>
      <c r="KJV122" s="95"/>
      <c r="KJW122" s="95"/>
      <c r="KJX122" s="95"/>
      <c r="KJY122" s="95"/>
      <c r="KJZ122" s="95"/>
      <c r="KKA122" s="95"/>
      <c r="KKB122" s="95"/>
      <c r="KKC122" s="95"/>
      <c r="KKD122" s="95"/>
      <c r="KKE122" s="95"/>
      <c r="KKF122" s="95"/>
      <c r="KKG122" s="95"/>
      <c r="KKH122" s="95"/>
      <c r="KKI122" s="95"/>
      <c r="KKJ122" s="95"/>
      <c r="KKK122" s="95"/>
      <c r="KKL122" s="95"/>
      <c r="KKM122" s="95"/>
      <c r="KKN122" s="95"/>
      <c r="KKO122" s="95"/>
      <c r="KKP122" s="95"/>
      <c r="KKQ122" s="95"/>
      <c r="KKR122" s="95"/>
      <c r="KKS122" s="95"/>
      <c r="KKT122" s="95"/>
      <c r="KKU122" s="95"/>
      <c r="KKV122" s="95"/>
      <c r="KKW122" s="95"/>
      <c r="KKX122" s="95"/>
      <c r="KKY122" s="95"/>
      <c r="KKZ122" s="95"/>
      <c r="KLA122" s="95"/>
      <c r="KLB122" s="95"/>
      <c r="KLC122" s="95"/>
      <c r="KLD122" s="95"/>
      <c r="KLE122" s="95"/>
      <c r="KLF122" s="95"/>
      <c r="KLG122" s="95"/>
      <c r="KLH122" s="95"/>
      <c r="KLI122" s="95"/>
      <c r="KLJ122" s="95"/>
      <c r="KLK122" s="95"/>
      <c r="KLL122" s="95"/>
      <c r="KLM122" s="95"/>
      <c r="KLN122" s="95"/>
      <c r="KLO122" s="95"/>
      <c r="KLP122" s="95"/>
      <c r="KLQ122" s="95"/>
      <c r="KLR122" s="95"/>
      <c r="KLS122" s="95"/>
      <c r="KLT122" s="95"/>
      <c r="KLU122" s="95"/>
      <c r="KLV122" s="95"/>
      <c r="KLW122" s="95"/>
      <c r="KLX122" s="95"/>
      <c r="KLY122" s="95"/>
      <c r="KLZ122" s="95"/>
      <c r="KMA122" s="95"/>
      <c r="KMB122" s="95"/>
      <c r="KMC122" s="95"/>
      <c r="KMD122" s="95"/>
      <c r="KME122" s="95"/>
      <c r="KMF122" s="95"/>
      <c r="KMG122" s="95"/>
      <c r="KMH122" s="95"/>
      <c r="KMI122" s="95"/>
      <c r="KMJ122" s="95"/>
      <c r="KMK122" s="95"/>
      <c r="KML122" s="95"/>
      <c r="KMM122" s="95"/>
      <c r="KMN122" s="95"/>
      <c r="KMO122" s="95"/>
      <c r="KMP122" s="95"/>
      <c r="KMQ122" s="95"/>
      <c r="KMR122" s="95"/>
      <c r="KMS122" s="95"/>
      <c r="KMT122" s="95"/>
      <c r="KMU122" s="95"/>
      <c r="KMV122" s="95"/>
      <c r="KMW122" s="95"/>
      <c r="KMX122" s="95"/>
      <c r="KMY122" s="95"/>
      <c r="KMZ122" s="95"/>
      <c r="KNA122" s="95"/>
      <c r="KNB122" s="95"/>
      <c r="KNC122" s="95"/>
      <c r="KND122" s="95"/>
      <c r="KNE122" s="95"/>
      <c r="KNF122" s="95"/>
      <c r="KNG122" s="95"/>
      <c r="KNH122" s="95"/>
      <c r="KNI122" s="95"/>
      <c r="KNJ122" s="95"/>
      <c r="KNK122" s="95"/>
      <c r="KNL122" s="95"/>
      <c r="KNM122" s="95"/>
      <c r="KNN122" s="95"/>
      <c r="KNO122" s="95"/>
      <c r="KNP122" s="95"/>
      <c r="KNQ122" s="95"/>
      <c r="KNR122" s="95"/>
      <c r="KNS122" s="95"/>
      <c r="KNT122" s="95"/>
      <c r="KNU122" s="95"/>
      <c r="KNV122" s="95"/>
      <c r="KNW122" s="95"/>
      <c r="KNX122" s="95"/>
      <c r="KNY122" s="95"/>
      <c r="KNZ122" s="95"/>
      <c r="KOA122" s="95"/>
      <c r="KOB122" s="95"/>
      <c r="KOC122" s="95"/>
      <c r="KOD122" s="95"/>
      <c r="KOE122" s="95"/>
      <c r="KOF122" s="95"/>
      <c r="KOG122" s="95"/>
      <c r="KOH122" s="95"/>
      <c r="KOI122" s="95"/>
      <c r="KOJ122" s="95"/>
      <c r="KOK122" s="95"/>
      <c r="KOL122" s="95"/>
      <c r="KOM122" s="95"/>
      <c r="KON122" s="95"/>
      <c r="KOO122" s="95"/>
      <c r="KOP122" s="95"/>
      <c r="KOQ122" s="95"/>
      <c r="KOR122" s="95"/>
      <c r="KOS122" s="95"/>
      <c r="KOT122" s="95"/>
      <c r="KOU122" s="95"/>
      <c r="KOV122" s="95"/>
      <c r="KOW122" s="95"/>
      <c r="KOX122" s="95"/>
      <c r="KOY122" s="95"/>
      <c r="KOZ122" s="95"/>
      <c r="KPA122" s="95"/>
      <c r="KPB122" s="95"/>
      <c r="KPC122" s="95"/>
      <c r="KPD122" s="95"/>
      <c r="KPE122" s="95"/>
      <c r="KPF122" s="95"/>
      <c r="KPG122" s="95"/>
      <c r="KPH122" s="95"/>
      <c r="KPI122" s="95"/>
      <c r="KPJ122" s="95"/>
      <c r="KPK122" s="95"/>
      <c r="KPL122" s="95"/>
      <c r="KPM122" s="95"/>
      <c r="KPN122" s="95"/>
      <c r="KPO122" s="95"/>
      <c r="KPP122" s="95"/>
      <c r="KPQ122" s="95"/>
      <c r="KPR122" s="95"/>
      <c r="KPS122" s="95"/>
      <c r="KPT122" s="95"/>
      <c r="KPU122" s="95"/>
      <c r="KPV122" s="95"/>
      <c r="KPW122" s="95"/>
      <c r="KPX122" s="95"/>
      <c r="KPY122" s="95"/>
      <c r="KPZ122" s="95"/>
      <c r="KQA122" s="95"/>
      <c r="KQB122" s="95"/>
      <c r="KQC122" s="95"/>
      <c r="KQD122" s="95"/>
      <c r="KQE122" s="95"/>
      <c r="KQF122" s="95"/>
      <c r="KQG122" s="95"/>
      <c r="KQH122" s="95"/>
      <c r="KQI122" s="95"/>
      <c r="KQJ122" s="95"/>
      <c r="KQK122" s="95"/>
      <c r="KQL122" s="95"/>
      <c r="KQM122" s="95"/>
      <c r="KQN122" s="95"/>
      <c r="KQO122" s="95"/>
      <c r="KQP122" s="95"/>
      <c r="KQQ122" s="95"/>
      <c r="KQR122" s="95"/>
      <c r="KQS122" s="95"/>
      <c r="KQT122" s="95"/>
      <c r="KQU122" s="95"/>
      <c r="KQV122" s="95"/>
      <c r="KQW122" s="95"/>
      <c r="KQX122" s="95"/>
      <c r="KQY122" s="95"/>
      <c r="KQZ122" s="95"/>
      <c r="KRA122" s="95"/>
      <c r="KRB122" s="95"/>
      <c r="KRC122" s="95"/>
      <c r="KRD122" s="95"/>
      <c r="KRE122" s="95"/>
      <c r="KRF122" s="95"/>
      <c r="KRG122" s="95"/>
      <c r="KRH122" s="95"/>
      <c r="KRI122" s="95"/>
      <c r="KRJ122" s="95"/>
      <c r="KRK122" s="95"/>
      <c r="KRL122" s="95"/>
      <c r="KRM122" s="95"/>
      <c r="KRN122" s="95"/>
      <c r="KRO122" s="95"/>
      <c r="KRP122" s="95"/>
      <c r="KRQ122" s="95"/>
      <c r="KRR122" s="95"/>
      <c r="KRS122" s="95"/>
      <c r="KRT122" s="95"/>
      <c r="KRU122" s="95"/>
      <c r="KRV122" s="95"/>
      <c r="KRW122" s="95"/>
      <c r="KRX122" s="95"/>
      <c r="KRY122" s="95"/>
      <c r="KRZ122" s="95"/>
      <c r="KSA122" s="95"/>
      <c r="KSB122" s="95"/>
      <c r="KSC122" s="95"/>
      <c r="KSD122" s="95"/>
      <c r="KSE122" s="95"/>
      <c r="KSF122" s="95"/>
      <c r="KSG122" s="95"/>
      <c r="KSH122" s="95"/>
      <c r="KSI122" s="95"/>
      <c r="KSJ122" s="95"/>
      <c r="KSK122" s="95"/>
      <c r="KSL122" s="95"/>
      <c r="KSM122" s="95"/>
      <c r="KSN122" s="95"/>
      <c r="KSO122" s="95"/>
      <c r="KSP122" s="95"/>
      <c r="KSQ122" s="95"/>
      <c r="KSR122" s="95"/>
      <c r="KSS122" s="95"/>
      <c r="KST122" s="95"/>
      <c r="KSU122" s="95"/>
      <c r="KSV122" s="95"/>
      <c r="KSW122" s="95"/>
      <c r="KSX122" s="95"/>
      <c r="KSY122" s="95"/>
      <c r="KSZ122" s="95"/>
      <c r="KTA122" s="95"/>
      <c r="KTB122" s="95"/>
      <c r="KTC122" s="95"/>
      <c r="KTD122" s="95"/>
      <c r="KTE122" s="95"/>
      <c r="KTF122" s="95"/>
      <c r="KTG122" s="95"/>
      <c r="KTH122" s="95"/>
      <c r="KTI122" s="95"/>
      <c r="KTJ122" s="95"/>
      <c r="KTK122" s="95"/>
      <c r="KTL122" s="95"/>
      <c r="KTM122" s="95"/>
      <c r="KTN122" s="95"/>
      <c r="KTO122" s="95"/>
      <c r="KTP122" s="95"/>
      <c r="KTQ122" s="95"/>
      <c r="KTR122" s="95"/>
      <c r="KTS122" s="95"/>
      <c r="KTT122" s="95"/>
      <c r="KTU122" s="95"/>
      <c r="KTV122" s="95"/>
      <c r="KTW122" s="95"/>
      <c r="KTX122" s="95"/>
      <c r="KTY122" s="95"/>
      <c r="KTZ122" s="95"/>
      <c r="KUA122" s="95"/>
      <c r="KUB122" s="95"/>
      <c r="KUC122" s="95"/>
      <c r="KUD122" s="95"/>
      <c r="KUE122" s="95"/>
      <c r="KUF122" s="95"/>
      <c r="KUG122" s="95"/>
      <c r="KUH122" s="95"/>
      <c r="KUI122" s="95"/>
      <c r="KUJ122" s="95"/>
      <c r="KUK122" s="95"/>
      <c r="KUL122" s="95"/>
      <c r="KUM122" s="95"/>
      <c r="KUN122" s="95"/>
      <c r="KUO122" s="95"/>
      <c r="KUP122" s="95"/>
      <c r="KUQ122" s="95"/>
      <c r="KUR122" s="95"/>
      <c r="KUS122" s="95"/>
      <c r="KUT122" s="95"/>
      <c r="KUU122" s="95"/>
      <c r="KUV122" s="95"/>
      <c r="KUW122" s="95"/>
      <c r="KUX122" s="95"/>
      <c r="KUY122" s="95"/>
      <c r="KUZ122" s="95"/>
      <c r="KVA122" s="95"/>
      <c r="KVB122" s="95"/>
      <c r="KVC122" s="95"/>
      <c r="KVD122" s="95"/>
      <c r="KVE122" s="95"/>
      <c r="KVF122" s="95"/>
      <c r="KVG122" s="95"/>
      <c r="KVH122" s="95"/>
      <c r="KVI122" s="95"/>
      <c r="KVJ122" s="95"/>
      <c r="KVK122" s="95"/>
      <c r="KVL122" s="95"/>
      <c r="KVM122" s="95"/>
      <c r="KVN122" s="95"/>
      <c r="KVO122" s="95"/>
      <c r="KVP122" s="95"/>
      <c r="KVQ122" s="95"/>
      <c r="KVR122" s="95"/>
      <c r="KVS122" s="95"/>
      <c r="KVT122" s="95"/>
      <c r="KVU122" s="95"/>
      <c r="KVV122" s="95"/>
      <c r="KVW122" s="95"/>
      <c r="KVX122" s="95"/>
      <c r="KVY122" s="95"/>
      <c r="KVZ122" s="95"/>
      <c r="KWA122" s="95"/>
      <c r="KWB122" s="95"/>
      <c r="KWC122" s="95"/>
      <c r="KWD122" s="95"/>
      <c r="KWE122" s="95"/>
      <c r="KWF122" s="95"/>
      <c r="KWG122" s="95"/>
      <c r="KWH122" s="95"/>
      <c r="KWI122" s="95"/>
      <c r="KWJ122" s="95"/>
      <c r="KWK122" s="95"/>
      <c r="KWL122" s="95"/>
      <c r="KWM122" s="95"/>
      <c r="KWN122" s="95"/>
      <c r="KWO122" s="95"/>
      <c r="KWP122" s="95"/>
      <c r="KWQ122" s="95"/>
      <c r="KWR122" s="95"/>
      <c r="KWS122" s="95"/>
      <c r="KWT122" s="95"/>
      <c r="KWU122" s="95"/>
      <c r="KWV122" s="95"/>
      <c r="KWW122" s="95"/>
      <c r="KWX122" s="95"/>
      <c r="KWY122" s="95"/>
      <c r="KWZ122" s="95"/>
      <c r="KXA122" s="95"/>
      <c r="KXB122" s="95"/>
      <c r="KXC122" s="95"/>
      <c r="KXD122" s="95"/>
      <c r="KXE122" s="95"/>
      <c r="KXF122" s="95"/>
      <c r="KXG122" s="95"/>
      <c r="KXH122" s="95"/>
      <c r="KXI122" s="95"/>
      <c r="KXJ122" s="95"/>
      <c r="KXK122" s="95"/>
      <c r="KXL122" s="95"/>
      <c r="KXM122" s="95"/>
      <c r="KXN122" s="95"/>
      <c r="KXO122" s="95"/>
      <c r="KXP122" s="95"/>
      <c r="KXQ122" s="95"/>
      <c r="KXR122" s="95"/>
      <c r="KXS122" s="95"/>
      <c r="KXT122" s="95"/>
      <c r="KXU122" s="95"/>
      <c r="KXV122" s="95"/>
      <c r="KXW122" s="95"/>
      <c r="KXX122" s="95"/>
      <c r="KXY122" s="95"/>
      <c r="KXZ122" s="95"/>
      <c r="KYA122" s="95"/>
      <c r="KYB122" s="95"/>
      <c r="KYC122" s="95"/>
      <c r="KYD122" s="95"/>
      <c r="KYE122" s="95"/>
      <c r="KYF122" s="95"/>
      <c r="KYG122" s="95"/>
      <c r="KYH122" s="95"/>
      <c r="KYI122" s="95"/>
      <c r="KYJ122" s="95"/>
      <c r="KYK122" s="95"/>
      <c r="KYL122" s="95"/>
      <c r="KYM122" s="95"/>
      <c r="KYN122" s="95"/>
      <c r="KYO122" s="95"/>
      <c r="KYP122" s="95"/>
      <c r="KYQ122" s="95"/>
      <c r="KYR122" s="95"/>
      <c r="KYS122" s="95"/>
      <c r="KYT122" s="95"/>
      <c r="KYU122" s="95"/>
      <c r="KYV122" s="95"/>
      <c r="KYW122" s="95"/>
      <c r="KYX122" s="95"/>
      <c r="KYY122" s="95"/>
      <c r="KYZ122" s="95"/>
      <c r="KZA122" s="95"/>
      <c r="KZB122" s="95"/>
      <c r="KZC122" s="95"/>
      <c r="KZD122" s="95"/>
      <c r="KZE122" s="95"/>
      <c r="KZF122" s="95"/>
      <c r="KZG122" s="95"/>
      <c r="KZH122" s="95"/>
      <c r="KZI122" s="95"/>
      <c r="KZJ122" s="95"/>
      <c r="KZK122" s="95"/>
      <c r="KZL122" s="95"/>
      <c r="KZM122" s="95"/>
      <c r="KZN122" s="95"/>
      <c r="KZO122" s="95"/>
      <c r="KZP122" s="95"/>
      <c r="KZQ122" s="95"/>
      <c r="KZR122" s="95"/>
      <c r="KZS122" s="95"/>
      <c r="KZT122" s="95"/>
      <c r="KZU122" s="95"/>
      <c r="KZV122" s="95"/>
      <c r="KZW122" s="95"/>
      <c r="KZX122" s="95"/>
      <c r="KZY122" s="95"/>
      <c r="KZZ122" s="95"/>
      <c r="LAA122" s="95"/>
      <c r="LAB122" s="95"/>
      <c r="LAC122" s="95"/>
      <c r="LAD122" s="95"/>
      <c r="LAE122" s="95"/>
      <c r="LAF122" s="95"/>
      <c r="LAG122" s="95"/>
      <c r="LAH122" s="95"/>
      <c r="LAI122" s="95"/>
      <c r="LAJ122" s="95"/>
      <c r="LAK122" s="95"/>
      <c r="LAL122" s="95"/>
      <c r="LAM122" s="95"/>
      <c r="LAN122" s="95"/>
      <c r="LAO122" s="95"/>
      <c r="LAP122" s="95"/>
      <c r="LAQ122" s="95"/>
      <c r="LAR122" s="95"/>
      <c r="LAS122" s="95"/>
      <c r="LAT122" s="95"/>
      <c r="LAU122" s="95"/>
      <c r="LAV122" s="95"/>
      <c r="LAW122" s="95"/>
      <c r="LAX122" s="95"/>
      <c r="LAY122" s="95"/>
      <c r="LAZ122" s="95"/>
      <c r="LBA122" s="95"/>
      <c r="LBB122" s="95"/>
      <c r="LBC122" s="95"/>
      <c r="LBD122" s="95"/>
      <c r="LBE122" s="95"/>
      <c r="LBF122" s="95"/>
      <c r="LBG122" s="95"/>
      <c r="LBH122" s="95"/>
      <c r="LBI122" s="95"/>
      <c r="LBJ122" s="95"/>
      <c r="LBK122" s="95"/>
      <c r="LBL122" s="95"/>
      <c r="LBM122" s="95"/>
      <c r="LBN122" s="95"/>
      <c r="LBO122" s="95"/>
      <c r="LBP122" s="95"/>
      <c r="LBQ122" s="95"/>
      <c r="LBR122" s="95"/>
      <c r="LBS122" s="95"/>
      <c r="LBT122" s="95"/>
      <c r="LBU122" s="95"/>
      <c r="LBV122" s="95"/>
      <c r="LBW122" s="95"/>
      <c r="LBX122" s="95"/>
      <c r="LBY122" s="95"/>
      <c r="LBZ122" s="95"/>
      <c r="LCA122" s="95"/>
      <c r="LCB122" s="95"/>
      <c r="LCC122" s="95"/>
      <c r="LCD122" s="95"/>
      <c r="LCE122" s="95"/>
      <c r="LCF122" s="95"/>
      <c r="LCG122" s="95"/>
      <c r="LCH122" s="95"/>
      <c r="LCI122" s="95"/>
      <c r="LCJ122" s="95"/>
      <c r="LCK122" s="95"/>
      <c r="LCL122" s="95"/>
      <c r="LCM122" s="95"/>
      <c r="LCN122" s="95"/>
      <c r="LCO122" s="95"/>
      <c r="LCP122" s="95"/>
      <c r="LCQ122" s="95"/>
      <c r="LCR122" s="95"/>
      <c r="LCS122" s="95"/>
      <c r="LCT122" s="95"/>
      <c r="LCU122" s="95"/>
      <c r="LCV122" s="95"/>
      <c r="LCW122" s="95"/>
      <c r="LCX122" s="95"/>
      <c r="LCY122" s="95"/>
      <c r="LCZ122" s="95"/>
      <c r="LDA122" s="95"/>
      <c r="LDB122" s="95"/>
      <c r="LDC122" s="95"/>
      <c r="LDD122" s="95"/>
      <c r="LDE122" s="95"/>
      <c r="LDF122" s="95"/>
      <c r="LDG122" s="95"/>
      <c r="LDH122" s="95"/>
      <c r="LDI122" s="95"/>
      <c r="LDJ122" s="95"/>
      <c r="LDK122" s="95"/>
      <c r="LDL122" s="95"/>
      <c r="LDM122" s="95"/>
      <c r="LDN122" s="95"/>
      <c r="LDO122" s="95"/>
      <c r="LDP122" s="95"/>
      <c r="LDQ122" s="95"/>
      <c r="LDR122" s="95"/>
      <c r="LDS122" s="95"/>
      <c r="LDT122" s="95"/>
      <c r="LDU122" s="95"/>
      <c r="LDV122" s="95"/>
      <c r="LDW122" s="95"/>
      <c r="LDX122" s="95"/>
      <c r="LDY122" s="95"/>
      <c r="LDZ122" s="95"/>
      <c r="LEA122" s="95"/>
      <c r="LEB122" s="95"/>
      <c r="LEC122" s="95"/>
      <c r="LED122" s="95"/>
      <c r="LEE122" s="95"/>
      <c r="LEF122" s="95"/>
      <c r="LEG122" s="95"/>
      <c r="LEH122" s="95"/>
      <c r="LEI122" s="95"/>
      <c r="LEJ122" s="95"/>
      <c r="LEK122" s="95"/>
      <c r="LEL122" s="95"/>
      <c r="LEM122" s="95"/>
      <c r="LEN122" s="95"/>
      <c r="LEO122" s="95"/>
      <c r="LEP122" s="95"/>
      <c r="LEQ122" s="95"/>
      <c r="LER122" s="95"/>
      <c r="LES122" s="95"/>
      <c r="LET122" s="95"/>
      <c r="LEU122" s="95"/>
      <c r="LEV122" s="95"/>
      <c r="LEW122" s="95"/>
      <c r="LEX122" s="95"/>
      <c r="LEY122" s="95"/>
      <c r="LEZ122" s="95"/>
      <c r="LFA122" s="95"/>
      <c r="LFB122" s="95"/>
      <c r="LFC122" s="95"/>
      <c r="LFD122" s="95"/>
      <c r="LFE122" s="95"/>
      <c r="LFF122" s="95"/>
      <c r="LFG122" s="95"/>
      <c r="LFH122" s="95"/>
      <c r="LFI122" s="95"/>
      <c r="LFJ122" s="95"/>
      <c r="LFK122" s="95"/>
      <c r="LFL122" s="95"/>
      <c r="LFM122" s="95"/>
      <c r="LFN122" s="95"/>
      <c r="LFO122" s="95"/>
      <c r="LFP122" s="95"/>
      <c r="LFQ122" s="95"/>
      <c r="LFR122" s="95"/>
      <c r="LFS122" s="95"/>
      <c r="LFT122" s="95"/>
      <c r="LFU122" s="95"/>
      <c r="LFV122" s="95"/>
      <c r="LFW122" s="95"/>
      <c r="LFX122" s="95"/>
      <c r="LFY122" s="95"/>
      <c r="LFZ122" s="95"/>
      <c r="LGA122" s="95"/>
      <c r="LGB122" s="95"/>
      <c r="LGC122" s="95"/>
      <c r="LGD122" s="95"/>
      <c r="LGE122" s="95"/>
      <c r="LGF122" s="95"/>
      <c r="LGG122" s="95"/>
      <c r="LGH122" s="95"/>
      <c r="LGI122" s="95"/>
      <c r="LGJ122" s="95"/>
      <c r="LGK122" s="95"/>
      <c r="LGL122" s="95"/>
      <c r="LGM122" s="95"/>
      <c r="LGN122" s="95"/>
      <c r="LGO122" s="95"/>
      <c r="LGP122" s="95"/>
      <c r="LGQ122" s="95"/>
      <c r="LGR122" s="95"/>
      <c r="LGS122" s="95"/>
      <c r="LGT122" s="95"/>
      <c r="LGU122" s="95"/>
      <c r="LGV122" s="95"/>
      <c r="LGW122" s="95"/>
      <c r="LGX122" s="95"/>
      <c r="LGY122" s="95"/>
      <c r="LGZ122" s="95"/>
      <c r="LHA122" s="95"/>
      <c r="LHB122" s="95"/>
      <c r="LHC122" s="95"/>
      <c r="LHD122" s="95"/>
      <c r="LHE122" s="95"/>
      <c r="LHF122" s="95"/>
      <c r="LHG122" s="95"/>
      <c r="LHH122" s="95"/>
      <c r="LHI122" s="95"/>
      <c r="LHJ122" s="95"/>
      <c r="LHK122" s="95"/>
      <c r="LHL122" s="95"/>
      <c r="LHM122" s="95"/>
      <c r="LHN122" s="95"/>
      <c r="LHO122" s="95"/>
      <c r="LHP122" s="95"/>
      <c r="LHQ122" s="95"/>
      <c r="LHR122" s="95"/>
      <c r="LHS122" s="95"/>
      <c r="LHT122" s="95"/>
      <c r="LHU122" s="95"/>
      <c r="LHV122" s="95"/>
      <c r="LHW122" s="95"/>
      <c r="LHX122" s="95"/>
      <c r="LHY122" s="95"/>
      <c r="LHZ122" s="95"/>
      <c r="LIA122" s="95"/>
      <c r="LIB122" s="95"/>
      <c r="LIC122" s="95"/>
      <c r="LID122" s="95"/>
      <c r="LIE122" s="95"/>
      <c r="LIF122" s="95"/>
      <c r="LIG122" s="95"/>
      <c r="LIH122" s="95"/>
      <c r="LII122" s="95"/>
      <c r="LIJ122" s="95"/>
      <c r="LIK122" s="95"/>
      <c r="LIL122" s="95"/>
      <c r="LIM122" s="95"/>
      <c r="LIN122" s="95"/>
      <c r="LIO122" s="95"/>
      <c r="LIP122" s="95"/>
      <c r="LIQ122" s="95"/>
      <c r="LIR122" s="95"/>
      <c r="LIS122" s="95"/>
      <c r="LIT122" s="95"/>
      <c r="LIU122" s="95"/>
      <c r="LIV122" s="95"/>
      <c r="LIW122" s="95"/>
      <c r="LIX122" s="95"/>
      <c r="LIY122" s="95"/>
      <c r="LIZ122" s="95"/>
      <c r="LJA122" s="95"/>
      <c r="LJB122" s="95"/>
      <c r="LJC122" s="95"/>
      <c r="LJD122" s="95"/>
      <c r="LJE122" s="95"/>
      <c r="LJF122" s="95"/>
      <c r="LJG122" s="95"/>
      <c r="LJH122" s="95"/>
      <c r="LJI122" s="95"/>
      <c r="LJJ122" s="95"/>
      <c r="LJK122" s="95"/>
      <c r="LJL122" s="95"/>
      <c r="LJM122" s="95"/>
      <c r="LJN122" s="95"/>
      <c r="LJO122" s="95"/>
      <c r="LJP122" s="95"/>
      <c r="LJQ122" s="95"/>
      <c r="LJR122" s="95"/>
      <c r="LJS122" s="95"/>
      <c r="LJT122" s="95"/>
      <c r="LJU122" s="95"/>
      <c r="LJV122" s="95"/>
      <c r="LJW122" s="95"/>
      <c r="LJX122" s="95"/>
      <c r="LJY122" s="95"/>
      <c r="LJZ122" s="95"/>
      <c r="LKA122" s="95"/>
      <c r="LKB122" s="95"/>
      <c r="LKC122" s="95"/>
      <c r="LKD122" s="95"/>
      <c r="LKE122" s="95"/>
      <c r="LKF122" s="95"/>
      <c r="LKG122" s="95"/>
      <c r="LKH122" s="95"/>
      <c r="LKI122" s="95"/>
      <c r="LKJ122" s="95"/>
      <c r="LKK122" s="95"/>
      <c r="LKL122" s="95"/>
      <c r="LKM122" s="95"/>
      <c r="LKN122" s="95"/>
      <c r="LKO122" s="95"/>
      <c r="LKP122" s="95"/>
      <c r="LKQ122" s="95"/>
      <c r="LKR122" s="95"/>
      <c r="LKS122" s="95"/>
      <c r="LKT122" s="95"/>
      <c r="LKU122" s="95"/>
      <c r="LKV122" s="95"/>
      <c r="LKW122" s="95"/>
      <c r="LKX122" s="95"/>
      <c r="LKY122" s="95"/>
      <c r="LKZ122" s="95"/>
      <c r="LLA122" s="95"/>
      <c r="LLB122" s="95"/>
      <c r="LLC122" s="95"/>
      <c r="LLD122" s="95"/>
      <c r="LLE122" s="95"/>
      <c r="LLF122" s="95"/>
      <c r="LLG122" s="95"/>
      <c r="LLH122" s="95"/>
      <c r="LLI122" s="95"/>
      <c r="LLJ122" s="95"/>
      <c r="LLK122" s="95"/>
      <c r="LLL122" s="95"/>
      <c r="LLM122" s="95"/>
      <c r="LLN122" s="95"/>
      <c r="LLO122" s="95"/>
      <c r="LLP122" s="95"/>
      <c r="LLQ122" s="95"/>
      <c r="LLR122" s="95"/>
      <c r="LLS122" s="95"/>
      <c r="LLT122" s="95"/>
      <c r="LLU122" s="95"/>
      <c r="LLV122" s="95"/>
      <c r="LLW122" s="95"/>
      <c r="LLX122" s="95"/>
      <c r="LLY122" s="95"/>
      <c r="LLZ122" s="95"/>
      <c r="LMA122" s="95"/>
      <c r="LMB122" s="95"/>
      <c r="LMC122" s="95"/>
      <c r="LMD122" s="95"/>
      <c r="LME122" s="95"/>
      <c r="LMF122" s="95"/>
      <c r="LMG122" s="95"/>
      <c r="LMH122" s="95"/>
      <c r="LMI122" s="95"/>
      <c r="LMJ122" s="95"/>
      <c r="LMK122" s="95"/>
      <c r="LML122" s="95"/>
      <c r="LMM122" s="95"/>
      <c r="LMN122" s="95"/>
      <c r="LMO122" s="95"/>
      <c r="LMP122" s="95"/>
      <c r="LMQ122" s="95"/>
      <c r="LMR122" s="95"/>
      <c r="LMS122" s="95"/>
      <c r="LMT122" s="95"/>
      <c r="LMU122" s="95"/>
      <c r="LMV122" s="95"/>
      <c r="LMW122" s="95"/>
      <c r="LMX122" s="95"/>
      <c r="LMY122" s="95"/>
      <c r="LMZ122" s="95"/>
      <c r="LNA122" s="95"/>
      <c r="LNB122" s="95"/>
      <c r="LNC122" s="95"/>
      <c r="LND122" s="95"/>
      <c r="LNE122" s="95"/>
      <c r="LNF122" s="95"/>
      <c r="LNG122" s="95"/>
      <c r="LNH122" s="95"/>
      <c r="LNI122" s="95"/>
      <c r="LNJ122" s="95"/>
      <c r="LNK122" s="95"/>
      <c r="LNL122" s="95"/>
      <c r="LNM122" s="95"/>
      <c r="LNN122" s="95"/>
      <c r="LNO122" s="95"/>
      <c r="LNP122" s="95"/>
      <c r="LNQ122" s="95"/>
      <c r="LNR122" s="95"/>
      <c r="LNS122" s="95"/>
      <c r="LNT122" s="95"/>
      <c r="LNU122" s="95"/>
      <c r="LNV122" s="95"/>
      <c r="LNW122" s="95"/>
      <c r="LNX122" s="95"/>
      <c r="LNY122" s="95"/>
      <c r="LNZ122" s="95"/>
      <c r="LOA122" s="95"/>
      <c r="LOB122" s="95"/>
      <c r="LOC122" s="95"/>
      <c r="LOD122" s="95"/>
      <c r="LOE122" s="95"/>
      <c r="LOF122" s="95"/>
      <c r="LOG122" s="95"/>
      <c r="LOH122" s="95"/>
      <c r="LOI122" s="95"/>
      <c r="LOJ122" s="95"/>
      <c r="LOK122" s="95"/>
      <c r="LOL122" s="95"/>
      <c r="LOM122" s="95"/>
      <c r="LON122" s="95"/>
      <c r="LOO122" s="95"/>
      <c r="LOP122" s="95"/>
      <c r="LOQ122" s="95"/>
      <c r="LOR122" s="95"/>
      <c r="LOS122" s="95"/>
      <c r="LOT122" s="95"/>
      <c r="LOU122" s="95"/>
      <c r="LOV122" s="95"/>
      <c r="LOW122" s="95"/>
      <c r="LOX122" s="95"/>
      <c r="LOY122" s="95"/>
      <c r="LOZ122" s="95"/>
      <c r="LPA122" s="95"/>
      <c r="LPB122" s="95"/>
      <c r="LPC122" s="95"/>
      <c r="LPD122" s="95"/>
      <c r="LPE122" s="95"/>
      <c r="LPF122" s="95"/>
      <c r="LPG122" s="95"/>
      <c r="LPH122" s="95"/>
      <c r="LPI122" s="95"/>
      <c r="LPJ122" s="95"/>
      <c r="LPK122" s="95"/>
      <c r="LPL122" s="95"/>
      <c r="LPM122" s="95"/>
      <c r="LPN122" s="95"/>
      <c r="LPO122" s="95"/>
      <c r="LPP122" s="95"/>
      <c r="LPQ122" s="95"/>
      <c r="LPR122" s="95"/>
      <c r="LPS122" s="95"/>
      <c r="LPT122" s="95"/>
      <c r="LPU122" s="95"/>
      <c r="LPV122" s="95"/>
      <c r="LPW122" s="95"/>
      <c r="LPX122" s="95"/>
      <c r="LPY122" s="95"/>
      <c r="LPZ122" s="95"/>
      <c r="LQA122" s="95"/>
      <c r="LQB122" s="95"/>
      <c r="LQC122" s="95"/>
      <c r="LQD122" s="95"/>
      <c r="LQE122" s="95"/>
      <c r="LQF122" s="95"/>
      <c r="LQG122" s="95"/>
      <c r="LQH122" s="95"/>
      <c r="LQI122" s="95"/>
      <c r="LQJ122" s="95"/>
      <c r="LQK122" s="95"/>
      <c r="LQL122" s="95"/>
      <c r="LQM122" s="95"/>
      <c r="LQN122" s="95"/>
      <c r="LQO122" s="95"/>
      <c r="LQP122" s="95"/>
      <c r="LQQ122" s="95"/>
      <c r="LQR122" s="95"/>
      <c r="LQS122" s="95"/>
      <c r="LQT122" s="95"/>
      <c r="LQU122" s="95"/>
      <c r="LQV122" s="95"/>
      <c r="LQW122" s="95"/>
      <c r="LQX122" s="95"/>
      <c r="LQY122" s="95"/>
      <c r="LQZ122" s="95"/>
      <c r="LRA122" s="95"/>
      <c r="LRB122" s="95"/>
      <c r="LRC122" s="95"/>
      <c r="LRD122" s="95"/>
      <c r="LRE122" s="95"/>
      <c r="LRF122" s="95"/>
      <c r="LRG122" s="95"/>
      <c r="LRH122" s="95"/>
      <c r="LRI122" s="95"/>
      <c r="LRJ122" s="95"/>
      <c r="LRK122" s="95"/>
      <c r="LRL122" s="95"/>
      <c r="LRM122" s="95"/>
      <c r="LRN122" s="95"/>
      <c r="LRO122" s="95"/>
      <c r="LRP122" s="95"/>
      <c r="LRQ122" s="95"/>
      <c r="LRR122" s="95"/>
      <c r="LRS122" s="95"/>
      <c r="LRT122" s="95"/>
      <c r="LRU122" s="95"/>
      <c r="LRV122" s="95"/>
      <c r="LRW122" s="95"/>
      <c r="LRX122" s="95"/>
      <c r="LRY122" s="95"/>
      <c r="LRZ122" s="95"/>
      <c r="LSA122" s="95"/>
      <c r="LSB122" s="95"/>
      <c r="LSC122" s="95"/>
      <c r="LSD122" s="95"/>
      <c r="LSE122" s="95"/>
      <c r="LSF122" s="95"/>
      <c r="LSG122" s="95"/>
      <c r="LSH122" s="95"/>
      <c r="LSI122" s="95"/>
      <c r="LSJ122" s="95"/>
      <c r="LSK122" s="95"/>
      <c r="LSL122" s="95"/>
      <c r="LSM122" s="95"/>
      <c r="LSN122" s="95"/>
      <c r="LSO122" s="95"/>
      <c r="LSP122" s="95"/>
      <c r="LSQ122" s="95"/>
      <c r="LSR122" s="95"/>
      <c r="LSS122" s="95"/>
      <c r="LST122" s="95"/>
      <c r="LSU122" s="95"/>
      <c r="LSV122" s="95"/>
      <c r="LSW122" s="95"/>
      <c r="LSX122" s="95"/>
      <c r="LSY122" s="95"/>
      <c r="LSZ122" s="95"/>
      <c r="LTA122" s="95"/>
      <c r="LTB122" s="95"/>
      <c r="LTC122" s="95"/>
      <c r="LTD122" s="95"/>
      <c r="LTE122" s="95"/>
      <c r="LTF122" s="95"/>
      <c r="LTG122" s="95"/>
      <c r="LTH122" s="95"/>
      <c r="LTI122" s="95"/>
      <c r="LTJ122" s="95"/>
      <c r="LTK122" s="95"/>
      <c r="LTL122" s="95"/>
      <c r="LTM122" s="95"/>
      <c r="LTN122" s="95"/>
      <c r="LTO122" s="95"/>
      <c r="LTP122" s="95"/>
      <c r="LTQ122" s="95"/>
      <c r="LTR122" s="95"/>
      <c r="LTS122" s="95"/>
      <c r="LTT122" s="95"/>
      <c r="LTU122" s="95"/>
      <c r="LTV122" s="95"/>
      <c r="LTW122" s="95"/>
      <c r="LTX122" s="95"/>
      <c r="LTY122" s="95"/>
      <c r="LTZ122" s="95"/>
      <c r="LUA122" s="95"/>
      <c r="LUB122" s="95"/>
      <c r="LUC122" s="95"/>
      <c r="LUD122" s="95"/>
      <c r="LUE122" s="95"/>
      <c r="LUF122" s="95"/>
      <c r="LUG122" s="95"/>
      <c r="LUH122" s="95"/>
      <c r="LUI122" s="95"/>
      <c r="LUJ122" s="95"/>
      <c r="LUK122" s="95"/>
      <c r="LUL122" s="95"/>
      <c r="LUM122" s="95"/>
      <c r="LUN122" s="95"/>
      <c r="LUO122" s="95"/>
      <c r="LUP122" s="95"/>
      <c r="LUQ122" s="95"/>
      <c r="LUR122" s="95"/>
      <c r="LUS122" s="95"/>
      <c r="LUT122" s="95"/>
      <c r="LUU122" s="95"/>
      <c r="LUV122" s="95"/>
      <c r="LUW122" s="95"/>
      <c r="LUX122" s="95"/>
      <c r="LUY122" s="95"/>
      <c r="LUZ122" s="95"/>
      <c r="LVA122" s="95"/>
      <c r="LVB122" s="95"/>
      <c r="LVC122" s="95"/>
      <c r="LVD122" s="95"/>
      <c r="LVE122" s="95"/>
      <c r="LVF122" s="95"/>
      <c r="LVG122" s="95"/>
      <c r="LVH122" s="95"/>
      <c r="LVI122" s="95"/>
      <c r="LVJ122" s="95"/>
      <c r="LVK122" s="95"/>
      <c r="LVL122" s="95"/>
      <c r="LVM122" s="95"/>
      <c r="LVN122" s="95"/>
      <c r="LVO122" s="95"/>
      <c r="LVP122" s="95"/>
      <c r="LVQ122" s="95"/>
      <c r="LVR122" s="95"/>
      <c r="LVS122" s="95"/>
      <c r="LVT122" s="95"/>
      <c r="LVU122" s="95"/>
      <c r="LVV122" s="95"/>
      <c r="LVW122" s="95"/>
      <c r="LVX122" s="95"/>
      <c r="LVY122" s="95"/>
      <c r="LVZ122" s="95"/>
      <c r="LWA122" s="95"/>
      <c r="LWB122" s="95"/>
      <c r="LWC122" s="95"/>
      <c r="LWD122" s="95"/>
      <c r="LWE122" s="95"/>
      <c r="LWF122" s="95"/>
      <c r="LWG122" s="95"/>
      <c r="LWH122" s="95"/>
      <c r="LWI122" s="95"/>
      <c r="LWJ122" s="95"/>
      <c r="LWK122" s="95"/>
      <c r="LWL122" s="95"/>
      <c r="LWM122" s="95"/>
      <c r="LWN122" s="95"/>
      <c r="LWO122" s="95"/>
      <c r="LWP122" s="95"/>
      <c r="LWQ122" s="95"/>
      <c r="LWR122" s="95"/>
      <c r="LWS122" s="95"/>
      <c r="LWT122" s="95"/>
      <c r="LWU122" s="95"/>
      <c r="LWV122" s="95"/>
      <c r="LWW122" s="95"/>
      <c r="LWX122" s="95"/>
      <c r="LWY122" s="95"/>
      <c r="LWZ122" s="95"/>
      <c r="LXA122" s="95"/>
      <c r="LXB122" s="95"/>
      <c r="LXC122" s="95"/>
      <c r="LXD122" s="95"/>
      <c r="LXE122" s="95"/>
      <c r="LXF122" s="95"/>
      <c r="LXG122" s="95"/>
      <c r="LXH122" s="95"/>
      <c r="LXI122" s="95"/>
      <c r="LXJ122" s="95"/>
      <c r="LXK122" s="95"/>
      <c r="LXL122" s="95"/>
      <c r="LXM122" s="95"/>
      <c r="LXN122" s="95"/>
      <c r="LXO122" s="95"/>
      <c r="LXP122" s="95"/>
      <c r="LXQ122" s="95"/>
      <c r="LXR122" s="95"/>
      <c r="LXS122" s="95"/>
      <c r="LXT122" s="95"/>
      <c r="LXU122" s="95"/>
      <c r="LXV122" s="95"/>
      <c r="LXW122" s="95"/>
      <c r="LXX122" s="95"/>
      <c r="LXY122" s="95"/>
      <c r="LXZ122" s="95"/>
      <c r="LYA122" s="95"/>
      <c r="LYB122" s="95"/>
      <c r="LYC122" s="95"/>
      <c r="LYD122" s="95"/>
      <c r="LYE122" s="95"/>
      <c r="LYF122" s="95"/>
      <c r="LYG122" s="95"/>
      <c r="LYH122" s="95"/>
      <c r="LYI122" s="95"/>
      <c r="LYJ122" s="95"/>
      <c r="LYK122" s="95"/>
      <c r="LYL122" s="95"/>
      <c r="LYM122" s="95"/>
      <c r="LYN122" s="95"/>
      <c r="LYO122" s="95"/>
      <c r="LYP122" s="95"/>
      <c r="LYQ122" s="95"/>
      <c r="LYR122" s="95"/>
      <c r="LYS122" s="95"/>
      <c r="LYT122" s="95"/>
      <c r="LYU122" s="95"/>
      <c r="LYV122" s="95"/>
      <c r="LYW122" s="95"/>
      <c r="LYX122" s="95"/>
      <c r="LYY122" s="95"/>
      <c r="LYZ122" s="95"/>
      <c r="LZA122" s="95"/>
      <c r="LZB122" s="95"/>
      <c r="LZC122" s="95"/>
      <c r="LZD122" s="95"/>
      <c r="LZE122" s="95"/>
      <c r="LZF122" s="95"/>
      <c r="LZG122" s="95"/>
      <c r="LZH122" s="95"/>
      <c r="LZI122" s="95"/>
      <c r="LZJ122" s="95"/>
      <c r="LZK122" s="95"/>
      <c r="LZL122" s="95"/>
      <c r="LZM122" s="95"/>
      <c r="LZN122" s="95"/>
      <c r="LZO122" s="95"/>
      <c r="LZP122" s="95"/>
      <c r="LZQ122" s="95"/>
      <c r="LZR122" s="95"/>
      <c r="LZS122" s="95"/>
      <c r="LZT122" s="95"/>
      <c r="LZU122" s="95"/>
      <c r="LZV122" s="95"/>
      <c r="LZW122" s="95"/>
      <c r="LZX122" s="95"/>
      <c r="LZY122" s="95"/>
      <c r="LZZ122" s="95"/>
      <c r="MAA122" s="95"/>
      <c r="MAB122" s="95"/>
      <c r="MAC122" s="95"/>
      <c r="MAD122" s="95"/>
      <c r="MAE122" s="95"/>
      <c r="MAF122" s="95"/>
      <c r="MAG122" s="95"/>
      <c r="MAH122" s="95"/>
      <c r="MAI122" s="95"/>
      <c r="MAJ122" s="95"/>
      <c r="MAK122" s="95"/>
      <c r="MAL122" s="95"/>
      <c r="MAM122" s="95"/>
      <c r="MAN122" s="95"/>
      <c r="MAO122" s="95"/>
      <c r="MAP122" s="95"/>
      <c r="MAQ122" s="95"/>
      <c r="MAR122" s="95"/>
      <c r="MAS122" s="95"/>
      <c r="MAT122" s="95"/>
      <c r="MAU122" s="95"/>
      <c r="MAV122" s="95"/>
      <c r="MAW122" s="95"/>
      <c r="MAX122" s="95"/>
      <c r="MAY122" s="95"/>
      <c r="MAZ122" s="95"/>
      <c r="MBA122" s="95"/>
      <c r="MBB122" s="95"/>
      <c r="MBC122" s="95"/>
      <c r="MBD122" s="95"/>
      <c r="MBE122" s="95"/>
      <c r="MBF122" s="95"/>
      <c r="MBG122" s="95"/>
      <c r="MBH122" s="95"/>
      <c r="MBI122" s="95"/>
      <c r="MBJ122" s="95"/>
      <c r="MBK122" s="95"/>
      <c r="MBL122" s="95"/>
      <c r="MBM122" s="95"/>
      <c r="MBN122" s="95"/>
      <c r="MBO122" s="95"/>
      <c r="MBP122" s="95"/>
      <c r="MBQ122" s="95"/>
      <c r="MBR122" s="95"/>
      <c r="MBS122" s="95"/>
      <c r="MBT122" s="95"/>
      <c r="MBU122" s="95"/>
      <c r="MBV122" s="95"/>
      <c r="MBW122" s="95"/>
      <c r="MBX122" s="95"/>
      <c r="MBY122" s="95"/>
      <c r="MBZ122" s="95"/>
      <c r="MCA122" s="95"/>
      <c r="MCB122" s="95"/>
      <c r="MCC122" s="95"/>
      <c r="MCD122" s="95"/>
      <c r="MCE122" s="95"/>
      <c r="MCF122" s="95"/>
      <c r="MCG122" s="95"/>
      <c r="MCH122" s="95"/>
      <c r="MCI122" s="95"/>
      <c r="MCJ122" s="95"/>
      <c r="MCK122" s="95"/>
      <c r="MCL122" s="95"/>
      <c r="MCM122" s="95"/>
      <c r="MCN122" s="95"/>
      <c r="MCO122" s="95"/>
      <c r="MCP122" s="95"/>
      <c r="MCQ122" s="95"/>
      <c r="MCR122" s="95"/>
      <c r="MCS122" s="95"/>
      <c r="MCT122" s="95"/>
      <c r="MCU122" s="95"/>
      <c r="MCV122" s="95"/>
      <c r="MCW122" s="95"/>
      <c r="MCX122" s="95"/>
      <c r="MCY122" s="95"/>
      <c r="MCZ122" s="95"/>
      <c r="MDA122" s="95"/>
      <c r="MDB122" s="95"/>
      <c r="MDC122" s="95"/>
      <c r="MDD122" s="95"/>
      <c r="MDE122" s="95"/>
      <c r="MDF122" s="95"/>
      <c r="MDG122" s="95"/>
      <c r="MDH122" s="95"/>
      <c r="MDI122" s="95"/>
      <c r="MDJ122" s="95"/>
      <c r="MDK122" s="95"/>
      <c r="MDL122" s="95"/>
      <c r="MDM122" s="95"/>
      <c r="MDN122" s="95"/>
      <c r="MDO122" s="95"/>
      <c r="MDP122" s="95"/>
      <c r="MDQ122" s="95"/>
      <c r="MDR122" s="95"/>
      <c r="MDS122" s="95"/>
      <c r="MDT122" s="95"/>
      <c r="MDU122" s="95"/>
      <c r="MDV122" s="95"/>
      <c r="MDW122" s="95"/>
      <c r="MDX122" s="95"/>
      <c r="MDY122" s="95"/>
      <c r="MDZ122" s="95"/>
      <c r="MEA122" s="95"/>
      <c r="MEB122" s="95"/>
      <c r="MEC122" s="95"/>
      <c r="MED122" s="95"/>
      <c r="MEE122" s="95"/>
      <c r="MEF122" s="95"/>
      <c r="MEG122" s="95"/>
      <c r="MEH122" s="95"/>
      <c r="MEI122" s="95"/>
      <c r="MEJ122" s="95"/>
      <c r="MEK122" s="95"/>
      <c r="MEL122" s="95"/>
      <c r="MEM122" s="95"/>
      <c r="MEN122" s="95"/>
      <c r="MEO122" s="95"/>
      <c r="MEP122" s="95"/>
      <c r="MEQ122" s="95"/>
      <c r="MER122" s="95"/>
      <c r="MES122" s="95"/>
      <c r="MET122" s="95"/>
      <c r="MEU122" s="95"/>
      <c r="MEV122" s="95"/>
      <c r="MEW122" s="95"/>
      <c r="MEX122" s="95"/>
      <c r="MEY122" s="95"/>
      <c r="MEZ122" s="95"/>
      <c r="MFA122" s="95"/>
      <c r="MFB122" s="95"/>
      <c r="MFC122" s="95"/>
      <c r="MFD122" s="95"/>
      <c r="MFE122" s="95"/>
      <c r="MFF122" s="95"/>
      <c r="MFG122" s="95"/>
      <c r="MFH122" s="95"/>
      <c r="MFI122" s="95"/>
      <c r="MFJ122" s="95"/>
      <c r="MFK122" s="95"/>
      <c r="MFL122" s="95"/>
      <c r="MFM122" s="95"/>
      <c r="MFN122" s="95"/>
      <c r="MFO122" s="95"/>
      <c r="MFP122" s="95"/>
      <c r="MFQ122" s="95"/>
      <c r="MFR122" s="95"/>
      <c r="MFS122" s="95"/>
      <c r="MFT122" s="95"/>
      <c r="MFU122" s="95"/>
      <c r="MFV122" s="95"/>
      <c r="MFW122" s="95"/>
      <c r="MFX122" s="95"/>
      <c r="MFY122" s="95"/>
      <c r="MFZ122" s="95"/>
      <c r="MGA122" s="95"/>
      <c r="MGB122" s="95"/>
      <c r="MGC122" s="95"/>
      <c r="MGD122" s="95"/>
      <c r="MGE122" s="95"/>
      <c r="MGF122" s="95"/>
      <c r="MGG122" s="95"/>
      <c r="MGH122" s="95"/>
      <c r="MGI122" s="95"/>
      <c r="MGJ122" s="95"/>
      <c r="MGK122" s="95"/>
      <c r="MGL122" s="95"/>
      <c r="MGM122" s="95"/>
      <c r="MGN122" s="95"/>
      <c r="MGO122" s="95"/>
      <c r="MGP122" s="95"/>
      <c r="MGQ122" s="95"/>
      <c r="MGR122" s="95"/>
      <c r="MGS122" s="95"/>
      <c r="MGT122" s="95"/>
      <c r="MGU122" s="95"/>
      <c r="MGV122" s="95"/>
      <c r="MGW122" s="95"/>
      <c r="MGX122" s="95"/>
      <c r="MGY122" s="95"/>
      <c r="MGZ122" s="95"/>
      <c r="MHA122" s="95"/>
      <c r="MHB122" s="95"/>
      <c r="MHC122" s="95"/>
      <c r="MHD122" s="95"/>
      <c r="MHE122" s="95"/>
      <c r="MHF122" s="95"/>
      <c r="MHG122" s="95"/>
      <c r="MHH122" s="95"/>
      <c r="MHI122" s="95"/>
      <c r="MHJ122" s="95"/>
      <c r="MHK122" s="95"/>
      <c r="MHL122" s="95"/>
      <c r="MHM122" s="95"/>
      <c r="MHN122" s="95"/>
      <c r="MHO122" s="95"/>
      <c r="MHP122" s="95"/>
      <c r="MHQ122" s="95"/>
      <c r="MHR122" s="95"/>
      <c r="MHS122" s="95"/>
      <c r="MHT122" s="95"/>
      <c r="MHU122" s="95"/>
      <c r="MHV122" s="95"/>
      <c r="MHW122" s="95"/>
      <c r="MHX122" s="95"/>
      <c r="MHY122" s="95"/>
      <c r="MHZ122" s="95"/>
      <c r="MIA122" s="95"/>
      <c r="MIB122" s="95"/>
      <c r="MIC122" s="95"/>
      <c r="MID122" s="95"/>
      <c r="MIE122" s="95"/>
      <c r="MIF122" s="95"/>
      <c r="MIG122" s="95"/>
      <c r="MIH122" s="95"/>
      <c r="MII122" s="95"/>
      <c r="MIJ122" s="95"/>
      <c r="MIK122" s="95"/>
      <c r="MIL122" s="95"/>
      <c r="MIM122" s="95"/>
      <c r="MIN122" s="95"/>
      <c r="MIO122" s="95"/>
      <c r="MIP122" s="95"/>
      <c r="MIQ122" s="95"/>
      <c r="MIR122" s="95"/>
      <c r="MIS122" s="95"/>
      <c r="MIT122" s="95"/>
      <c r="MIU122" s="95"/>
      <c r="MIV122" s="95"/>
      <c r="MIW122" s="95"/>
      <c r="MIX122" s="95"/>
      <c r="MIY122" s="95"/>
      <c r="MIZ122" s="95"/>
      <c r="MJA122" s="95"/>
      <c r="MJB122" s="95"/>
      <c r="MJC122" s="95"/>
      <c r="MJD122" s="95"/>
      <c r="MJE122" s="95"/>
      <c r="MJF122" s="95"/>
      <c r="MJG122" s="95"/>
      <c r="MJH122" s="95"/>
      <c r="MJI122" s="95"/>
      <c r="MJJ122" s="95"/>
      <c r="MJK122" s="95"/>
      <c r="MJL122" s="95"/>
      <c r="MJM122" s="95"/>
      <c r="MJN122" s="95"/>
      <c r="MJO122" s="95"/>
      <c r="MJP122" s="95"/>
      <c r="MJQ122" s="95"/>
      <c r="MJR122" s="95"/>
      <c r="MJS122" s="95"/>
      <c r="MJT122" s="95"/>
      <c r="MJU122" s="95"/>
      <c r="MJV122" s="95"/>
      <c r="MJW122" s="95"/>
      <c r="MJX122" s="95"/>
      <c r="MJY122" s="95"/>
      <c r="MJZ122" s="95"/>
      <c r="MKA122" s="95"/>
      <c r="MKB122" s="95"/>
      <c r="MKC122" s="95"/>
      <c r="MKD122" s="95"/>
      <c r="MKE122" s="95"/>
      <c r="MKF122" s="95"/>
      <c r="MKG122" s="95"/>
      <c r="MKH122" s="95"/>
      <c r="MKI122" s="95"/>
      <c r="MKJ122" s="95"/>
      <c r="MKK122" s="95"/>
      <c r="MKL122" s="95"/>
      <c r="MKM122" s="95"/>
      <c r="MKN122" s="95"/>
      <c r="MKO122" s="95"/>
      <c r="MKP122" s="95"/>
      <c r="MKQ122" s="95"/>
      <c r="MKR122" s="95"/>
      <c r="MKS122" s="95"/>
      <c r="MKT122" s="95"/>
      <c r="MKU122" s="95"/>
      <c r="MKV122" s="95"/>
      <c r="MKW122" s="95"/>
      <c r="MKX122" s="95"/>
      <c r="MKY122" s="95"/>
      <c r="MKZ122" s="95"/>
      <c r="MLA122" s="95"/>
      <c r="MLB122" s="95"/>
      <c r="MLC122" s="95"/>
      <c r="MLD122" s="95"/>
      <c r="MLE122" s="95"/>
      <c r="MLF122" s="95"/>
      <c r="MLG122" s="95"/>
      <c r="MLH122" s="95"/>
      <c r="MLI122" s="95"/>
      <c r="MLJ122" s="95"/>
      <c r="MLK122" s="95"/>
      <c r="MLL122" s="95"/>
      <c r="MLM122" s="95"/>
      <c r="MLN122" s="95"/>
      <c r="MLO122" s="95"/>
      <c r="MLP122" s="95"/>
      <c r="MLQ122" s="95"/>
      <c r="MLR122" s="95"/>
      <c r="MLS122" s="95"/>
      <c r="MLT122" s="95"/>
      <c r="MLU122" s="95"/>
      <c r="MLV122" s="95"/>
      <c r="MLW122" s="95"/>
      <c r="MLX122" s="95"/>
      <c r="MLY122" s="95"/>
      <c r="MLZ122" s="95"/>
      <c r="MMA122" s="95"/>
      <c r="MMB122" s="95"/>
      <c r="MMC122" s="95"/>
      <c r="MMD122" s="95"/>
      <c r="MME122" s="95"/>
      <c r="MMF122" s="95"/>
      <c r="MMG122" s="95"/>
      <c r="MMH122" s="95"/>
      <c r="MMI122" s="95"/>
      <c r="MMJ122" s="95"/>
      <c r="MMK122" s="95"/>
      <c r="MML122" s="95"/>
      <c r="MMM122" s="95"/>
      <c r="MMN122" s="95"/>
      <c r="MMO122" s="95"/>
      <c r="MMP122" s="95"/>
      <c r="MMQ122" s="95"/>
      <c r="MMR122" s="95"/>
      <c r="MMS122" s="95"/>
      <c r="MMT122" s="95"/>
      <c r="MMU122" s="95"/>
      <c r="MMV122" s="95"/>
      <c r="MMW122" s="95"/>
      <c r="MMX122" s="95"/>
      <c r="MMY122" s="95"/>
      <c r="MMZ122" s="95"/>
      <c r="MNA122" s="95"/>
      <c r="MNB122" s="95"/>
      <c r="MNC122" s="95"/>
      <c r="MND122" s="95"/>
      <c r="MNE122" s="95"/>
      <c r="MNF122" s="95"/>
      <c r="MNG122" s="95"/>
      <c r="MNH122" s="95"/>
      <c r="MNI122" s="95"/>
      <c r="MNJ122" s="95"/>
      <c r="MNK122" s="95"/>
      <c r="MNL122" s="95"/>
      <c r="MNM122" s="95"/>
      <c r="MNN122" s="95"/>
      <c r="MNO122" s="95"/>
      <c r="MNP122" s="95"/>
      <c r="MNQ122" s="95"/>
      <c r="MNR122" s="95"/>
      <c r="MNS122" s="95"/>
      <c r="MNT122" s="95"/>
      <c r="MNU122" s="95"/>
      <c r="MNV122" s="95"/>
      <c r="MNW122" s="95"/>
      <c r="MNX122" s="95"/>
      <c r="MNY122" s="95"/>
      <c r="MNZ122" s="95"/>
      <c r="MOA122" s="95"/>
      <c r="MOB122" s="95"/>
      <c r="MOC122" s="95"/>
      <c r="MOD122" s="95"/>
      <c r="MOE122" s="95"/>
      <c r="MOF122" s="95"/>
      <c r="MOG122" s="95"/>
      <c r="MOH122" s="95"/>
      <c r="MOI122" s="95"/>
      <c r="MOJ122" s="95"/>
      <c r="MOK122" s="95"/>
      <c r="MOL122" s="95"/>
      <c r="MOM122" s="95"/>
      <c r="MON122" s="95"/>
      <c r="MOO122" s="95"/>
      <c r="MOP122" s="95"/>
      <c r="MOQ122" s="95"/>
      <c r="MOR122" s="95"/>
      <c r="MOS122" s="95"/>
      <c r="MOT122" s="95"/>
      <c r="MOU122" s="95"/>
      <c r="MOV122" s="95"/>
      <c r="MOW122" s="95"/>
      <c r="MOX122" s="95"/>
      <c r="MOY122" s="95"/>
      <c r="MOZ122" s="95"/>
      <c r="MPA122" s="95"/>
      <c r="MPB122" s="95"/>
      <c r="MPC122" s="95"/>
      <c r="MPD122" s="95"/>
      <c r="MPE122" s="95"/>
      <c r="MPF122" s="95"/>
      <c r="MPG122" s="95"/>
      <c r="MPH122" s="95"/>
      <c r="MPI122" s="95"/>
      <c r="MPJ122" s="95"/>
      <c r="MPK122" s="95"/>
      <c r="MPL122" s="95"/>
      <c r="MPM122" s="95"/>
      <c r="MPN122" s="95"/>
      <c r="MPO122" s="95"/>
      <c r="MPP122" s="95"/>
      <c r="MPQ122" s="95"/>
      <c r="MPR122" s="95"/>
      <c r="MPS122" s="95"/>
      <c r="MPT122" s="95"/>
      <c r="MPU122" s="95"/>
      <c r="MPV122" s="95"/>
      <c r="MPW122" s="95"/>
      <c r="MPX122" s="95"/>
      <c r="MPY122" s="95"/>
      <c r="MPZ122" s="95"/>
      <c r="MQA122" s="95"/>
      <c r="MQB122" s="95"/>
      <c r="MQC122" s="95"/>
      <c r="MQD122" s="95"/>
      <c r="MQE122" s="95"/>
      <c r="MQF122" s="95"/>
      <c r="MQG122" s="95"/>
      <c r="MQH122" s="95"/>
      <c r="MQI122" s="95"/>
      <c r="MQJ122" s="95"/>
      <c r="MQK122" s="95"/>
      <c r="MQL122" s="95"/>
      <c r="MQM122" s="95"/>
      <c r="MQN122" s="95"/>
      <c r="MQO122" s="95"/>
      <c r="MQP122" s="95"/>
      <c r="MQQ122" s="95"/>
      <c r="MQR122" s="95"/>
      <c r="MQS122" s="95"/>
      <c r="MQT122" s="95"/>
      <c r="MQU122" s="95"/>
      <c r="MQV122" s="95"/>
      <c r="MQW122" s="95"/>
      <c r="MQX122" s="95"/>
      <c r="MQY122" s="95"/>
      <c r="MQZ122" s="95"/>
      <c r="MRA122" s="95"/>
      <c r="MRB122" s="95"/>
      <c r="MRC122" s="95"/>
      <c r="MRD122" s="95"/>
      <c r="MRE122" s="95"/>
      <c r="MRF122" s="95"/>
      <c r="MRG122" s="95"/>
      <c r="MRH122" s="95"/>
      <c r="MRI122" s="95"/>
      <c r="MRJ122" s="95"/>
      <c r="MRK122" s="95"/>
      <c r="MRL122" s="95"/>
      <c r="MRM122" s="95"/>
      <c r="MRN122" s="95"/>
      <c r="MRO122" s="95"/>
      <c r="MRP122" s="95"/>
      <c r="MRQ122" s="95"/>
      <c r="MRR122" s="95"/>
      <c r="MRS122" s="95"/>
      <c r="MRT122" s="95"/>
      <c r="MRU122" s="95"/>
      <c r="MRV122" s="95"/>
      <c r="MRW122" s="95"/>
      <c r="MRX122" s="95"/>
      <c r="MRY122" s="95"/>
      <c r="MRZ122" s="95"/>
      <c r="MSA122" s="95"/>
      <c r="MSB122" s="95"/>
      <c r="MSC122" s="95"/>
      <c r="MSD122" s="95"/>
      <c r="MSE122" s="95"/>
      <c r="MSF122" s="95"/>
      <c r="MSG122" s="95"/>
      <c r="MSH122" s="95"/>
      <c r="MSI122" s="95"/>
      <c r="MSJ122" s="95"/>
      <c r="MSK122" s="95"/>
      <c r="MSL122" s="95"/>
      <c r="MSM122" s="95"/>
      <c r="MSN122" s="95"/>
      <c r="MSO122" s="95"/>
      <c r="MSP122" s="95"/>
      <c r="MSQ122" s="95"/>
      <c r="MSR122" s="95"/>
      <c r="MSS122" s="95"/>
      <c r="MST122" s="95"/>
      <c r="MSU122" s="95"/>
      <c r="MSV122" s="95"/>
      <c r="MSW122" s="95"/>
      <c r="MSX122" s="95"/>
      <c r="MSY122" s="95"/>
      <c r="MSZ122" s="95"/>
      <c r="MTA122" s="95"/>
      <c r="MTB122" s="95"/>
      <c r="MTC122" s="95"/>
      <c r="MTD122" s="95"/>
      <c r="MTE122" s="95"/>
      <c r="MTF122" s="95"/>
      <c r="MTG122" s="95"/>
      <c r="MTH122" s="95"/>
      <c r="MTI122" s="95"/>
      <c r="MTJ122" s="95"/>
      <c r="MTK122" s="95"/>
      <c r="MTL122" s="95"/>
      <c r="MTM122" s="95"/>
      <c r="MTN122" s="95"/>
      <c r="MTO122" s="95"/>
      <c r="MTP122" s="95"/>
      <c r="MTQ122" s="95"/>
      <c r="MTR122" s="95"/>
      <c r="MTS122" s="95"/>
      <c r="MTT122" s="95"/>
      <c r="MTU122" s="95"/>
      <c r="MTV122" s="95"/>
      <c r="MTW122" s="95"/>
      <c r="MTX122" s="95"/>
      <c r="MTY122" s="95"/>
      <c r="MTZ122" s="95"/>
      <c r="MUA122" s="95"/>
      <c r="MUB122" s="95"/>
      <c r="MUC122" s="95"/>
      <c r="MUD122" s="95"/>
      <c r="MUE122" s="95"/>
      <c r="MUF122" s="95"/>
      <c r="MUG122" s="95"/>
      <c r="MUH122" s="95"/>
      <c r="MUI122" s="95"/>
      <c r="MUJ122" s="95"/>
      <c r="MUK122" s="95"/>
      <c r="MUL122" s="95"/>
      <c r="MUM122" s="95"/>
      <c r="MUN122" s="95"/>
      <c r="MUO122" s="95"/>
      <c r="MUP122" s="95"/>
      <c r="MUQ122" s="95"/>
      <c r="MUR122" s="95"/>
      <c r="MUS122" s="95"/>
      <c r="MUT122" s="95"/>
      <c r="MUU122" s="95"/>
      <c r="MUV122" s="95"/>
      <c r="MUW122" s="95"/>
      <c r="MUX122" s="95"/>
      <c r="MUY122" s="95"/>
      <c r="MUZ122" s="95"/>
      <c r="MVA122" s="95"/>
      <c r="MVB122" s="95"/>
      <c r="MVC122" s="95"/>
      <c r="MVD122" s="95"/>
      <c r="MVE122" s="95"/>
      <c r="MVF122" s="95"/>
      <c r="MVG122" s="95"/>
      <c r="MVH122" s="95"/>
      <c r="MVI122" s="95"/>
      <c r="MVJ122" s="95"/>
      <c r="MVK122" s="95"/>
      <c r="MVL122" s="95"/>
      <c r="MVM122" s="95"/>
      <c r="MVN122" s="95"/>
      <c r="MVO122" s="95"/>
      <c r="MVP122" s="95"/>
      <c r="MVQ122" s="95"/>
      <c r="MVR122" s="95"/>
      <c r="MVS122" s="95"/>
      <c r="MVT122" s="95"/>
      <c r="MVU122" s="95"/>
      <c r="MVV122" s="95"/>
      <c r="MVW122" s="95"/>
      <c r="MVX122" s="95"/>
      <c r="MVY122" s="95"/>
      <c r="MVZ122" s="95"/>
      <c r="MWA122" s="95"/>
      <c r="MWB122" s="95"/>
      <c r="MWC122" s="95"/>
      <c r="MWD122" s="95"/>
      <c r="MWE122" s="95"/>
      <c r="MWF122" s="95"/>
      <c r="MWG122" s="95"/>
      <c r="MWH122" s="95"/>
      <c r="MWI122" s="95"/>
      <c r="MWJ122" s="95"/>
      <c r="MWK122" s="95"/>
      <c r="MWL122" s="95"/>
      <c r="MWM122" s="95"/>
      <c r="MWN122" s="95"/>
      <c r="MWO122" s="95"/>
      <c r="MWP122" s="95"/>
      <c r="MWQ122" s="95"/>
      <c r="MWR122" s="95"/>
      <c r="MWS122" s="95"/>
      <c r="MWT122" s="95"/>
      <c r="MWU122" s="95"/>
      <c r="MWV122" s="95"/>
      <c r="MWW122" s="95"/>
      <c r="MWX122" s="95"/>
      <c r="MWY122" s="95"/>
      <c r="MWZ122" s="95"/>
      <c r="MXA122" s="95"/>
      <c r="MXB122" s="95"/>
      <c r="MXC122" s="95"/>
      <c r="MXD122" s="95"/>
      <c r="MXE122" s="95"/>
      <c r="MXF122" s="95"/>
      <c r="MXG122" s="95"/>
      <c r="MXH122" s="95"/>
      <c r="MXI122" s="95"/>
      <c r="MXJ122" s="95"/>
      <c r="MXK122" s="95"/>
      <c r="MXL122" s="95"/>
      <c r="MXM122" s="95"/>
      <c r="MXN122" s="95"/>
      <c r="MXO122" s="95"/>
      <c r="MXP122" s="95"/>
      <c r="MXQ122" s="95"/>
      <c r="MXR122" s="95"/>
      <c r="MXS122" s="95"/>
      <c r="MXT122" s="95"/>
      <c r="MXU122" s="95"/>
      <c r="MXV122" s="95"/>
      <c r="MXW122" s="95"/>
      <c r="MXX122" s="95"/>
      <c r="MXY122" s="95"/>
      <c r="MXZ122" s="95"/>
      <c r="MYA122" s="95"/>
      <c r="MYB122" s="95"/>
      <c r="MYC122" s="95"/>
      <c r="MYD122" s="95"/>
      <c r="MYE122" s="95"/>
      <c r="MYF122" s="95"/>
      <c r="MYG122" s="95"/>
      <c r="MYH122" s="95"/>
      <c r="MYI122" s="95"/>
      <c r="MYJ122" s="95"/>
      <c r="MYK122" s="95"/>
      <c r="MYL122" s="95"/>
      <c r="MYM122" s="95"/>
      <c r="MYN122" s="95"/>
      <c r="MYO122" s="95"/>
      <c r="MYP122" s="95"/>
      <c r="MYQ122" s="95"/>
      <c r="MYR122" s="95"/>
      <c r="MYS122" s="95"/>
      <c r="MYT122" s="95"/>
      <c r="MYU122" s="95"/>
      <c r="MYV122" s="95"/>
      <c r="MYW122" s="95"/>
      <c r="MYX122" s="95"/>
      <c r="MYY122" s="95"/>
      <c r="MYZ122" s="95"/>
      <c r="MZA122" s="95"/>
      <c r="MZB122" s="95"/>
      <c r="MZC122" s="95"/>
      <c r="MZD122" s="95"/>
      <c r="MZE122" s="95"/>
      <c r="MZF122" s="95"/>
      <c r="MZG122" s="95"/>
      <c r="MZH122" s="95"/>
      <c r="MZI122" s="95"/>
      <c r="MZJ122" s="95"/>
      <c r="MZK122" s="95"/>
      <c r="MZL122" s="95"/>
      <c r="MZM122" s="95"/>
      <c r="MZN122" s="95"/>
      <c r="MZO122" s="95"/>
      <c r="MZP122" s="95"/>
      <c r="MZQ122" s="95"/>
      <c r="MZR122" s="95"/>
      <c r="MZS122" s="95"/>
      <c r="MZT122" s="95"/>
      <c r="MZU122" s="95"/>
      <c r="MZV122" s="95"/>
      <c r="MZW122" s="95"/>
      <c r="MZX122" s="95"/>
      <c r="MZY122" s="95"/>
      <c r="MZZ122" s="95"/>
      <c r="NAA122" s="95"/>
      <c r="NAB122" s="95"/>
      <c r="NAC122" s="95"/>
      <c r="NAD122" s="95"/>
      <c r="NAE122" s="95"/>
      <c r="NAF122" s="95"/>
      <c r="NAG122" s="95"/>
      <c r="NAH122" s="95"/>
      <c r="NAI122" s="95"/>
      <c r="NAJ122" s="95"/>
      <c r="NAK122" s="95"/>
      <c r="NAL122" s="95"/>
      <c r="NAM122" s="95"/>
      <c r="NAN122" s="95"/>
      <c r="NAO122" s="95"/>
      <c r="NAP122" s="95"/>
      <c r="NAQ122" s="95"/>
      <c r="NAR122" s="95"/>
      <c r="NAS122" s="95"/>
      <c r="NAT122" s="95"/>
      <c r="NAU122" s="95"/>
      <c r="NAV122" s="95"/>
      <c r="NAW122" s="95"/>
      <c r="NAX122" s="95"/>
      <c r="NAY122" s="95"/>
      <c r="NAZ122" s="95"/>
      <c r="NBA122" s="95"/>
      <c r="NBB122" s="95"/>
      <c r="NBC122" s="95"/>
      <c r="NBD122" s="95"/>
      <c r="NBE122" s="95"/>
      <c r="NBF122" s="95"/>
      <c r="NBG122" s="95"/>
      <c r="NBH122" s="95"/>
      <c r="NBI122" s="95"/>
      <c r="NBJ122" s="95"/>
      <c r="NBK122" s="95"/>
      <c r="NBL122" s="95"/>
      <c r="NBM122" s="95"/>
      <c r="NBN122" s="95"/>
      <c r="NBO122" s="95"/>
      <c r="NBP122" s="95"/>
      <c r="NBQ122" s="95"/>
      <c r="NBR122" s="95"/>
      <c r="NBS122" s="95"/>
      <c r="NBT122" s="95"/>
      <c r="NBU122" s="95"/>
      <c r="NBV122" s="95"/>
      <c r="NBW122" s="95"/>
      <c r="NBX122" s="95"/>
      <c r="NBY122" s="95"/>
      <c r="NBZ122" s="95"/>
      <c r="NCA122" s="95"/>
      <c r="NCB122" s="95"/>
      <c r="NCC122" s="95"/>
      <c r="NCD122" s="95"/>
      <c r="NCE122" s="95"/>
      <c r="NCF122" s="95"/>
      <c r="NCG122" s="95"/>
      <c r="NCH122" s="95"/>
      <c r="NCI122" s="95"/>
      <c r="NCJ122" s="95"/>
      <c r="NCK122" s="95"/>
      <c r="NCL122" s="95"/>
      <c r="NCM122" s="95"/>
      <c r="NCN122" s="95"/>
      <c r="NCO122" s="95"/>
      <c r="NCP122" s="95"/>
      <c r="NCQ122" s="95"/>
      <c r="NCR122" s="95"/>
      <c r="NCS122" s="95"/>
      <c r="NCT122" s="95"/>
      <c r="NCU122" s="95"/>
      <c r="NCV122" s="95"/>
      <c r="NCW122" s="95"/>
      <c r="NCX122" s="95"/>
      <c r="NCY122" s="95"/>
      <c r="NCZ122" s="95"/>
      <c r="NDA122" s="95"/>
      <c r="NDB122" s="95"/>
      <c r="NDC122" s="95"/>
      <c r="NDD122" s="95"/>
      <c r="NDE122" s="95"/>
      <c r="NDF122" s="95"/>
      <c r="NDG122" s="95"/>
      <c r="NDH122" s="95"/>
      <c r="NDI122" s="95"/>
      <c r="NDJ122" s="95"/>
      <c r="NDK122" s="95"/>
      <c r="NDL122" s="95"/>
      <c r="NDM122" s="95"/>
      <c r="NDN122" s="95"/>
      <c r="NDO122" s="95"/>
      <c r="NDP122" s="95"/>
      <c r="NDQ122" s="95"/>
      <c r="NDR122" s="95"/>
      <c r="NDS122" s="95"/>
      <c r="NDT122" s="95"/>
      <c r="NDU122" s="95"/>
      <c r="NDV122" s="95"/>
      <c r="NDW122" s="95"/>
      <c r="NDX122" s="95"/>
      <c r="NDY122" s="95"/>
      <c r="NDZ122" s="95"/>
      <c r="NEA122" s="95"/>
      <c r="NEB122" s="95"/>
      <c r="NEC122" s="95"/>
      <c r="NED122" s="95"/>
      <c r="NEE122" s="95"/>
      <c r="NEF122" s="95"/>
      <c r="NEG122" s="95"/>
      <c r="NEH122" s="95"/>
      <c r="NEI122" s="95"/>
      <c r="NEJ122" s="95"/>
      <c r="NEK122" s="95"/>
      <c r="NEL122" s="95"/>
      <c r="NEM122" s="95"/>
      <c r="NEN122" s="95"/>
      <c r="NEO122" s="95"/>
      <c r="NEP122" s="95"/>
      <c r="NEQ122" s="95"/>
      <c r="NER122" s="95"/>
      <c r="NES122" s="95"/>
      <c r="NET122" s="95"/>
      <c r="NEU122" s="95"/>
      <c r="NEV122" s="95"/>
      <c r="NEW122" s="95"/>
      <c r="NEX122" s="95"/>
      <c r="NEY122" s="95"/>
      <c r="NEZ122" s="95"/>
      <c r="NFA122" s="95"/>
      <c r="NFB122" s="95"/>
      <c r="NFC122" s="95"/>
      <c r="NFD122" s="95"/>
      <c r="NFE122" s="95"/>
      <c r="NFF122" s="95"/>
      <c r="NFG122" s="95"/>
      <c r="NFH122" s="95"/>
      <c r="NFI122" s="95"/>
      <c r="NFJ122" s="95"/>
      <c r="NFK122" s="95"/>
      <c r="NFL122" s="95"/>
      <c r="NFM122" s="95"/>
      <c r="NFN122" s="95"/>
      <c r="NFO122" s="95"/>
      <c r="NFP122" s="95"/>
      <c r="NFQ122" s="95"/>
      <c r="NFR122" s="95"/>
      <c r="NFS122" s="95"/>
      <c r="NFT122" s="95"/>
      <c r="NFU122" s="95"/>
      <c r="NFV122" s="95"/>
      <c r="NFW122" s="95"/>
      <c r="NFX122" s="95"/>
      <c r="NFY122" s="95"/>
      <c r="NFZ122" s="95"/>
      <c r="NGA122" s="95"/>
      <c r="NGB122" s="95"/>
      <c r="NGC122" s="95"/>
      <c r="NGD122" s="95"/>
      <c r="NGE122" s="95"/>
      <c r="NGF122" s="95"/>
      <c r="NGG122" s="95"/>
      <c r="NGH122" s="95"/>
      <c r="NGI122" s="95"/>
      <c r="NGJ122" s="95"/>
      <c r="NGK122" s="95"/>
      <c r="NGL122" s="95"/>
      <c r="NGM122" s="95"/>
      <c r="NGN122" s="95"/>
      <c r="NGO122" s="95"/>
      <c r="NGP122" s="95"/>
      <c r="NGQ122" s="95"/>
      <c r="NGR122" s="95"/>
      <c r="NGS122" s="95"/>
      <c r="NGT122" s="95"/>
      <c r="NGU122" s="95"/>
      <c r="NGV122" s="95"/>
      <c r="NGW122" s="95"/>
      <c r="NGX122" s="95"/>
      <c r="NGY122" s="95"/>
      <c r="NGZ122" s="95"/>
      <c r="NHA122" s="95"/>
      <c r="NHB122" s="95"/>
      <c r="NHC122" s="95"/>
      <c r="NHD122" s="95"/>
      <c r="NHE122" s="95"/>
      <c r="NHF122" s="95"/>
      <c r="NHG122" s="95"/>
      <c r="NHH122" s="95"/>
      <c r="NHI122" s="95"/>
      <c r="NHJ122" s="95"/>
      <c r="NHK122" s="95"/>
      <c r="NHL122" s="95"/>
      <c r="NHM122" s="95"/>
      <c r="NHN122" s="95"/>
      <c r="NHO122" s="95"/>
      <c r="NHP122" s="95"/>
      <c r="NHQ122" s="95"/>
      <c r="NHR122" s="95"/>
      <c r="NHS122" s="95"/>
      <c r="NHT122" s="95"/>
      <c r="NHU122" s="95"/>
      <c r="NHV122" s="95"/>
      <c r="NHW122" s="95"/>
      <c r="NHX122" s="95"/>
      <c r="NHY122" s="95"/>
      <c r="NHZ122" s="95"/>
      <c r="NIA122" s="95"/>
      <c r="NIB122" s="95"/>
      <c r="NIC122" s="95"/>
      <c r="NID122" s="95"/>
      <c r="NIE122" s="95"/>
      <c r="NIF122" s="95"/>
      <c r="NIG122" s="95"/>
      <c r="NIH122" s="95"/>
      <c r="NII122" s="95"/>
      <c r="NIJ122" s="95"/>
      <c r="NIK122" s="95"/>
      <c r="NIL122" s="95"/>
      <c r="NIM122" s="95"/>
      <c r="NIN122" s="95"/>
      <c r="NIO122" s="95"/>
      <c r="NIP122" s="95"/>
      <c r="NIQ122" s="95"/>
      <c r="NIR122" s="95"/>
      <c r="NIS122" s="95"/>
      <c r="NIT122" s="95"/>
      <c r="NIU122" s="95"/>
      <c r="NIV122" s="95"/>
      <c r="NIW122" s="95"/>
      <c r="NIX122" s="95"/>
      <c r="NIY122" s="95"/>
      <c r="NIZ122" s="95"/>
      <c r="NJA122" s="95"/>
      <c r="NJB122" s="95"/>
      <c r="NJC122" s="95"/>
      <c r="NJD122" s="95"/>
      <c r="NJE122" s="95"/>
      <c r="NJF122" s="95"/>
      <c r="NJG122" s="95"/>
      <c r="NJH122" s="95"/>
      <c r="NJI122" s="95"/>
      <c r="NJJ122" s="95"/>
      <c r="NJK122" s="95"/>
      <c r="NJL122" s="95"/>
      <c r="NJM122" s="95"/>
      <c r="NJN122" s="95"/>
      <c r="NJO122" s="95"/>
      <c r="NJP122" s="95"/>
      <c r="NJQ122" s="95"/>
      <c r="NJR122" s="95"/>
      <c r="NJS122" s="95"/>
      <c r="NJT122" s="95"/>
      <c r="NJU122" s="95"/>
      <c r="NJV122" s="95"/>
      <c r="NJW122" s="95"/>
      <c r="NJX122" s="95"/>
      <c r="NJY122" s="95"/>
      <c r="NJZ122" s="95"/>
      <c r="NKA122" s="95"/>
      <c r="NKB122" s="95"/>
      <c r="NKC122" s="95"/>
      <c r="NKD122" s="95"/>
      <c r="NKE122" s="95"/>
      <c r="NKF122" s="95"/>
      <c r="NKG122" s="95"/>
      <c r="NKH122" s="95"/>
      <c r="NKI122" s="95"/>
      <c r="NKJ122" s="95"/>
      <c r="NKK122" s="95"/>
      <c r="NKL122" s="95"/>
      <c r="NKM122" s="95"/>
      <c r="NKN122" s="95"/>
      <c r="NKO122" s="95"/>
      <c r="NKP122" s="95"/>
      <c r="NKQ122" s="95"/>
      <c r="NKR122" s="95"/>
      <c r="NKS122" s="95"/>
      <c r="NKT122" s="95"/>
      <c r="NKU122" s="95"/>
      <c r="NKV122" s="95"/>
      <c r="NKW122" s="95"/>
      <c r="NKX122" s="95"/>
      <c r="NKY122" s="95"/>
      <c r="NKZ122" s="95"/>
      <c r="NLA122" s="95"/>
      <c r="NLB122" s="95"/>
      <c r="NLC122" s="95"/>
      <c r="NLD122" s="95"/>
      <c r="NLE122" s="95"/>
      <c r="NLF122" s="95"/>
      <c r="NLG122" s="95"/>
      <c r="NLH122" s="95"/>
      <c r="NLI122" s="95"/>
      <c r="NLJ122" s="95"/>
      <c r="NLK122" s="95"/>
      <c r="NLL122" s="95"/>
      <c r="NLM122" s="95"/>
      <c r="NLN122" s="95"/>
      <c r="NLO122" s="95"/>
      <c r="NLP122" s="95"/>
      <c r="NLQ122" s="95"/>
      <c r="NLR122" s="95"/>
      <c r="NLS122" s="95"/>
      <c r="NLT122" s="95"/>
      <c r="NLU122" s="95"/>
      <c r="NLV122" s="95"/>
      <c r="NLW122" s="95"/>
      <c r="NLX122" s="95"/>
      <c r="NLY122" s="95"/>
      <c r="NLZ122" s="95"/>
      <c r="NMA122" s="95"/>
      <c r="NMB122" s="95"/>
      <c r="NMC122" s="95"/>
      <c r="NMD122" s="95"/>
      <c r="NME122" s="95"/>
      <c r="NMF122" s="95"/>
      <c r="NMG122" s="95"/>
      <c r="NMH122" s="95"/>
      <c r="NMI122" s="95"/>
      <c r="NMJ122" s="95"/>
      <c r="NMK122" s="95"/>
      <c r="NML122" s="95"/>
      <c r="NMM122" s="95"/>
      <c r="NMN122" s="95"/>
      <c r="NMO122" s="95"/>
      <c r="NMP122" s="95"/>
      <c r="NMQ122" s="95"/>
      <c r="NMR122" s="95"/>
      <c r="NMS122" s="95"/>
      <c r="NMT122" s="95"/>
      <c r="NMU122" s="95"/>
      <c r="NMV122" s="95"/>
      <c r="NMW122" s="95"/>
      <c r="NMX122" s="95"/>
      <c r="NMY122" s="95"/>
      <c r="NMZ122" s="95"/>
      <c r="NNA122" s="95"/>
      <c r="NNB122" s="95"/>
      <c r="NNC122" s="95"/>
      <c r="NND122" s="95"/>
      <c r="NNE122" s="95"/>
      <c r="NNF122" s="95"/>
      <c r="NNG122" s="95"/>
      <c r="NNH122" s="95"/>
      <c r="NNI122" s="95"/>
      <c r="NNJ122" s="95"/>
      <c r="NNK122" s="95"/>
      <c r="NNL122" s="95"/>
      <c r="NNM122" s="95"/>
      <c r="NNN122" s="95"/>
      <c r="NNO122" s="95"/>
      <c r="NNP122" s="95"/>
      <c r="NNQ122" s="95"/>
      <c r="NNR122" s="95"/>
      <c r="NNS122" s="95"/>
      <c r="NNT122" s="95"/>
      <c r="NNU122" s="95"/>
      <c r="NNV122" s="95"/>
      <c r="NNW122" s="95"/>
      <c r="NNX122" s="95"/>
      <c r="NNY122" s="95"/>
      <c r="NNZ122" s="95"/>
      <c r="NOA122" s="95"/>
      <c r="NOB122" s="95"/>
      <c r="NOC122" s="95"/>
      <c r="NOD122" s="95"/>
      <c r="NOE122" s="95"/>
      <c r="NOF122" s="95"/>
      <c r="NOG122" s="95"/>
      <c r="NOH122" s="95"/>
      <c r="NOI122" s="95"/>
      <c r="NOJ122" s="95"/>
      <c r="NOK122" s="95"/>
      <c r="NOL122" s="95"/>
      <c r="NOM122" s="95"/>
      <c r="NON122" s="95"/>
      <c r="NOO122" s="95"/>
      <c r="NOP122" s="95"/>
      <c r="NOQ122" s="95"/>
      <c r="NOR122" s="95"/>
      <c r="NOS122" s="95"/>
      <c r="NOT122" s="95"/>
      <c r="NOU122" s="95"/>
      <c r="NOV122" s="95"/>
      <c r="NOW122" s="95"/>
      <c r="NOX122" s="95"/>
      <c r="NOY122" s="95"/>
      <c r="NOZ122" s="95"/>
      <c r="NPA122" s="95"/>
      <c r="NPB122" s="95"/>
      <c r="NPC122" s="95"/>
      <c r="NPD122" s="95"/>
      <c r="NPE122" s="95"/>
      <c r="NPF122" s="95"/>
      <c r="NPG122" s="95"/>
      <c r="NPH122" s="95"/>
      <c r="NPI122" s="95"/>
      <c r="NPJ122" s="95"/>
      <c r="NPK122" s="95"/>
      <c r="NPL122" s="95"/>
      <c r="NPM122" s="95"/>
      <c r="NPN122" s="95"/>
      <c r="NPO122" s="95"/>
      <c r="NPP122" s="95"/>
      <c r="NPQ122" s="95"/>
      <c r="NPR122" s="95"/>
      <c r="NPS122" s="95"/>
      <c r="NPT122" s="95"/>
      <c r="NPU122" s="95"/>
      <c r="NPV122" s="95"/>
      <c r="NPW122" s="95"/>
      <c r="NPX122" s="95"/>
      <c r="NPY122" s="95"/>
      <c r="NPZ122" s="95"/>
      <c r="NQA122" s="95"/>
      <c r="NQB122" s="95"/>
      <c r="NQC122" s="95"/>
      <c r="NQD122" s="95"/>
      <c r="NQE122" s="95"/>
      <c r="NQF122" s="95"/>
      <c r="NQG122" s="95"/>
      <c r="NQH122" s="95"/>
      <c r="NQI122" s="95"/>
      <c r="NQJ122" s="95"/>
      <c r="NQK122" s="95"/>
      <c r="NQL122" s="95"/>
      <c r="NQM122" s="95"/>
      <c r="NQN122" s="95"/>
      <c r="NQO122" s="95"/>
      <c r="NQP122" s="95"/>
      <c r="NQQ122" s="95"/>
      <c r="NQR122" s="95"/>
      <c r="NQS122" s="95"/>
      <c r="NQT122" s="95"/>
      <c r="NQU122" s="95"/>
      <c r="NQV122" s="95"/>
      <c r="NQW122" s="95"/>
      <c r="NQX122" s="95"/>
      <c r="NQY122" s="95"/>
      <c r="NQZ122" s="95"/>
      <c r="NRA122" s="95"/>
      <c r="NRB122" s="95"/>
      <c r="NRC122" s="95"/>
      <c r="NRD122" s="95"/>
      <c r="NRE122" s="95"/>
      <c r="NRF122" s="95"/>
      <c r="NRG122" s="95"/>
      <c r="NRH122" s="95"/>
      <c r="NRI122" s="95"/>
      <c r="NRJ122" s="95"/>
      <c r="NRK122" s="95"/>
      <c r="NRL122" s="95"/>
      <c r="NRM122" s="95"/>
      <c r="NRN122" s="95"/>
      <c r="NRO122" s="95"/>
      <c r="NRP122" s="95"/>
      <c r="NRQ122" s="95"/>
      <c r="NRR122" s="95"/>
      <c r="NRS122" s="95"/>
      <c r="NRT122" s="95"/>
      <c r="NRU122" s="95"/>
      <c r="NRV122" s="95"/>
      <c r="NRW122" s="95"/>
      <c r="NRX122" s="95"/>
      <c r="NRY122" s="95"/>
      <c r="NRZ122" s="95"/>
      <c r="NSA122" s="95"/>
      <c r="NSB122" s="95"/>
      <c r="NSC122" s="95"/>
      <c r="NSD122" s="95"/>
      <c r="NSE122" s="95"/>
      <c r="NSF122" s="95"/>
      <c r="NSG122" s="95"/>
      <c r="NSH122" s="95"/>
      <c r="NSI122" s="95"/>
      <c r="NSJ122" s="95"/>
      <c r="NSK122" s="95"/>
      <c r="NSL122" s="95"/>
      <c r="NSM122" s="95"/>
      <c r="NSN122" s="95"/>
      <c r="NSO122" s="95"/>
      <c r="NSP122" s="95"/>
      <c r="NSQ122" s="95"/>
      <c r="NSR122" s="95"/>
      <c r="NSS122" s="95"/>
      <c r="NST122" s="95"/>
      <c r="NSU122" s="95"/>
      <c r="NSV122" s="95"/>
      <c r="NSW122" s="95"/>
      <c r="NSX122" s="95"/>
      <c r="NSY122" s="95"/>
      <c r="NSZ122" s="95"/>
      <c r="NTA122" s="95"/>
      <c r="NTB122" s="95"/>
      <c r="NTC122" s="95"/>
      <c r="NTD122" s="95"/>
      <c r="NTE122" s="95"/>
      <c r="NTF122" s="95"/>
      <c r="NTG122" s="95"/>
      <c r="NTH122" s="95"/>
      <c r="NTI122" s="95"/>
      <c r="NTJ122" s="95"/>
      <c r="NTK122" s="95"/>
      <c r="NTL122" s="95"/>
      <c r="NTM122" s="95"/>
      <c r="NTN122" s="95"/>
      <c r="NTO122" s="95"/>
      <c r="NTP122" s="95"/>
      <c r="NTQ122" s="95"/>
      <c r="NTR122" s="95"/>
      <c r="NTS122" s="95"/>
      <c r="NTT122" s="95"/>
      <c r="NTU122" s="95"/>
      <c r="NTV122" s="95"/>
      <c r="NTW122" s="95"/>
      <c r="NTX122" s="95"/>
      <c r="NTY122" s="95"/>
      <c r="NTZ122" s="95"/>
      <c r="NUA122" s="95"/>
      <c r="NUB122" s="95"/>
      <c r="NUC122" s="95"/>
      <c r="NUD122" s="95"/>
      <c r="NUE122" s="95"/>
      <c r="NUF122" s="95"/>
      <c r="NUG122" s="95"/>
      <c r="NUH122" s="95"/>
      <c r="NUI122" s="95"/>
      <c r="NUJ122" s="95"/>
      <c r="NUK122" s="95"/>
      <c r="NUL122" s="95"/>
      <c r="NUM122" s="95"/>
      <c r="NUN122" s="95"/>
      <c r="NUO122" s="95"/>
      <c r="NUP122" s="95"/>
      <c r="NUQ122" s="95"/>
      <c r="NUR122" s="95"/>
      <c r="NUS122" s="95"/>
      <c r="NUT122" s="95"/>
      <c r="NUU122" s="95"/>
      <c r="NUV122" s="95"/>
      <c r="NUW122" s="95"/>
      <c r="NUX122" s="95"/>
      <c r="NUY122" s="95"/>
      <c r="NUZ122" s="95"/>
      <c r="NVA122" s="95"/>
      <c r="NVB122" s="95"/>
      <c r="NVC122" s="95"/>
      <c r="NVD122" s="95"/>
      <c r="NVE122" s="95"/>
      <c r="NVF122" s="95"/>
      <c r="NVG122" s="95"/>
      <c r="NVH122" s="95"/>
      <c r="NVI122" s="95"/>
      <c r="NVJ122" s="95"/>
      <c r="NVK122" s="95"/>
      <c r="NVL122" s="95"/>
      <c r="NVM122" s="95"/>
      <c r="NVN122" s="95"/>
      <c r="NVO122" s="95"/>
      <c r="NVP122" s="95"/>
      <c r="NVQ122" s="95"/>
      <c r="NVR122" s="95"/>
      <c r="NVS122" s="95"/>
      <c r="NVT122" s="95"/>
      <c r="NVU122" s="95"/>
      <c r="NVV122" s="95"/>
      <c r="NVW122" s="95"/>
      <c r="NVX122" s="95"/>
      <c r="NVY122" s="95"/>
      <c r="NVZ122" s="95"/>
      <c r="NWA122" s="95"/>
      <c r="NWB122" s="95"/>
      <c r="NWC122" s="95"/>
      <c r="NWD122" s="95"/>
      <c r="NWE122" s="95"/>
      <c r="NWF122" s="95"/>
      <c r="NWG122" s="95"/>
      <c r="NWH122" s="95"/>
      <c r="NWI122" s="95"/>
      <c r="NWJ122" s="95"/>
      <c r="NWK122" s="95"/>
      <c r="NWL122" s="95"/>
      <c r="NWM122" s="95"/>
      <c r="NWN122" s="95"/>
      <c r="NWO122" s="95"/>
      <c r="NWP122" s="95"/>
      <c r="NWQ122" s="95"/>
      <c r="NWR122" s="95"/>
      <c r="NWS122" s="95"/>
      <c r="NWT122" s="95"/>
      <c r="NWU122" s="95"/>
      <c r="NWV122" s="95"/>
      <c r="NWW122" s="95"/>
      <c r="NWX122" s="95"/>
      <c r="NWY122" s="95"/>
      <c r="NWZ122" s="95"/>
      <c r="NXA122" s="95"/>
      <c r="NXB122" s="95"/>
      <c r="NXC122" s="95"/>
      <c r="NXD122" s="95"/>
      <c r="NXE122" s="95"/>
      <c r="NXF122" s="95"/>
      <c r="NXG122" s="95"/>
      <c r="NXH122" s="95"/>
      <c r="NXI122" s="95"/>
      <c r="NXJ122" s="95"/>
      <c r="NXK122" s="95"/>
      <c r="NXL122" s="95"/>
      <c r="NXM122" s="95"/>
      <c r="NXN122" s="95"/>
      <c r="NXO122" s="95"/>
      <c r="NXP122" s="95"/>
      <c r="NXQ122" s="95"/>
      <c r="NXR122" s="95"/>
      <c r="NXS122" s="95"/>
      <c r="NXT122" s="95"/>
      <c r="NXU122" s="95"/>
      <c r="NXV122" s="95"/>
      <c r="NXW122" s="95"/>
      <c r="NXX122" s="95"/>
      <c r="NXY122" s="95"/>
      <c r="NXZ122" s="95"/>
      <c r="NYA122" s="95"/>
      <c r="NYB122" s="95"/>
      <c r="NYC122" s="95"/>
      <c r="NYD122" s="95"/>
      <c r="NYE122" s="95"/>
      <c r="NYF122" s="95"/>
      <c r="NYG122" s="95"/>
      <c r="NYH122" s="95"/>
      <c r="NYI122" s="95"/>
      <c r="NYJ122" s="95"/>
      <c r="NYK122" s="95"/>
      <c r="NYL122" s="95"/>
      <c r="NYM122" s="95"/>
      <c r="NYN122" s="95"/>
      <c r="NYO122" s="95"/>
      <c r="NYP122" s="95"/>
      <c r="NYQ122" s="95"/>
      <c r="NYR122" s="95"/>
      <c r="NYS122" s="95"/>
      <c r="NYT122" s="95"/>
      <c r="NYU122" s="95"/>
      <c r="NYV122" s="95"/>
      <c r="NYW122" s="95"/>
      <c r="NYX122" s="95"/>
      <c r="NYY122" s="95"/>
      <c r="NYZ122" s="95"/>
      <c r="NZA122" s="95"/>
      <c r="NZB122" s="95"/>
      <c r="NZC122" s="95"/>
      <c r="NZD122" s="95"/>
      <c r="NZE122" s="95"/>
      <c r="NZF122" s="95"/>
      <c r="NZG122" s="95"/>
      <c r="NZH122" s="95"/>
      <c r="NZI122" s="95"/>
      <c r="NZJ122" s="95"/>
      <c r="NZK122" s="95"/>
      <c r="NZL122" s="95"/>
      <c r="NZM122" s="95"/>
      <c r="NZN122" s="95"/>
      <c r="NZO122" s="95"/>
      <c r="NZP122" s="95"/>
      <c r="NZQ122" s="95"/>
      <c r="NZR122" s="95"/>
      <c r="NZS122" s="95"/>
      <c r="NZT122" s="95"/>
      <c r="NZU122" s="95"/>
      <c r="NZV122" s="95"/>
      <c r="NZW122" s="95"/>
      <c r="NZX122" s="95"/>
      <c r="NZY122" s="95"/>
      <c r="NZZ122" s="95"/>
      <c r="OAA122" s="95"/>
      <c r="OAB122" s="95"/>
      <c r="OAC122" s="95"/>
      <c r="OAD122" s="95"/>
      <c r="OAE122" s="95"/>
      <c r="OAF122" s="95"/>
      <c r="OAG122" s="95"/>
      <c r="OAH122" s="95"/>
      <c r="OAI122" s="95"/>
      <c r="OAJ122" s="95"/>
      <c r="OAK122" s="95"/>
      <c r="OAL122" s="95"/>
      <c r="OAM122" s="95"/>
      <c r="OAN122" s="95"/>
      <c r="OAO122" s="95"/>
      <c r="OAP122" s="95"/>
      <c r="OAQ122" s="95"/>
      <c r="OAR122" s="95"/>
      <c r="OAS122" s="95"/>
      <c r="OAT122" s="95"/>
      <c r="OAU122" s="95"/>
      <c r="OAV122" s="95"/>
      <c r="OAW122" s="95"/>
      <c r="OAX122" s="95"/>
      <c r="OAY122" s="95"/>
      <c r="OAZ122" s="95"/>
      <c r="OBA122" s="95"/>
      <c r="OBB122" s="95"/>
      <c r="OBC122" s="95"/>
      <c r="OBD122" s="95"/>
      <c r="OBE122" s="95"/>
      <c r="OBF122" s="95"/>
      <c r="OBG122" s="95"/>
      <c r="OBH122" s="95"/>
      <c r="OBI122" s="95"/>
      <c r="OBJ122" s="95"/>
      <c r="OBK122" s="95"/>
      <c r="OBL122" s="95"/>
      <c r="OBM122" s="95"/>
      <c r="OBN122" s="95"/>
      <c r="OBO122" s="95"/>
      <c r="OBP122" s="95"/>
      <c r="OBQ122" s="95"/>
      <c r="OBR122" s="95"/>
      <c r="OBS122" s="95"/>
      <c r="OBT122" s="95"/>
      <c r="OBU122" s="95"/>
      <c r="OBV122" s="95"/>
      <c r="OBW122" s="95"/>
      <c r="OBX122" s="95"/>
      <c r="OBY122" s="95"/>
      <c r="OBZ122" s="95"/>
      <c r="OCA122" s="95"/>
      <c r="OCB122" s="95"/>
      <c r="OCC122" s="95"/>
      <c r="OCD122" s="95"/>
      <c r="OCE122" s="95"/>
      <c r="OCF122" s="95"/>
      <c r="OCG122" s="95"/>
      <c r="OCH122" s="95"/>
      <c r="OCI122" s="95"/>
      <c r="OCJ122" s="95"/>
      <c r="OCK122" s="95"/>
      <c r="OCL122" s="95"/>
      <c r="OCM122" s="95"/>
      <c r="OCN122" s="95"/>
      <c r="OCO122" s="95"/>
      <c r="OCP122" s="95"/>
      <c r="OCQ122" s="95"/>
      <c r="OCR122" s="95"/>
      <c r="OCS122" s="95"/>
      <c r="OCT122" s="95"/>
      <c r="OCU122" s="95"/>
      <c r="OCV122" s="95"/>
      <c r="OCW122" s="95"/>
      <c r="OCX122" s="95"/>
      <c r="OCY122" s="95"/>
      <c r="OCZ122" s="95"/>
      <c r="ODA122" s="95"/>
      <c r="ODB122" s="95"/>
      <c r="ODC122" s="95"/>
      <c r="ODD122" s="95"/>
      <c r="ODE122" s="95"/>
      <c r="ODF122" s="95"/>
      <c r="ODG122" s="95"/>
      <c r="ODH122" s="95"/>
      <c r="ODI122" s="95"/>
      <c r="ODJ122" s="95"/>
      <c r="ODK122" s="95"/>
      <c r="ODL122" s="95"/>
      <c r="ODM122" s="95"/>
      <c r="ODN122" s="95"/>
      <c r="ODO122" s="95"/>
      <c r="ODP122" s="95"/>
      <c r="ODQ122" s="95"/>
      <c r="ODR122" s="95"/>
      <c r="ODS122" s="95"/>
      <c r="ODT122" s="95"/>
      <c r="ODU122" s="95"/>
      <c r="ODV122" s="95"/>
      <c r="ODW122" s="95"/>
      <c r="ODX122" s="95"/>
      <c r="ODY122" s="95"/>
      <c r="ODZ122" s="95"/>
      <c r="OEA122" s="95"/>
      <c r="OEB122" s="95"/>
      <c r="OEC122" s="95"/>
      <c r="OED122" s="95"/>
      <c r="OEE122" s="95"/>
      <c r="OEF122" s="95"/>
      <c r="OEG122" s="95"/>
      <c r="OEH122" s="95"/>
      <c r="OEI122" s="95"/>
      <c r="OEJ122" s="95"/>
      <c r="OEK122" s="95"/>
      <c r="OEL122" s="95"/>
      <c r="OEM122" s="95"/>
      <c r="OEN122" s="95"/>
      <c r="OEO122" s="95"/>
      <c r="OEP122" s="95"/>
      <c r="OEQ122" s="95"/>
      <c r="OER122" s="95"/>
      <c r="OES122" s="95"/>
      <c r="OET122" s="95"/>
      <c r="OEU122" s="95"/>
      <c r="OEV122" s="95"/>
      <c r="OEW122" s="95"/>
      <c r="OEX122" s="95"/>
      <c r="OEY122" s="95"/>
      <c r="OEZ122" s="95"/>
      <c r="OFA122" s="95"/>
      <c r="OFB122" s="95"/>
      <c r="OFC122" s="95"/>
      <c r="OFD122" s="95"/>
      <c r="OFE122" s="95"/>
      <c r="OFF122" s="95"/>
      <c r="OFG122" s="95"/>
      <c r="OFH122" s="95"/>
      <c r="OFI122" s="95"/>
      <c r="OFJ122" s="95"/>
      <c r="OFK122" s="95"/>
      <c r="OFL122" s="95"/>
      <c r="OFM122" s="95"/>
      <c r="OFN122" s="95"/>
      <c r="OFO122" s="95"/>
      <c r="OFP122" s="95"/>
      <c r="OFQ122" s="95"/>
      <c r="OFR122" s="95"/>
      <c r="OFS122" s="95"/>
      <c r="OFT122" s="95"/>
      <c r="OFU122" s="95"/>
      <c r="OFV122" s="95"/>
      <c r="OFW122" s="95"/>
      <c r="OFX122" s="95"/>
      <c r="OFY122" s="95"/>
      <c r="OFZ122" s="95"/>
      <c r="OGA122" s="95"/>
      <c r="OGB122" s="95"/>
      <c r="OGC122" s="95"/>
      <c r="OGD122" s="95"/>
      <c r="OGE122" s="95"/>
      <c r="OGF122" s="95"/>
      <c r="OGG122" s="95"/>
      <c r="OGH122" s="95"/>
      <c r="OGI122" s="95"/>
      <c r="OGJ122" s="95"/>
      <c r="OGK122" s="95"/>
      <c r="OGL122" s="95"/>
      <c r="OGM122" s="95"/>
      <c r="OGN122" s="95"/>
      <c r="OGO122" s="95"/>
      <c r="OGP122" s="95"/>
      <c r="OGQ122" s="95"/>
      <c r="OGR122" s="95"/>
      <c r="OGS122" s="95"/>
      <c r="OGT122" s="95"/>
      <c r="OGU122" s="95"/>
      <c r="OGV122" s="95"/>
      <c r="OGW122" s="95"/>
      <c r="OGX122" s="95"/>
      <c r="OGY122" s="95"/>
      <c r="OGZ122" s="95"/>
      <c r="OHA122" s="95"/>
      <c r="OHB122" s="95"/>
      <c r="OHC122" s="95"/>
      <c r="OHD122" s="95"/>
      <c r="OHE122" s="95"/>
      <c r="OHF122" s="95"/>
      <c r="OHG122" s="95"/>
      <c r="OHH122" s="95"/>
      <c r="OHI122" s="95"/>
      <c r="OHJ122" s="95"/>
      <c r="OHK122" s="95"/>
      <c r="OHL122" s="95"/>
      <c r="OHM122" s="95"/>
      <c r="OHN122" s="95"/>
      <c r="OHO122" s="95"/>
      <c r="OHP122" s="95"/>
      <c r="OHQ122" s="95"/>
      <c r="OHR122" s="95"/>
      <c r="OHS122" s="95"/>
      <c r="OHT122" s="95"/>
      <c r="OHU122" s="95"/>
      <c r="OHV122" s="95"/>
      <c r="OHW122" s="95"/>
      <c r="OHX122" s="95"/>
      <c r="OHY122" s="95"/>
      <c r="OHZ122" s="95"/>
      <c r="OIA122" s="95"/>
      <c r="OIB122" s="95"/>
      <c r="OIC122" s="95"/>
      <c r="OID122" s="95"/>
      <c r="OIE122" s="95"/>
      <c r="OIF122" s="95"/>
      <c r="OIG122" s="95"/>
      <c r="OIH122" s="95"/>
      <c r="OII122" s="95"/>
      <c r="OIJ122" s="95"/>
      <c r="OIK122" s="95"/>
      <c r="OIL122" s="95"/>
      <c r="OIM122" s="95"/>
      <c r="OIN122" s="95"/>
      <c r="OIO122" s="95"/>
      <c r="OIP122" s="95"/>
      <c r="OIQ122" s="95"/>
      <c r="OIR122" s="95"/>
      <c r="OIS122" s="95"/>
      <c r="OIT122" s="95"/>
      <c r="OIU122" s="95"/>
      <c r="OIV122" s="95"/>
      <c r="OIW122" s="95"/>
      <c r="OIX122" s="95"/>
      <c r="OIY122" s="95"/>
      <c r="OIZ122" s="95"/>
      <c r="OJA122" s="95"/>
      <c r="OJB122" s="95"/>
      <c r="OJC122" s="95"/>
      <c r="OJD122" s="95"/>
      <c r="OJE122" s="95"/>
      <c r="OJF122" s="95"/>
      <c r="OJG122" s="95"/>
      <c r="OJH122" s="95"/>
      <c r="OJI122" s="95"/>
      <c r="OJJ122" s="95"/>
      <c r="OJK122" s="95"/>
      <c r="OJL122" s="95"/>
      <c r="OJM122" s="95"/>
      <c r="OJN122" s="95"/>
      <c r="OJO122" s="95"/>
      <c r="OJP122" s="95"/>
      <c r="OJQ122" s="95"/>
      <c r="OJR122" s="95"/>
      <c r="OJS122" s="95"/>
      <c r="OJT122" s="95"/>
      <c r="OJU122" s="95"/>
      <c r="OJV122" s="95"/>
      <c r="OJW122" s="95"/>
      <c r="OJX122" s="95"/>
      <c r="OJY122" s="95"/>
      <c r="OJZ122" s="95"/>
      <c r="OKA122" s="95"/>
      <c r="OKB122" s="95"/>
      <c r="OKC122" s="95"/>
      <c r="OKD122" s="95"/>
      <c r="OKE122" s="95"/>
      <c r="OKF122" s="95"/>
      <c r="OKG122" s="95"/>
      <c r="OKH122" s="95"/>
      <c r="OKI122" s="95"/>
      <c r="OKJ122" s="95"/>
      <c r="OKK122" s="95"/>
      <c r="OKL122" s="95"/>
      <c r="OKM122" s="95"/>
      <c r="OKN122" s="95"/>
      <c r="OKO122" s="95"/>
      <c r="OKP122" s="95"/>
      <c r="OKQ122" s="95"/>
      <c r="OKR122" s="95"/>
      <c r="OKS122" s="95"/>
      <c r="OKT122" s="95"/>
      <c r="OKU122" s="95"/>
      <c r="OKV122" s="95"/>
      <c r="OKW122" s="95"/>
      <c r="OKX122" s="95"/>
      <c r="OKY122" s="95"/>
      <c r="OKZ122" s="95"/>
      <c r="OLA122" s="95"/>
      <c r="OLB122" s="95"/>
      <c r="OLC122" s="95"/>
      <c r="OLD122" s="95"/>
      <c r="OLE122" s="95"/>
      <c r="OLF122" s="95"/>
      <c r="OLG122" s="95"/>
      <c r="OLH122" s="95"/>
      <c r="OLI122" s="95"/>
      <c r="OLJ122" s="95"/>
      <c r="OLK122" s="95"/>
      <c r="OLL122" s="95"/>
      <c r="OLM122" s="95"/>
      <c r="OLN122" s="95"/>
      <c r="OLO122" s="95"/>
      <c r="OLP122" s="95"/>
      <c r="OLQ122" s="95"/>
      <c r="OLR122" s="95"/>
      <c r="OLS122" s="95"/>
      <c r="OLT122" s="95"/>
      <c r="OLU122" s="95"/>
      <c r="OLV122" s="95"/>
      <c r="OLW122" s="95"/>
      <c r="OLX122" s="95"/>
      <c r="OLY122" s="95"/>
      <c r="OLZ122" s="95"/>
      <c r="OMA122" s="95"/>
      <c r="OMB122" s="95"/>
      <c r="OMC122" s="95"/>
      <c r="OMD122" s="95"/>
      <c r="OME122" s="95"/>
      <c r="OMF122" s="95"/>
      <c r="OMG122" s="95"/>
      <c r="OMH122" s="95"/>
      <c r="OMI122" s="95"/>
      <c r="OMJ122" s="95"/>
      <c r="OMK122" s="95"/>
      <c r="OML122" s="95"/>
      <c r="OMM122" s="95"/>
      <c r="OMN122" s="95"/>
      <c r="OMO122" s="95"/>
      <c r="OMP122" s="95"/>
      <c r="OMQ122" s="95"/>
      <c r="OMR122" s="95"/>
      <c r="OMS122" s="95"/>
      <c r="OMT122" s="95"/>
      <c r="OMU122" s="95"/>
      <c r="OMV122" s="95"/>
      <c r="OMW122" s="95"/>
      <c r="OMX122" s="95"/>
      <c r="OMY122" s="95"/>
      <c r="OMZ122" s="95"/>
      <c r="ONA122" s="95"/>
      <c r="ONB122" s="95"/>
      <c r="ONC122" s="95"/>
      <c r="OND122" s="95"/>
      <c r="ONE122" s="95"/>
      <c r="ONF122" s="95"/>
      <c r="ONG122" s="95"/>
      <c r="ONH122" s="95"/>
      <c r="ONI122" s="95"/>
      <c r="ONJ122" s="95"/>
      <c r="ONK122" s="95"/>
      <c r="ONL122" s="95"/>
      <c r="ONM122" s="95"/>
      <c r="ONN122" s="95"/>
      <c r="ONO122" s="95"/>
      <c r="ONP122" s="95"/>
      <c r="ONQ122" s="95"/>
      <c r="ONR122" s="95"/>
      <c r="ONS122" s="95"/>
      <c r="ONT122" s="95"/>
      <c r="ONU122" s="95"/>
      <c r="ONV122" s="95"/>
      <c r="ONW122" s="95"/>
      <c r="ONX122" s="95"/>
      <c r="ONY122" s="95"/>
      <c r="ONZ122" s="95"/>
      <c r="OOA122" s="95"/>
      <c r="OOB122" s="95"/>
      <c r="OOC122" s="95"/>
      <c r="OOD122" s="95"/>
      <c r="OOE122" s="95"/>
      <c r="OOF122" s="95"/>
      <c r="OOG122" s="95"/>
      <c r="OOH122" s="95"/>
      <c r="OOI122" s="95"/>
      <c r="OOJ122" s="95"/>
      <c r="OOK122" s="95"/>
      <c r="OOL122" s="95"/>
      <c r="OOM122" s="95"/>
      <c r="OON122" s="95"/>
      <c r="OOO122" s="95"/>
      <c r="OOP122" s="95"/>
      <c r="OOQ122" s="95"/>
      <c r="OOR122" s="95"/>
      <c r="OOS122" s="95"/>
      <c r="OOT122" s="95"/>
      <c r="OOU122" s="95"/>
      <c r="OOV122" s="95"/>
      <c r="OOW122" s="95"/>
      <c r="OOX122" s="95"/>
      <c r="OOY122" s="95"/>
      <c r="OOZ122" s="95"/>
      <c r="OPA122" s="95"/>
      <c r="OPB122" s="95"/>
      <c r="OPC122" s="95"/>
      <c r="OPD122" s="95"/>
      <c r="OPE122" s="95"/>
      <c r="OPF122" s="95"/>
      <c r="OPG122" s="95"/>
      <c r="OPH122" s="95"/>
      <c r="OPI122" s="95"/>
      <c r="OPJ122" s="95"/>
      <c r="OPK122" s="95"/>
      <c r="OPL122" s="95"/>
      <c r="OPM122" s="95"/>
      <c r="OPN122" s="95"/>
      <c r="OPO122" s="95"/>
      <c r="OPP122" s="95"/>
      <c r="OPQ122" s="95"/>
      <c r="OPR122" s="95"/>
      <c r="OPS122" s="95"/>
      <c r="OPT122" s="95"/>
      <c r="OPU122" s="95"/>
      <c r="OPV122" s="95"/>
      <c r="OPW122" s="95"/>
      <c r="OPX122" s="95"/>
      <c r="OPY122" s="95"/>
      <c r="OPZ122" s="95"/>
      <c r="OQA122" s="95"/>
      <c r="OQB122" s="95"/>
      <c r="OQC122" s="95"/>
      <c r="OQD122" s="95"/>
      <c r="OQE122" s="95"/>
      <c r="OQF122" s="95"/>
      <c r="OQG122" s="95"/>
      <c r="OQH122" s="95"/>
      <c r="OQI122" s="95"/>
      <c r="OQJ122" s="95"/>
      <c r="OQK122" s="95"/>
      <c r="OQL122" s="95"/>
      <c r="OQM122" s="95"/>
      <c r="OQN122" s="95"/>
      <c r="OQO122" s="95"/>
      <c r="OQP122" s="95"/>
      <c r="OQQ122" s="95"/>
      <c r="OQR122" s="95"/>
      <c r="OQS122" s="95"/>
      <c r="OQT122" s="95"/>
      <c r="OQU122" s="95"/>
      <c r="OQV122" s="95"/>
      <c r="OQW122" s="95"/>
      <c r="OQX122" s="95"/>
      <c r="OQY122" s="95"/>
      <c r="OQZ122" s="95"/>
      <c r="ORA122" s="95"/>
      <c r="ORB122" s="95"/>
      <c r="ORC122" s="95"/>
      <c r="ORD122" s="95"/>
      <c r="ORE122" s="95"/>
      <c r="ORF122" s="95"/>
      <c r="ORG122" s="95"/>
      <c r="ORH122" s="95"/>
      <c r="ORI122" s="95"/>
      <c r="ORJ122" s="95"/>
      <c r="ORK122" s="95"/>
      <c r="ORL122" s="95"/>
      <c r="ORM122" s="95"/>
      <c r="ORN122" s="95"/>
      <c r="ORO122" s="95"/>
      <c r="ORP122" s="95"/>
      <c r="ORQ122" s="95"/>
      <c r="ORR122" s="95"/>
      <c r="ORS122" s="95"/>
      <c r="ORT122" s="95"/>
      <c r="ORU122" s="95"/>
      <c r="ORV122" s="95"/>
      <c r="ORW122" s="95"/>
      <c r="ORX122" s="95"/>
      <c r="ORY122" s="95"/>
      <c r="ORZ122" s="95"/>
      <c r="OSA122" s="95"/>
      <c r="OSB122" s="95"/>
      <c r="OSC122" s="95"/>
      <c r="OSD122" s="95"/>
      <c r="OSE122" s="95"/>
      <c r="OSF122" s="95"/>
      <c r="OSG122" s="95"/>
      <c r="OSH122" s="95"/>
      <c r="OSI122" s="95"/>
      <c r="OSJ122" s="95"/>
      <c r="OSK122" s="95"/>
      <c r="OSL122" s="95"/>
      <c r="OSM122" s="95"/>
      <c r="OSN122" s="95"/>
      <c r="OSO122" s="95"/>
      <c r="OSP122" s="95"/>
      <c r="OSQ122" s="95"/>
      <c r="OSR122" s="95"/>
      <c r="OSS122" s="95"/>
      <c r="OST122" s="95"/>
      <c r="OSU122" s="95"/>
      <c r="OSV122" s="95"/>
      <c r="OSW122" s="95"/>
      <c r="OSX122" s="95"/>
      <c r="OSY122" s="95"/>
      <c r="OSZ122" s="95"/>
      <c r="OTA122" s="95"/>
      <c r="OTB122" s="95"/>
      <c r="OTC122" s="95"/>
      <c r="OTD122" s="95"/>
      <c r="OTE122" s="95"/>
      <c r="OTF122" s="95"/>
      <c r="OTG122" s="95"/>
      <c r="OTH122" s="95"/>
      <c r="OTI122" s="95"/>
      <c r="OTJ122" s="95"/>
      <c r="OTK122" s="95"/>
      <c r="OTL122" s="95"/>
      <c r="OTM122" s="95"/>
      <c r="OTN122" s="95"/>
      <c r="OTO122" s="95"/>
      <c r="OTP122" s="95"/>
      <c r="OTQ122" s="95"/>
      <c r="OTR122" s="95"/>
      <c r="OTS122" s="95"/>
      <c r="OTT122" s="95"/>
      <c r="OTU122" s="95"/>
      <c r="OTV122" s="95"/>
      <c r="OTW122" s="95"/>
      <c r="OTX122" s="95"/>
      <c r="OTY122" s="95"/>
      <c r="OTZ122" s="95"/>
      <c r="OUA122" s="95"/>
      <c r="OUB122" s="95"/>
      <c r="OUC122" s="95"/>
      <c r="OUD122" s="95"/>
      <c r="OUE122" s="95"/>
      <c r="OUF122" s="95"/>
      <c r="OUG122" s="95"/>
      <c r="OUH122" s="95"/>
      <c r="OUI122" s="95"/>
      <c r="OUJ122" s="95"/>
      <c r="OUK122" s="95"/>
      <c r="OUL122" s="95"/>
      <c r="OUM122" s="95"/>
      <c r="OUN122" s="95"/>
      <c r="OUO122" s="95"/>
      <c r="OUP122" s="95"/>
      <c r="OUQ122" s="95"/>
      <c r="OUR122" s="95"/>
      <c r="OUS122" s="95"/>
      <c r="OUT122" s="95"/>
      <c r="OUU122" s="95"/>
      <c r="OUV122" s="95"/>
      <c r="OUW122" s="95"/>
      <c r="OUX122" s="95"/>
      <c r="OUY122" s="95"/>
      <c r="OUZ122" s="95"/>
      <c r="OVA122" s="95"/>
      <c r="OVB122" s="95"/>
      <c r="OVC122" s="95"/>
      <c r="OVD122" s="95"/>
      <c r="OVE122" s="95"/>
      <c r="OVF122" s="95"/>
      <c r="OVG122" s="95"/>
      <c r="OVH122" s="95"/>
      <c r="OVI122" s="95"/>
      <c r="OVJ122" s="95"/>
      <c r="OVK122" s="95"/>
      <c r="OVL122" s="95"/>
      <c r="OVM122" s="95"/>
      <c r="OVN122" s="95"/>
      <c r="OVO122" s="95"/>
      <c r="OVP122" s="95"/>
      <c r="OVQ122" s="95"/>
      <c r="OVR122" s="95"/>
      <c r="OVS122" s="95"/>
      <c r="OVT122" s="95"/>
      <c r="OVU122" s="95"/>
      <c r="OVV122" s="95"/>
      <c r="OVW122" s="95"/>
      <c r="OVX122" s="95"/>
      <c r="OVY122" s="95"/>
      <c r="OVZ122" s="95"/>
      <c r="OWA122" s="95"/>
      <c r="OWB122" s="95"/>
      <c r="OWC122" s="95"/>
      <c r="OWD122" s="95"/>
      <c r="OWE122" s="95"/>
      <c r="OWF122" s="95"/>
      <c r="OWG122" s="95"/>
      <c r="OWH122" s="95"/>
      <c r="OWI122" s="95"/>
      <c r="OWJ122" s="95"/>
      <c r="OWK122" s="95"/>
      <c r="OWL122" s="95"/>
      <c r="OWM122" s="95"/>
      <c r="OWN122" s="95"/>
      <c r="OWO122" s="95"/>
      <c r="OWP122" s="95"/>
      <c r="OWQ122" s="95"/>
      <c r="OWR122" s="95"/>
      <c r="OWS122" s="95"/>
      <c r="OWT122" s="95"/>
      <c r="OWU122" s="95"/>
      <c r="OWV122" s="95"/>
      <c r="OWW122" s="95"/>
      <c r="OWX122" s="95"/>
      <c r="OWY122" s="95"/>
      <c r="OWZ122" s="95"/>
      <c r="OXA122" s="95"/>
      <c r="OXB122" s="95"/>
      <c r="OXC122" s="95"/>
      <c r="OXD122" s="95"/>
      <c r="OXE122" s="95"/>
      <c r="OXF122" s="95"/>
      <c r="OXG122" s="95"/>
      <c r="OXH122" s="95"/>
      <c r="OXI122" s="95"/>
      <c r="OXJ122" s="95"/>
      <c r="OXK122" s="95"/>
      <c r="OXL122" s="95"/>
      <c r="OXM122" s="95"/>
      <c r="OXN122" s="95"/>
      <c r="OXO122" s="95"/>
      <c r="OXP122" s="95"/>
      <c r="OXQ122" s="95"/>
      <c r="OXR122" s="95"/>
      <c r="OXS122" s="95"/>
      <c r="OXT122" s="95"/>
      <c r="OXU122" s="95"/>
      <c r="OXV122" s="95"/>
      <c r="OXW122" s="95"/>
      <c r="OXX122" s="95"/>
      <c r="OXY122" s="95"/>
      <c r="OXZ122" s="95"/>
      <c r="OYA122" s="95"/>
      <c r="OYB122" s="95"/>
      <c r="OYC122" s="95"/>
      <c r="OYD122" s="95"/>
      <c r="OYE122" s="95"/>
      <c r="OYF122" s="95"/>
      <c r="OYG122" s="95"/>
      <c r="OYH122" s="95"/>
      <c r="OYI122" s="95"/>
      <c r="OYJ122" s="95"/>
      <c r="OYK122" s="95"/>
      <c r="OYL122" s="95"/>
      <c r="OYM122" s="95"/>
      <c r="OYN122" s="95"/>
      <c r="OYO122" s="95"/>
      <c r="OYP122" s="95"/>
      <c r="OYQ122" s="95"/>
      <c r="OYR122" s="95"/>
      <c r="OYS122" s="95"/>
      <c r="OYT122" s="95"/>
      <c r="OYU122" s="95"/>
      <c r="OYV122" s="95"/>
      <c r="OYW122" s="95"/>
      <c r="OYX122" s="95"/>
      <c r="OYY122" s="95"/>
      <c r="OYZ122" s="95"/>
      <c r="OZA122" s="95"/>
      <c r="OZB122" s="95"/>
      <c r="OZC122" s="95"/>
      <c r="OZD122" s="95"/>
      <c r="OZE122" s="95"/>
      <c r="OZF122" s="95"/>
      <c r="OZG122" s="95"/>
      <c r="OZH122" s="95"/>
      <c r="OZI122" s="95"/>
      <c r="OZJ122" s="95"/>
      <c r="OZK122" s="95"/>
      <c r="OZL122" s="95"/>
      <c r="OZM122" s="95"/>
      <c r="OZN122" s="95"/>
      <c r="OZO122" s="95"/>
      <c r="OZP122" s="95"/>
      <c r="OZQ122" s="95"/>
      <c r="OZR122" s="95"/>
      <c r="OZS122" s="95"/>
      <c r="OZT122" s="95"/>
      <c r="OZU122" s="95"/>
      <c r="OZV122" s="95"/>
      <c r="OZW122" s="95"/>
      <c r="OZX122" s="95"/>
      <c r="OZY122" s="95"/>
      <c r="OZZ122" s="95"/>
      <c r="PAA122" s="95"/>
      <c r="PAB122" s="95"/>
      <c r="PAC122" s="95"/>
      <c r="PAD122" s="95"/>
      <c r="PAE122" s="95"/>
      <c r="PAF122" s="95"/>
      <c r="PAG122" s="95"/>
      <c r="PAH122" s="95"/>
      <c r="PAI122" s="95"/>
      <c r="PAJ122" s="95"/>
      <c r="PAK122" s="95"/>
      <c r="PAL122" s="95"/>
      <c r="PAM122" s="95"/>
      <c r="PAN122" s="95"/>
      <c r="PAO122" s="95"/>
      <c r="PAP122" s="95"/>
      <c r="PAQ122" s="95"/>
      <c r="PAR122" s="95"/>
      <c r="PAS122" s="95"/>
      <c r="PAT122" s="95"/>
      <c r="PAU122" s="95"/>
      <c r="PAV122" s="95"/>
      <c r="PAW122" s="95"/>
      <c r="PAX122" s="95"/>
      <c r="PAY122" s="95"/>
      <c r="PAZ122" s="95"/>
      <c r="PBA122" s="95"/>
      <c r="PBB122" s="95"/>
      <c r="PBC122" s="95"/>
      <c r="PBD122" s="95"/>
      <c r="PBE122" s="95"/>
      <c r="PBF122" s="95"/>
      <c r="PBG122" s="95"/>
      <c r="PBH122" s="95"/>
      <c r="PBI122" s="95"/>
      <c r="PBJ122" s="95"/>
      <c r="PBK122" s="95"/>
      <c r="PBL122" s="95"/>
      <c r="PBM122" s="95"/>
      <c r="PBN122" s="95"/>
      <c r="PBO122" s="95"/>
      <c r="PBP122" s="95"/>
      <c r="PBQ122" s="95"/>
      <c r="PBR122" s="95"/>
      <c r="PBS122" s="95"/>
      <c r="PBT122" s="95"/>
      <c r="PBU122" s="95"/>
      <c r="PBV122" s="95"/>
      <c r="PBW122" s="95"/>
      <c r="PBX122" s="95"/>
      <c r="PBY122" s="95"/>
      <c r="PBZ122" s="95"/>
      <c r="PCA122" s="95"/>
      <c r="PCB122" s="95"/>
      <c r="PCC122" s="95"/>
      <c r="PCD122" s="95"/>
      <c r="PCE122" s="95"/>
      <c r="PCF122" s="95"/>
      <c r="PCG122" s="95"/>
      <c r="PCH122" s="95"/>
      <c r="PCI122" s="95"/>
      <c r="PCJ122" s="95"/>
      <c r="PCK122" s="95"/>
      <c r="PCL122" s="95"/>
      <c r="PCM122" s="95"/>
      <c r="PCN122" s="95"/>
      <c r="PCO122" s="95"/>
      <c r="PCP122" s="95"/>
      <c r="PCQ122" s="95"/>
      <c r="PCR122" s="95"/>
      <c r="PCS122" s="95"/>
      <c r="PCT122" s="95"/>
      <c r="PCU122" s="95"/>
      <c r="PCV122" s="95"/>
      <c r="PCW122" s="95"/>
      <c r="PCX122" s="95"/>
      <c r="PCY122" s="95"/>
      <c r="PCZ122" s="95"/>
      <c r="PDA122" s="95"/>
      <c r="PDB122" s="95"/>
      <c r="PDC122" s="95"/>
      <c r="PDD122" s="95"/>
      <c r="PDE122" s="95"/>
      <c r="PDF122" s="95"/>
      <c r="PDG122" s="95"/>
      <c r="PDH122" s="95"/>
      <c r="PDI122" s="95"/>
      <c r="PDJ122" s="95"/>
      <c r="PDK122" s="95"/>
      <c r="PDL122" s="95"/>
      <c r="PDM122" s="95"/>
      <c r="PDN122" s="95"/>
      <c r="PDO122" s="95"/>
      <c r="PDP122" s="95"/>
      <c r="PDQ122" s="95"/>
      <c r="PDR122" s="95"/>
      <c r="PDS122" s="95"/>
      <c r="PDT122" s="95"/>
      <c r="PDU122" s="95"/>
      <c r="PDV122" s="95"/>
      <c r="PDW122" s="95"/>
      <c r="PDX122" s="95"/>
      <c r="PDY122" s="95"/>
      <c r="PDZ122" s="95"/>
      <c r="PEA122" s="95"/>
      <c r="PEB122" s="95"/>
      <c r="PEC122" s="95"/>
      <c r="PED122" s="95"/>
      <c r="PEE122" s="95"/>
      <c r="PEF122" s="95"/>
      <c r="PEG122" s="95"/>
      <c r="PEH122" s="95"/>
      <c r="PEI122" s="95"/>
      <c r="PEJ122" s="95"/>
      <c r="PEK122" s="95"/>
      <c r="PEL122" s="95"/>
      <c r="PEM122" s="95"/>
      <c r="PEN122" s="95"/>
      <c r="PEO122" s="95"/>
      <c r="PEP122" s="95"/>
      <c r="PEQ122" s="95"/>
      <c r="PER122" s="95"/>
      <c r="PES122" s="95"/>
      <c r="PET122" s="95"/>
      <c r="PEU122" s="95"/>
      <c r="PEV122" s="95"/>
      <c r="PEW122" s="95"/>
      <c r="PEX122" s="95"/>
      <c r="PEY122" s="95"/>
      <c r="PEZ122" s="95"/>
      <c r="PFA122" s="95"/>
      <c r="PFB122" s="95"/>
      <c r="PFC122" s="95"/>
      <c r="PFD122" s="95"/>
      <c r="PFE122" s="95"/>
      <c r="PFF122" s="95"/>
      <c r="PFG122" s="95"/>
      <c r="PFH122" s="95"/>
      <c r="PFI122" s="95"/>
      <c r="PFJ122" s="95"/>
      <c r="PFK122" s="95"/>
      <c r="PFL122" s="95"/>
      <c r="PFM122" s="95"/>
      <c r="PFN122" s="95"/>
      <c r="PFO122" s="95"/>
      <c r="PFP122" s="95"/>
      <c r="PFQ122" s="95"/>
      <c r="PFR122" s="95"/>
      <c r="PFS122" s="95"/>
      <c r="PFT122" s="95"/>
      <c r="PFU122" s="95"/>
      <c r="PFV122" s="95"/>
      <c r="PFW122" s="95"/>
      <c r="PFX122" s="95"/>
      <c r="PFY122" s="95"/>
      <c r="PFZ122" s="95"/>
      <c r="PGA122" s="95"/>
      <c r="PGB122" s="95"/>
      <c r="PGC122" s="95"/>
      <c r="PGD122" s="95"/>
      <c r="PGE122" s="95"/>
      <c r="PGF122" s="95"/>
      <c r="PGG122" s="95"/>
      <c r="PGH122" s="95"/>
      <c r="PGI122" s="95"/>
      <c r="PGJ122" s="95"/>
      <c r="PGK122" s="95"/>
      <c r="PGL122" s="95"/>
      <c r="PGM122" s="95"/>
      <c r="PGN122" s="95"/>
      <c r="PGO122" s="95"/>
      <c r="PGP122" s="95"/>
      <c r="PGQ122" s="95"/>
      <c r="PGR122" s="95"/>
      <c r="PGS122" s="95"/>
      <c r="PGT122" s="95"/>
      <c r="PGU122" s="95"/>
      <c r="PGV122" s="95"/>
      <c r="PGW122" s="95"/>
      <c r="PGX122" s="95"/>
      <c r="PGY122" s="95"/>
      <c r="PGZ122" s="95"/>
      <c r="PHA122" s="95"/>
      <c r="PHB122" s="95"/>
      <c r="PHC122" s="95"/>
      <c r="PHD122" s="95"/>
      <c r="PHE122" s="95"/>
      <c r="PHF122" s="95"/>
      <c r="PHG122" s="95"/>
      <c r="PHH122" s="95"/>
      <c r="PHI122" s="95"/>
      <c r="PHJ122" s="95"/>
      <c r="PHK122" s="95"/>
      <c r="PHL122" s="95"/>
      <c r="PHM122" s="95"/>
      <c r="PHN122" s="95"/>
      <c r="PHO122" s="95"/>
      <c r="PHP122" s="95"/>
      <c r="PHQ122" s="95"/>
      <c r="PHR122" s="95"/>
      <c r="PHS122" s="95"/>
      <c r="PHT122" s="95"/>
      <c r="PHU122" s="95"/>
      <c r="PHV122" s="95"/>
      <c r="PHW122" s="95"/>
      <c r="PHX122" s="95"/>
      <c r="PHY122" s="95"/>
      <c r="PHZ122" s="95"/>
      <c r="PIA122" s="95"/>
      <c r="PIB122" s="95"/>
      <c r="PIC122" s="95"/>
      <c r="PID122" s="95"/>
      <c r="PIE122" s="95"/>
      <c r="PIF122" s="95"/>
      <c r="PIG122" s="95"/>
      <c r="PIH122" s="95"/>
      <c r="PII122" s="95"/>
      <c r="PIJ122" s="95"/>
      <c r="PIK122" s="95"/>
      <c r="PIL122" s="95"/>
      <c r="PIM122" s="95"/>
      <c r="PIN122" s="95"/>
      <c r="PIO122" s="95"/>
      <c r="PIP122" s="95"/>
      <c r="PIQ122" s="95"/>
      <c r="PIR122" s="95"/>
      <c r="PIS122" s="95"/>
      <c r="PIT122" s="95"/>
      <c r="PIU122" s="95"/>
      <c r="PIV122" s="95"/>
      <c r="PIW122" s="95"/>
      <c r="PIX122" s="95"/>
      <c r="PIY122" s="95"/>
      <c r="PIZ122" s="95"/>
      <c r="PJA122" s="95"/>
      <c r="PJB122" s="95"/>
      <c r="PJC122" s="95"/>
      <c r="PJD122" s="95"/>
      <c r="PJE122" s="95"/>
      <c r="PJF122" s="95"/>
      <c r="PJG122" s="95"/>
      <c r="PJH122" s="95"/>
      <c r="PJI122" s="95"/>
      <c r="PJJ122" s="95"/>
      <c r="PJK122" s="95"/>
      <c r="PJL122" s="95"/>
      <c r="PJM122" s="95"/>
      <c r="PJN122" s="95"/>
      <c r="PJO122" s="95"/>
      <c r="PJP122" s="95"/>
      <c r="PJQ122" s="95"/>
      <c r="PJR122" s="95"/>
      <c r="PJS122" s="95"/>
      <c r="PJT122" s="95"/>
      <c r="PJU122" s="95"/>
      <c r="PJV122" s="95"/>
      <c r="PJW122" s="95"/>
      <c r="PJX122" s="95"/>
      <c r="PJY122" s="95"/>
      <c r="PJZ122" s="95"/>
      <c r="PKA122" s="95"/>
      <c r="PKB122" s="95"/>
      <c r="PKC122" s="95"/>
      <c r="PKD122" s="95"/>
      <c r="PKE122" s="95"/>
      <c r="PKF122" s="95"/>
      <c r="PKG122" s="95"/>
      <c r="PKH122" s="95"/>
      <c r="PKI122" s="95"/>
      <c r="PKJ122" s="95"/>
      <c r="PKK122" s="95"/>
      <c r="PKL122" s="95"/>
      <c r="PKM122" s="95"/>
      <c r="PKN122" s="95"/>
      <c r="PKO122" s="95"/>
      <c r="PKP122" s="95"/>
      <c r="PKQ122" s="95"/>
      <c r="PKR122" s="95"/>
      <c r="PKS122" s="95"/>
      <c r="PKT122" s="95"/>
      <c r="PKU122" s="95"/>
      <c r="PKV122" s="95"/>
      <c r="PKW122" s="95"/>
      <c r="PKX122" s="95"/>
      <c r="PKY122" s="95"/>
      <c r="PKZ122" s="95"/>
      <c r="PLA122" s="95"/>
      <c r="PLB122" s="95"/>
      <c r="PLC122" s="95"/>
      <c r="PLD122" s="95"/>
      <c r="PLE122" s="95"/>
      <c r="PLF122" s="95"/>
      <c r="PLG122" s="95"/>
      <c r="PLH122" s="95"/>
      <c r="PLI122" s="95"/>
      <c r="PLJ122" s="95"/>
      <c r="PLK122" s="95"/>
      <c r="PLL122" s="95"/>
      <c r="PLM122" s="95"/>
      <c r="PLN122" s="95"/>
      <c r="PLO122" s="95"/>
      <c r="PLP122" s="95"/>
      <c r="PLQ122" s="95"/>
      <c r="PLR122" s="95"/>
      <c r="PLS122" s="95"/>
      <c r="PLT122" s="95"/>
      <c r="PLU122" s="95"/>
      <c r="PLV122" s="95"/>
      <c r="PLW122" s="95"/>
      <c r="PLX122" s="95"/>
      <c r="PLY122" s="95"/>
      <c r="PLZ122" s="95"/>
      <c r="PMA122" s="95"/>
      <c r="PMB122" s="95"/>
      <c r="PMC122" s="95"/>
      <c r="PMD122" s="95"/>
      <c r="PME122" s="95"/>
      <c r="PMF122" s="95"/>
      <c r="PMG122" s="95"/>
      <c r="PMH122" s="95"/>
      <c r="PMI122" s="95"/>
      <c r="PMJ122" s="95"/>
      <c r="PMK122" s="95"/>
      <c r="PML122" s="95"/>
      <c r="PMM122" s="95"/>
      <c r="PMN122" s="95"/>
      <c r="PMO122" s="95"/>
      <c r="PMP122" s="95"/>
      <c r="PMQ122" s="95"/>
      <c r="PMR122" s="95"/>
      <c r="PMS122" s="95"/>
      <c r="PMT122" s="95"/>
      <c r="PMU122" s="95"/>
      <c r="PMV122" s="95"/>
      <c r="PMW122" s="95"/>
      <c r="PMX122" s="95"/>
      <c r="PMY122" s="95"/>
      <c r="PMZ122" s="95"/>
      <c r="PNA122" s="95"/>
      <c r="PNB122" s="95"/>
      <c r="PNC122" s="95"/>
      <c r="PND122" s="95"/>
      <c r="PNE122" s="95"/>
      <c r="PNF122" s="95"/>
      <c r="PNG122" s="95"/>
      <c r="PNH122" s="95"/>
      <c r="PNI122" s="95"/>
      <c r="PNJ122" s="95"/>
      <c r="PNK122" s="95"/>
      <c r="PNL122" s="95"/>
      <c r="PNM122" s="95"/>
      <c r="PNN122" s="95"/>
      <c r="PNO122" s="95"/>
      <c r="PNP122" s="95"/>
      <c r="PNQ122" s="95"/>
      <c r="PNR122" s="95"/>
      <c r="PNS122" s="95"/>
      <c r="PNT122" s="95"/>
      <c r="PNU122" s="95"/>
      <c r="PNV122" s="95"/>
      <c r="PNW122" s="95"/>
      <c r="PNX122" s="95"/>
      <c r="PNY122" s="95"/>
      <c r="PNZ122" s="95"/>
      <c r="POA122" s="95"/>
      <c r="POB122" s="95"/>
      <c r="POC122" s="95"/>
      <c r="POD122" s="95"/>
      <c r="POE122" s="95"/>
      <c r="POF122" s="95"/>
      <c r="POG122" s="95"/>
      <c r="POH122" s="95"/>
      <c r="POI122" s="95"/>
      <c r="POJ122" s="95"/>
      <c r="POK122" s="95"/>
      <c r="POL122" s="95"/>
      <c r="POM122" s="95"/>
      <c r="PON122" s="95"/>
      <c r="POO122" s="95"/>
      <c r="POP122" s="95"/>
      <c r="POQ122" s="95"/>
      <c r="POR122" s="95"/>
      <c r="POS122" s="95"/>
      <c r="POT122" s="95"/>
      <c r="POU122" s="95"/>
      <c r="POV122" s="95"/>
      <c r="POW122" s="95"/>
      <c r="POX122" s="95"/>
      <c r="POY122" s="95"/>
      <c r="POZ122" s="95"/>
      <c r="PPA122" s="95"/>
      <c r="PPB122" s="95"/>
      <c r="PPC122" s="95"/>
      <c r="PPD122" s="95"/>
      <c r="PPE122" s="95"/>
      <c r="PPF122" s="95"/>
      <c r="PPG122" s="95"/>
      <c r="PPH122" s="95"/>
      <c r="PPI122" s="95"/>
      <c r="PPJ122" s="95"/>
      <c r="PPK122" s="95"/>
      <c r="PPL122" s="95"/>
      <c r="PPM122" s="95"/>
      <c r="PPN122" s="95"/>
      <c r="PPO122" s="95"/>
      <c r="PPP122" s="95"/>
      <c r="PPQ122" s="95"/>
      <c r="PPR122" s="95"/>
      <c r="PPS122" s="95"/>
      <c r="PPT122" s="95"/>
      <c r="PPU122" s="95"/>
      <c r="PPV122" s="95"/>
      <c r="PPW122" s="95"/>
      <c r="PPX122" s="95"/>
      <c r="PPY122" s="95"/>
      <c r="PPZ122" s="95"/>
      <c r="PQA122" s="95"/>
      <c r="PQB122" s="95"/>
      <c r="PQC122" s="95"/>
      <c r="PQD122" s="95"/>
      <c r="PQE122" s="95"/>
      <c r="PQF122" s="95"/>
      <c r="PQG122" s="95"/>
      <c r="PQH122" s="95"/>
      <c r="PQI122" s="95"/>
      <c r="PQJ122" s="95"/>
      <c r="PQK122" s="95"/>
      <c r="PQL122" s="95"/>
      <c r="PQM122" s="95"/>
      <c r="PQN122" s="95"/>
      <c r="PQO122" s="95"/>
      <c r="PQP122" s="95"/>
      <c r="PQQ122" s="95"/>
      <c r="PQR122" s="95"/>
      <c r="PQS122" s="95"/>
      <c r="PQT122" s="95"/>
      <c r="PQU122" s="95"/>
      <c r="PQV122" s="95"/>
      <c r="PQW122" s="95"/>
      <c r="PQX122" s="95"/>
      <c r="PQY122" s="95"/>
      <c r="PQZ122" s="95"/>
      <c r="PRA122" s="95"/>
      <c r="PRB122" s="95"/>
      <c r="PRC122" s="95"/>
      <c r="PRD122" s="95"/>
      <c r="PRE122" s="95"/>
      <c r="PRF122" s="95"/>
      <c r="PRG122" s="95"/>
      <c r="PRH122" s="95"/>
      <c r="PRI122" s="95"/>
      <c r="PRJ122" s="95"/>
      <c r="PRK122" s="95"/>
      <c r="PRL122" s="95"/>
      <c r="PRM122" s="95"/>
      <c r="PRN122" s="95"/>
      <c r="PRO122" s="95"/>
      <c r="PRP122" s="95"/>
      <c r="PRQ122" s="95"/>
      <c r="PRR122" s="95"/>
      <c r="PRS122" s="95"/>
      <c r="PRT122" s="95"/>
      <c r="PRU122" s="95"/>
      <c r="PRV122" s="95"/>
      <c r="PRW122" s="95"/>
      <c r="PRX122" s="95"/>
      <c r="PRY122" s="95"/>
      <c r="PRZ122" s="95"/>
      <c r="PSA122" s="95"/>
      <c r="PSB122" s="95"/>
      <c r="PSC122" s="95"/>
      <c r="PSD122" s="95"/>
      <c r="PSE122" s="95"/>
      <c r="PSF122" s="95"/>
      <c r="PSG122" s="95"/>
      <c r="PSH122" s="95"/>
      <c r="PSI122" s="95"/>
      <c r="PSJ122" s="95"/>
      <c r="PSK122" s="95"/>
      <c r="PSL122" s="95"/>
      <c r="PSM122" s="95"/>
      <c r="PSN122" s="95"/>
      <c r="PSO122" s="95"/>
      <c r="PSP122" s="95"/>
      <c r="PSQ122" s="95"/>
      <c r="PSR122" s="95"/>
      <c r="PSS122" s="95"/>
      <c r="PST122" s="95"/>
      <c r="PSU122" s="95"/>
      <c r="PSV122" s="95"/>
      <c r="PSW122" s="95"/>
      <c r="PSX122" s="95"/>
      <c r="PSY122" s="95"/>
      <c r="PSZ122" s="95"/>
      <c r="PTA122" s="95"/>
      <c r="PTB122" s="95"/>
      <c r="PTC122" s="95"/>
      <c r="PTD122" s="95"/>
      <c r="PTE122" s="95"/>
      <c r="PTF122" s="95"/>
      <c r="PTG122" s="95"/>
      <c r="PTH122" s="95"/>
      <c r="PTI122" s="95"/>
      <c r="PTJ122" s="95"/>
      <c r="PTK122" s="95"/>
      <c r="PTL122" s="95"/>
      <c r="PTM122" s="95"/>
      <c r="PTN122" s="95"/>
      <c r="PTO122" s="95"/>
      <c r="PTP122" s="95"/>
      <c r="PTQ122" s="95"/>
      <c r="PTR122" s="95"/>
      <c r="PTS122" s="95"/>
      <c r="PTT122" s="95"/>
      <c r="PTU122" s="95"/>
      <c r="PTV122" s="95"/>
      <c r="PTW122" s="95"/>
      <c r="PTX122" s="95"/>
      <c r="PTY122" s="95"/>
      <c r="PTZ122" s="95"/>
      <c r="PUA122" s="95"/>
      <c r="PUB122" s="95"/>
      <c r="PUC122" s="95"/>
      <c r="PUD122" s="95"/>
      <c r="PUE122" s="95"/>
      <c r="PUF122" s="95"/>
      <c r="PUG122" s="95"/>
      <c r="PUH122" s="95"/>
      <c r="PUI122" s="95"/>
      <c r="PUJ122" s="95"/>
      <c r="PUK122" s="95"/>
      <c r="PUL122" s="95"/>
      <c r="PUM122" s="95"/>
      <c r="PUN122" s="95"/>
      <c r="PUO122" s="95"/>
      <c r="PUP122" s="95"/>
      <c r="PUQ122" s="95"/>
      <c r="PUR122" s="95"/>
      <c r="PUS122" s="95"/>
      <c r="PUT122" s="95"/>
      <c r="PUU122" s="95"/>
      <c r="PUV122" s="95"/>
      <c r="PUW122" s="95"/>
      <c r="PUX122" s="95"/>
      <c r="PUY122" s="95"/>
      <c r="PUZ122" s="95"/>
      <c r="PVA122" s="95"/>
      <c r="PVB122" s="95"/>
      <c r="PVC122" s="95"/>
      <c r="PVD122" s="95"/>
      <c r="PVE122" s="95"/>
      <c r="PVF122" s="95"/>
      <c r="PVG122" s="95"/>
      <c r="PVH122" s="95"/>
      <c r="PVI122" s="95"/>
      <c r="PVJ122" s="95"/>
      <c r="PVK122" s="95"/>
      <c r="PVL122" s="95"/>
      <c r="PVM122" s="95"/>
      <c r="PVN122" s="95"/>
      <c r="PVO122" s="95"/>
      <c r="PVP122" s="95"/>
      <c r="PVQ122" s="95"/>
      <c r="PVR122" s="95"/>
      <c r="PVS122" s="95"/>
      <c r="PVT122" s="95"/>
      <c r="PVU122" s="95"/>
      <c r="PVV122" s="95"/>
      <c r="PVW122" s="95"/>
      <c r="PVX122" s="95"/>
      <c r="PVY122" s="95"/>
      <c r="PVZ122" s="95"/>
      <c r="PWA122" s="95"/>
      <c r="PWB122" s="95"/>
      <c r="PWC122" s="95"/>
      <c r="PWD122" s="95"/>
      <c r="PWE122" s="95"/>
      <c r="PWF122" s="95"/>
      <c r="PWG122" s="95"/>
      <c r="PWH122" s="95"/>
      <c r="PWI122" s="95"/>
      <c r="PWJ122" s="95"/>
      <c r="PWK122" s="95"/>
      <c r="PWL122" s="95"/>
      <c r="PWM122" s="95"/>
      <c r="PWN122" s="95"/>
      <c r="PWO122" s="95"/>
      <c r="PWP122" s="95"/>
      <c r="PWQ122" s="95"/>
      <c r="PWR122" s="95"/>
      <c r="PWS122" s="95"/>
      <c r="PWT122" s="95"/>
      <c r="PWU122" s="95"/>
      <c r="PWV122" s="95"/>
      <c r="PWW122" s="95"/>
      <c r="PWX122" s="95"/>
      <c r="PWY122" s="95"/>
      <c r="PWZ122" s="95"/>
      <c r="PXA122" s="95"/>
      <c r="PXB122" s="95"/>
      <c r="PXC122" s="95"/>
      <c r="PXD122" s="95"/>
      <c r="PXE122" s="95"/>
      <c r="PXF122" s="95"/>
      <c r="PXG122" s="95"/>
      <c r="PXH122" s="95"/>
      <c r="PXI122" s="95"/>
      <c r="PXJ122" s="95"/>
      <c r="PXK122" s="95"/>
      <c r="PXL122" s="95"/>
      <c r="PXM122" s="95"/>
      <c r="PXN122" s="95"/>
      <c r="PXO122" s="95"/>
      <c r="PXP122" s="95"/>
      <c r="PXQ122" s="95"/>
      <c r="PXR122" s="95"/>
      <c r="PXS122" s="95"/>
      <c r="PXT122" s="95"/>
      <c r="PXU122" s="95"/>
      <c r="PXV122" s="95"/>
      <c r="PXW122" s="95"/>
      <c r="PXX122" s="95"/>
      <c r="PXY122" s="95"/>
      <c r="PXZ122" s="95"/>
      <c r="PYA122" s="95"/>
      <c r="PYB122" s="95"/>
      <c r="PYC122" s="95"/>
      <c r="PYD122" s="95"/>
      <c r="PYE122" s="95"/>
      <c r="PYF122" s="95"/>
      <c r="PYG122" s="95"/>
      <c r="PYH122" s="95"/>
      <c r="PYI122" s="95"/>
      <c r="PYJ122" s="95"/>
      <c r="PYK122" s="95"/>
      <c r="PYL122" s="95"/>
      <c r="PYM122" s="95"/>
      <c r="PYN122" s="95"/>
      <c r="PYO122" s="95"/>
      <c r="PYP122" s="95"/>
      <c r="PYQ122" s="95"/>
      <c r="PYR122" s="95"/>
      <c r="PYS122" s="95"/>
      <c r="PYT122" s="95"/>
      <c r="PYU122" s="95"/>
      <c r="PYV122" s="95"/>
      <c r="PYW122" s="95"/>
      <c r="PYX122" s="95"/>
      <c r="PYY122" s="95"/>
      <c r="PYZ122" s="95"/>
      <c r="PZA122" s="95"/>
      <c r="PZB122" s="95"/>
      <c r="PZC122" s="95"/>
      <c r="PZD122" s="95"/>
      <c r="PZE122" s="95"/>
      <c r="PZF122" s="95"/>
      <c r="PZG122" s="95"/>
      <c r="PZH122" s="95"/>
      <c r="PZI122" s="95"/>
      <c r="PZJ122" s="95"/>
      <c r="PZK122" s="95"/>
      <c r="PZL122" s="95"/>
      <c r="PZM122" s="95"/>
      <c r="PZN122" s="95"/>
      <c r="PZO122" s="95"/>
      <c r="PZP122" s="95"/>
      <c r="PZQ122" s="95"/>
      <c r="PZR122" s="95"/>
      <c r="PZS122" s="95"/>
      <c r="PZT122" s="95"/>
      <c r="PZU122" s="95"/>
      <c r="PZV122" s="95"/>
      <c r="PZW122" s="95"/>
      <c r="PZX122" s="95"/>
      <c r="PZY122" s="95"/>
      <c r="PZZ122" s="95"/>
      <c r="QAA122" s="95"/>
      <c r="QAB122" s="95"/>
      <c r="QAC122" s="95"/>
      <c r="QAD122" s="95"/>
      <c r="QAE122" s="95"/>
      <c r="QAF122" s="95"/>
      <c r="QAG122" s="95"/>
      <c r="QAH122" s="95"/>
      <c r="QAI122" s="95"/>
      <c r="QAJ122" s="95"/>
      <c r="QAK122" s="95"/>
      <c r="QAL122" s="95"/>
      <c r="QAM122" s="95"/>
      <c r="QAN122" s="95"/>
      <c r="QAO122" s="95"/>
      <c r="QAP122" s="95"/>
      <c r="QAQ122" s="95"/>
      <c r="QAR122" s="95"/>
      <c r="QAS122" s="95"/>
      <c r="QAT122" s="95"/>
      <c r="QAU122" s="95"/>
      <c r="QAV122" s="95"/>
      <c r="QAW122" s="95"/>
      <c r="QAX122" s="95"/>
      <c r="QAY122" s="95"/>
      <c r="QAZ122" s="95"/>
      <c r="QBA122" s="95"/>
      <c r="QBB122" s="95"/>
      <c r="QBC122" s="95"/>
      <c r="QBD122" s="95"/>
      <c r="QBE122" s="95"/>
      <c r="QBF122" s="95"/>
      <c r="QBG122" s="95"/>
      <c r="QBH122" s="95"/>
      <c r="QBI122" s="95"/>
      <c r="QBJ122" s="95"/>
      <c r="QBK122" s="95"/>
      <c r="QBL122" s="95"/>
      <c r="QBM122" s="95"/>
      <c r="QBN122" s="95"/>
      <c r="QBO122" s="95"/>
      <c r="QBP122" s="95"/>
      <c r="QBQ122" s="95"/>
      <c r="QBR122" s="95"/>
      <c r="QBS122" s="95"/>
      <c r="QBT122" s="95"/>
      <c r="QBU122" s="95"/>
      <c r="QBV122" s="95"/>
      <c r="QBW122" s="95"/>
      <c r="QBX122" s="95"/>
      <c r="QBY122" s="95"/>
      <c r="QBZ122" s="95"/>
      <c r="QCA122" s="95"/>
      <c r="QCB122" s="95"/>
      <c r="QCC122" s="95"/>
      <c r="QCD122" s="95"/>
      <c r="QCE122" s="95"/>
      <c r="QCF122" s="95"/>
      <c r="QCG122" s="95"/>
      <c r="QCH122" s="95"/>
      <c r="QCI122" s="95"/>
      <c r="QCJ122" s="95"/>
      <c r="QCK122" s="95"/>
      <c r="QCL122" s="95"/>
      <c r="QCM122" s="95"/>
      <c r="QCN122" s="95"/>
      <c r="QCO122" s="95"/>
      <c r="QCP122" s="95"/>
      <c r="QCQ122" s="95"/>
      <c r="QCR122" s="95"/>
      <c r="QCS122" s="95"/>
      <c r="QCT122" s="95"/>
      <c r="QCU122" s="95"/>
      <c r="QCV122" s="95"/>
      <c r="QCW122" s="95"/>
      <c r="QCX122" s="95"/>
      <c r="QCY122" s="95"/>
      <c r="QCZ122" s="95"/>
      <c r="QDA122" s="95"/>
      <c r="QDB122" s="95"/>
      <c r="QDC122" s="95"/>
      <c r="QDD122" s="95"/>
      <c r="QDE122" s="95"/>
      <c r="QDF122" s="95"/>
      <c r="QDG122" s="95"/>
      <c r="QDH122" s="95"/>
      <c r="QDI122" s="95"/>
      <c r="QDJ122" s="95"/>
      <c r="QDK122" s="95"/>
      <c r="QDL122" s="95"/>
      <c r="QDM122" s="95"/>
      <c r="QDN122" s="95"/>
      <c r="QDO122" s="95"/>
      <c r="QDP122" s="95"/>
      <c r="QDQ122" s="95"/>
      <c r="QDR122" s="95"/>
      <c r="QDS122" s="95"/>
      <c r="QDT122" s="95"/>
      <c r="QDU122" s="95"/>
      <c r="QDV122" s="95"/>
      <c r="QDW122" s="95"/>
      <c r="QDX122" s="95"/>
      <c r="QDY122" s="95"/>
      <c r="QDZ122" s="95"/>
      <c r="QEA122" s="95"/>
      <c r="QEB122" s="95"/>
      <c r="QEC122" s="95"/>
      <c r="QED122" s="95"/>
      <c r="QEE122" s="95"/>
      <c r="QEF122" s="95"/>
      <c r="QEG122" s="95"/>
      <c r="QEH122" s="95"/>
      <c r="QEI122" s="95"/>
      <c r="QEJ122" s="95"/>
      <c r="QEK122" s="95"/>
      <c r="QEL122" s="95"/>
      <c r="QEM122" s="95"/>
      <c r="QEN122" s="95"/>
      <c r="QEO122" s="95"/>
      <c r="QEP122" s="95"/>
      <c r="QEQ122" s="95"/>
      <c r="QER122" s="95"/>
      <c r="QES122" s="95"/>
      <c r="QET122" s="95"/>
      <c r="QEU122" s="95"/>
      <c r="QEV122" s="95"/>
      <c r="QEW122" s="95"/>
      <c r="QEX122" s="95"/>
      <c r="QEY122" s="95"/>
      <c r="QEZ122" s="95"/>
      <c r="QFA122" s="95"/>
      <c r="QFB122" s="95"/>
      <c r="QFC122" s="95"/>
      <c r="QFD122" s="95"/>
      <c r="QFE122" s="95"/>
      <c r="QFF122" s="95"/>
      <c r="QFG122" s="95"/>
      <c r="QFH122" s="95"/>
      <c r="QFI122" s="95"/>
      <c r="QFJ122" s="95"/>
      <c r="QFK122" s="95"/>
      <c r="QFL122" s="95"/>
      <c r="QFM122" s="95"/>
      <c r="QFN122" s="95"/>
      <c r="QFO122" s="95"/>
      <c r="QFP122" s="95"/>
      <c r="QFQ122" s="95"/>
      <c r="QFR122" s="95"/>
      <c r="QFS122" s="95"/>
      <c r="QFT122" s="95"/>
      <c r="QFU122" s="95"/>
      <c r="QFV122" s="95"/>
      <c r="QFW122" s="95"/>
      <c r="QFX122" s="95"/>
      <c r="QFY122" s="95"/>
      <c r="QFZ122" s="95"/>
      <c r="QGA122" s="95"/>
      <c r="QGB122" s="95"/>
      <c r="QGC122" s="95"/>
      <c r="QGD122" s="95"/>
      <c r="QGE122" s="95"/>
      <c r="QGF122" s="95"/>
      <c r="QGG122" s="95"/>
      <c r="QGH122" s="95"/>
      <c r="QGI122" s="95"/>
      <c r="QGJ122" s="95"/>
      <c r="QGK122" s="95"/>
      <c r="QGL122" s="95"/>
      <c r="QGM122" s="95"/>
      <c r="QGN122" s="95"/>
      <c r="QGO122" s="95"/>
      <c r="QGP122" s="95"/>
      <c r="QGQ122" s="95"/>
      <c r="QGR122" s="95"/>
      <c r="QGS122" s="95"/>
      <c r="QGT122" s="95"/>
      <c r="QGU122" s="95"/>
      <c r="QGV122" s="95"/>
      <c r="QGW122" s="95"/>
      <c r="QGX122" s="95"/>
      <c r="QGY122" s="95"/>
      <c r="QGZ122" s="95"/>
      <c r="QHA122" s="95"/>
      <c r="QHB122" s="95"/>
      <c r="QHC122" s="95"/>
      <c r="QHD122" s="95"/>
      <c r="QHE122" s="95"/>
      <c r="QHF122" s="95"/>
      <c r="QHG122" s="95"/>
      <c r="QHH122" s="95"/>
      <c r="QHI122" s="95"/>
      <c r="QHJ122" s="95"/>
      <c r="QHK122" s="95"/>
      <c r="QHL122" s="95"/>
      <c r="QHM122" s="95"/>
      <c r="QHN122" s="95"/>
      <c r="QHO122" s="95"/>
      <c r="QHP122" s="95"/>
      <c r="QHQ122" s="95"/>
      <c r="QHR122" s="95"/>
      <c r="QHS122" s="95"/>
      <c r="QHT122" s="95"/>
      <c r="QHU122" s="95"/>
      <c r="QHV122" s="95"/>
      <c r="QHW122" s="95"/>
      <c r="QHX122" s="95"/>
      <c r="QHY122" s="95"/>
      <c r="QHZ122" s="95"/>
      <c r="QIA122" s="95"/>
      <c r="QIB122" s="95"/>
      <c r="QIC122" s="95"/>
      <c r="QID122" s="95"/>
      <c r="QIE122" s="95"/>
      <c r="QIF122" s="95"/>
      <c r="QIG122" s="95"/>
      <c r="QIH122" s="95"/>
      <c r="QII122" s="95"/>
      <c r="QIJ122" s="95"/>
      <c r="QIK122" s="95"/>
      <c r="QIL122" s="95"/>
      <c r="QIM122" s="95"/>
      <c r="QIN122" s="95"/>
      <c r="QIO122" s="95"/>
      <c r="QIP122" s="95"/>
      <c r="QIQ122" s="95"/>
      <c r="QIR122" s="95"/>
      <c r="QIS122" s="95"/>
      <c r="QIT122" s="95"/>
      <c r="QIU122" s="95"/>
      <c r="QIV122" s="95"/>
      <c r="QIW122" s="95"/>
      <c r="QIX122" s="95"/>
      <c r="QIY122" s="95"/>
      <c r="QIZ122" s="95"/>
      <c r="QJA122" s="95"/>
      <c r="QJB122" s="95"/>
      <c r="QJC122" s="95"/>
      <c r="QJD122" s="95"/>
      <c r="QJE122" s="95"/>
      <c r="QJF122" s="95"/>
      <c r="QJG122" s="95"/>
      <c r="QJH122" s="95"/>
      <c r="QJI122" s="95"/>
      <c r="QJJ122" s="95"/>
      <c r="QJK122" s="95"/>
      <c r="QJL122" s="95"/>
      <c r="QJM122" s="95"/>
      <c r="QJN122" s="95"/>
      <c r="QJO122" s="95"/>
      <c r="QJP122" s="95"/>
      <c r="QJQ122" s="95"/>
      <c r="QJR122" s="95"/>
      <c r="QJS122" s="95"/>
      <c r="QJT122" s="95"/>
      <c r="QJU122" s="95"/>
      <c r="QJV122" s="95"/>
      <c r="QJW122" s="95"/>
      <c r="QJX122" s="95"/>
      <c r="QJY122" s="95"/>
      <c r="QJZ122" s="95"/>
      <c r="QKA122" s="95"/>
      <c r="QKB122" s="95"/>
      <c r="QKC122" s="95"/>
      <c r="QKD122" s="95"/>
      <c r="QKE122" s="95"/>
      <c r="QKF122" s="95"/>
      <c r="QKG122" s="95"/>
      <c r="QKH122" s="95"/>
      <c r="QKI122" s="95"/>
      <c r="QKJ122" s="95"/>
      <c r="QKK122" s="95"/>
      <c r="QKL122" s="95"/>
      <c r="QKM122" s="95"/>
      <c r="QKN122" s="95"/>
      <c r="QKO122" s="95"/>
      <c r="QKP122" s="95"/>
      <c r="QKQ122" s="95"/>
      <c r="QKR122" s="95"/>
      <c r="QKS122" s="95"/>
      <c r="QKT122" s="95"/>
      <c r="QKU122" s="95"/>
      <c r="QKV122" s="95"/>
      <c r="QKW122" s="95"/>
      <c r="QKX122" s="95"/>
      <c r="QKY122" s="95"/>
      <c r="QKZ122" s="95"/>
      <c r="QLA122" s="95"/>
      <c r="QLB122" s="95"/>
      <c r="QLC122" s="95"/>
      <c r="QLD122" s="95"/>
      <c r="QLE122" s="95"/>
      <c r="QLF122" s="95"/>
      <c r="QLG122" s="95"/>
      <c r="QLH122" s="95"/>
      <c r="QLI122" s="95"/>
      <c r="QLJ122" s="95"/>
      <c r="QLK122" s="95"/>
      <c r="QLL122" s="95"/>
      <c r="QLM122" s="95"/>
      <c r="QLN122" s="95"/>
      <c r="QLO122" s="95"/>
      <c r="QLP122" s="95"/>
      <c r="QLQ122" s="95"/>
      <c r="QLR122" s="95"/>
      <c r="QLS122" s="95"/>
      <c r="QLT122" s="95"/>
      <c r="QLU122" s="95"/>
      <c r="QLV122" s="95"/>
      <c r="QLW122" s="95"/>
      <c r="QLX122" s="95"/>
      <c r="QLY122" s="95"/>
      <c r="QLZ122" s="95"/>
      <c r="QMA122" s="95"/>
      <c r="QMB122" s="95"/>
      <c r="QMC122" s="95"/>
      <c r="QMD122" s="95"/>
      <c r="QME122" s="95"/>
      <c r="QMF122" s="95"/>
      <c r="QMG122" s="95"/>
      <c r="QMH122" s="95"/>
      <c r="QMI122" s="95"/>
      <c r="QMJ122" s="95"/>
      <c r="QMK122" s="95"/>
      <c r="QML122" s="95"/>
      <c r="QMM122" s="95"/>
      <c r="QMN122" s="95"/>
      <c r="QMO122" s="95"/>
      <c r="QMP122" s="95"/>
      <c r="QMQ122" s="95"/>
      <c r="QMR122" s="95"/>
      <c r="QMS122" s="95"/>
      <c r="QMT122" s="95"/>
      <c r="QMU122" s="95"/>
      <c r="QMV122" s="95"/>
      <c r="QMW122" s="95"/>
      <c r="QMX122" s="95"/>
      <c r="QMY122" s="95"/>
      <c r="QMZ122" s="95"/>
      <c r="QNA122" s="95"/>
      <c r="QNB122" s="95"/>
      <c r="QNC122" s="95"/>
      <c r="QND122" s="95"/>
      <c r="QNE122" s="95"/>
      <c r="QNF122" s="95"/>
      <c r="QNG122" s="95"/>
      <c r="QNH122" s="95"/>
      <c r="QNI122" s="95"/>
      <c r="QNJ122" s="95"/>
      <c r="QNK122" s="95"/>
      <c r="QNL122" s="95"/>
      <c r="QNM122" s="95"/>
      <c r="QNN122" s="95"/>
      <c r="QNO122" s="95"/>
      <c r="QNP122" s="95"/>
      <c r="QNQ122" s="95"/>
      <c r="QNR122" s="95"/>
      <c r="QNS122" s="95"/>
      <c r="QNT122" s="95"/>
      <c r="QNU122" s="95"/>
      <c r="QNV122" s="95"/>
      <c r="QNW122" s="95"/>
      <c r="QNX122" s="95"/>
      <c r="QNY122" s="95"/>
      <c r="QNZ122" s="95"/>
      <c r="QOA122" s="95"/>
      <c r="QOB122" s="95"/>
      <c r="QOC122" s="95"/>
      <c r="QOD122" s="95"/>
      <c r="QOE122" s="95"/>
      <c r="QOF122" s="95"/>
      <c r="QOG122" s="95"/>
      <c r="QOH122" s="95"/>
      <c r="QOI122" s="95"/>
      <c r="QOJ122" s="95"/>
      <c r="QOK122" s="95"/>
      <c r="QOL122" s="95"/>
      <c r="QOM122" s="95"/>
      <c r="QON122" s="95"/>
      <c r="QOO122" s="95"/>
      <c r="QOP122" s="95"/>
      <c r="QOQ122" s="95"/>
      <c r="QOR122" s="95"/>
      <c r="QOS122" s="95"/>
      <c r="QOT122" s="95"/>
      <c r="QOU122" s="95"/>
      <c r="QOV122" s="95"/>
      <c r="QOW122" s="95"/>
      <c r="QOX122" s="95"/>
      <c r="QOY122" s="95"/>
      <c r="QOZ122" s="95"/>
      <c r="QPA122" s="95"/>
      <c r="QPB122" s="95"/>
      <c r="QPC122" s="95"/>
      <c r="QPD122" s="95"/>
      <c r="QPE122" s="95"/>
      <c r="QPF122" s="95"/>
      <c r="QPG122" s="95"/>
      <c r="QPH122" s="95"/>
      <c r="QPI122" s="95"/>
      <c r="QPJ122" s="95"/>
      <c r="QPK122" s="95"/>
      <c r="QPL122" s="95"/>
      <c r="QPM122" s="95"/>
      <c r="QPN122" s="95"/>
      <c r="QPO122" s="95"/>
      <c r="QPP122" s="95"/>
      <c r="QPQ122" s="95"/>
      <c r="QPR122" s="95"/>
      <c r="QPS122" s="95"/>
      <c r="QPT122" s="95"/>
      <c r="QPU122" s="95"/>
      <c r="QPV122" s="95"/>
      <c r="QPW122" s="95"/>
      <c r="QPX122" s="95"/>
      <c r="QPY122" s="95"/>
      <c r="QPZ122" s="95"/>
      <c r="QQA122" s="95"/>
      <c r="QQB122" s="95"/>
      <c r="QQC122" s="95"/>
      <c r="QQD122" s="95"/>
      <c r="QQE122" s="95"/>
      <c r="QQF122" s="95"/>
      <c r="QQG122" s="95"/>
      <c r="QQH122" s="95"/>
      <c r="QQI122" s="95"/>
      <c r="QQJ122" s="95"/>
      <c r="QQK122" s="95"/>
      <c r="QQL122" s="95"/>
      <c r="QQM122" s="95"/>
      <c r="QQN122" s="95"/>
      <c r="QQO122" s="95"/>
      <c r="QQP122" s="95"/>
      <c r="QQQ122" s="95"/>
      <c r="QQR122" s="95"/>
      <c r="QQS122" s="95"/>
      <c r="QQT122" s="95"/>
      <c r="QQU122" s="95"/>
      <c r="QQV122" s="95"/>
      <c r="QQW122" s="95"/>
      <c r="QQX122" s="95"/>
      <c r="QQY122" s="95"/>
      <c r="QQZ122" s="95"/>
      <c r="QRA122" s="95"/>
      <c r="QRB122" s="95"/>
      <c r="QRC122" s="95"/>
      <c r="QRD122" s="95"/>
      <c r="QRE122" s="95"/>
      <c r="QRF122" s="95"/>
      <c r="QRG122" s="95"/>
      <c r="QRH122" s="95"/>
      <c r="QRI122" s="95"/>
      <c r="QRJ122" s="95"/>
      <c r="QRK122" s="95"/>
      <c r="QRL122" s="95"/>
      <c r="QRM122" s="95"/>
      <c r="QRN122" s="95"/>
      <c r="QRO122" s="95"/>
      <c r="QRP122" s="95"/>
      <c r="QRQ122" s="95"/>
      <c r="QRR122" s="95"/>
      <c r="QRS122" s="95"/>
      <c r="QRT122" s="95"/>
      <c r="QRU122" s="95"/>
      <c r="QRV122" s="95"/>
      <c r="QRW122" s="95"/>
      <c r="QRX122" s="95"/>
      <c r="QRY122" s="95"/>
      <c r="QRZ122" s="95"/>
      <c r="QSA122" s="95"/>
      <c r="QSB122" s="95"/>
      <c r="QSC122" s="95"/>
      <c r="QSD122" s="95"/>
      <c r="QSE122" s="95"/>
      <c r="QSF122" s="95"/>
      <c r="QSG122" s="95"/>
      <c r="QSH122" s="95"/>
      <c r="QSI122" s="95"/>
      <c r="QSJ122" s="95"/>
      <c r="QSK122" s="95"/>
      <c r="QSL122" s="95"/>
      <c r="QSM122" s="95"/>
      <c r="QSN122" s="95"/>
      <c r="QSO122" s="95"/>
      <c r="QSP122" s="95"/>
      <c r="QSQ122" s="95"/>
      <c r="QSR122" s="95"/>
      <c r="QSS122" s="95"/>
      <c r="QST122" s="95"/>
      <c r="QSU122" s="95"/>
      <c r="QSV122" s="95"/>
      <c r="QSW122" s="95"/>
      <c r="QSX122" s="95"/>
      <c r="QSY122" s="95"/>
      <c r="QSZ122" s="95"/>
      <c r="QTA122" s="95"/>
      <c r="QTB122" s="95"/>
      <c r="QTC122" s="95"/>
      <c r="QTD122" s="95"/>
      <c r="QTE122" s="95"/>
      <c r="QTF122" s="95"/>
      <c r="QTG122" s="95"/>
      <c r="QTH122" s="95"/>
      <c r="QTI122" s="95"/>
      <c r="QTJ122" s="95"/>
      <c r="QTK122" s="95"/>
      <c r="QTL122" s="95"/>
      <c r="QTM122" s="95"/>
      <c r="QTN122" s="95"/>
      <c r="QTO122" s="95"/>
      <c r="QTP122" s="95"/>
      <c r="QTQ122" s="95"/>
      <c r="QTR122" s="95"/>
      <c r="QTS122" s="95"/>
      <c r="QTT122" s="95"/>
      <c r="QTU122" s="95"/>
      <c r="QTV122" s="95"/>
      <c r="QTW122" s="95"/>
      <c r="QTX122" s="95"/>
      <c r="QTY122" s="95"/>
      <c r="QTZ122" s="95"/>
      <c r="QUA122" s="95"/>
      <c r="QUB122" s="95"/>
      <c r="QUC122" s="95"/>
      <c r="QUD122" s="95"/>
      <c r="QUE122" s="95"/>
      <c r="QUF122" s="95"/>
      <c r="QUG122" s="95"/>
      <c r="QUH122" s="95"/>
      <c r="QUI122" s="95"/>
      <c r="QUJ122" s="95"/>
      <c r="QUK122" s="95"/>
      <c r="QUL122" s="95"/>
      <c r="QUM122" s="95"/>
      <c r="QUN122" s="95"/>
      <c r="QUO122" s="95"/>
      <c r="QUP122" s="95"/>
      <c r="QUQ122" s="95"/>
      <c r="QUR122" s="95"/>
      <c r="QUS122" s="95"/>
      <c r="QUT122" s="95"/>
      <c r="QUU122" s="95"/>
      <c r="QUV122" s="95"/>
      <c r="QUW122" s="95"/>
      <c r="QUX122" s="95"/>
      <c r="QUY122" s="95"/>
      <c r="QUZ122" s="95"/>
      <c r="QVA122" s="95"/>
      <c r="QVB122" s="95"/>
      <c r="QVC122" s="95"/>
      <c r="QVD122" s="95"/>
      <c r="QVE122" s="95"/>
      <c r="QVF122" s="95"/>
      <c r="QVG122" s="95"/>
      <c r="QVH122" s="95"/>
      <c r="QVI122" s="95"/>
      <c r="QVJ122" s="95"/>
      <c r="QVK122" s="95"/>
      <c r="QVL122" s="95"/>
      <c r="QVM122" s="95"/>
      <c r="QVN122" s="95"/>
      <c r="QVO122" s="95"/>
      <c r="QVP122" s="95"/>
      <c r="QVQ122" s="95"/>
      <c r="QVR122" s="95"/>
      <c r="QVS122" s="95"/>
      <c r="QVT122" s="95"/>
      <c r="QVU122" s="95"/>
      <c r="QVV122" s="95"/>
      <c r="QVW122" s="95"/>
      <c r="QVX122" s="95"/>
      <c r="QVY122" s="95"/>
      <c r="QVZ122" s="95"/>
      <c r="QWA122" s="95"/>
      <c r="QWB122" s="95"/>
      <c r="QWC122" s="95"/>
      <c r="QWD122" s="95"/>
      <c r="QWE122" s="95"/>
      <c r="QWF122" s="95"/>
      <c r="QWG122" s="95"/>
      <c r="QWH122" s="95"/>
      <c r="QWI122" s="95"/>
      <c r="QWJ122" s="95"/>
      <c r="QWK122" s="95"/>
      <c r="QWL122" s="95"/>
      <c r="QWM122" s="95"/>
      <c r="QWN122" s="95"/>
      <c r="QWO122" s="95"/>
      <c r="QWP122" s="95"/>
      <c r="QWQ122" s="95"/>
      <c r="QWR122" s="95"/>
      <c r="QWS122" s="95"/>
      <c r="QWT122" s="95"/>
      <c r="QWU122" s="95"/>
      <c r="QWV122" s="95"/>
      <c r="QWW122" s="95"/>
      <c r="QWX122" s="95"/>
      <c r="QWY122" s="95"/>
      <c r="QWZ122" s="95"/>
      <c r="QXA122" s="95"/>
      <c r="QXB122" s="95"/>
      <c r="QXC122" s="95"/>
      <c r="QXD122" s="95"/>
      <c r="QXE122" s="95"/>
      <c r="QXF122" s="95"/>
      <c r="QXG122" s="95"/>
      <c r="QXH122" s="95"/>
      <c r="QXI122" s="95"/>
      <c r="QXJ122" s="95"/>
      <c r="QXK122" s="95"/>
      <c r="QXL122" s="95"/>
      <c r="QXM122" s="95"/>
      <c r="QXN122" s="95"/>
      <c r="QXO122" s="95"/>
      <c r="QXP122" s="95"/>
      <c r="QXQ122" s="95"/>
      <c r="QXR122" s="95"/>
      <c r="QXS122" s="95"/>
      <c r="QXT122" s="95"/>
      <c r="QXU122" s="95"/>
      <c r="QXV122" s="95"/>
      <c r="QXW122" s="95"/>
      <c r="QXX122" s="95"/>
      <c r="QXY122" s="95"/>
      <c r="QXZ122" s="95"/>
      <c r="QYA122" s="95"/>
      <c r="QYB122" s="95"/>
      <c r="QYC122" s="95"/>
      <c r="QYD122" s="95"/>
      <c r="QYE122" s="95"/>
      <c r="QYF122" s="95"/>
      <c r="QYG122" s="95"/>
      <c r="QYH122" s="95"/>
      <c r="QYI122" s="95"/>
      <c r="QYJ122" s="95"/>
      <c r="QYK122" s="95"/>
      <c r="QYL122" s="95"/>
      <c r="QYM122" s="95"/>
      <c r="QYN122" s="95"/>
      <c r="QYO122" s="95"/>
      <c r="QYP122" s="95"/>
      <c r="QYQ122" s="95"/>
      <c r="QYR122" s="95"/>
      <c r="QYS122" s="95"/>
      <c r="QYT122" s="95"/>
      <c r="QYU122" s="95"/>
      <c r="QYV122" s="95"/>
      <c r="QYW122" s="95"/>
      <c r="QYX122" s="95"/>
      <c r="QYY122" s="95"/>
      <c r="QYZ122" s="95"/>
      <c r="QZA122" s="95"/>
      <c r="QZB122" s="95"/>
      <c r="QZC122" s="95"/>
      <c r="QZD122" s="95"/>
      <c r="QZE122" s="95"/>
      <c r="QZF122" s="95"/>
      <c r="QZG122" s="95"/>
      <c r="QZH122" s="95"/>
      <c r="QZI122" s="95"/>
      <c r="QZJ122" s="95"/>
      <c r="QZK122" s="95"/>
      <c r="QZL122" s="95"/>
      <c r="QZM122" s="95"/>
      <c r="QZN122" s="95"/>
      <c r="QZO122" s="95"/>
      <c r="QZP122" s="95"/>
      <c r="QZQ122" s="95"/>
      <c r="QZR122" s="95"/>
      <c r="QZS122" s="95"/>
      <c r="QZT122" s="95"/>
      <c r="QZU122" s="95"/>
      <c r="QZV122" s="95"/>
      <c r="QZW122" s="95"/>
      <c r="QZX122" s="95"/>
      <c r="QZY122" s="95"/>
      <c r="QZZ122" s="95"/>
      <c r="RAA122" s="95"/>
      <c r="RAB122" s="95"/>
      <c r="RAC122" s="95"/>
      <c r="RAD122" s="95"/>
      <c r="RAE122" s="95"/>
      <c r="RAF122" s="95"/>
      <c r="RAG122" s="95"/>
      <c r="RAH122" s="95"/>
      <c r="RAI122" s="95"/>
      <c r="RAJ122" s="95"/>
      <c r="RAK122" s="95"/>
      <c r="RAL122" s="95"/>
      <c r="RAM122" s="95"/>
      <c r="RAN122" s="95"/>
      <c r="RAO122" s="95"/>
      <c r="RAP122" s="95"/>
      <c r="RAQ122" s="95"/>
      <c r="RAR122" s="95"/>
      <c r="RAS122" s="95"/>
      <c r="RAT122" s="95"/>
      <c r="RAU122" s="95"/>
      <c r="RAV122" s="95"/>
      <c r="RAW122" s="95"/>
      <c r="RAX122" s="95"/>
      <c r="RAY122" s="95"/>
      <c r="RAZ122" s="95"/>
      <c r="RBA122" s="95"/>
      <c r="RBB122" s="95"/>
      <c r="RBC122" s="95"/>
      <c r="RBD122" s="95"/>
      <c r="RBE122" s="95"/>
      <c r="RBF122" s="95"/>
      <c r="RBG122" s="95"/>
      <c r="RBH122" s="95"/>
      <c r="RBI122" s="95"/>
      <c r="RBJ122" s="95"/>
      <c r="RBK122" s="95"/>
      <c r="RBL122" s="95"/>
      <c r="RBM122" s="95"/>
      <c r="RBN122" s="95"/>
      <c r="RBO122" s="95"/>
      <c r="RBP122" s="95"/>
      <c r="RBQ122" s="95"/>
      <c r="RBR122" s="95"/>
      <c r="RBS122" s="95"/>
      <c r="RBT122" s="95"/>
      <c r="RBU122" s="95"/>
      <c r="RBV122" s="95"/>
      <c r="RBW122" s="95"/>
      <c r="RBX122" s="95"/>
      <c r="RBY122" s="95"/>
      <c r="RBZ122" s="95"/>
      <c r="RCA122" s="95"/>
      <c r="RCB122" s="95"/>
      <c r="RCC122" s="95"/>
      <c r="RCD122" s="95"/>
      <c r="RCE122" s="95"/>
      <c r="RCF122" s="95"/>
      <c r="RCG122" s="95"/>
      <c r="RCH122" s="95"/>
      <c r="RCI122" s="95"/>
      <c r="RCJ122" s="95"/>
      <c r="RCK122" s="95"/>
      <c r="RCL122" s="95"/>
      <c r="RCM122" s="95"/>
      <c r="RCN122" s="95"/>
      <c r="RCO122" s="95"/>
      <c r="RCP122" s="95"/>
      <c r="RCQ122" s="95"/>
      <c r="RCR122" s="95"/>
      <c r="RCS122" s="95"/>
      <c r="RCT122" s="95"/>
      <c r="RCU122" s="95"/>
      <c r="RCV122" s="95"/>
      <c r="RCW122" s="95"/>
      <c r="RCX122" s="95"/>
      <c r="RCY122" s="95"/>
      <c r="RCZ122" s="95"/>
      <c r="RDA122" s="95"/>
      <c r="RDB122" s="95"/>
      <c r="RDC122" s="95"/>
      <c r="RDD122" s="95"/>
      <c r="RDE122" s="95"/>
      <c r="RDF122" s="95"/>
      <c r="RDG122" s="95"/>
      <c r="RDH122" s="95"/>
      <c r="RDI122" s="95"/>
      <c r="RDJ122" s="95"/>
      <c r="RDK122" s="95"/>
      <c r="RDL122" s="95"/>
      <c r="RDM122" s="95"/>
      <c r="RDN122" s="95"/>
      <c r="RDO122" s="95"/>
      <c r="RDP122" s="95"/>
      <c r="RDQ122" s="95"/>
      <c r="RDR122" s="95"/>
      <c r="RDS122" s="95"/>
      <c r="RDT122" s="95"/>
      <c r="RDU122" s="95"/>
      <c r="RDV122" s="95"/>
      <c r="RDW122" s="95"/>
      <c r="RDX122" s="95"/>
      <c r="RDY122" s="95"/>
      <c r="RDZ122" s="95"/>
      <c r="REA122" s="95"/>
      <c r="REB122" s="95"/>
      <c r="REC122" s="95"/>
      <c r="RED122" s="95"/>
      <c r="REE122" s="95"/>
      <c r="REF122" s="95"/>
      <c r="REG122" s="95"/>
      <c r="REH122" s="95"/>
      <c r="REI122" s="95"/>
      <c r="REJ122" s="95"/>
      <c r="REK122" s="95"/>
      <c r="REL122" s="95"/>
      <c r="REM122" s="95"/>
      <c r="REN122" s="95"/>
      <c r="REO122" s="95"/>
      <c r="REP122" s="95"/>
      <c r="REQ122" s="95"/>
      <c r="RER122" s="95"/>
      <c r="RES122" s="95"/>
      <c r="RET122" s="95"/>
      <c r="REU122" s="95"/>
      <c r="REV122" s="95"/>
      <c r="REW122" s="95"/>
      <c r="REX122" s="95"/>
      <c r="REY122" s="95"/>
      <c r="REZ122" s="95"/>
      <c r="RFA122" s="95"/>
      <c r="RFB122" s="95"/>
      <c r="RFC122" s="95"/>
      <c r="RFD122" s="95"/>
      <c r="RFE122" s="95"/>
      <c r="RFF122" s="95"/>
      <c r="RFG122" s="95"/>
      <c r="RFH122" s="95"/>
      <c r="RFI122" s="95"/>
      <c r="RFJ122" s="95"/>
      <c r="RFK122" s="95"/>
      <c r="RFL122" s="95"/>
      <c r="RFM122" s="95"/>
      <c r="RFN122" s="95"/>
      <c r="RFO122" s="95"/>
      <c r="RFP122" s="95"/>
      <c r="RFQ122" s="95"/>
      <c r="RFR122" s="95"/>
      <c r="RFS122" s="95"/>
      <c r="RFT122" s="95"/>
      <c r="RFU122" s="95"/>
      <c r="RFV122" s="95"/>
      <c r="RFW122" s="95"/>
      <c r="RFX122" s="95"/>
      <c r="RFY122" s="95"/>
      <c r="RFZ122" s="95"/>
      <c r="RGA122" s="95"/>
      <c r="RGB122" s="95"/>
      <c r="RGC122" s="95"/>
      <c r="RGD122" s="95"/>
      <c r="RGE122" s="95"/>
      <c r="RGF122" s="95"/>
      <c r="RGG122" s="95"/>
      <c r="RGH122" s="95"/>
      <c r="RGI122" s="95"/>
      <c r="RGJ122" s="95"/>
      <c r="RGK122" s="95"/>
      <c r="RGL122" s="95"/>
      <c r="RGM122" s="95"/>
      <c r="RGN122" s="95"/>
      <c r="RGO122" s="95"/>
      <c r="RGP122" s="95"/>
      <c r="RGQ122" s="95"/>
      <c r="RGR122" s="95"/>
      <c r="RGS122" s="95"/>
      <c r="RGT122" s="95"/>
      <c r="RGU122" s="95"/>
      <c r="RGV122" s="95"/>
      <c r="RGW122" s="95"/>
      <c r="RGX122" s="95"/>
      <c r="RGY122" s="95"/>
      <c r="RGZ122" s="95"/>
      <c r="RHA122" s="95"/>
      <c r="RHB122" s="95"/>
      <c r="RHC122" s="95"/>
      <c r="RHD122" s="95"/>
      <c r="RHE122" s="95"/>
      <c r="RHF122" s="95"/>
      <c r="RHG122" s="95"/>
      <c r="RHH122" s="95"/>
      <c r="RHI122" s="95"/>
      <c r="RHJ122" s="95"/>
      <c r="RHK122" s="95"/>
      <c r="RHL122" s="95"/>
      <c r="RHM122" s="95"/>
      <c r="RHN122" s="95"/>
      <c r="RHO122" s="95"/>
      <c r="RHP122" s="95"/>
      <c r="RHQ122" s="95"/>
      <c r="RHR122" s="95"/>
      <c r="RHS122" s="95"/>
      <c r="RHT122" s="95"/>
      <c r="RHU122" s="95"/>
      <c r="RHV122" s="95"/>
      <c r="RHW122" s="95"/>
      <c r="RHX122" s="95"/>
      <c r="RHY122" s="95"/>
      <c r="RHZ122" s="95"/>
      <c r="RIA122" s="95"/>
      <c r="RIB122" s="95"/>
      <c r="RIC122" s="95"/>
      <c r="RID122" s="95"/>
      <c r="RIE122" s="95"/>
      <c r="RIF122" s="95"/>
      <c r="RIG122" s="95"/>
      <c r="RIH122" s="95"/>
      <c r="RII122" s="95"/>
      <c r="RIJ122" s="95"/>
      <c r="RIK122" s="95"/>
      <c r="RIL122" s="95"/>
      <c r="RIM122" s="95"/>
      <c r="RIN122" s="95"/>
      <c r="RIO122" s="95"/>
      <c r="RIP122" s="95"/>
      <c r="RIQ122" s="95"/>
      <c r="RIR122" s="95"/>
      <c r="RIS122" s="95"/>
      <c r="RIT122" s="95"/>
      <c r="RIU122" s="95"/>
      <c r="RIV122" s="95"/>
      <c r="RIW122" s="95"/>
      <c r="RIX122" s="95"/>
      <c r="RIY122" s="95"/>
      <c r="RIZ122" s="95"/>
      <c r="RJA122" s="95"/>
      <c r="RJB122" s="95"/>
      <c r="RJC122" s="95"/>
      <c r="RJD122" s="95"/>
      <c r="RJE122" s="95"/>
      <c r="RJF122" s="95"/>
      <c r="RJG122" s="95"/>
      <c r="RJH122" s="95"/>
      <c r="RJI122" s="95"/>
      <c r="RJJ122" s="95"/>
      <c r="RJK122" s="95"/>
      <c r="RJL122" s="95"/>
      <c r="RJM122" s="95"/>
      <c r="RJN122" s="95"/>
      <c r="RJO122" s="95"/>
      <c r="RJP122" s="95"/>
      <c r="RJQ122" s="95"/>
      <c r="RJR122" s="95"/>
      <c r="RJS122" s="95"/>
      <c r="RJT122" s="95"/>
      <c r="RJU122" s="95"/>
      <c r="RJV122" s="95"/>
      <c r="RJW122" s="95"/>
      <c r="RJX122" s="95"/>
      <c r="RJY122" s="95"/>
      <c r="RJZ122" s="95"/>
      <c r="RKA122" s="95"/>
      <c r="RKB122" s="95"/>
      <c r="RKC122" s="95"/>
      <c r="RKD122" s="95"/>
      <c r="RKE122" s="95"/>
      <c r="RKF122" s="95"/>
      <c r="RKG122" s="95"/>
      <c r="RKH122" s="95"/>
      <c r="RKI122" s="95"/>
      <c r="RKJ122" s="95"/>
      <c r="RKK122" s="95"/>
      <c r="RKL122" s="95"/>
      <c r="RKM122" s="95"/>
      <c r="RKN122" s="95"/>
      <c r="RKO122" s="95"/>
      <c r="RKP122" s="95"/>
      <c r="RKQ122" s="95"/>
      <c r="RKR122" s="95"/>
      <c r="RKS122" s="95"/>
      <c r="RKT122" s="95"/>
      <c r="RKU122" s="95"/>
      <c r="RKV122" s="95"/>
      <c r="RKW122" s="95"/>
      <c r="RKX122" s="95"/>
      <c r="RKY122" s="95"/>
      <c r="RKZ122" s="95"/>
      <c r="RLA122" s="95"/>
      <c r="RLB122" s="95"/>
      <c r="RLC122" s="95"/>
      <c r="RLD122" s="95"/>
      <c r="RLE122" s="95"/>
      <c r="RLF122" s="95"/>
      <c r="RLG122" s="95"/>
      <c r="RLH122" s="95"/>
      <c r="RLI122" s="95"/>
      <c r="RLJ122" s="95"/>
      <c r="RLK122" s="95"/>
      <c r="RLL122" s="95"/>
      <c r="RLM122" s="95"/>
      <c r="RLN122" s="95"/>
      <c r="RLO122" s="95"/>
      <c r="RLP122" s="95"/>
      <c r="RLQ122" s="95"/>
      <c r="RLR122" s="95"/>
      <c r="RLS122" s="95"/>
      <c r="RLT122" s="95"/>
      <c r="RLU122" s="95"/>
      <c r="RLV122" s="95"/>
      <c r="RLW122" s="95"/>
      <c r="RLX122" s="95"/>
      <c r="RLY122" s="95"/>
      <c r="RLZ122" s="95"/>
      <c r="RMA122" s="95"/>
      <c r="RMB122" s="95"/>
      <c r="RMC122" s="95"/>
      <c r="RMD122" s="95"/>
      <c r="RME122" s="95"/>
      <c r="RMF122" s="95"/>
      <c r="RMG122" s="95"/>
      <c r="RMH122" s="95"/>
      <c r="RMI122" s="95"/>
      <c r="RMJ122" s="95"/>
      <c r="RMK122" s="95"/>
      <c r="RML122" s="95"/>
      <c r="RMM122" s="95"/>
      <c r="RMN122" s="95"/>
      <c r="RMO122" s="95"/>
      <c r="RMP122" s="95"/>
      <c r="RMQ122" s="95"/>
      <c r="RMR122" s="95"/>
      <c r="RMS122" s="95"/>
      <c r="RMT122" s="95"/>
      <c r="RMU122" s="95"/>
      <c r="RMV122" s="95"/>
      <c r="RMW122" s="95"/>
      <c r="RMX122" s="95"/>
      <c r="RMY122" s="95"/>
      <c r="RMZ122" s="95"/>
      <c r="RNA122" s="95"/>
      <c r="RNB122" s="95"/>
      <c r="RNC122" s="95"/>
      <c r="RND122" s="95"/>
      <c r="RNE122" s="95"/>
      <c r="RNF122" s="95"/>
      <c r="RNG122" s="95"/>
      <c r="RNH122" s="95"/>
      <c r="RNI122" s="95"/>
      <c r="RNJ122" s="95"/>
      <c r="RNK122" s="95"/>
      <c r="RNL122" s="95"/>
      <c r="RNM122" s="95"/>
      <c r="RNN122" s="95"/>
      <c r="RNO122" s="95"/>
      <c r="RNP122" s="95"/>
      <c r="RNQ122" s="95"/>
      <c r="RNR122" s="95"/>
      <c r="RNS122" s="95"/>
      <c r="RNT122" s="95"/>
      <c r="RNU122" s="95"/>
      <c r="RNV122" s="95"/>
      <c r="RNW122" s="95"/>
      <c r="RNX122" s="95"/>
      <c r="RNY122" s="95"/>
      <c r="RNZ122" s="95"/>
      <c r="ROA122" s="95"/>
      <c r="ROB122" s="95"/>
      <c r="ROC122" s="95"/>
      <c r="ROD122" s="95"/>
      <c r="ROE122" s="95"/>
      <c r="ROF122" s="95"/>
      <c r="ROG122" s="95"/>
      <c r="ROH122" s="95"/>
      <c r="ROI122" s="95"/>
      <c r="ROJ122" s="95"/>
      <c r="ROK122" s="95"/>
      <c r="ROL122" s="95"/>
      <c r="ROM122" s="95"/>
      <c r="RON122" s="95"/>
      <c r="ROO122" s="95"/>
      <c r="ROP122" s="95"/>
      <c r="ROQ122" s="95"/>
      <c r="ROR122" s="95"/>
      <c r="ROS122" s="95"/>
      <c r="ROT122" s="95"/>
      <c r="ROU122" s="95"/>
      <c r="ROV122" s="95"/>
      <c r="ROW122" s="95"/>
      <c r="ROX122" s="95"/>
      <c r="ROY122" s="95"/>
      <c r="ROZ122" s="95"/>
      <c r="RPA122" s="95"/>
      <c r="RPB122" s="95"/>
      <c r="RPC122" s="95"/>
      <c r="RPD122" s="95"/>
      <c r="RPE122" s="95"/>
      <c r="RPF122" s="95"/>
      <c r="RPG122" s="95"/>
      <c r="RPH122" s="95"/>
      <c r="RPI122" s="95"/>
      <c r="RPJ122" s="95"/>
      <c r="RPK122" s="95"/>
      <c r="RPL122" s="95"/>
      <c r="RPM122" s="95"/>
      <c r="RPN122" s="95"/>
      <c r="RPO122" s="95"/>
      <c r="RPP122" s="95"/>
      <c r="RPQ122" s="95"/>
      <c r="RPR122" s="95"/>
      <c r="RPS122" s="95"/>
      <c r="RPT122" s="95"/>
      <c r="RPU122" s="95"/>
      <c r="RPV122" s="95"/>
      <c r="RPW122" s="95"/>
      <c r="RPX122" s="95"/>
      <c r="RPY122" s="95"/>
      <c r="RPZ122" s="95"/>
      <c r="RQA122" s="95"/>
      <c r="RQB122" s="95"/>
      <c r="RQC122" s="95"/>
      <c r="RQD122" s="95"/>
      <c r="RQE122" s="95"/>
      <c r="RQF122" s="95"/>
      <c r="RQG122" s="95"/>
      <c r="RQH122" s="95"/>
      <c r="RQI122" s="95"/>
      <c r="RQJ122" s="95"/>
      <c r="RQK122" s="95"/>
      <c r="RQL122" s="95"/>
      <c r="RQM122" s="95"/>
      <c r="RQN122" s="95"/>
      <c r="RQO122" s="95"/>
      <c r="RQP122" s="95"/>
      <c r="RQQ122" s="95"/>
      <c r="RQR122" s="95"/>
      <c r="RQS122" s="95"/>
      <c r="RQT122" s="95"/>
      <c r="RQU122" s="95"/>
      <c r="RQV122" s="95"/>
      <c r="RQW122" s="95"/>
      <c r="RQX122" s="95"/>
      <c r="RQY122" s="95"/>
      <c r="RQZ122" s="95"/>
      <c r="RRA122" s="95"/>
      <c r="RRB122" s="95"/>
      <c r="RRC122" s="95"/>
      <c r="RRD122" s="95"/>
      <c r="RRE122" s="95"/>
      <c r="RRF122" s="95"/>
      <c r="RRG122" s="95"/>
      <c r="RRH122" s="95"/>
      <c r="RRI122" s="95"/>
      <c r="RRJ122" s="95"/>
      <c r="RRK122" s="95"/>
      <c r="RRL122" s="95"/>
      <c r="RRM122" s="95"/>
      <c r="RRN122" s="95"/>
      <c r="RRO122" s="95"/>
      <c r="RRP122" s="95"/>
      <c r="RRQ122" s="95"/>
      <c r="RRR122" s="95"/>
      <c r="RRS122" s="95"/>
      <c r="RRT122" s="95"/>
      <c r="RRU122" s="95"/>
      <c r="RRV122" s="95"/>
      <c r="RRW122" s="95"/>
      <c r="RRX122" s="95"/>
      <c r="RRY122" s="95"/>
      <c r="RRZ122" s="95"/>
      <c r="RSA122" s="95"/>
      <c r="RSB122" s="95"/>
      <c r="RSC122" s="95"/>
      <c r="RSD122" s="95"/>
      <c r="RSE122" s="95"/>
      <c r="RSF122" s="95"/>
      <c r="RSG122" s="95"/>
      <c r="RSH122" s="95"/>
      <c r="RSI122" s="95"/>
      <c r="RSJ122" s="95"/>
      <c r="RSK122" s="95"/>
      <c r="RSL122" s="95"/>
      <c r="RSM122" s="95"/>
      <c r="RSN122" s="95"/>
      <c r="RSO122" s="95"/>
      <c r="RSP122" s="95"/>
      <c r="RSQ122" s="95"/>
      <c r="RSR122" s="95"/>
      <c r="RSS122" s="95"/>
      <c r="RST122" s="95"/>
      <c r="RSU122" s="95"/>
      <c r="RSV122" s="95"/>
      <c r="RSW122" s="95"/>
      <c r="RSX122" s="95"/>
      <c r="RSY122" s="95"/>
      <c r="RSZ122" s="95"/>
      <c r="RTA122" s="95"/>
      <c r="RTB122" s="95"/>
      <c r="RTC122" s="95"/>
      <c r="RTD122" s="95"/>
      <c r="RTE122" s="95"/>
      <c r="RTF122" s="95"/>
      <c r="RTG122" s="95"/>
      <c r="RTH122" s="95"/>
      <c r="RTI122" s="95"/>
      <c r="RTJ122" s="95"/>
      <c r="RTK122" s="95"/>
      <c r="RTL122" s="95"/>
      <c r="RTM122" s="95"/>
      <c r="RTN122" s="95"/>
      <c r="RTO122" s="95"/>
      <c r="RTP122" s="95"/>
      <c r="RTQ122" s="95"/>
      <c r="RTR122" s="95"/>
      <c r="RTS122" s="95"/>
      <c r="RTT122" s="95"/>
      <c r="RTU122" s="95"/>
      <c r="RTV122" s="95"/>
      <c r="RTW122" s="95"/>
      <c r="RTX122" s="95"/>
      <c r="RTY122" s="95"/>
      <c r="RTZ122" s="95"/>
      <c r="RUA122" s="95"/>
      <c r="RUB122" s="95"/>
      <c r="RUC122" s="95"/>
      <c r="RUD122" s="95"/>
      <c r="RUE122" s="95"/>
      <c r="RUF122" s="95"/>
      <c r="RUG122" s="95"/>
      <c r="RUH122" s="95"/>
      <c r="RUI122" s="95"/>
      <c r="RUJ122" s="95"/>
      <c r="RUK122" s="95"/>
      <c r="RUL122" s="95"/>
      <c r="RUM122" s="95"/>
      <c r="RUN122" s="95"/>
      <c r="RUO122" s="95"/>
      <c r="RUP122" s="95"/>
      <c r="RUQ122" s="95"/>
      <c r="RUR122" s="95"/>
      <c r="RUS122" s="95"/>
      <c r="RUT122" s="95"/>
      <c r="RUU122" s="95"/>
      <c r="RUV122" s="95"/>
      <c r="RUW122" s="95"/>
      <c r="RUX122" s="95"/>
      <c r="RUY122" s="95"/>
      <c r="RUZ122" s="95"/>
      <c r="RVA122" s="95"/>
      <c r="RVB122" s="95"/>
      <c r="RVC122" s="95"/>
      <c r="RVD122" s="95"/>
      <c r="RVE122" s="95"/>
      <c r="RVF122" s="95"/>
      <c r="RVG122" s="95"/>
      <c r="RVH122" s="95"/>
      <c r="RVI122" s="95"/>
      <c r="RVJ122" s="95"/>
      <c r="RVK122" s="95"/>
      <c r="RVL122" s="95"/>
      <c r="RVM122" s="95"/>
      <c r="RVN122" s="95"/>
      <c r="RVO122" s="95"/>
      <c r="RVP122" s="95"/>
      <c r="RVQ122" s="95"/>
      <c r="RVR122" s="95"/>
      <c r="RVS122" s="95"/>
      <c r="RVT122" s="95"/>
      <c r="RVU122" s="95"/>
      <c r="RVV122" s="95"/>
      <c r="RVW122" s="95"/>
      <c r="RVX122" s="95"/>
      <c r="RVY122" s="95"/>
      <c r="RVZ122" s="95"/>
      <c r="RWA122" s="95"/>
      <c r="RWB122" s="95"/>
      <c r="RWC122" s="95"/>
      <c r="RWD122" s="95"/>
      <c r="RWE122" s="95"/>
      <c r="RWF122" s="95"/>
      <c r="RWG122" s="95"/>
      <c r="RWH122" s="95"/>
      <c r="RWI122" s="95"/>
      <c r="RWJ122" s="95"/>
      <c r="RWK122" s="95"/>
      <c r="RWL122" s="95"/>
      <c r="RWM122" s="95"/>
      <c r="RWN122" s="95"/>
      <c r="RWO122" s="95"/>
      <c r="RWP122" s="95"/>
      <c r="RWQ122" s="95"/>
      <c r="RWR122" s="95"/>
      <c r="RWS122" s="95"/>
      <c r="RWT122" s="95"/>
      <c r="RWU122" s="95"/>
      <c r="RWV122" s="95"/>
      <c r="RWW122" s="95"/>
      <c r="RWX122" s="95"/>
      <c r="RWY122" s="95"/>
      <c r="RWZ122" s="95"/>
      <c r="RXA122" s="95"/>
      <c r="RXB122" s="95"/>
      <c r="RXC122" s="95"/>
      <c r="RXD122" s="95"/>
      <c r="RXE122" s="95"/>
      <c r="RXF122" s="95"/>
      <c r="RXG122" s="95"/>
      <c r="RXH122" s="95"/>
      <c r="RXI122" s="95"/>
      <c r="RXJ122" s="95"/>
      <c r="RXK122" s="95"/>
      <c r="RXL122" s="95"/>
      <c r="RXM122" s="95"/>
      <c r="RXN122" s="95"/>
      <c r="RXO122" s="95"/>
      <c r="RXP122" s="95"/>
      <c r="RXQ122" s="95"/>
      <c r="RXR122" s="95"/>
      <c r="RXS122" s="95"/>
      <c r="RXT122" s="95"/>
      <c r="RXU122" s="95"/>
      <c r="RXV122" s="95"/>
      <c r="RXW122" s="95"/>
      <c r="RXX122" s="95"/>
      <c r="RXY122" s="95"/>
      <c r="RXZ122" s="95"/>
      <c r="RYA122" s="95"/>
      <c r="RYB122" s="95"/>
      <c r="RYC122" s="95"/>
      <c r="RYD122" s="95"/>
      <c r="RYE122" s="95"/>
      <c r="RYF122" s="95"/>
      <c r="RYG122" s="95"/>
      <c r="RYH122" s="95"/>
      <c r="RYI122" s="95"/>
      <c r="RYJ122" s="95"/>
      <c r="RYK122" s="95"/>
      <c r="RYL122" s="95"/>
      <c r="RYM122" s="95"/>
      <c r="RYN122" s="95"/>
      <c r="RYO122" s="95"/>
      <c r="RYP122" s="95"/>
      <c r="RYQ122" s="95"/>
      <c r="RYR122" s="95"/>
      <c r="RYS122" s="95"/>
      <c r="RYT122" s="95"/>
      <c r="RYU122" s="95"/>
      <c r="RYV122" s="95"/>
      <c r="RYW122" s="95"/>
      <c r="RYX122" s="95"/>
      <c r="RYY122" s="95"/>
      <c r="RYZ122" s="95"/>
      <c r="RZA122" s="95"/>
      <c r="RZB122" s="95"/>
      <c r="RZC122" s="95"/>
      <c r="RZD122" s="95"/>
      <c r="RZE122" s="95"/>
      <c r="RZF122" s="95"/>
      <c r="RZG122" s="95"/>
      <c r="RZH122" s="95"/>
      <c r="RZI122" s="95"/>
      <c r="RZJ122" s="95"/>
      <c r="RZK122" s="95"/>
      <c r="RZL122" s="95"/>
      <c r="RZM122" s="95"/>
      <c r="RZN122" s="95"/>
      <c r="RZO122" s="95"/>
      <c r="RZP122" s="95"/>
      <c r="RZQ122" s="95"/>
      <c r="RZR122" s="95"/>
      <c r="RZS122" s="95"/>
      <c r="RZT122" s="95"/>
      <c r="RZU122" s="95"/>
      <c r="RZV122" s="95"/>
      <c r="RZW122" s="95"/>
      <c r="RZX122" s="95"/>
      <c r="RZY122" s="95"/>
      <c r="RZZ122" s="95"/>
      <c r="SAA122" s="95"/>
      <c r="SAB122" s="95"/>
      <c r="SAC122" s="95"/>
      <c r="SAD122" s="95"/>
      <c r="SAE122" s="95"/>
      <c r="SAF122" s="95"/>
      <c r="SAG122" s="95"/>
      <c r="SAH122" s="95"/>
      <c r="SAI122" s="95"/>
      <c r="SAJ122" s="95"/>
      <c r="SAK122" s="95"/>
      <c r="SAL122" s="95"/>
      <c r="SAM122" s="95"/>
      <c r="SAN122" s="95"/>
      <c r="SAO122" s="95"/>
      <c r="SAP122" s="95"/>
      <c r="SAQ122" s="95"/>
      <c r="SAR122" s="95"/>
      <c r="SAS122" s="95"/>
      <c r="SAT122" s="95"/>
      <c r="SAU122" s="95"/>
      <c r="SAV122" s="95"/>
      <c r="SAW122" s="95"/>
      <c r="SAX122" s="95"/>
      <c r="SAY122" s="95"/>
      <c r="SAZ122" s="95"/>
      <c r="SBA122" s="95"/>
      <c r="SBB122" s="95"/>
      <c r="SBC122" s="95"/>
      <c r="SBD122" s="95"/>
      <c r="SBE122" s="95"/>
      <c r="SBF122" s="95"/>
      <c r="SBG122" s="95"/>
      <c r="SBH122" s="95"/>
      <c r="SBI122" s="95"/>
      <c r="SBJ122" s="95"/>
      <c r="SBK122" s="95"/>
      <c r="SBL122" s="95"/>
      <c r="SBM122" s="95"/>
      <c r="SBN122" s="95"/>
      <c r="SBO122" s="95"/>
      <c r="SBP122" s="95"/>
      <c r="SBQ122" s="95"/>
      <c r="SBR122" s="95"/>
      <c r="SBS122" s="95"/>
      <c r="SBT122" s="95"/>
      <c r="SBU122" s="95"/>
      <c r="SBV122" s="95"/>
      <c r="SBW122" s="95"/>
      <c r="SBX122" s="95"/>
      <c r="SBY122" s="95"/>
      <c r="SBZ122" s="95"/>
      <c r="SCA122" s="95"/>
      <c r="SCB122" s="95"/>
      <c r="SCC122" s="95"/>
      <c r="SCD122" s="95"/>
      <c r="SCE122" s="95"/>
      <c r="SCF122" s="95"/>
      <c r="SCG122" s="95"/>
      <c r="SCH122" s="95"/>
      <c r="SCI122" s="95"/>
      <c r="SCJ122" s="95"/>
      <c r="SCK122" s="95"/>
      <c r="SCL122" s="95"/>
      <c r="SCM122" s="95"/>
      <c r="SCN122" s="95"/>
      <c r="SCO122" s="95"/>
      <c r="SCP122" s="95"/>
      <c r="SCQ122" s="95"/>
      <c r="SCR122" s="95"/>
      <c r="SCS122" s="95"/>
      <c r="SCT122" s="95"/>
      <c r="SCU122" s="95"/>
      <c r="SCV122" s="95"/>
      <c r="SCW122" s="95"/>
      <c r="SCX122" s="95"/>
      <c r="SCY122" s="95"/>
      <c r="SCZ122" s="95"/>
      <c r="SDA122" s="95"/>
      <c r="SDB122" s="95"/>
      <c r="SDC122" s="95"/>
      <c r="SDD122" s="95"/>
      <c r="SDE122" s="95"/>
      <c r="SDF122" s="95"/>
      <c r="SDG122" s="95"/>
      <c r="SDH122" s="95"/>
      <c r="SDI122" s="95"/>
      <c r="SDJ122" s="95"/>
      <c r="SDK122" s="95"/>
      <c r="SDL122" s="95"/>
      <c r="SDM122" s="95"/>
      <c r="SDN122" s="95"/>
      <c r="SDO122" s="95"/>
      <c r="SDP122" s="95"/>
      <c r="SDQ122" s="95"/>
      <c r="SDR122" s="95"/>
      <c r="SDS122" s="95"/>
      <c r="SDT122" s="95"/>
      <c r="SDU122" s="95"/>
      <c r="SDV122" s="95"/>
      <c r="SDW122" s="95"/>
      <c r="SDX122" s="95"/>
      <c r="SDY122" s="95"/>
      <c r="SDZ122" s="95"/>
      <c r="SEA122" s="95"/>
      <c r="SEB122" s="95"/>
      <c r="SEC122" s="95"/>
      <c r="SED122" s="95"/>
      <c r="SEE122" s="95"/>
      <c r="SEF122" s="95"/>
      <c r="SEG122" s="95"/>
      <c r="SEH122" s="95"/>
      <c r="SEI122" s="95"/>
      <c r="SEJ122" s="95"/>
      <c r="SEK122" s="95"/>
      <c r="SEL122" s="95"/>
      <c r="SEM122" s="95"/>
      <c r="SEN122" s="95"/>
      <c r="SEO122" s="95"/>
      <c r="SEP122" s="95"/>
      <c r="SEQ122" s="95"/>
      <c r="SER122" s="95"/>
      <c r="SES122" s="95"/>
      <c r="SET122" s="95"/>
      <c r="SEU122" s="95"/>
      <c r="SEV122" s="95"/>
      <c r="SEW122" s="95"/>
      <c r="SEX122" s="95"/>
      <c r="SEY122" s="95"/>
      <c r="SEZ122" s="95"/>
      <c r="SFA122" s="95"/>
      <c r="SFB122" s="95"/>
      <c r="SFC122" s="95"/>
      <c r="SFD122" s="95"/>
      <c r="SFE122" s="95"/>
      <c r="SFF122" s="95"/>
      <c r="SFG122" s="95"/>
      <c r="SFH122" s="95"/>
      <c r="SFI122" s="95"/>
      <c r="SFJ122" s="95"/>
      <c r="SFK122" s="95"/>
      <c r="SFL122" s="95"/>
      <c r="SFM122" s="95"/>
      <c r="SFN122" s="95"/>
      <c r="SFO122" s="95"/>
      <c r="SFP122" s="95"/>
      <c r="SFQ122" s="95"/>
      <c r="SFR122" s="95"/>
      <c r="SFS122" s="95"/>
      <c r="SFT122" s="95"/>
      <c r="SFU122" s="95"/>
      <c r="SFV122" s="95"/>
      <c r="SFW122" s="95"/>
      <c r="SFX122" s="95"/>
      <c r="SFY122" s="95"/>
      <c r="SFZ122" s="95"/>
      <c r="SGA122" s="95"/>
      <c r="SGB122" s="95"/>
      <c r="SGC122" s="95"/>
      <c r="SGD122" s="95"/>
      <c r="SGE122" s="95"/>
      <c r="SGF122" s="95"/>
      <c r="SGG122" s="95"/>
      <c r="SGH122" s="95"/>
      <c r="SGI122" s="95"/>
      <c r="SGJ122" s="95"/>
      <c r="SGK122" s="95"/>
      <c r="SGL122" s="95"/>
      <c r="SGM122" s="95"/>
      <c r="SGN122" s="95"/>
      <c r="SGO122" s="95"/>
      <c r="SGP122" s="95"/>
      <c r="SGQ122" s="95"/>
      <c r="SGR122" s="95"/>
      <c r="SGS122" s="95"/>
      <c r="SGT122" s="95"/>
      <c r="SGU122" s="95"/>
      <c r="SGV122" s="95"/>
      <c r="SGW122" s="95"/>
      <c r="SGX122" s="95"/>
      <c r="SGY122" s="95"/>
      <c r="SGZ122" s="95"/>
      <c r="SHA122" s="95"/>
      <c r="SHB122" s="95"/>
      <c r="SHC122" s="95"/>
      <c r="SHD122" s="95"/>
      <c r="SHE122" s="95"/>
      <c r="SHF122" s="95"/>
      <c r="SHG122" s="95"/>
      <c r="SHH122" s="95"/>
      <c r="SHI122" s="95"/>
      <c r="SHJ122" s="95"/>
      <c r="SHK122" s="95"/>
      <c r="SHL122" s="95"/>
      <c r="SHM122" s="95"/>
      <c r="SHN122" s="95"/>
      <c r="SHO122" s="95"/>
      <c r="SHP122" s="95"/>
      <c r="SHQ122" s="95"/>
      <c r="SHR122" s="95"/>
      <c r="SHS122" s="95"/>
      <c r="SHT122" s="95"/>
      <c r="SHU122" s="95"/>
      <c r="SHV122" s="95"/>
      <c r="SHW122" s="95"/>
      <c r="SHX122" s="95"/>
      <c r="SHY122" s="95"/>
      <c r="SHZ122" s="95"/>
      <c r="SIA122" s="95"/>
      <c r="SIB122" s="95"/>
      <c r="SIC122" s="95"/>
      <c r="SID122" s="95"/>
      <c r="SIE122" s="95"/>
      <c r="SIF122" s="95"/>
      <c r="SIG122" s="95"/>
      <c r="SIH122" s="95"/>
      <c r="SII122" s="95"/>
      <c r="SIJ122" s="95"/>
      <c r="SIK122" s="95"/>
      <c r="SIL122" s="95"/>
      <c r="SIM122" s="95"/>
      <c r="SIN122" s="95"/>
      <c r="SIO122" s="95"/>
      <c r="SIP122" s="95"/>
      <c r="SIQ122" s="95"/>
      <c r="SIR122" s="95"/>
      <c r="SIS122" s="95"/>
      <c r="SIT122" s="95"/>
      <c r="SIU122" s="95"/>
      <c r="SIV122" s="95"/>
      <c r="SIW122" s="95"/>
      <c r="SIX122" s="95"/>
      <c r="SIY122" s="95"/>
      <c r="SIZ122" s="95"/>
      <c r="SJA122" s="95"/>
      <c r="SJB122" s="95"/>
      <c r="SJC122" s="95"/>
      <c r="SJD122" s="95"/>
      <c r="SJE122" s="95"/>
      <c r="SJF122" s="95"/>
      <c r="SJG122" s="95"/>
      <c r="SJH122" s="95"/>
      <c r="SJI122" s="95"/>
      <c r="SJJ122" s="95"/>
      <c r="SJK122" s="95"/>
      <c r="SJL122" s="95"/>
      <c r="SJM122" s="95"/>
      <c r="SJN122" s="95"/>
      <c r="SJO122" s="95"/>
      <c r="SJP122" s="95"/>
      <c r="SJQ122" s="95"/>
      <c r="SJR122" s="95"/>
      <c r="SJS122" s="95"/>
      <c r="SJT122" s="95"/>
      <c r="SJU122" s="95"/>
      <c r="SJV122" s="95"/>
      <c r="SJW122" s="95"/>
      <c r="SJX122" s="95"/>
      <c r="SJY122" s="95"/>
      <c r="SJZ122" s="95"/>
      <c r="SKA122" s="95"/>
      <c r="SKB122" s="95"/>
      <c r="SKC122" s="95"/>
      <c r="SKD122" s="95"/>
      <c r="SKE122" s="95"/>
      <c r="SKF122" s="95"/>
      <c r="SKG122" s="95"/>
      <c r="SKH122" s="95"/>
      <c r="SKI122" s="95"/>
      <c r="SKJ122" s="95"/>
      <c r="SKK122" s="95"/>
      <c r="SKL122" s="95"/>
      <c r="SKM122" s="95"/>
      <c r="SKN122" s="95"/>
      <c r="SKO122" s="95"/>
      <c r="SKP122" s="95"/>
      <c r="SKQ122" s="95"/>
      <c r="SKR122" s="95"/>
      <c r="SKS122" s="95"/>
      <c r="SKT122" s="95"/>
      <c r="SKU122" s="95"/>
      <c r="SKV122" s="95"/>
      <c r="SKW122" s="95"/>
      <c r="SKX122" s="95"/>
      <c r="SKY122" s="95"/>
      <c r="SKZ122" s="95"/>
      <c r="SLA122" s="95"/>
      <c r="SLB122" s="95"/>
      <c r="SLC122" s="95"/>
      <c r="SLD122" s="95"/>
      <c r="SLE122" s="95"/>
      <c r="SLF122" s="95"/>
      <c r="SLG122" s="95"/>
      <c r="SLH122" s="95"/>
      <c r="SLI122" s="95"/>
      <c r="SLJ122" s="95"/>
      <c r="SLK122" s="95"/>
      <c r="SLL122" s="95"/>
      <c r="SLM122" s="95"/>
      <c r="SLN122" s="95"/>
      <c r="SLO122" s="95"/>
      <c r="SLP122" s="95"/>
      <c r="SLQ122" s="95"/>
      <c r="SLR122" s="95"/>
      <c r="SLS122" s="95"/>
      <c r="SLT122" s="95"/>
      <c r="SLU122" s="95"/>
      <c r="SLV122" s="95"/>
      <c r="SLW122" s="95"/>
      <c r="SLX122" s="95"/>
      <c r="SLY122" s="95"/>
      <c r="SLZ122" s="95"/>
      <c r="SMA122" s="95"/>
      <c r="SMB122" s="95"/>
      <c r="SMC122" s="95"/>
      <c r="SMD122" s="95"/>
      <c r="SME122" s="95"/>
      <c r="SMF122" s="95"/>
      <c r="SMG122" s="95"/>
      <c r="SMH122" s="95"/>
      <c r="SMI122" s="95"/>
      <c r="SMJ122" s="95"/>
      <c r="SMK122" s="95"/>
      <c r="SML122" s="95"/>
      <c r="SMM122" s="95"/>
      <c r="SMN122" s="95"/>
      <c r="SMO122" s="95"/>
      <c r="SMP122" s="95"/>
      <c r="SMQ122" s="95"/>
      <c r="SMR122" s="95"/>
      <c r="SMS122" s="95"/>
      <c r="SMT122" s="95"/>
      <c r="SMU122" s="95"/>
      <c r="SMV122" s="95"/>
      <c r="SMW122" s="95"/>
      <c r="SMX122" s="95"/>
      <c r="SMY122" s="95"/>
      <c r="SMZ122" s="95"/>
      <c r="SNA122" s="95"/>
      <c r="SNB122" s="95"/>
      <c r="SNC122" s="95"/>
      <c r="SND122" s="95"/>
      <c r="SNE122" s="95"/>
      <c r="SNF122" s="95"/>
      <c r="SNG122" s="95"/>
      <c r="SNH122" s="95"/>
      <c r="SNI122" s="95"/>
      <c r="SNJ122" s="95"/>
      <c r="SNK122" s="95"/>
      <c r="SNL122" s="95"/>
      <c r="SNM122" s="95"/>
      <c r="SNN122" s="95"/>
      <c r="SNO122" s="95"/>
      <c r="SNP122" s="95"/>
      <c r="SNQ122" s="95"/>
      <c r="SNR122" s="95"/>
      <c r="SNS122" s="95"/>
      <c r="SNT122" s="95"/>
      <c r="SNU122" s="95"/>
      <c r="SNV122" s="95"/>
      <c r="SNW122" s="95"/>
      <c r="SNX122" s="95"/>
      <c r="SNY122" s="95"/>
      <c r="SNZ122" s="95"/>
      <c r="SOA122" s="95"/>
      <c r="SOB122" s="95"/>
      <c r="SOC122" s="95"/>
      <c r="SOD122" s="95"/>
      <c r="SOE122" s="95"/>
      <c r="SOF122" s="95"/>
      <c r="SOG122" s="95"/>
      <c r="SOH122" s="95"/>
      <c r="SOI122" s="95"/>
      <c r="SOJ122" s="95"/>
      <c r="SOK122" s="95"/>
      <c r="SOL122" s="95"/>
      <c r="SOM122" s="95"/>
      <c r="SON122" s="95"/>
      <c r="SOO122" s="95"/>
      <c r="SOP122" s="95"/>
      <c r="SOQ122" s="95"/>
      <c r="SOR122" s="95"/>
      <c r="SOS122" s="95"/>
      <c r="SOT122" s="95"/>
      <c r="SOU122" s="95"/>
      <c r="SOV122" s="95"/>
      <c r="SOW122" s="95"/>
      <c r="SOX122" s="95"/>
      <c r="SOY122" s="95"/>
      <c r="SOZ122" s="95"/>
      <c r="SPA122" s="95"/>
      <c r="SPB122" s="95"/>
      <c r="SPC122" s="95"/>
      <c r="SPD122" s="95"/>
      <c r="SPE122" s="95"/>
      <c r="SPF122" s="95"/>
      <c r="SPG122" s="95"/>
      <c r="SPH122" s="95"/>
      <c r="SPI122" s="95"/>
      <c r="SPJ122" s="95"/>
      <c r="SPK122" s="95"/>
      <c r="SPL122" s="95"/>
      <c r="SPM122" s="95"/>
      <c r="SPN122" s="95"/>
      <c r="SPO122" s="95"/>
      <c r="SPP122" s="95"/>
      <c r="SPQ122" s="95"/>
      <c r="SPR122" s="95"/>
      <c r="SPS122" s="95"/>
      <c r="SPT122" s="95"/>
      <c r="SPU122" s="95"/>
      <c r="SPV122" s="95"/>
      <c r="SPW122" s="95"/>
      <c r="SPX122" s="95"/>
      <c r="SPY122" s="95"/>
      <c r="SPZ122" s="95"/>
      <c r="SQA122" s="95"/>
      <c r="SQB122" s="95"/>
      <c r="SQC122" s="95"/>
      <c r="SQD122" s="95"/>
      <c r="SQE122" s="95"/>
      <c r="SQF122" s="95"/>
      <c r="SQG122" s="95"/>
      <c r="SQH122" s="95"/>
      <c r="SQI122" s="95"/>
      <c r="SQJ122" s="95"/>
      <c r="SQK122" s="95"/>
      <c r="SQL122" s="95"/>
      <c r="SQM122" s="95"/>
      <c r="SQN122" s="95"/>
      <c r="SQO122" s="95"/>
      <c r="SQP122" s="95"/>
      <c r="SQQ122" s="95"/>
      <c r="SQR122" s="95"/>
      <c r="SQS122" s="95"/>
      <c r="SQT122" s="95"/>
      <c r="SQU122" s="95"/>
      <c r="SQV122" s="95"/>
      <c r="SQW122" s="95"/>
      <c r="SQX122" s="95"/>
      <c r="SQY122" s="95"/>
      <c r="SQZ122" s="95"/>
      <c r="SRA122" s="95"/>
      <c r="SRB122" s="95"/>
      <c r="SRC122" s="95"/>
      <c r="SRD122" s="95"/>
      <c r="SRE122" s="95"/>
      <c r="SRF122" s="95"/>
      <c r="SRG122" s="95"/>
      <c r="SRH122" s="95"/>
      <c r="SRI122" s="95"/>
      <c r="SRJ122" s="95"/>
      <c r="SRK122" s="95"/>
      <c r="SRL122" s="95"/>
      <c r="SRM122" s="95"/>
      <c r="SRN122" s="95"/>
      <c r="SRO122" s="95"/>
      <c r="SRP122" s="95"/>
      <c r="SRQ122" s="95"/>
      <c r="SRR122" s="95"/>
      <c r="SRS122" s="95"/>
      <c r="SRT122" s="95"/>
      <c r="SRU122" s="95"/>
      <c r="SRV122" s="95"/>
      <c r="SRW122" s="95"/>
      <c r="SRX122" s="95"/>
      <c r="SRY122" s="95"/>
      <c r="SRZ122" s="95"/>
      <c r="SSA122" s="95"/>
      <c r="SSB122" s="95"/>
      <c r="SSC122" s="95"/>
      <c r="SSD122" s="95"/>
      <c r="SSE122" s="95"/>
      <c r="SSF122" s="95"/>
      <c r="SSG122" s="95"/>
      <c r="SSH122" s="95"/>
      <c r="SSI122" s="95"/>
      <c r="SSJ122" s="95"/>
      <c r="SSK122" s="95"/>
      <c r="SSL122" s="95"/>
      <c r="SSM122" s="95"/>
      <c r="SSN122" s="95"/>
      <c r="SSO122" s="95"/>
      <c r="SSP122" s="95"/>
      <c r="SSQ122" s="95"/>
      <c r="SSR122" s="95"/>
      <c r="SSS122" s="95"/>
      <c r="SST122" s="95"/>
      <c r="SSU122" s="95"/>
      <c r="SSV122" s="95"/>
      <c r="SSW122" s="95"/>
      <c r="SSX122" s="95"/>
      <c r="SSY122" s="95"/>
      <c r="SSZ122" s="95"/>
      <c r="STA122" s="95"/>
      <c r="STB122" s="95"/>
      <c r="STC122" s="95"/>
      <c r="STD122" s="95"/>
      <c r="STE122" s="95"/>
      <c r="STF122" s="95"/>
      <c r="STG122" s="95"/>
      <c r="STH122" s="95"/>
      <c r="STI122" s="95"/>
      <c r="STJ122" s="95"/>
      <c r="STK122" s="95"/>
      <c r="STL122" s="95"/>
      <c r="STM122" s="95"/>
      <c r="STN122" s="95"/>
      <c r="STO122" s="95"/>
      <c r="STP122" s="95"/>
      <c r="STQ122" s="95"/>
      <c r="STR122" s="95"/>
      <c r="STS122" s="95"/>
      <c r="STT122" s="95"/>
      <c r="STU122" s="95"/>
      <c r="STV122" s="95"/>
      <c r="STW122" s="95"/>
      <c r="STX122" s="95"/>
      <c r="STY122" s="95"/>
      <c r="STZ122" s="95"/>
      <c r="SUA122" s="95"/>
      <c r="SUB122" s="95"/>
      <c r="SUC122" s="95"/>
      <c r="SUD122" s="95"/>
      <c r="SUE122" s="95"/>
      <c r="SUF122" s="95"/>
      <c r="SUG122" s="95"/>
      <c r="SUH122" s="95"/>
      <c r="SUI122" s="95"/>
      <c r="SUJ122" s="95"/>
      <c r="SUK122" s="95"/>
      <c r="SUL122" s="95"/>
      <c r="SUM122" s="95"/>
      <c r="SUN122" s="95"/>
      <c r="SUO122" s="95"/>
      <c r="SUP122" s="95"/>
      <c r="SUQ122" s="95"/>
      <c r="SUR122" s="95"/>
      <c r="SUS122" s="95"/>
      <c r="SUT122" s="95"/>
      <c r="SUU122" s="95"/>
      <c r="SUV122" s="95"/>
      <c r="SUW122" s="95"/>
      <c r="SUX122" s="95"/>
      <c r="SUY122" s="95"/>
      <c r="SUZ122" s="95"/>
      <c r="SVA122" s="95"/>
      <c r="SVB122" s="95"/>
      <c r="SVC122" s="95"/>
      <c r="SVD122" s="95"/>
      <c r="SVE122" s="95"/>
      <c r="SVF122" s="95"/>
      <c r="SVG122" s="95"/>
      <c r="SVH122" s="95"/>
      <c r="SVI122" s="95"/>
      <c r="SVJ122" s="95"/>
      <c r="SVK122" s="95"/>
      <c r="SVL122" s="95"/>
      <c r="SVM122" s="95"/>
      <c r="SVN122" s="95"/>
      <c r="SVO122" s="95"/>
      <c r="SVP122" s="95"/>
      <c r="SVQ122" s="95"/>
      <c r="SVR122" s="95"/>
      <c r="SVS122" s="95"/>
      <c r="SVT122" s="95"/>
      <c r="SVU122" s="95"/>
      <c r="SVV122" s="95"/>
      <c r="SVW122" s="95"/>
      <c r="SVX122" s="95"/>
      <c r="SVY122" s="95"/>
      <c r="SVZ122" s="95"/>
      <c r="SWA122" s="95"/>
      <c r="SWB122" s="95"/>
      <c r="SWC122" s="95"/>
      <c r="SWD122" s="95"/>
      <c r="SWE122" s="95"/>
      <c r="SWF122" s="95"/>
      <c r="SWG122" s="95"/>
      <c r="SWH122" s="95"/>
      <c r="SWI122" s="95"/>
      <c r="SWJ122" s="95"/>
      <c r="SWK122" s="95"/>
      <c r="SWL122" s="95"/>
      <c r="SWM122" s="95"/>
      <c r="SWN122" s="95"/>
      <c r="SWO122" s="95"/>
      <c r="SWP122" s="95"/>
      <c r="SWQ122" s="95"/>
      <c r="SWR122" s="95"/>
      <c r="SWS122" s="95"/>
      <c r="SWT122" s="95"/>
      <c r="SWU122" s="95"/>
      <c r="SWV122" s="95"/>
      <c r="SWW122" s="95"/>
      <c r="SWX122" s="95"/>
      <c r="SWY122" s="95"/>
      <c r="SWZ122" s="95"/>
      <c r="SXA122" s="95"/>
      <c r="SXB122" s="95"/>
      <c r="SXC122" s="95"/>
      <c r="SXD122" s="95"/>
      <c r="SXE122" s="95"/>
      <c r="SXF122" s="95"/>
      <c r="SXG122" s="95"/>
      <c r="SXH122" s="95"/>
      <c r="SXI122" s="95"/>
      <c r="SXJ122" s="95"/>
      <c r="SXK122" s="95"/>
      <c r="SXL122" s="95"/>
      <c r="SXM122" s="95"/>
      <c r="SXN122" s="95"/>
      <c r="SXO122" s="95"/>
      <c r="SXP122" s="95"/>
      <c r="SXQ122" s="95"/>
      <c r="SXR122" s="95"/>
      <c r="SXS122" s="95"/>
      <c r="SXT122" s="95"/>
      <c r="SXU122" s="95"/>
      <c r="SXV122" s="95"/>
      <c r="SXW122" s="95"/>
      <c r="SXX122" s="95"/>
      <c r="SXY122" s="95"/>
      <c r="SXZ122" s="95"/>
      <c r="SYA122" s="95"/>
      <c r="SYB122" s="95"/>
      <c r="SYC122" s="95"/>
      <c r="SYD122" s="95"/>
      <c r="SYE122" s="95"/>
      <c r="SYF122" s="95"/>
      <c r="SYG122" s="95"/>
      <c r="SYH122" s="95"/>
      <c r="SYI122" s="95"/>
      <c r="SYJ122" s="95"/>
      <c r="SYK122" s="95"/>
      <c r="SYL122" s="95"/>
      <c r="SYM122" s="95"/>
      <c r="SYN122" s="95"/>
      <c r="SYO122" s="95"/>
      <c r="SYP122" s="95"/>
      <c r="SYQ122" s="95"/>
      <c r="SYR122" s="95"/>
      <c r="SYS122" s="95"/>
      <c r="SYT122" s="95"/>
      <c r="SYU122" s="95"/>
      <c r="SYV122" s="95"/>
      <c r="SYW122" s="95"/>
      <c r="SYX122" s="95"/>
      <c r="SYY122" s="95"/>
      <c r="SYZ122" s="95"/>
      <c r="SZA122" s="95"/>
      <c r="SZB122" s="95"/>
      <c r="SZC122" s="95"/>
      <c r="SZD122" s="95"/>
      <c r="SZE122" s="95"/>
      <c r="SZF122" s="95"/>
      <c r="SZG122" s="95"/>
      <c r="SZH122" s="95"/>
      <c r="SZI122" s="95"/>
      <c r="SZJ122" s="95"/>
      <c r="SZK122" s="95"/>
      <c r="SZL122" s="95"/>
      <c r="SZM122" s="95"/>
      <c r="SZN122" s="95"/>
      <c r="SZO122" s="95"/>
      <c r="SZP122" s="95"/>
      <c r="SZQ122" s="95"/>
      <c r="SZR122" s="95"/>
      <c r="SZS122" s="95"/>
      <c r="SZT122" s="95"/>
      <c r="SZU122" s="95"/>
      <c r="SZV122" s="95"/>
      <c r="SZW122" s="95"/>
      <c r="SZX122" s="95"/>
      <c r="SZY122" s="95"/>
      <c r="SZZ122" s="95"/>
      <c r="TAA122" s="95"/>
      <c r="TAB122" s="95"/>
      <c r="TAC122" s="95"/>
      <c r="TAD122" s="95"/>
      <c r="TAE122" s="95"/>
      <c r="TAF122" s="95"/>
      <c r="TAG122" s="95"/>
      <c r="TAH122" s="95"/>
      <c r="TAI122" s="95"/>
      <c r="TAJ122" s="95"/>
      <c r="TAK122" s="95"/>
      <c r="TAL122" s="95"/>
      <c r="TAM122" s="95"/>
      <c r="TAN122" s="95"/>
      <c r="TAO122" s="95"/>
      <c r="TAP122" s="95"/>
      <c r="TAQ122" s="95"/>
      <c r="TAR122" s="95"/>
      <c r="TAS122" s="95"/>
      <c r="TAT122" s="95"/>
      <c r="TAU122" s="95"/>
      <c r="TAV122" s="95"/>
      <c r="TAW122" s="95"/>
      <c r="TAX122" s="95"/>
      <c r="TAY122" s="95"/>
      <c r="TAZ122" s="95"/>
      <c r="TBA122" s="95"/>
      <c r="TBB122" s="95"/>
      <c r="TBC122" s="95"/>
      <c r="TBD122" s="95"/>
      <c r="TBE122" s="95"/>
      <c r="TBF122" s="95"/>
      <c r="TBG122" s="95"/>
      <c r="TBH122" s="95"/>
      <c r="TBI122" s="95"/>
      <c r="TBJ122" s="95"/>
      <c r="TBK122" s="95"/>
      <c r="TBL122" s="95"/>
      <c r="TBM122" s="95"/>
      <c r="TBN122" s="95"/>
      <c r="TBO122" s="95"/>
      <c r="TBP122" s="95"/>
      <c r="TBQ122" s="95"/>
      <c r="TBR122" s="95"/>
      <c r="TBS122" s="95"/>
      <c r="TBT122" s="95"/>
      <c r="TBU122" s="95"/>
      <c r="TBV122" s="95"/>
      <c r="TBW122" s="95"/>
      <c r="TBX122" s="95"/>
      <c r="TBY122" s="95"/>
      <c r="TBZ122" s="95"/>
      <c r="TCA122" s="95"/>
      <c r="TCB122" s="95"/>
      <c r="TCC122" s="95"/>
      <c r="TCD122" s="95"/>
      <c r="TCE122" s="95"/>
      <c r="TCF122" s="95"/>
      <c r="TCG122" s="95"/>
      <c r="TCH122" s="95"/>
      <c r="TCI122" s="95"/>
      <c r="TCJ122" s="95"/>
      <c r="TCK122" s="95"/>
      <c r="TCL122" s="95"/>
      <c r="TCM122" s="95"/>
      <c r="TCN122" s="95"/>
      <c r="TCO122" s="95"/>
      <c r="TCP122" s="95"/>
      <c r="TCQ122" s="95"/>
      <c r="TCR122" s="95"/>
      <c r="TCS122" s="95"/>
      <c r="TCT122" s="95"/>
      <c r="TCU122" s="95"/>
      <c r="TCV122" s="95"/>
      <c r="TCW122" s="95"/>
      <c r="TCX122" s="95"/>
      <c r="TCY122" s="95"/>
      <c r="TCZ122" s="95"/>
      <c r="TDA122" s="95"/>
      <c r="TDB122" s="95"/>
      <c r="TDC122" s="95"/>
      <c r="TDD122" s="95"/>
      <c r="TDE122" s="95"/>
      <c r="TDF122" s="95"/>
      <c r="TDG122" s="95"/>
      <c r="TDH122" s="95"/>
      <c r="TDI122" s="95"/>
      <c r="TDJ122" s="95"/>
      <c r="TDK122" s="95"/>
      <c r="TDL122" s="95"/>
      <c r="TDM122" s="95"/>
      <c r="TDN122" s="95"/>
      <c r="TDO122" s="95"/>
      <c r="TDP122" s="95"/>
      <c r="TDQ122" s="95"/>
      <c r="TDR122" s="95"/>
      <c r="TDS122" s="95"/>
      <c r="TDT122" s="95"/>
      <c r="TDU122" s="95"/>
      <c r="TDV122" s="95"/>
      <c r="TDW122" s="95"/>
      <c r="TDX122" s="95"/>
      <c r="TDY122" s="95"/>
      <c r="TDZ122" s="95"/>
      <c r="TEA122" s="95"/>
      <c r="TEB122" s="95"/>
      <c r="TEC122" s="95"/>
      <c r="TED122" s="95"/>
      <c r="TEE122" s="95"/>
      <c r="TEF122" s="95"/>
      <c r="TEG122" s="95"/>
      <c r="TEH122" s="95"/>
      <c r="TEI122" s="95"/>
      <c r="TEJ122" s="95"/>
      <c r="TEK122" s="95"/>
      <c r="TEL122" s="95"/>
      <c r="TEM122" s="95"/>
      <c r="TEN122" s="95"/>
      <c r="TEO122" s="95"/>
      <c r="TEP122" s="95"/>
      <c r="TEQ122" s="95"/>
      <c r="TER122" s="95"/>
      <c r="TES122" s="95"/>
      <c r="TET122" s="95"/>
      <c r="TEU122" s="95"/>
      <c r="TEV122" s="95"/>
      <c r="TEW122" s="95"/>
      <c r="TEX122" s="95"/>
      <c r="TEY122" s="95"/>
      <c r="TEZ122" s="95"/>
      <c r="TFA122" s="95"/>
      <c r="TFB122" s="95"/>
      <c r="TFC122" s="95"/>
      <c r="TFD122" s="95"/>
      <c r="TFE122" s="95"/>
      <c r="TFF122" s="95"/>
      <c r="TFG122" s="95"/>
      <c r="TFH122" s="95"/>
      <c r="TFI122" s="95"/>
      <c r="TFJ122" s="95"/>
      <c r="TFK122" s="95"/>
      <c r="TFL122" s="95"/>
      <c r="TFM122" s="95"/>
      <c r="TFN122" s="95"/>
      <c r="TFO122" s="95"/>
      <c r="TFP122" s="95"/>
      <c r="TFQ122" s="95"/>
      <c r="TFR122" s="95"/>
      <c r="TFS122" s="95"/>
      <c r="TFT122" s="95"/>
      <c r="TFU122" s="95"/>
      <c r="TFV122" s="95"/>
      <c r="TFW122" s="95"/>
      <c r="TFX122" s="95"/>
      <c r="TFY122" s="95"/>
      <c r="TFZ122" s="95"/>
      <c r="TGA122" s="95"/>
      <c r="TGB122" s="95"/>
      <c r="TGC122" s="95"/>
      <c r="TGD122" s="95"/>
      <c r="TGE122" s="95"/>
      <c r="TGF122" s="95"/>
      <c r="TGG122" s="95"/>
      <c r="TGH122" s="95"/>
      <c r="TGI122" s="95"/>
      <c r="TGJ122" s="95"/>
      <c r="TGK122" s="95"/>
      <c r="TGL122" s="95"/>
      <c r="TGM122" s="95"/>
      <c r="TGN122" s="95"/>
      <c r="TGO122" s="95"/>
      <c r="TGP122" s="95"/>
      <c r="TGQ122" s="95"/>
      <c r="TGR122" s="95"/>
      <c r="TGS122" s="95"/>
      <c r="TGT122" s="95"/>
      <c r="TGU122" s="95"/>
      <c r="TGV122" s="95"/>
      <c r="TGW122" s="95"/>
      <c r="TGX122" s="95"/>
      <c r="TGY122" s="95"/>
      <c r="TGZ122" s="95"/>
      <c r="THA122" s="95"/>
      <c r="THB122" s="95"/>
      <c r="THC122" s="95"/>
      <c r="THD122" s="95"/>
      <c r="THE122" s="95"/>
      <c r="THF122" s="95"/>
      <c r="THG122" s="95"/>
      <c r="THH122" s="95"/>
      <c r="THI122" s="95"/>
      <c r="THJ122" s="95"/>
      <c r="THK122" s="95"/>
      <c r="THL122" s="95"/>
      <c r="THM122" s="95"/>
      <c r="THN122" s="95"/>
      <c r="THO122" s="95"/>
      <c r="THP122" s="95"/>
      <c r="THQ122" s="95"/>
      <c r="THR122" s="95"/>
      <c r="THS122" s="95"/>
      <c r="THT122" s="95"/>
      <c r="THU122" s="95"/>
      <c r="THV122" s="95"/>
      <c r="THW122" s="95"/>
      <c r="THX122" s="95"/>
      <c r="THY122" s="95"/>
      <c r="THZ122" s="95"/>
      <c r="TIA122" s="95"/>
      <c r="TIB122" s="95"/>
      <c r="TIC122" s="95"/>
      <c r="TID122" s="95"/>
      <c r="TIE122" s="95"/>
      <c r="TIF122" s="95"/>
      <c r="TIG122" s="95"/>
      <c r="TIH122" s="95"/>
      <c r="TII122" s="95"/>
      <c r="TIJ122" s="95"/>
      <c r="TIK122" s="95"/>
      <c r="TIL122" s="95"/>
      <c r="TIM122" s="95"/>
      <c r="TIN122" s="95"/>
      <c r="TIO122" s="95"/>
      <c r="TIP122" s="95"/>
      <c r="TIQ122" s="95"/>
      <c r="TIR122" s="95"/>
      <c r="TIS122" s="95"/>
      <c r="TIT122" s="95"/>
      <c r="TIU122" s="95"/>
      <c r="TIV122" s="95"/>
      <c r="TIW122" s="95"/>
      <c r="TIX122" s="95"/>
      <c r="TIY122" s="95"/>
      <c r="TIZ122" s="95"/>
      <c r="TJA122" s="95"/>
      <c r="TJB122" s="95"/>
      <c r="TJC122" s="95"/>
      <c r="TJD122" s="95"/>
      <c r="TJE122" s="95"/>
      <c r="TJF122" s="95"/>
      <c r="TJG122" s="95"/>
      <c r="TJH122" s="95"/>
      <c r="TJI122" s="95"/>
      <c r="TJJ122" s="95"/>
      <c r="TJK122" s="95"/>
      <c r="TJL122" s="95"/>
      <c r="TJM122" s="95"/>
      <c r="TJN122" s="95"/>
      <c r="TJO122" s="95"/>
      <c r="TJP122" s="95"/>
      <c r="TJQ122" s="95"/>
      <c r="TJR122" s="95"/>
      <c r="TJS122" s="95"/>
      <c r="TJT122" s="95"/>
      <c r="TJU122" s="95"/>
      <c r="TJV122" s="95"/>
      <c r="TJW122" s="95"/>
      <c r="TJX122" s="95"/>
      <c r="TJY122" s="95"/>
      <c r="TJZ122" s="95"/>
      <c r="TKA122" s="95"/>
      <c r="TKB122" s="95"/>
      <c r="TKC122" s="95"/>
      <c r="TKD122" s="95"/>
      <c r="TKE122" s="95"/>
      <c r="TKF122" s="95"/>
      <c r="TKG122" s="95"/>
      <c r="TKH122" s="95"/>
      <c r="TKI122" s="95"/>
      <c r="TKJ122" s="95"/>
      <c r="TKK122" s="95"/>
      <c r="TKL122" s="95"/>
      <c r="TKM122" s="95"/>
      <c r="TKN122" s="95"/>
      <c r="TKO122" s="95"/>
      <c r="TKP122" s="95"/>
      <c r="TKQ122" s="95"/>
      <c r="TKR122" s="95"/>
      <c r="TKS122" s="95"/>
      <c r="TKT122" s="95"/>
      <c r="TKU122" s="95"/>
      <c r="TKV122" s="95"/>
      <c r="TKW122" s="95"/>
      <c r="TKX122" s="95"/>
      <c r="TKY122" s="95"/>
      <c r="TKZ122" s="95"/>
      <c r="TLA122" s="95"/>
      <c r="TLB122" s="95"/>
      <c r="TLC122" s="95"/>
      <c r="TLD122" s="95"/>
      <c r="TLE122" s="95"/>
      <c r="TLF122" s="95"/>
      <c r="TLG122" s="95"/>
      <c r="TLH122" s="95"/>
      <c r="TLI122" s="95"/>
      <c r="TLJ122" s="95"/>
      <c r="TLK122" s="95"/>
      <c r="TLL122" s="95"/>
      <c r="TLM122" s="95"/>
      <c r="TLN122" s="95"/>
      <c r="TLO122" s="95"/>
      <c r="TLP122" s="95"/>
      <c r="TLQ122" s="95"/>
      <c r="TLR122" s="95"/>
      <c r="TLS122" s="95"/>
      <c r="TLT122" s="95"/>
      <c r="TLU122" s="95"/>
      <c r="TLV122" s="95"/>
      <c r="TLW122" s="95"/>
      <c r="TLX122" s="95"/>
      <c r="TLY122" s="95"/>
      <c r="TLZ122" s="95"/>
      <c r="TMA122" s="95"/>
      <c r="TMB122" s="95"/>
      <c r="TMC122" s="95"/>
      <c r="TMD122" s="95"/>
      <c r="TME122" s="95"/>
      <c r="TMF122" s="95"/>
      <c r="TMG122" s="95"/>
      <c r="TMH122" s="95"/>
      <c r="TMI122" s="95"/>
      <c r="TMJ122" s="95"/>
      <c r="TMK122" s="95"/>
      <c r="TML122" s="95"/>
      <c r="TMM122" s="95"/>
      <c r="TMN122" s="95"/>
      <c r="TMO122" s="95"/>
      <c r="TMP122" s="95"/>
      <c r="TMQ122" s="95"/>
      <c r="TMR122" s="95"/>
      <c r="TMS122" s="95"/>
      <c r="TMT122" s="95"/>
      <c r="TMU122" s="95"/>
      <c r="TMV122" s="95"/>
      <c r="TMW122" s="95"/>
      <c r="TMX122" s="95"/>
      <c r="TMY122" s="95"/>
      <c r="TMZ122" s="95"/>
      <c r="TNA122" s="95"/>
      <c r="TNB122" s="95"/>
      <c r="TNC122" s="95"/>
      <c r="TND122" s="95"/>
      <c r="TNE122" s="95"/>
      <c r="TNF122" s="95"/>
      <c r="TNG122" s="95"/>
      <c r="TNH122" s="95"/>
      <c r="TNI122" s="95"/>
      <c r="TNJ122" s="95"/>
      <c r="TNK122" s="95"/>
      <c r="TNL122" s="95"/>
      <c r="TNM122" s="95"/>
      <c r="TNN122" s="95"/>
      <c r="TNO122" s="95"/>
      <c r="TNP122" s="95"/>
      <c r="TNQ122" s="95"/>
      <c r="TNR122" s="95"/>
      <c r="TNS122" s="95"/>
      <c r="TNT122" s="95"/>
      <c r="TNU122" s="95"/>
      <c r="TNV122" s="95"/>
      <c r="TNW122" s="95"/>
      <c r="TNX122" s="95"/>
      <c r="TNY122" s="95"/>
      <c r="TNZ122" s="95"/>
      <c r="TOA122" s="95"/>
      <c r="TOB122" s="95"/>
      <c r="TOC122" s="95"/>
      <c r="TOD122" s="95"/>
      <c r="TOE122" s="95"/>
      <c r="TOF122" s="95"/>
      <c r="TOG122" s="95"/>
      <c r="TOH122" s="95"/>
      <c r="TOI122" s="95"/>
      <c r="TOJ122" s="95"/>
      <c r="TOK122" s="95"/>
      <c r="TOL122" s="95"/>
      <c r="TOM122" s="95"/>
      <c r="TON122" s="95"/>
      <c r="TOO122" s="95"/>
      <c r="TOP122" s="95"/>
      <c r="TOQ122" s="95"/>
      <c r="TOR122" s="95"/>
      <c r="TOS122" s="95"/>
      <c r="TOT122" s="95"/>
      <c r="TOU122" s="95"/>
      <c r="TOV122" s="95"/>
      <c r="TOW122" s="95"/>
      <c r="TOX122" s="95"/>
      <c r="TOY122" s="95"/>
      <c r="TOZ122" s="95"/>
      <c r="TPA122" s="95"/>
      <c r="TPB122" s="95"/>
      <c r="TPC122" s="95"/>
      <c r="TPD122" s="95"/>
      <c r="TPE122" s="95"/>
      <c r="TPF122" s="95"/>
      <c r="TPG122" s="95"/>
      <c r="TPH122" s="95"/>
      <c r="TPI122" s="95"/>
      <c r="TPJ122" s="95"/>
      <c r="TPK122" s="95"/>
      <c r="TPL122" s="95"/>
      <c r="TPM122" s="95"/>
      <c r="TPN122" s="95"/>
      <c r="TPO122" s="95"/>
      <c r="TPP122" s="95"/>
      <c r="TPQ122" s="95"/>
      <c r="TPR122" s="95"/>
      <c r="TPS122" s="95"/>
      <c r="TPT122" s="95"/>
      <c r="TPU122" s="95"/>
      <c r="TPV122" s="95"/>
      <c r="TPW122" s="95"/>
      <c r="TPX122" s="95"/>
      <c r="TPY122" s="95"/>
      <c r="TPZ122" s="95"/>
      <c r="TQA122" s="95"/>
      <c r="TQB122" s="95"/>
      <c r="TQC122" s="95"/>
      <c r="TQD122" s="95"/>
      <c r="TQE122" s="95"/>
      <c r="TQF122" s="95"/>
      <c r="TQG122" s="95"/>
      <c r="TQH122" s="95"/>
      <c r="TQI122" s="95"/>
      <c r="TQJ122" s="95"/>
      <c r="TQK122" s="95"/>
      <c r="TQL122" s="95"/>
      <c r="TQM122" s="95"/>
      <c r="TQN122" s="95"/>
      <c r="TQO122" s="95"/>
      <c r="TQP122" s="95"/>
      <c r="TQQ122" s="95"/>
      <c r="TQR122" s="95"/>
      <c r="TQS122" s="95"/>
      <c r="TQT122" s="95"/>
      <c r="TQU122" s="95"/>
      <c r="TQV122" s="95"/>
      <c r="TQW122" s="95"/>
      <c r="TQX122" s="95"/>
      <c r="TQY122" s="95"/>
      <c r="TQZ122" s="95"/>
      <c r="TRA122" s="95"/>
      <c r="TRB122" s="95"/>
      <c r="TRC122" s="95"/>
      <c r="TRD122" s="95"/>
      <c r="TRE122" s="95"/>
      <c r="TRF122" s="95"/>
      <c r="TRG122" s="95"/>
      <c r="TRH122" s="95"/>
      <c r="TRI122" s="95"/>
      <c r="TRJ122" s="95"/>
      <c r="TRK122" s="95"/>
      <c r="TRL122" s="95"/>
      <c r="TRM122" s="95"/>
      <c r="TRN122" s="95"/>
      <c r="TRO122" s="95"/>
      <c r="TRP122" s="95"/>
      <c r="TRQ122" s="95"/>
      <c r="TRR122" s="95"/>
      <c r="TRS122" s="95"/>
      <c r="TRT122" s="95"/>
      <c r="TRU122" s="95"/>
      <c r="TRV122" s="95"/>
      <c r="TRW122" s="95"/>
      <c r="TRX122" s="95"/>
      <c r="TRY122" s="95"/>
      <c r="TRZ122" s="95"/>
      <c r="TSA122" s="95"/>
      <c r="TSB122" s="95"/>
      <c r="TSC122" s="95"/>
      <c r="TSD122" s="95"/>
      <c r="TSE122" s="95"/>
      <c r="TSF122" s="95"/>
      <c r="TSG122" s="95"/>
      <c r="TSH122" s="95"/>
      <c r="TSI122" s="95"/>
      <c r="TSJ122" s="95"/>
      <c r="TSK122" s="95"/>
      <c r="TSL122" s="95"/>
      <c r="TSM122" s="95"/>
      <c r="TSN122" s="95"/>
      <c r="TSO122" s="95"/>
      <c r="TSP122" s="95"/>
      <c r="TSQ122" s="95"/>
      <c r="TSR122" s="95"/>
      <c r="TSS122" s="95"/>
      <c r="TST122" s="95"/>
      <c r="TSU122" s="95"/>
      <c r="TSV122" s="95"/>
      <c r="TSW122" s="95"/>
      <c r="TSX122" s="95"/>
      <c r="TSY122" s="95"/>
      <c r="TSZ122" s="95"/>
      <c r="TTA122" s="95"/>
      <c r="TTB122" s="95"/>
      <c r="TTC122" s="95"/>
      <c r="TTD122" s="95"/>
      <c r="TTE122" s="95"/>
      <c r="TTF122" s="95"/>
      <c r="TTG122" s="95"/>
      <c r="TTH122" s="95"/>
      <c r="TTI122" s="95"/>
      <c r="TTJ122" s="95"/>
      <c r="TTK122" s="95"/>
      <c r="TTL122" s="95"/>
      <c r="TTM122" s="95"/>
      <c r="TTN122" s="95"/>
      <c r="TTO122" s="95"/>
      <c r="TTP122" s="95"/>
      <c r="TTQ122" s="95"/>
      <c r="TTR122" s="95"/>
      <c r="TTS122" s="95"/>
      <c r="TTT122" s="95"/>
      <c r="TTU122" s="95"/>
      <c r="TTV122" s="95"/>
      <c r="TTW122" s="95"/>
      <c r="TTX122" s="95"/>
      <c r="TTY122" s="95"/>
      <c r="TTZ122" s="95"/>
      <c r="TUA122" s="95"/>
      <c r="TUB122" s="95"/>
      <c r="TUC122" s="95"/>
      <c r="TUD122" s="95"/>
      <c r="TUE122" s="95"/>
      <c r="TUF122" s="95"/>
      <c r="TUG122" s="95"/>
      <c r="TUH122" s="95"/>
      <c r="TUI122" s="95"/>
      <c r="TUJ122" s="95"/>
      <c r="TUK122" s="95"/>
      <c r="TUL122" s="95"/>
      <c r="TUM122" s="95"/>
      <c r="TUN122" s="95"/>
      <c r="TUO122" s="95"/>
      <c r="TUP122" s="95"/>
      <c r="TUQ122" s="95"/>
      <c r="TUR122" s="95"/>
      <c r="TUS122" s="95"/>
      <c r="TUT122" s="95"/>
      <c r="TUU122" s="95"/>
      <c r="TUV122" s="95"/>
      <c r="TUW122" s="95"/>
      <c r="TUX122" s="95"/>
      <c r="TUY122" s="95"/>
      <c r="TUZ122" s="95"/>
      <c r="TVA122" s="95"/>
      <c r="TVB122" s="95"/>
      <c r="TVC122" s="95"/>
      <c r="TVD122" s="95"/>
      <c r="TVE122" s="95"/>
      <c r="TVF122" s="95"/>
      <c r="TVG122" s="95"/>
      <c r="TVH122" s="95"/>
      <c r="TVI122" s="95"/>
      <c r="TVJ122" s="95"/>
      <c r="TVK122" s="95"/>
      <c r="TVL122" s="95"/>
      <c r="TVM122" s="95"/>
      <c r="TVN122" s="95"/>
      <c r="TVO122" s="95"/>
      <c r="TVP122" s="95"/>
      <c r="TVQ122" s="95"/>
      <c r="TVR122" s="95"/>
      <c r="TVS122" s="95"/>
      <c r="TVT122" s="95"/>
      <c r="TVU122" s="95"/>
      <c r="TVV122" s="95"/>
      <c r="TVW122" s="95"/>
      <c r="TVX122" s="95"/>
      <c r="TVY122" s="95"/>
      <c r="TVZ122" s="95"/>
      <c r="TWA122" s="95"/>
      <c r="TWB122" s="95"/>
      <c r="TWC122" s="95"/>
      <c r="TWD122" s="95"/>
      <c r="TWE122" s="95"/>
      <c r="TWF122" s="95"/>
      <c r="TWG122" s="95"/>
      <c r="TWH122" s="95"/>
      <c r="TWI122" s="95"/>
      <c r="TWJ122" s="95"/>
      <c r="TWK122" s="95"/>
      <c r="TWL122" s="95"/>
      <c r="TWM122" s="95"/>
      <c r="TWN122" s="95"/>
      <c r="TWO122" s="95"/>
      <c r="TWP122" s="95"/>
      <c r="TWQ122" s="95"/>
      <c r="TWR122" s="95"/>
      <c r="TWS122" s="95"/>
      <c r="TWT122" s="95"/>
      <c r="TWU122" s="95"/>
      <c r="TWV122" s="95"/>
      <c r="TWW122" s="95"/>
      <c r="TWX122" s="95"/>
      <c r="TWY122" s="95"/>
      <c r="TWZ122" s="95"/>
      <c r="TXA122" s="95"/>
      <c r="TXB122" s="95"/>
      <c r="TXC122" s="95"/>
      <c r="TXD122" s="95"/>
      <c r="TXE122" s="95"/>
      <c r="TXF122" s="95"/>
      <c r="TXG122" s="95"/>
      <c r="TXH122" s="95"/>
      <c r="TXI122" s="95"/>
      <c r="TXJ122" s="95"/>
      <c r="TXK122" s="95"/>
      <c r="TXL122" s="95"/>
      <c r="TXM122" s="95"/>
      <c r="TXN122" s="95"/>
      <c r="TXO122" s="95"/>
      <c r="TXP122" s="95"/>
      <c r="TXQ122" s="95"/>
      <c r="TXR122" s="95"/>
      <c r="TXS122" s="95"/>
      <c r="TXT122" s="95"/>
      <c r="TXU122" s="95"/>
      <c r="TXV122" s="95"/>
      <c r="TXW122" s="95"/>
      <c r="TXX122" s="95"/>
      <c r="TXY122" s="95"/>
      <c r="TXZ122" s="95"/>
      <c r="TYA122" s="95"/>
      <c r="TYB122" s="95"/>
      <c r="TYC122" s="95"/>
      <c r="TYD122" s="95"/>
      <c r="TYE122" s="95"/>
      <c r="TYF122" s="95"/>
      <c r="TYG122" s="95"/>
      <c r="TYH122" s="95"/>
      <c r="TYI122" s="95"/>
      <c r="TYJ122" s="95"/>
      <c r="TYK122" s="95"/>
      <c r="TYL122" s="95"/>
      <c r="TYM122" s="95"/>
      <c r="TYN122" s="95"/>
      <c r="TYO122" s="95"/>
      <c r="TYP122" s="95"/>
      <c r="TYQ122" s="95"/>
      <c r="TYR122" s="95"/>
      <c r="TYS122" s="95"/>
      <c r="TYT122" s="95"/>
      <c r="TYU122" s="95"/>
      <c r="TYV122" s="95"/>
      <c r="TYW122" s="95"/>
      <c r="TYX122" s="95"/>
      <c r="TYY122" s="95"/>
      <c r="TYZ122" s="95"/>
      <c r="TZA122" s="95"/>
      <c r="TZB122" s="95"/>
      <c r="TZC122" s="95"/>
      <c r="TZD122" s="95"/>
      <c r="TZE122" s="95"/>
      <c r="TZF122" s="95"/>
      <c r="TZG122" s="95"/>
      <c r="TZH122" s="95"/>
      <c r="TZI122" s="95"/>
      <c r="TZJ122" s="95"/>
      <c r="TZK122" s="95"/>
      <c r="TZL122" s="95"/>
      <c r="TZM122" s="95"/>
      <c r="TZN122" s="95"/>
      <c r="TZO122" s="95"/>
      <c r="TZP122" s="95"/>
      <c r="TZQ122" s="95"/>
      <c r="TZR122" s="95"/>
      <c r="TZS122" s="95"/>
      <c r="TZT122" s="95"/>
      <c r="TZU122" s="95"/>
      <c r="TZV122" s="95"/>
      <c r="TZW122" s="95"/>
      <c r="TZX122" s="95"/>
      <c r="TZY122" s="95"/>
      <c r="TZZ122" s="95"/>
      <c r="UAA122" s="95"/>
      <c r="UAB122" s="95"/>
      <c r="UAC122" s="95"/>
      <c r="UAD122" s="95"/>
      <c r="UAE122" s="95"/>
      <c r="UAF122" s="95"/>
      <c r="UAG122" s="95"/>
      <c r="UAH122" s="95"/>
      <c r="UAI122" s="95"/>
      <c r="UAJ122" s="95"/>
      <c r="UAK122" s="95"/>
      <c r="UAL122" s="95"/>
      <c r="UAM122" s="95"/>
      <c r="UAN122" s="95"/>
      <c r="UAO122" s="95"/>
      <c r="UAP122" s="95"/>
      <c r="UAQ122" s="95"/>
      <c r="UAR122" s="95"/>
      <c r="UAS122" s="95"/>
      <c r="UAT122" s="95"/>
      <c r="UAU122" s="95"/>
      <c r="UAV122" s="95"/>
      <c r="UAW122" s="95"/>
      <c r="UAX122" s="95"/>
      <c r="UAY122" s="95"/>
      <c r="UAZ122" s="95"/>
      <c r="UBA122" s="95"/>
      <c r="UBB122" s="95"/>
      <c r="UBC122" s="95"/>
      <c r="UBD122" s="95"/>
      <c r="UBE122" s="95"/>
      <c r="UBF122" s="95"/>
      <c r="UBG122" s="95"/>
      <c r="UBH122" s="95"/>
      <c r="UBI122" s="95"/>
      <c r="UBJ122" s="95"/>
      <c r="UBK122" s="95"/>
      <c r="UBL122" s="95"/>
      <c r="UBM122" s="95"/>
      <c r="UBN122" s="95"/>
      <c r="UBO122" s="95"/>
      <c r="UBP122" s="95"/>
      <c r="UBQ122" s="95"/>
      <c r="UBR122" s="95"/>
      <c r="UBS122" s="95"/>
      <c r="UBT122" s="95"/>
      <c r="UBU122" s="95"/>
      <c r="UBV122" s="95"/>
      <c r="UBW122" s="95"/>
      <c r="UBX122" s="95"/>
      <c r="UBY122" s="95"/>
      <c r="UBZ122" s="95"/>
      <c r="UCA122" s="95"/>
      <c r="UCB122" s="95"/>
      <c r="UCC122" s="95"/>
      <c r="UCD122" s="95"/>
      <c r="UCE122" s="95"/>
      <c r="UCF122" s="95"/>
      <c r="UCG122" s="95"/>
      <c r="UCH122" s="95"/>
      <c r="UCI122" s="95"/>
      <c r="UCJ122" s="95"/>
      <c r="UCK122" s="95"/>
      <c r="UCL122" s="95"/>
      <c r="UCM122" s="95"/>
      <c r="UCN122" s="95"/>
      <c r="UCO122" s="95"/>
      <c r="UCP122" s="95"/>
      <c r="UCQ122" s="95"/>
      <c r="UCR122" s="95"/>
      <c r="UCS122" s="95"/>
      <c r="UCT122" s="95"/>
      <c r="UCU122" s="95"/>
      <c r="UCV122" s="95"/>
      <c r="UCW122" s="95"/>
      <c r="UCX122" s="95"/>
      <c r="UCY122" s="95"/>
      <c r="UCZ122" s="95"/>
      <c r="UDA122" s="95"/>
      <c r="UDB122" s="95"/>
      <c r="UDC122" s="95"/>
      <c r="UDD122" s="95"/>
      <c r="UDE122" s="95"/>
      <c r="UDF122" s="95"/>
      <c r="UDG122" s="95"/>
      <c r="UDH122" s="95"/>
      <c r="UDI122" s="95"/>
      <c r="UDJ122" s="95"/>
      <c r="UDK122" s="95"/>
      <c r="UDL122" s="95"/>
      <c r="UDM122" s="95"/>
      <c r="UDN122" s="95"/>
      <c r="UDO122" s="95"/>
      <c r="UDP122" s="95"/>
      <c r="UDQ122" s="95"/>
      <c r="UDR122" s="95"/>
      <c r="UDS122" s="95"/>
      <c r="UDT122" s="95"/>
      <c r="UDU122" s="95"/>
      <c r="UDV122" s="95"/>
      <c r="UDW122" s="95"/>
      <c r="UDX122" s="95"/>
      <c r="UDY122" s="95"/>
      <c r="UDZ122" s="95"/>
      <c r="UEA122" s="95"/>
      <c r="UEB122" s="95"/>
      <c r="UEC122" s="95"/>
      <c r="UED122" s="95"/>
      <c r="UEE122" s="95"/>
      <c r="UEF122" s="95"/>
      <c r="UEG122" s="95"/>
      <c r="UEH122" s="95"/>
      <c r="UEI122" s="95"/>
      <c r="UEJ122" s="95"/>
      <c r="UEK122" s="95"/>
      <c r="UEL122" s="95"/>
      <c r="UEM122" s="95"/>
      <c r="UEN122" s="95"/>
      <c r="UEO122" s="95"/>
      <c r="UEP122" s="95"/>
      <c r="UEQ122" s="95"/>
      <c r="UER122" s="95"/>
      <c r="UES122" s="95"/>
      <c r="UET122" s="95"/>
      <c r="UEU122" s="95"/>
      <c r="UEV122" s="95"/>
      <c r="UEW122" s="95"/>
      <c r="UEX122" s="95"/>
      <c r="UEY122" s="95"/>
      <c r="UEZ122" s="95"/>
      <c r="UFA122" s="95"/>
      <c r="UFB122" s="95"/>
      <c r="UFC122" s="95"/>
      <c r="UFD122" s="95"/>
      <c r="UFE122" s="95"/>
      <c r="UFF122" s="95"/>
      <c r="UFG122" s="95"/>
      <c r="UFH122" s="95"/>
      <c r="UFI122" s="95"/>
      <c r="UFJ122" s="95"/>
      <c r="UFK122" s="95"/>
      <c r="UFL122" s="95"/>
      <c r="UFM122" s="95"/>
      <c r="UFN122" s="95"/>
      <c r="UFO122" s="95"/>
      <c r="UFP122" s="95"/>
      <c r="UFQ122" s="95"/>
      <c r="UFR122" s="95"/>
      <c r="UFS122" s="95"/>
      <c r="UFT122" s="95"/>
      <c r="UFU122" s="95"/>
      <c r="UFV122" s="95"/>
      <c r="UFW122" s="95"/>
      <c r="UFX122" s="95"/>
      <c r="UFY122" s="95"/>
      <c r="UFZ122" s="95"/>
      <c r="UGA122" s="95"/>
      <c r="UGB122" s="95"/>
      <c r="UGC122" s="95"/>
      <c r="UGD122" s="95"/>
      <c r="UGE122" s="95"/>
      <c r="UGF122" s="95"/>
      <c r="UGG122" s="95"/>
      <c r="UGH122" s="95"/>
      <c r="UGI122" s="95"/>
      <c r="UGJ122" s="95"/>
      <c r="UGK122" s="95"/>
      <c r="UGL122" s="95"/>
      <c r="UGM122" s="95"/>
      <c r="UGN122" s="95"/>
      <c r="UGO122" s="95"/>
      <c r="UGP122" s="95"/>
      <c r="UGQ122" s="95"/>
      <c r="UGR122" s="95"/>
      <c r="UGS122" s="95"/>
      <c r="UGT122" s="95"/>
      <c r="UGU122" s="95"/>
      <c r="UGV122" s="95"/>
      <c r="UGW122" s="95"/>
      <c r="UGX122" s="95"/>
      <c r="UGY122" s="95"/>
      <c r="UGZ122" s="95"/>
      <c r="UHA122" s="95"/>
      <c r="UHB122" s="95"/>
      <c r="UHC122" s="95"/>
      <c r="UHD122" s="95"/>
      <c r="UHE122" s="95"/>
      <c r="UHF122" s="95"/>
      <c r="UHG122" s="95"/>
      <c r="UHH122" s="95"/>
      <c r="UHI122" s="95"/>
      <c r="UHJ122" s="95"/>
      <c r="UHK122" s="95"/>
      <c r="UHL122" s="95"/>
      <c r="UHM122" s="95"/>
      <c r="UHN122" s="95"/>
      <c r="UHO122" s="95"/>
      <c r="UHP122" s="95"/>
      <c r="UHQ122" s="95"/>
      <c r="UHR122" s="95"/>
      <c r="UHS122" s="95"/>
      <c r="UHT122" s="95"/>
      <c r="UHU122" s="95"/>
      <c r="UHV122" s="95"/>
      <c r="UHW122" s="95"/>
      <c r="UHX122" s="95"/>
      <c r="UHY122" s="95"/>
      <c r="UHZ122" s="95"/>
      <c r="UIA122" s="95"/>
      <c r="UIB122" s="95"/>
      <c r="UIC122" s="95"/>
      <c r="UID122" s="95"/>
      <c r="UIE122" s="95"/>
      <c r="UIF122" s="95"/>
      <c r="UIG122" s="95"/>
      <c r="UIH122" s="95"/>
      <c r="UII122" s="95"/>
      <c r="UIJ122" s="95"/>
      <c r="UIK122" s="95"/>
      <c r="UIL122" s="95"/>
      <c r="UIM122" s="95"/>
      <c r="UIN122" s="95"/>
      <c r="UIO122" s="95"/>
      <c r="UIP122" s="95"/>
      <c r="UIQ122" s="95"/>
      <c r="UIR122" s="95"/>
      <c r="UIS122" s="95"/>
      <c r="UIT122" s="95"/>
      <c r="UIU122" s="95"/>
      <c r="UIV122" s="95"/>
      <c r="UIW122" s="95"/>
      <c r="UIX122" s="95"/>
      <c r="UIY122" s="95"/>
      <c r="UIZ122" s="95"/>
      <c r="UJA122" s="95"/>
      <c r="UJB122" s="95"/>
      <c r="UJC122" s="95"/>
      <c r="UJD122" s="95"/>
      <c r="UJE122" s="95"/>
      <c r="UJF122" s="95"/>
      <c r="UJG122" s="95"/>
      <c r="UJH122" s="95"/>
      <c r="UJI122" s="95"/>
      <c r="UJJ122" s="95"/>
      <c r="UJK122" s="95"/>
      <c r="UJL122" s="95"/>
      <c r="UJM122" s="95"/>
      <c r="UJN122" s="95"/>
      <c r="UJO122" s="95"/>
      <c r="UJP122" s="95"/>
      <c r="UJQ122" s="95"/>
      <c r="UJR122" s="95"/>
      <c r="UJS122" s="95"/>
      <c r="UJT122" s="95"/>
      <c r="UJU122" s="95"/>
      <c r="UJV122" s="95"/>
      <c r="UJW122" s="95"/>
      <c r="UJX122" s="95"/>
      <c r="UJY122" s="95"/>
      <c r="UJZ122" s="95"/>
      <c r="UKA122" s="95"/>
      <c r="UKB122" s="95"/>
      <c r="UKC122" s="95"/>
      <c r="UKD122" s="95"/>
      <c r="UKE122" s="95"/>
      <c r="UKF122" s="95"/>
      <c r="UKG122" s="95"/>
      <c r="UKH122" s="95"/>
      <c r="UKI122" s="95"/>
      <c r="UKJ122" s="95"/>
      <c r="UKK122" s="95"/>
      <c r="UKL122" s="95"/>
      <c r="UKM122" s="95"/>
      <c r="UKN122" s="95"/>
      <c r="UKO122" s="95"/>
      <c r="UKP122" s="95"/>
      <c r="UKQ122" s="95"/>
      <c r="UKR122" s="95"/>
      <c r="UKS122" s="95"/>
      <c r="UKT122" s="95"/>
      <c r="UKU122" s="95"/>
      <c r="UKV122" s="95"/>
      <c r="UKW122" s="95"/>
      <c r="UKX122" s="95"/>
      <c r="UKY122" s="95"/>
      <c r="UKZ122" s="95"/>
      <c r="ULA122" s="95"/>
      <c r="ULB122" s="95"/>
      <c r="ULC122" s="95"/>
      <c r="ULD122" s="95"/>
      <c r="ULE122" s="95"/>
      <c r="ULF122" s="95"/>
      <c r="ULG122" s="95"/>
      <c r="ULH122" s="95"/>
      <c r="ULI122" s="95"/>
      <c r="ULJ122" s="95"/>
      <c r="ULK122" s="95"/>
      <c r="ULL122" s="95"/>
      <c r="ULM122" s="95"/>
      <c r="ULN122" s="95"/>
      <c r="ULO122" s="95"/>
      <c r="ULP122" s="95"/>
      <c r="ULQ122" s="95"/>
      <c r="ULR122" s="95"/>
      <c r="ULS122" s="95"/>
      <c r="ULT122" s="95"/>
      <c r="ULU122" s="95"/>
      <c r="ULV122" s="95"/>
      <c r="ULW122" s="95"/>
      <c r="ULX122" s="95"/>
      <c r="ULY122" s="95"/>
      <c r="ULZ122" s="95"/>
      <c r="UMA122" s="95"/>
      <c r="UMB122" s="95"/>
      <c r="UMC122" s="95"/>
      <c r="UMD122" s="95"/>
      <c r="UME122" s="95"/>
      <c r="UMF122" s="95"/>
      <c r="UMG122" s="95"/>
      <c r="UMH122" s="95"/>
      <c r="UMI122" s="95"/>
      <c r="UMJ122" s="95"/>
      <c r="UMK122" s="95"/>
      <c r="UML122" s="95"/>
      <c r="UMM122" s="95"/>
      <c r="UMN122" s="95"/>
      <c r="UMO122" s="95"/>
      <c r="UMP122" s="95"/>
      <c r="UMQ122" s="95"/>
      <c r="UMR122" s="95"/>
      <c r="UMS122" s="95"/>
      <c r="UMT122" s="95"/>
      <c r="UMU122" s="95"/>
      <c r="UMV122" s="95"/>
      <c r="UMW122" s="95"/>
      <c r="UMX122" s="95"/>
      <c r="UMY122" s="95"/>
      <c r="UMZ122" s="95"/>
      <c r="UNA122" s="95"/>
      <c r="UNB122" s="95"/>
      <c r="UNC122" s="95"/>
      <c r="UND122" s="95"/>
      <c r="UNE122" s="95"/>
      <c r="UNF122" s="95"/>
      <c r="UNG122" s="95"/>
      <c r="UNH122" s="95"/>
      <c r="UNI122" s="95"/>
      <c r="UNJ122" s="95"/>
      <c r="UNK122" s="95"/>
      <c r="UNL122" s="95"/>
      <c r="UNM122" s="95"/>
      <c r="UNN122" s="95"/>
      <c r="UNO122" s="95"/>
      <c r="UNP122" s="95"/>
      <c r="UNQ122" s="95"/>
      <c r="UNR122" s="95"/>
      <c r="UNS122" s="95"/>
      <c r="UNT122" s="95"/>
      <c r="UNU122" s="95"/>
      <c r="UNV122" s="95"/>
      <c r="UNW122" s="95"/>
      <c r="UNX122" s="95"/>
      <c r="UNY122" s="95"/>
      <c r="UNZ122" s="95"/>
      <c r="UOA122" s="95"/>
      <c r="UOB122" s="95"/>
      <c r="UOC122" s="95"/>
      <c r="UOD122" s="95"/>
      <c r="UOE122" s="95"/>
      <c r="UOF122" s="95"/>
      <c r="UOG122" s="95"/>
      <c r="UOH122" s="95"/>
      <c r="UOI122" s="95"/>
      <c r="UOJ122" s="95"/>
      <c r="UOK122" s="95"/>
      <c r="UOL122" s="95"/>
      <c r="UOM122" s="95"/>
      <c r="UON122" s="95"/>
      <c r="UOO122" s="95"/>
      <c r="UOP122" s="95"/>
      <c r="UOQ122" s="95"/>
      <c r="UOR122" s="95"/>
      <c r="UOS122" s="95"/>
      <c r="UOT122" s="95"/>
      <c r="UOU122" s="95"/>
      <c r="UOV122" s="95"/>
      <c r="UOW122" s="95"/>
      <c r="UOX122" s="95"/>
      <c r="UOY122" s="95"/>
      <c r="UOZ122" s="95"/>
      <c r="UPA122" s="95"/>
      <c r="UPB122" s="95"/>
      <c r="UPC122" s="95"/>
      <c r="UPD122" s="95"/>
      <c r="UPE122" s="95"/>
      <c r="UPF122" s="95"/>
      <c r="UPG122" s="95"/>
      <c r="UPH122" s="95"/>
      <c r="UPI122" s="95"/>
      <c r="UPJ122" s="95"/>
      <c r="UPK122" s="95"/>
      <c r="UPL122" s="95"/>
      <c r="UPM122" s="95"/>
      <c r="UPN122" s="95"/>
      <c r="UPO122" s="95"/>
      <c r="UPP122" s="95"/>
      <c r="UPQ122" s="95"/>
      <c r="UPR122" s="95"/>
      <c r="UPS122" s="95"/>
      <c r="UPT122" s="95"/>
      <c r="UPU122" s="95"/>
      <c r="UPV122" s="95"/>
      <c r="UPW122" s="95"/>
      <c r="UPX122" s="95"/>
      <c r="UPY122" s="95"/>
      <c r="UPZ122" s="95"/>
      <c r="UQA122" s="95"/>
      <c r="UQB122" s="95"/>
      <c r="UQC122" s="95"/>
      <c r="UQD122" s="95"/>
      <c r="UQE122" s="95"/>
      <c r="UQF122" s="95"/>
      <c r="UQG122" s="95"/>
      <c r="UQH122" s="95"/>
      <c r="UQI122" s="95"/>
      <c r="UQJ122" s="95"/>
      <c r="UQK122" s="95"/>
      <c r="UQL122" s="95"/>
      <c r="UQM122" s="95"/>
      <c r="UQN122" s="95"/>
      <c r="UQO122" s="95"/>
      <c r="UQP122" s="95"/>
      <c r="UQQ122" s="95"/>
      <c r="UQR122" s="95"/>
      <c r="UQS122" s="95"/>
      <c r="UQT122" s="95"/>
      <c r="UQU122" s="95"/>
      <c r="UQV122" s="95"/>
      <c r="UQW122" s="95"/>
      <c r="UQX122" s="95"/>
      <c r="UQY122" s="95"/>
      <c r="UQZ122" s="95"/>
      <c r="URA122" s="95"/>
      <c r="URB122" s="95"/>
      <c r="URC122" s="95"/>
      <c r="URD122" s="95"/>
      <c r="URE122" s="95"/>
      <c r="URF122" s="95"/>
      <c r="URG122" s="95"/>
      <c r="URH122" s="95"/>
      <c r="URI122" s="95"/>
      <c r="URJ122" s="95"/>
      <c r="URK122" s="95"/>
      <c r="URL122" s="95"/>
      <c r="URM122" s="95"/>
      <c r="URN122" s="95"/>
      <c r="URO122" s="95"/>
      <c r="URP122" s="95"/>
      <c r="URQ122" s="95"/>
      <c r="URR122" s="95"/>
      <c r="URS122" s="95"/>
      <c r="URT122" s="95"/>
      <c r="URU122" s="95"/>
      <c r="URV122" s="95"/>
      <c r="URW122" s="95"/>
      <c r="URX122" s="95"/>
      <c r="URY122" s="95"/>
      <c r="URZ122" s="95"/>
      <c r="USA122" s="95"/>
      <c r="USB122" s="95"/>
      <c r="USC122" s="95"/>
      <c r="USD122" s="95"/>
      <c r="USE122" s="95"/>
      <c r="USF122" s="95"/>
      <c r="USG122" s="95"/>
      <c r="USH122" s="95"/>
      <c r="USI122" s="95"/>
      <c r="USJ122" s="95"/>
      <c r="USK122" s="95"/>
      <c r="USL122" s="95"/>
      <c r="USM122" s="95"/>
      <c r="USN122" s="95"/>
      <c r="USO122" s="95"/>
      <c r="USP122" s="95"/>
      <c r="USQ122" s="95"/>
      <c r="USR122" s="95"/>
      <c r="USS122" s="95"/>
      <c r="UST122" s="95"/>
      <c r="USU122" s="95"/>
      <c r="USV122" s="95"/>
      <c r="USW122" s="95"/>
      <c r="USX122" s="95"/>
      <c r="USY122" s="95"/>
      <c r="USZ122" s="95"/>
      <c r="UTA122" s="95"/>
      <c r="UTB122" s="95"/>
      <c r="UTC122" s="95"/>
      <c r="UTD122" s="95"/>
      <c r="UTE122" s="95"/>
      <c r="UTF122" s="95"/>
      <c r="UTG122" s="95"/>
      <c r="UTH122" s="95"/>
      <c r="UTI122" s="95"/>
      <c r="UTJ122" s="95"/>
      <c r="UTK122" s="95"/>
      <c r="UTL122" s="95"/>
      <c r="UTM122" s="95"/>
      <c r="UTN122" s="95"/>
      <c r="UTO122" s="95"/>
      <c r="UTP122" s="95"/>
      <c r="UTQ122" s="95"/>
      <c r="UTR122" s="95"/>
      <c r="UTS122" s="95"/>
      <c r="UTT122" s="95"/>
      <c r="UTU122" s="95"/>
      <c r="UTV122" s="95"/>
      <c r="UTW122" s="95"/>
      <c r="UTX122" s="95"/>
      <c r="UTY122" s="95"/>
      <c r="UTZ122" s="95"/>
      <c r="UUA122" s="95"/>
      <c r="UUB122" s="95"/>
      <c r="UUC122" s="95"/>
      <c r="UUD122" s="95"/>
      <c r="UUE122" s="95"/>
      <c r="UUF122" s="95"/>
      <c r="UUG122" s="95"/>
      <c r="UUH122" s="95"/>
      <c r="UUI122" s="95"/>
      <c r="UUJ122" s="95"/>
      <c r="UUK122" s="95"/>
      <c r="UUL122" s="95"/>
      <c r="UUM122" s="95"/>
      <c r="UUN122" s="95"/>
      <c r="UUO122" s="95"/>
      <c r="UUP122" s="95"/>
      <c r="UUQ122" s="95"/>
      <c r="UUR122" s="95"/>
      <c r="UUS122" s="95"/>
      <c r="UUT122" s="95"/>
      <c r="UUU122" s="95"/>
      <c r="UUV122" s="95"/>
      <c r="UUW122" s="95"/>
      <c r="UUX122" s="95"/>
      <c r="UUY122" s="95"/>
      <c r="UUZ122" s="95"/>
      <c r="UVA122" s="95"/>
      <c r="UVB122" s="95"/>
      <c r="UVC122" s="95"/>
      <c r="UVD122" s="95"/>
      <c r="UVE122" s="95"/>
      <c r="UVF122" s="95"/>
      <c r="UVG122" s="95"/>
      <c r="UVH122" s="95"/>
      <c r="UVI122" s="95"/>
      <c r="UVJ122" s="95"/>
      <c r="UVK122" s="95"/>
      <c r="UVL122" s="95"/>
      <c r="UVM122" s="95"/>
      <c r="UVN122" s="95"/>
      <c r="UVO122" s="95"/>
      <c r="UVP122" s="95"/>
      <c r="UVQ122" s="95"/>
      <c r="UVR122" s="95"/>
      <c r="UVS122" s="95"/>
      <c r="UVT122" s="95"/>
      <c r="UVU122" s="95"/>
      <c r="UVV122" s="95"/>
      <c r="UVW122" s="95"/>
      <c r="UVX122" s="95"/>
      <c r="UVY122" s="95"/>
      <c r="UVZ122" s="95"/>
      <c r="UWA122" s="95"/>
      <c r="UWB122" s="95"/>
      <c r="UWC122" s="95"/>
      <c r="UWD122" s="95"/>
      <c r="UWE122" s="95"/>
      <c r="UWF122" s="95"/>
      <c r="UWG122" s="95"/>
      <c r="UWH122" s="95"/>
      <c r="UWI122" s="95"/>
      <c r="UWJ122" s="95"/>
      <c r="UWK122" s="95"/>
      <c r="UWL122" s="95"/>
      <c r="UWM122" s="95"/>
      <c r="UWN122" s="95"/>
      <c r="UWO122" s="95"/>
      <c r="UWP122" s="95"/>
      <c r="UWQ122" s="95"/>
      <c r="UWR122" s="95"/>
      <c r="UWS122" s="95"/>
      <c r="UWT122" s="95"/>
      <c r="UWU122" s="95"/>
      <c r="UWV122" s="95"/>
      <c r="UWW122" s="95"/>
      <c r="UWX122" s="95"/>
      <c r="UWY122" s="95"/>
      <c r="UWZ122" s="95"/>
      <c r="UXA122" s="95"/>
      <c r="UXB122" s="95"/>
      <c r="UXC122" s="95"/>
      <c r="UXD122" s="95"/>
      <c r="UXE122" s="95"/>
      <c r="UXF122" s="95"/>
      <c r="UXG122" s="95"/>
      <c r="UXH122" s="95"/>
      <c r="UXI122" s="95"/>
      <c r="UXJ122" s="95"/>
      <c r="UXK122" s="95"/>
      <c r="UXL122" s="95"/>
      <c r="UXM122" s="95"/>
      <c r="UXN122" s="95"/>
      <c r="UXO122" s="95"/>
      <c r="UXP122" s="95"/>
      <c r="UXQ122" s="95"/>
      <c r="UXR122" s="95"/>
      <c r="UXS122" s="95"/>
      <c r="UXT122" s="95"/>
      <c r="UXU122" s="95"/>
      <c r="UXV122" s="95"/>
      <c r="UXW122" s="95"/>
      <c r="UXX122" s="95"/>
      <c r="UXY122" s="95"/>
      <c r="UXZ122" s="95"/>
      <c r="UYA122" s="95"/>
      <c r="UYB122" s="95"/>
      <c r="UYC122" s="95"/>
      <c r="UYD122" s="95"/>
      <c r="UYE122" s="95"/>
      <c r="UYF122" s="95"/>
      <c r="UYG122" s="95"/>
      <c r="UYH122" s="95"/>
      <c r="UYI122" s="95"/>
      <c r="UYJ122" s="95"/>
      <c r="UYK122" s="95"/>
      <c r="UYL122" s="95"/>
      <c r="UYM122" s="95"/>
      <c r="UYN122" s="95"/>
      <c r="UYO122" s="95"/>
      <c r="UYP122" s="95"/>
      <c r="UYQ122" s="95"/>
      <c r="UYR122" s="95"/>
      <c r="UYS122" s="95"/>
      <c r="UYT122" s="95"/>
      <c r="UYU122" s="95"/>
      <c r="UYV122" s="95"/>
      <c r="UYW122" s="95"/>
      <c r="UYX122" s="95"/>
      <c r="UYY122" s="95"/>
      <c r="UYZ122" s="95"/>
      <c r="UZA122" s="95"/>
      <c r="UZB122" s="95"/>
      <c r="UZC122" s="95"/>
      <c r="UZD122" s="95"/>
      <c r="UZE122" s="95"/>
      <c r="UZF122" s="95"/>
      <c r="UZG122" s="95"/>
      <c r="UZH122" s="95"/>
      <c r="UZI122" s="95"/>
      <c r="UZJ122" s="95"/>
      <c r="UZK122" s="95"/>
      <c r="UZL122" s="95"/>
      <c r="UZM122" s="95"/>
      <c r="UZN122" s="95"/>
      <c r="UZO122" s="95"/>
      <c r="UZP122" s="95"/>
      <c r="UZQ122" s="95"/>
      <c r="UZR122" s="95"/>
      <c r="UZS122" s="95"/>
      <c r="UZT122" s="95"/>
      <c r="UZU122" s="95"/>
      <c r="UZV122" s="95"/>
      <c r="UZW122" s="95"/>
      <c r="UZX122" s="95"/>
      <c r="UZY122" s="95"/>
      <c r="UZZ122" s="95"/>
      <c r="VAA122" s="95"/>
      <c r="VAB122" s="95"/>
      <c r="VAC122" s="95"/>
      <c r="VAD122" s="95"/>
      <c r="VAE122" s="95"/>
      <c r="VAF122" s="95"/>
      <c r="VAG122" s="95"/>
      <c r="VAH122" s="95"/>
      <c r="VAI122" s="95"/>
      <c r="VAJ122" s="95"/>
      <c r="VAK122" s="95"/>
      <c r="VAL122" s="95"/>
      <c r="VAM122" s="95"/>
      <c r="VAN122" s="95"/>
      <c r="VAO122" s="95"/>
      <c r="VAP122" s="95"/>
      <c r="VAQ122" s="95"/>
      <c r="VAR122" s="95"/>
      <c r="VAS122" s="95"/>
      <c r="VAT122" s="95"/>
      <c r="VAU122" s="95"/>
      <c r="VAV122" s="95"/>
      <c r="VAW122" s="95"/>
      <c r="VAX122" s="95"/>
      <c r="VAY122" s="95"/>
      <c r="VAZ122" s="95"/>
      <c r="VBA122" s="95"/>
      <c r="VBB122" s="95"/>
      <c r="VBC122" s="95"/>
      <c r="VBD122" s="95"/>
      <c r="VBE122" s="95"/>
      <c r="VBF122" s="95"/>
      <c r="VBG122" s="95"/>
      <c r="VBH122" s="95"/>
      <c r="VBI122" s="95"/>
      <c r="VBJ122" s="95"/>
      <c r="VBK122" s="95"/>
      <c r="VBL122" s="95"/>
      <c r="VBM122" s="95"/>
      <c r="VBN122" s="95"/>
      <c r="VBO122" s="95"/>
      <c r="VBP122" s="95"/>
      <c r="VBQ122" s="95"/>
      <c r="VBR122" s="95"/>
      <c r="VBS122" s="95"/>
      <c r="VBT122" s="95"/>
      <c r="VBU122" s="95"/>
      <c r="VBV122" s="95"/>
      <c r="VBW122" s="95"/>
      <c r="VBX122" s="95"/>
      <c r="VBY122" s="95"/>
      <c r="VBZ122" s="95"/>
      <c r="VCA122" s="95"/>
      <c r="VCB122" s="95"/>
      <c r="VCC122" s="95"/>
      <c r="VCD122" s="95"/>
      <c r="VCE122" s="95"/>
      <c r="VCF122" s="95"/>
      <c r="VCG122" s="95"/>
      <c r="VCH122" s="95"/>
      <c r="VCI122" s="95"/>
      <c r="VCJ122" s="95"/>
      <c r="VCK122" s="95"/>
      <c r="VCL122" s="95"/>
      <c r="VCM122" s="95"/>
      <c r="VCN122" s="95"/>
      <c r="VCO122" s="95"/>
      <c r="VCP122" s="95"/>
      <c r="VCQ122" s="95"/>
      <c r="VCR122" s="95"/>
      <c r="VCS122" s="95"/>
      <c r="VCT122" s="95"/>
      <c r="VCU122" s="95"/>
      <c r="VCV122" s="95"/>
      <c r="VCW122" s="95"/>
      <c r="VCX122" s="95"/>
      <c r="VCY122" s="95"/>
      <c r="VCZ122" s="95"/>
      <c r="VDA122" s="95"/>
      <c r="VDB122" s="95"/>
      <c r="VDC122" s="95"/>
      <c r="VDD122" s="95"/>
      <c r="VDE122" s="95"/>
      <c r="VDF122" s="95"/>
      <c r="VDG122" s="95"/>
      <c r="VDH122" s="95"/>
      <c r="VDI122" s="95"/>
      <c r="VDJ122" s="95"/>
      <c r="VDK122" s="95"/>
      <c r="VDL122" s="95"/>
      <c r="VDM122" s="95"/>
      <c r="VDN122" s="95"/>
      <c r="VDO122" s="95"/>
      <c r="VDP122" s="95"/>
      <c r="VDQ122" s="95"/>
      <c r="VDR122" s="95"/>
      <c r="VDS122" s="95"/>
      <c r="VDT122" s="95"/>
      <c r="VDU122" s="95"/>
      <c r="VDV122" s="95"/>
      <c r="VDW122" s="95"/>
      <c r="VDX122" s="95"/>
      <c r="VDY122" s="95"/>
      <c r="VDZ122" s="95"/>
      <c r="VEA122" s="95"/>
      <c r="VEB122" s="95"/>
      <c r="VEC122" s="95"/>
      <c r="VED122" s="95"/>
      <c r="VEE122" s="95"/>
      <c r="VEF122" s="95"/>
      <c r="VEG122" s="95"/>
      <c r="VEH122" s="95"/>
      <c r="VEI122" s="95"/>
      <c r="VEJ122" s="95"/>
      <c r="VEK122" s="95"/>
      <c r="VEL122" s="95"/>
      <c r="VEM122" s="95"/>
      <c r="VEN122" s="95"/>
      <c r="VEO122" s="95"/>
      <c r="VEP122" s="95"/>
      <c r="VEQ122" s="95"/>
      <c r="VER122" s="95"/>
      <c r="VES122" s="95"/>
      <c r="VET122" s="95"/>
      <c r="VEU122" s="95"/>
      <c r="VEV122" s="95"/>
      <c r="VEW122" s="95"/>
      <c r="VEX122" s="95"/>
      <c r="VEY122" s="95"/>
      <c r="VEZ122" s="95"/>
      <c r="VFA122" s="95"/>
      <c r="VFB122" s="95"/>
      <c r="VFC122" s="95"/>
      <c r="VFD122" s="95"/>
      <c r="VFE122" s="95"/>
      <c r="VFF122" s="95"/>
      <c r="VFG122" s="95"/>
      <c r="VFH122" s="95"/>
      <c r="VFI122" s="95"/>
      <c r="VFJ122" s="95"/>
      <c r="VFK122" s="95"/>
      <c r="VFL122" s="95"/>
      <c r="VFM122" s="95"/>
      <c r="VFN122" s="95"/>
      <c r="VFO122" s="95"/>
      <c r="VFP122" s="95"/>
      <c r="VFQ122" s="95"/>
      <c r="VFR122" s="95"/>
      <c r="VFS122" s="95"/>
      <c r="VFT122" s="95"/>
      <c r="VFU122" s="95"/>
      <c r="VFV122" s="95"/>
      <c r="VFW122" s="95"/>
      <c r="VFX122" s="95"/>
      <c r="VFY122" s="95"/>
      <c r="VFZ122" s="95"/>
      <c r="VGA122" s="95"/>
      <c r="VGB122" s="95"/>
      <c r="VGC122" s="95"/>
      <c r="VGD122" s="95"/>
      <c r="VGE122" s="95"/>
      <c r="VGF122" s="95"/>
      <c r="VGG122" s="95"/>
      <c r="VGH122" s="95"/>
      <c r="VGI122" s="95"/>
      <c r="VGJ122" s="95"/>
      <c r="VGK122" s="95"/>
      <c r="VGL122" s="95"/>
      <c r="VGM122" s="95"/>
      <c r="VGN122" s="95"/>
      <c r="VGO122" s="95"/>
      <c r="VGP122" s="95"/>
      <c r="VGQ122" s="95"/>
      <c r="VGR122" s="95"/>
      <c r="VGS122" s="95"/>
      <c r="VGT122" s="95"/>
      <c r="VGU122" s="95"/>
      <c r="VGV122" s="95"/>
      <c r="VGW122" s="95"/>
      <c r="VGX122" s="95"/>
      <c r="VGY122" s="95"/>
      <c r="VGZ122" s="95"/>
      <c r="VHA122" s="95"/>
      <c r="VHB122" s="95"/>
      <c r="VHC122" s="95"/>
      <c r="VHD122" s="95"/>
      <c r="VHE122" s="95"/>
      <c r="VHF122" s="95"/>
      <c r="VHG122" s="95"/>
      <c r="VHH122" s="95"/>
      <c r="VHI122" s="95"/>
      <c r="VHJ122" s="95"/>
      <c r="VHK122" s="95"/>
      <c r="VHL122" s="95"/>
      <c r="VHM122" s="95"/>
      <c r="VHN122" s="95"/>
      <c r="VHO122" s="95"/>
      <c r="VHP122" s="95"/>
      <c r="VHQ122" s="95"/>
      <c r="VHR122" s="95"/>
      <c r="VHS122" s="95"/>
      <c r="VHT122" s="95"/>
      <c r="VHU122" s="95"/>
      <c r="VHV122" s="95"/>
      <c r="VHW122" s="95"/>
      <c r="VHX122" s="95"/>
      <c r="VHY122" s="95"/>
      <c r="VHZ122" s="95"/>
      <c r="VIA122" s="95"/>
      <c r="VIB122" s="95"/>
      <c r="VIC122" s="95"/>
      <c r="VID122" s="95"/>
      <c r="VIE122" s="95"/>
      <c r="VIF122" s="95"/>
      <c r="VIG122" s="95"/>
      <c r="VIH122" s="95"/>
      <c r="VII122" s="95"/>
      <c r="VIJ122" s="95"/>
      <c r="VIK122" s="95"/>
      <c r="VIL122" s="95"/>
      <c r="VIM122" s="95"/>
      <c r="VIN122" s="95"/>
      <c r="VIO122" s="95"/>
      <c r="VIP122" s="95"/>
      <c r="VIQ122" s="95"/>
      <c r="VIR122" s="95"/>
      <c r="VIS122" s="95"/>
      <c r="VIT122" s="95"/>
      <c r="VIU122" s="95"/>
      <c r="VIV122" s="95"/>
      <c r="VIW122" s="95"/>
      <c r="VIX122" s="95"/>
      <c r="VIY122" s="95"/>
      <c r="VIZ122" s="95"/>
      <c r="VJA122" s="95"/>
      <c r="VJB122" s="95"/>
      <c r="VJC122" s="95"/>
      <c r="VJD122" s="95"/>
      <c r="VJE122" s="95"/>
      <c r="VJF122" s="95"/>
      <c r="VJG122" s="95"/>
      <c r="VJH122" s="95"/>
      <c r="VJI122" s="95"/>
      <c r="VJJ122" s="95"/>
      <c r="VJK122" s="95"/>
      <c r="VJL122" s="95"/>
      <c r="VJM122" s="95"/>
      <c r="VJN122" s="95"/>
      <c r="VJO122" s="95"/>
      <c r="VJP122" s="95"/>
      <c r="VJQ122" s="95"/>
      <c r="VJR122" s="95"/>
      <c r="VJS122" s="95"/>
      <c r="VJT122" s="95"/>
      <c r="VJU122" s="95"/>
      <c r="VJV122" s="95"/>
      <c r="VJW122" s="95"/>
      <c r="VJX122" s="95"/>
      <c r="VJY122" s="95"/>
      <c r="VJZ122" s="95"/>
      <c r="VKA122" s="95"/>
      <c r="VKB122" s="95"/>
      <c r="VKC122" s="95"/>
      <c r="VKD122" s="95"/>
      <c r="VKE122" s="95"/>
      <c r="VKF122" s="95"/>
      <c r="VKG122" s="95"/>
      <c r="VKH122" s="95"/>
      <c r="VKI122" s="95"/>
      <c r="VKJ122" s="95"/>
      <c r="VKK122" s="95"/>
      <c r="VKL122" s="95"/>
      <c r="VKM122" s="95"/>
      <c r="VKN122" s="95"/>
      <c r="VKO122" s="95"/>
      <c r="VKP122" s="95"/>
      <c r="VKQ122" s="95"/>
      <c r="VKR122" s="95"/>
      <c r="VKS122" s="95"/>
      <c r="VKT122" s="95"/>
      <c r="VKU122" s="95"/>
      <c r="VKV122" s="95"/>
      <c r="VKW122" s="95"/>
      <c r="VKX122" s="95"/>
      <c r="VKY122" s="95"/>
      <c r="VKZ122" s="95"/>
      <c r="VLA122" s="95"/>
      <c r="VLB122" s="95"/>
      <c r="VLC122" s="95"/>
      <c r="VLD122" s="95"/>
      <c r="VLE122" s="95"/>
      <c r="VLF122" s="95"/>
      <c r="VLG122" s="95"/>
      <c r="VLH122" s="95"/>
      <c r="VLI122" s="95"/>
      <c r="VLJ122" s="95"/>
      <c r="VLK122" s="95"/>
      <c r="VLL122" s="95"/>
      <c r="VLM122" s="95"/>
      <c r="VLN122" s="95"/>
      <c r="VLO122" s="95"/>
      <c r="VLP122" s="95"/>
      <c r="VLQ122" s="95"/>
      <c r="VLR122" s="95"/>
      <c r="VLS122" s="95"/>
      <c r="VLT122" s="95"/>
      <c r="VLU122" s="95"/>
      <c r="VLV122" s="95"/>
      <c r="VLW122" s="95"/>
      <c r="VLX122" s="95"/>
      <c r="VLY122" s="95"/>
      <c r="VLZ122" s="95"/>
      <c r="VMA122" s="95"/>
      <c r="VMB122" s="95"/>
      <c r="VMC122" s="95"/>
      <c r="VMD122" s="95"/>
      <c r="VME122" s="95"/>
      <c r="VMF122" s="95"/>
      <c r="VMG122" s="95"/>
      <c r="VMH122" s="95"/>
      <c r="VMI122" s="95"/>
      <c r="VMJ122" s="95"/>
      <c r="VMK122" s="95"/>
      <c r="VML122" s="95"/>
      <c r="VMM122" s="95"/>
      <c r="VMN122" s="95"/>
      <c r="VMO122" s="95"/>
      <c r="VMP122" s="95"/>
      <c r="VMQ122" s="95"/>
      <c r="VMR122" s="95"/>
      <c r="VMS122" s="95"/>
      <c r="VMT122" s="95"/>
      <c r="VMU122" s="95"/>
      <c r="VMV122" s="95"/>
      <c r="VMW122" s="95"/>
      <c r="VMX122" s="95"/>
      <c r="VMY122" s="95"/>
      <c r="VMZ122" s="95"/>
      <c r="VNA122" s="95"/>
      <c r="VNB122" s="95"/>
      <c r="VNC122" s="95"/>
      <c r="VND122" s="95"/>
      <c r="VNE122" s="95"/>
      <c r="VNF122" s="95"/>
      <c r="VNG122" s="95"/>
      <c r="VNH122" s="95"/>
      <c r="VNI122" s="95"/>
      <c r="VNJ122" s="95"/>
      <c r="VNK122" s="95"/>
      <c r="VNL122" s="95"/>
      <c r="VNM122" s="95"/>
      <c r="VNN122" s="95"/>
      <c r="VNO122" s="95"/>
      <c r="VNP122" s="95"/>
      <c r="VNQ122" s="95"/>
      <c r="VNR122" s="95"/>
      <c r="VNS122" s="95"/>
      <c r="VNT122" s="95"/>
      <c r="VNU122" s="95"/>
      <c r="VNV122" s="95"/>
      <c r="VNW122" s="95"/>
      <c r="VNX122" s="95"/>
      <c r="VNY122" s="95"/>
      <c r="VNZ122" s="95"/>
      <c r="VOA122" s="95"/>
      <c r="VOB122" s="95"/>
      <c r="VOC122" s="95"/>
      <c r="VOD122" s="95"/>
      <c r="VOE122" s="95"/>
      <c r="VOF122" s="95"/>
      <c r="VOG122" s="95"/>
      <c r="VOH122" s="95"/>
      <c r="VOI122" s="95"/>
      <c r="VOJ122" s="95"/>
      <c r="VOK122" s="95"/>
      <c r="VOL122" s="95"/>
      <c r="VOM122" s="95"/>
      <c r="VON122" s="95"/>
      <c r="VOO122" s="95"/>
      <c r="VOP122" s="95"/>
      <c r="VOQ122" s="95"/>
      <c r="VOR122" s="95"/>
      <c r="VOS122" s="95"/>
      <c r="VOT122" s="95"/>
      <c r="VOU122" s="95"/>
      <c r="VOV122" s="95"/>
      <c r="VOW122" s="95"/>
      <c r="VOX122" s="95"/>
      <c r="VOY122" s="95"/>
      <c r="VOZ122" s="95"/>
      <c r="VPA122" s="95"/>
      <c r="VPB122" s="95"/>
      <c r="VPC122" s="95"/>
      <c r="VPD122" s="95"/>
      <c r="VPE122" s="95"/>
      <c r="VPF122" s="95"/>
      <c r="VPG122" s="95"/>
      <c r="VPH122" s="95"/>
      <c r="VPI122" s="95"/>
      <c r="VPJ122" s="95"/>
      <c r="VPK122" s="95"/>
      <c r="VPL122" s="95"/>
      <c r="VPM122" s="95"/>
      <c r="VPN122" s="95"/>
      <c r="VPO122" s="95"/>
      <c r="VPP122" s="95"/>
      <c r="VPQ122" s="95"/>
      <c r="VPR122" s="95"/>
      <c r="VPS122" s="95"/>
      <c r="VPT122" s="95"/>
      <c r="VPU122" s="95"/>
      <c r="VPV122" s="95"/>
      <c r="VPW122" s="95"/>
      <c r="VPX122" s="95"/>
      <c r="VPY122" s="95"/>
      <c r="VPZ122" s="95"/>
      <c r="VQA122" s="95"/>
      <c r="VQB122" s="95"/>
      <c r="VQC122" s="95"/>
      <c r="VQD122" s="95"/>
      <c r="VQE122" s="95"/>
      <c r="VQF122" s="95"/>
      <c r="VQG122" s="95"/>
      <c r="VQH122" s="95"/>
      <c r="VQI122" s="95"/>
      <c r="VQJ122" s="95"/>
      <c r="VQK122" s="95"/>
      <c r="VQL122" s="95"/>
      <c r="VQM122" s="95"/>
      <c r="VQN122" s="95"/>
      <c r="VQO122" s="95"/>
      <c r="VQP122" s="95"/>
      <c r="VQQ122" s="95"/>
      <c r="VQR122" s="95"/>
      <c r="VQS122" s="95"/>
      <c r="VQT122" s="95"/>
      <c r="VQU122" s="95"/>
      <c r="VQV122" s="95"/>
      <c r="VQW122" s="95"/>
      <c r="VQX122" s="95"/>
      <c r="VQY122" s="95"/>
      <c r="VQZ122" s="95"/>
      <c r="VRA122" s="95"/>
      <c r="VRB122" s="95"/>
      <c r="VRC122" s="95"/>
      <c r="VRD122" s="95"/>
      <c r="VRE122" s="95"/>
      <c r="VRF122" s="95"/>
      <c r="VRG122" s="95"/>
      <c r="VRH122" s="95"/>
      <c r="VRI122" s="95"/>
      <c r="VRJ122" s="95"/>
      <c r="VRK122" s="95"/>
      <c r="VRL122" s="95"/>
      <c r="VRM122" s="95"/>
      <c r="VRN122" s="95"/>
      <c r="VRO122" s="95"/>
      <c r="VRP122" s="95"/>
      <c r="VRQ122" s="95"/>
      <c r="VRR122" s="95"/>
      <c r="VRS122" s="95"/>
      <c r="VRT122" s="95"/>
      <c r="VRU122" s="95"/>
      <c r="VRV122" s="95"/>
      <c r="VRW122" s="95"/>
      <c r="VRX122" s="95"/>
      <c r="VRY122" s="95"/>
      <c r="VRZ122" s="95"/>
      <c r="VSA122" s="95"/>
      <c r="VSB122" s="95"/>
      <c r="VSC122" s="95"/>
      <c r="VSD122" s="95"/>
      <c r="VSE122" s="95"/>
      <c r="VSF122" s="95"/>
      <c r="VSG122" s="95"/>
      <c r="VSH122" s="95"/>
      <c r="VSI122" s="95"/>
      <c r="VSJ122" s="95"/>
      <c r="VSK122" s="95"/>
      <c r="VSL122" s="95"/>
      <c r="VSM122" s="95"/>
      <c r="VSN122" s="95"/>
      <c r="VSO122" s="95"/>
      <c r="VSP122" s="95"/>
      <c r="VSQ122" s="95"/>
      <c r="VSR122" s="95"/>
      <c r="VSS122" s="95"/>
      <c r="VST122" s="95"/>
      <c r="VSU122" s="95"/>
      <c r="VSV122" s="95"/>
      <c r="VSW122" s="95"/>
      <c r="VSX122" s="95"/>
      <c r="VSY122" s="95"/>
      <c r="VSZ122" s="95"/>
      <c r="VTA122" s="95"/>
      <c r="VTB122" s="95"/>
      <c r="VTC122" s="95"/>
      <c r="VTD122" s="95"/>
      <c r="VTE122" s="95"/>
      <c r="VTF122" s="95"/>
      <c r="VTG122" s="95"/>
      <c r="VTH122" s="95"/>
      <c r="VTI122" s="95"/>
      <c r="VTJ122" s="95"/>
      <c r="VTK122" s="95"/>
      <c r="VTL122" s="95"/>
      <c r="VTM122" s="95"/>
      <c r="VTN122" s="95"/>
      <c r="VTO122" s="95"/>
      <c r="VTP122" s="95"/>
      <c r="VTQ122" s="95"/>
      <c r="VTR122" s="95"/>
      <c r="VTS122" s="95"/>
      <c r="VTT122" s="95"/>
      <c r="VTU122" s="95"/>
      <c r="VTV122" s="95"/>
      <c r="VTW122" s="95"/>
      <c r="VTX122" s="95"/>
      <c r="VTY122" s="95"/>
      <c r="VTZ122" s="95"/>
      <c r="VUA122" s="95"/>
      <c r="VUB122" s="95"/>
      <c r="VUC122" s="95"/>
      <c r="VUD122" s="95"/>
      <c r="VUE122" s="95"/>
      <c r="VUF122" s="95"/>
      <c r="VUG122" s="95"/>
      <c r="VUH122" s="95"/>
      <c r="VUI122" s="95"/>
      <c r="VUJ122" s="95"/>
      <c r="VUK122" s="95"/>
      <c r="VUL122" s="95"/>
      <c r="VUM122" s="95"/>
      <c r="VUN122" s="95"/>
      <c r="VUO122" s="95"/>
      <c r="VUP122" s="95"/>
      <c r="VUQ122" s="95"/>
      <c r="VUR122" s="95"/>
      <c r="VUS122" s="95"/>
      <c r="VUT122" s="95"/>
      <c r="VUU122" s="95"/>
      <c r="VUV122" s="95"/>
      <c r="VUW122" s="95"/>
      <c r="VUX122" s="95"/>
      <c r="VUY122" s="95"/>
      <c r="VUZ122" s="95"/>
      <c r="VVA122" s="95"/>
      <c r="VVB122" s="95"/>
      <c r="VVC122" s="95"/>
      <c r="VVD122" s="95"/>
      <c r="VVE122" s="95"/>
      <c r="VVF122" s="95"/>
      <c r="VVG122" s="95"/>
      <c r="VVH122" s="95"/>
      <c r="VVI122" s="95"/>
      <c r="VVJ122" s="95"/>
      <c r="VVK122" s="95"/>
      <c r="VVL122" s="95"/>
      <c r="VVM122" s="95"/>
      <c r="VVN122" s="95"/>
      <c r="VVO122" s="95"/>
      <c r="VVP122" s="95"/>
      <c r="VVQ122" s="95"/>
      <c r="VVR122" s="95"/>
      <c r="VVS122" s="95"/>
      <c r="VVT122" s="95"/>
      <c r="VVU122" s="95"/>
      <c r="VVV122" s="95"/>
      <c r="VVW122" s="95"/>
      <c r="VVX122" s="95"/>
      <c r="VVY122" s="95"/>
      <c r="VVZ122" s="95"/>
      <c r="VWA122" s="95"/>
      <c r="VWB122" s="95"/>
      <c r="VWC122" s="95"/>
      <c r="VWD122" s="95"/>
      <c r="VWE122" s="95"/>
      <c r="VWF122" s="95"/>
      <c r="VWG122" s="95"/>
      <c r="VWH122" s="95"/>
      <c r="VWI122" s="95"/>
      <c r="VWJ122" s="95"/>
      <c r="VWK122" s="95"/>
      <c r="VWL122" s="95"/>
      <c r="VWM122" s="95"/>
      <c r="VWN122" s="95"/>
      <c r="VWO122" s="95"/>
      <c r="VWP122" s="95"/>
      <c r="VWQ122" s="95"/>
      <c r="VWR122" s="95"/>
      <c r="VWS122" s="95"/>
      <c r="VWT122" s="95"/>
      <c r="VWU122" s="95"/>
      <c r="VWV122" s="95"/>
      <c r="VWW122" s="95"/>
      <c r="VWX122" s="95"/>
      <c r="VWY122" s="95"/>
      <c r="VWZ122" s="95"/>
      <c r="VXA122" s="95"/>
      <c r="VXB122" s="95"/>
      <c r="VXC122" s="95"/>
      <c r="VXD122" s="95"/>
      <c r="VXE122" s="95"/>
      <c r="VXF122" s="95"/>
      <c r="VXG122" s="95"/>
      <c r="VXH122" s="95"/>
      <c r="VXI122" s="95"/>
      <c r="VXJ122" s="95"/>
      <c r="VXK122" s="95"/>
      <c r="VXL122" s="95"/>
      <c r="VXM122" s="95"/>
      <c r="VXN122" s="95"/>
      <c r="VXO122" s="95"/>
      <c r="VXP122" s="95"/>
      <c r="VXQ122" s="95"/>
      <c r="VXR122" s="95"/>
      <c r="VXS122" s="95"/>
      <c r="VXT122" s="95"/>
      <c r="VXU122" s="95"/>
      <c r="VXV122" s="95"/>
      <c r="VXW122" s="95"/>
      <c r="VXX122" s="95"/>
      <c r="VXY122" s="95"/>
      <c r="VXZ122" s="95"/>
      <c r="VYA122" s="95"/>
      <c r="VYB122" s="95"/>
      <c r="VYC122" s="95"/>
      <c r="VYD122" s="95"/>
      <c r="VYE122" s="95"/>
      <c r="VYF122" s="95"/>
      <c r="VYG122" s="95"/>
      <c r="VYH122" s="95"/>
      <c r="VYI122" s="95"/>
      <c r="VYJ122" s="95"/>
      <c r="VYK122" s="95"/>
      <c r="VYL122" s="95"/>
      <c r="VYM122" s="95"/>
      <c r="VYN122" s="95"/>
      <c r="VYO122" s="95"/>
      <c r="VYP122" s="95"/>
      <c r="VYQ122" s="95"/>
      <c r="VYR122" s="95"/>
      <c r="VYS122" s="95"/>
      <c r="VYT122" s="95"/>
      <c r="VYU122" s="95"/>
      <c r="VYV122" s="95"/>
      <c r="VYW122" s="95"/>
      <c r="VYX122" s="95"/>
      <c r="VYY122" s="95"/>
      <c r="VYZ122" s="95"/>
      <c r="VZA122" s="95"/>
      <c r="VZB122" s="95"/>
      <c r="VZC122" s="95"/>
      <c r="VZD122" s="95"/>
      <c r="VZE122" s="95"/>
      <c r="VZF122" s="95"/>
      <c r="VZG122" s="95"/>
      <c r="VZH122" s="95"/>
      <c r="VZI122" s="95"/>
      <c r="VZJ122" s="95"/>
      <c r="VZK122" s="95"/>
      <c r="VZL122" s="95"/>
      <c r="VZM122" s="95"/>
      <c r="VZN122" s="95"/>
      <c r="VZO122" s="95"/>
      <c r="VZP122" s="95"/>
      <c r="VZQ122" s="95"/>
      <c r="VZR122" s="95"/>
      <c r="VZS122" s="95"/>
      <c r="VZT122" s="95"/>
      <c r="VZU122" s="95"/>
      <c r="VZV122" s="95"/>
      <c r="VZW122" s="95"/>
      <c r="VZX122" s="95"/>
      <c r="VZY122" s="95"/>
      <c r="VZZ122" s="95"/>
      <c r="WAA122" s="95"/>
      <c r="WAB122" s="95"/>
      <c r="WAC122" s="95"/>
      <c r="WAD122" s="95"/>
      <c r="WAE122" s="95"/>
      <c r="WAF122" s="95"/>
      <c r="WAG122" s="95"/>
      <c r="WAH122" s="95"/>
      <c r="WAI122" s="95"/>
      <c r="WAJ122" s="95"/>
      <c r="WAK122" s="95"/>
      <c r="WAL122" s="95"/>
      <c r="WAM122" s="95"/>
      <c r="WAN122" s="95"/>
      <c r="WAO122" s="95"/>
      <c r="WAP122" s="95"/>
      <c r="WAQ122" s="95"/>
      <c r="WAR122" s="95"/>
      <c r="WAS122" s="95"/>
      <c r="WAT122" s="95"/>
      <c r="WAU122" s="95"/>
      <c r="WAV122" s="95"/>
      <c r="WAW122" s="95"/>
      <c r="WAX122" s="95"/>
      <c r="WAY122" s="95"/>
      <c r="WAZ122" s="95"/>
      <c r="WBA122" s="95"/>
      <c r="WBB122" s="95"/>
      <c r="WBC122" s="95"/>
      <c r="WBD122" s="95"/>
      <c r="WBE122" s="95"/>
      <c r="WBF122" s="95"/>
      <c r="WBG122" s="95"/>
      <c r="WBH122" s="95"/>
      <c r="WBI122" s="95"/>
      <c r="WBJ122" s="95"/>
      <c r="WBK122" s="95"/>
      <c r="WBL122" s="95"/>
      <c r="WBM122" s="95"/>
      <c r="WBN122" s="95"/>
      <c r="WBO122" s="95"/>
      <c r="WBP122" s="95"/>
      <c r="WBQ122" s="95"/>
      <c r="WBR122" s="95"/>
      <c r="WBS122" s="95"/>
      <c r="WBT122" s="95"/>
      <c r="WBU122" s="95"/>
      <c r="WBV122" s="95"/>
      <c r="WBW122" s="95"/>
      <c r="WBX122" s="95"/>
      <c r="WBY122" s="95"/>
      <c r="WBZ122" s="95"/>
      <c r="WCA122" s="95"/>
      <c r="WCB122" s="95"/>
      <c r="WCC122" s="95"/>
      <c r="WCD122" s="95"/>
      <c r="WCE122" s="95"/>
      <c r="WCF122" s="95"/>
      <c r="WCG122" s="95"/>
      <c r="WCH122" s="95"/>
      <c r="WCI122" s="95"/>
      <c r="WCJ122" s="95"/>
      <c r="WCK122" s="95"/>
      <c r="WCL122" s="95"/>
      <c r="WCM122" s="95"/>
      <c r="WCN122" s="95"/>
      <c r="WCO122" s="95"/>
      <c r="WCP122" s="95"/>
      <c r="WCQ122" s="95"/>
      <c r="WCR122" s="95"/>
      <c r="WCS122" s="95"/>
      <c r="WCT122" s="95"/>
      <c r="WCU122" s="95"/>
      <c r="WCV122" s="95"/>
      <c r="WCW122" s="95"/>
      <c r="WCX122" s="95"/>
      <c r="WCY122" s="95"/>
      <c r="WCZ122" s="95"/>
      <c r="WDA122" s="95"/>
      <c r="WDB122" s="95"/>
      <c r="WDC122" s="95"/>
      <c r="WDD122" s="95"/>
      <c r="WDE122" s="95"/>
      <c r="WDF122" s="95"/>
      <c r="WDG122" s="95"/>
      <c r="WDH122" s="95"/>
      <c r="WDI122" s="95"/>
      <c r="WDJ122" s="95"/>
      <c r="WDK122" s="95"/>
      <c r="WDL122" s="95"/>
      <c r="WDM122" s="95"/>
      <c r="WDN122" s="95"/>
      <c r="WDO122" s="95"/>
      <c r="WDP122" s="95"/>
      <c r="WDQ122" s="95"/>
      <c r="WDR122" s="95"/>
      <c r="WDS122" s="95"/>
      <c r="WDT122" s="95"/>
      <c r="WDU122" s="95"/>
      <c r="WDV122" s="95"/>
      <c r="WDW122" s="95"/>
      <c r="WDX122" s="95"/>
      <c r="WDY122" s="95"/>
      <c r="WDZ122" s="95"/>
      <c r="WEA122" s="95"/>
      <c r="WEB122" s="95"/>
      <c r="WEC122" s="95"/>
      <c r="WED122" s="95"/>
      <c r="WEE122" s="95"/>
      <c r="WEF122" s="95"/>
      <c r="WEG122" s="95"/>
      <c r="WEH122" s="95"/>
      <c r="WEI122" s="95"/>
      <c r="WEJ122" s="95"/>
      <c r="WEK122" s="95"/>
      <c r="WEL122" s="95"/>
      <c r="WEM122" s="95"/>
      <c r="WEN122" s="95"/>
      <c r="WEO122" s="95"/>
      <c r="WEP122" s="95"/>
      <c r="WEQ122" s="95"/>
      <c r="WER122" s="95"/>
      <c r="WES122" s="95"/>
      <c r="WET122" s="95"/>
      <c r="WEU122" s="95"/>
      <c r="WEV122" s="95"/>
      <c r="WEW122" s="95"/>
      <c r="WEX122" s="95"/>
      <c r="WEY122" s="95"/>
      <c r="WEZ122" s="95"/>
      <c r="WFA122" s="95"/>
      <c r="WFB122" s="95"/>
      <c r="WFC122" s="95"/>
      <c r="WFD122" s="95"/>
      <c r="WFE122" s="95"/>
      <c r="WFF122" s="95"/>
      <c r="WFG122" s="95"/>
      <c r="WFH122" s="95"/>
      <c r="WFI122" s="95"/>
      <c r="WFJ122" s="95"/>
      <c r="WFK122" s="95"/>
      <c r="WFL122" s="95"/>
      <c r="WFM122" s="95"/>
      <c r="WFN122" s="95"/>
      <c r="WFO122" s="95"/>
      <c r="WFP122" s="95"/>
      <c r="WFQ122" s="95"/>
      <c r="WFR122" s="95"/>
      <c r="WFS122" s="95"/>
      <c r="WFT122" s="95"/>
      <c r="WFU122" s="95"/>
      <c r="WFV122" s="95"/>
      <c r="WFW122" s="95"/>
      <c r="WFX122" s="95"/>
      <c r="WFY122" s="95"/>
      <c r="WFZ122" s="95"/>
      <c r="WGA122" s="95"/>
      <c r="WGB122" s="95"/>
      <c r="WGC122" s="95"/>
      <c r="WGD122" s="95"/>
      <c r="WGE122" s="95"/>
      <c r="WGF122" s="95"/>
      <c r="WGG122" s="95"/>
      <c r="WGH122" s="95"/>
      <c r="WGI122" s="95"/>
      <c r="WGJ122" s="95"/>
      <c r="WGK122" s="95"/>
      <c r="WGL122" s="95"/>
      <c r="WGM122" s="95"/>
      <c r="WGN122" s="95"/>
      <c r="WGO122" s="95"/>
      <c r="WGP122" s="95"/>
      <c r="WGQ122" s="95"/>
      <c r="WGR122" s="95"/>
      <c r="WGS122" s="95"/>
      <c r="WGT122" s="95"/>
      <c r="WGU122" s="95"/>
      <c r="WGV122" s="95"/>
      <c r="WGW122" s="95"/>
      <c r="WGX122" s="95"/>
      <c r="WGY122" s="95"/>
      <c r="WGZ122" s="95"/>
      <c r="WHA122" s="95"/>
      <c r="WHB122" s="95"/>
      <c r="WHC122" s="95"/>
      <c r="WHD122" s="95"/>
      <c r="WHE122" s="95"/>
      <c r="WHF122" s="95"/>
      <c r="WHG122" s="95"/>
      <c r="WHH122" s="95"/>
      <c r="WHI122" s="95"/>
      <c r="WHJ122" s="95"/>
      <c r="WHK122" s="95"/>
      <c r="WHL122" s="95"/>
      <c r="WHM122" s="95"/>
      <c r="WHN122" s="95"/>
      <c r="WHO122" s="95"/>
      <c r="WHP122" s="95"/>
      <c r="WHQ122" s="95"/>
      <c r="WHR122" s="95"/>
      <c r="WHS122" s="95"/>
      <c r="WHT122" s="95"/>
      <c r="WHU122" s="95"/>
      <c r="WHV122" s="95"/>
      <c r="WHW122" s="95"/>
      <c r="WHX122" s="95"/>
      <c r="WHY122" s="95"/>
      <c r="WHZ122" s="95"/>
      <c r="WIA122" s="95"/>
      <c r="WIB122" s="95"/>
      <c r="WIC122" s="95"/>
      <c r="WID122" s="95"/>
      <c r="WIE122" s="95"/>
      <c r="WIF122" s="95"/>
      <c r="WIG122" s="95"/>
      <c r="WIH122" s="95"/>
      <c r="WII122" s="95"/>
      <c r="WIJ122" s="95"/>
      <c r="WIK122" s="95"/>
      <c r="WIL122" s="95"/>
      <c r="WIM122" s="95"/>
      <c r="WIN122" s="95"/>
      <c r="WIO122" s="95"/>
      <c r="WIP122" s="95"/>
      <c r="WIQ122" s="95"/>
      <c r="WIR122" s="95"/>
      <c r="WIS122" s="95"/>
      <c r="WIT122" s="95"/>
      <c r="WIU122" s="95"/>
      <c r="WIV122" s="95"/>
      <c r="WIW122" s="95"/>
      <c r="WIX122" s="95"/>
      <c r="WIY122" s="95"/>
      <c r="WIZ122" s="95"/>
      <c r="WJA122" s="95"/>
      <c r="WJB122" s="95"/>
      <c r="WJC122" s="95"/>
      <c r="WJD122" s="95"/>
      <c r="WJE122" s="95"/>
      <c r="WJF122" s="95"/>
      <c r="WJG122" s="95"/>
      <c r="WJH122" s="95"/>
      <c r="WJI122" s="95"/>
      <c r="WJJ122" s="95"/>
      <c r="WJK122" s="95"/>
      <c r="WJL122" s="95"/>
      <c r="WJM122" s="95"/>
      <c r="WJN122" s="95"/>
      <c r="WJO122" s="95"/>
      <c r="WJP122" s="95"/>
      <c r="WJQ122" s="95"/>
      <c r="WJR122" s="95"/>
      <c r="WJS122" s="95"/>
      <c r="WJT122" s="95"/>
      <c r="WJU122" s="95"/>
      <c r="WJV122" s="95"/>
      <c r="WJW122" s="95"/>
      <c r="WJX122" s="95"/>
      <c r="WJY122" s="95"/>
      <c r="WJZ122" s="95"/>
      <c r="WKA122" s="95"/>
      <c r="WKB122" s="95"/>
      <c r="WKC122" s="95"/>
      <c r="WKD122" s="95"/>
      <c r="WKE122" s="95"/>
      <c r="WKF122" s="95"/>
      <c r="WKG122" s="95"/>
      <c r="WKH122" s="95"/>
      <c r="WKI122" s="95"/>
      <c r="WKJ122" s="95"/>
      <c r="WKK122" s="95"/>
      <c r="WKL122" s="95"/>
      <c r="WKM122" s="95"/>
      <c r="WKN122" s="95"/>
      <c r="WKO122" s="95"/>
      <c r="WKP122" s="95"/>
      <c r="WKQ122" s="95"/>
      <c r="WKR122" s="95"/>
      <c r="WKS122" s="95"/>
      <c r="WKT122" s="95"/>
      <c r="WKU122" s="95"/>
      <c r="WKV122" s="95"/>
      <c r="WKW122" s="95"/>
      <c r="WKX122" s="95"/>
      <c r="WKY122" s="95"/>
      <c r="WKZ122" s="95"/>
      <c r="WLA122" s="95"/>
      <c r="WLB122" s="95"/>
      <c r="WLC122" s="95"/>
      <c r="WLD122" s="95"/>
      <c r="WLE122" s="95"/>
      <c r="WLF122" s="95"/>
      <c r="WLG122" s="95"/>
      <c r="WLH122" s="95"/>
      <c r="WLI122" s="95"/>
      <c r="WLJ122" s="95"/>
      <c r="WLK122" s="95"/>
      <c r="WLL122" s="95"/>
      <c r="WLM122" s="95"/>
      <c r="WLN122" s="95"/>
      <c r="WLO122" s="95"/>
      <c r="WLP122" s="95"/>
      <c r="WLQ122" s="95"/>
      <c r="WLR122" s="95"/>
      <c r="WLS122" s="95"/>
      <c r="WLT122" s="95"/>
      <c r="WLU122" s="95"/>
      <c r="WLV122" s="95"/>
      <c r="WLW122" s="95"/>
      <c r="WLX122" s="95"/>
      <c r="WLY122" s="95"/>
      <c r="WLZ122" s="95"/>
      <c r="WMA122" s="95"/>
      <c r="WMB122" s="95"/>
      <c r="WMC122" s="95"/>
      <c r="WMD122" s="95"/>
      <c r="WME122" s="95"/>
      <c r="WMF122" s="95"/>
      <c r="WMG122" s="95"/>
      <c r="WMH122" s="95"/>
      <c r="WMI122" s="95"/>
      <c r="WMJ122" s="95"/>
      <c r="WMK122" s="95"/>
      <c r="WML122" s="95"/>
      <c r="WMM122" s="95"/>
      <c r="WMN122" s="95"/>
      <c r="WMO122" s="95"/>
      <c r="WMP122" s="95"/>
      <c r="WMQ122" s="95"/>
      <c r="WMR122" s="95"/>
      <c r="WMS122" s="95"/>
      <c r="WMT122" s="95"/>
      <c r="WMU122" s="95"/>
      <c r="WMV122" s="95"/>
      <c r="WMW122" s="95"/>
      <c r="WMX122" s="95"/>
      <c r="WMY122" s="95"/>
      <c r="WMZ122" s="95"/>
      <c r="WNA122" s="95"/>
      <c r="WNB122" s="95"/>
      <c r="WNC122" s="95"/>
      <c r="WND122" s="95"/>
      <c r="WNE122" s="95"/>
      <c r="WNF122" s="95"/>
      <c r="WNG122" s="95"/>
      <c r="WNH122" s="95"/>
      <c r="WNI122" s="95"/>
      <c r="WNJ122" s="95"/>
      <c r="WNK122" s="95"/>
      <c r="WNL122" s="95"/>
      <c r="WNM122" s="95"/>
      <c r="WNN122" s="95"/>
      <c r="WNO122" s="95"/>
      <c r="WNP122" s="95"/>
      <c r="WNQ122" s="95"/>
      <c r="WNR122" s="95"/>
      <c r="WNS122" s="95"/>
      <c r="WNT122" s="95"/>
      <c r="WNU122" s="95"/>
      <c r="WNV122" s="95"/>
      <c r="WNW122" s="95"/>
      <c r="WNX122" s="95"/>
      <c r="WNY122" s="95"/>
      <c r="WNZ122" s="95"/>
      <c r="WOA122" s="95"/>
      <c r="WOB122" s="95"/>
      <c r="WOC122" s="95"/>
      <c r="WOD122" s="95"/>
      <c r="WOE122" s="95"/>
      <c r="WOF122" s="95"/>
      <c r="WOG122" s="95"/>
      <c r="WOH122" s="95"/>
      <c r="WOI122" s="95"/>
      <c r="WOJ122" s="95"/>
      <c r="WOK122" s="95"/>
      <c r="WOL122" s="95"/>
      <c r="WOM122" s="95"/>
      <c r="WON122" s="95"/>
      <c r="WOO122" s="95"/>
      <c r="WOP122" s="95"/>
      <c r="WOQ122" s="95"/>
      <c r="WOR122" s="95"/>
      <c r="WOS122" s="95"/>
      <c r="WOT122" s="95"/>
      <c r="WOU122" s="95"/>
      <c r="WOV122" s="95"/>
      <c r="WOW122" s="95"/>
      <c r="WOX122" s="95"/>
      <c r="WOY122" s="95"/>
      <c r="WOZ122" s="95"/>
      <c r="WPA122" s="95"/>
      <c r="WPB122" s="95"/>
      <c r="WPC122" s="95"/>
      <c r="WPD122" s="95"/>
      <c r="WPE122" s="95"/>
      <c r="WPF122" s="95"/>
      <c r="WPG122" s="95"/>
      <c r="WPH122" s="95"/>
      <c r="WPI122" s="95"/>
      <c r="WPJ122" s="95"/>
      <c r="WPK122" s="95"/>
      <c r="WPL122" s="95"/>
      <c r="WPM122" s="95"/>
      <c r="WPN122" s="95"/>
      <c r="WPO122" s="95"/>
      <c r="WPP122" s="95"/>
      <c r="WPQ122" s="95"/>
      <c r="WPR122" s="95"/>
      <c r="WPS122" s="95"/>
      <c r="WPT122" s="95"/>
      <c r="WPU122" s="95"/>
      <c r="WPV122" s="95"/>
      <c r="WPW122" s="95"/>
      <c r="WPX122" s="95"/>
      <c r="WPY122" s="95"/>
      <c r="WPZ122" s="95"/>
      <c r="WQA122" s="95"/>
      <c r="WQB122" s="95"/>
      <c r="WQC122" s="95"/>
      <c r="WQD122" s="95"/>
      <c r="WQE122" s="95"/>
      <c r="WQF122" s="95"/>
      <c r="WQG122" s="95"/>
      <c r="WQH122" s="95"/>
      <c r="WQI122" s="95"/>
      <c r="WQJ122" s="95"/>
      <c r="WQK122" s="95"/>
      <c r="WQL122" s="95"/>
      <c r="WQM122" s="95"/>
      <c r="WQN122" s="95"/>
      <c r="WQO122" s="95"/>
      <c r="WQP122" s="95"/>
      <c r="WQQ122" s="95"/>
      <c r="WQR122" s="95"/>
      <c r="WQS122" s="95"/>
      <c r="WQT122" s="95"/>
      <c r="WQU122" s="95"/>
      <c r="WQV122" s="95"/>
      <c r="WQW122" s="95"/>
      <c r="WQX122" s="95"/>
      <c r="WQY122" s="95"/>
      <c r="WQZ122" s="95"/>
      <c r="WRA122" s="95"/>
      <c r="WRB122" s="95"/>
      <c r="WRC122" s="95"/>
      <c r="WRD122" s="95"/>
      <c r="WRE122" s="95"/>
      <c r="WRF122" s="95"/>
      <c r="WRG122" s="95"/>
      <c r="WRH122" s="95"/>
      <c r="WRI122" s="95"/>
      <c r="WRJ122" s="95"/>
      <c r="WRK122" s="95"/>
      <c r="WRL122" s="95"/>
      <c r="WRM122" s="95"/>
      <c r="WRN122" s="95"/>
      <c r="WRO122" s="95"/>
      <c r="WRP122" s="95"/>
      <c r="WRQ122" s="95"/>
      <c r="WRR122" s="95"/>
      <c r="WRS122" s="95"/>
      <c r="WRT122" s="95"/>
      <c r="WRU122" s="95"/>
      <c r="WRV122" s="95"/>
      <c r="WRW122" s="95"/>
      <c r="WRX122" s="95"/>
      <c r="WRY122" s="95"/>
      <c r="WRZ122" s="95"/>
      <c r="WSA122" s="95"/>
      <c r="WSB122" s="95"/>
      <c r="WSC122" s="95"/>
      <c r="WSD122" s="95"/>
      <c r="WSE122" s="95"/>
      <c r="WSF122" s="95"/>
      <c r="WSG122" s="95"/>
      <c r="WSH122" s="95"/>
      <c r="WSI122" s="95"/>
      <c r="WSJ122" s="95"/>
      <c r="WSK122" s="95"/>
      <c r="WSL122" s="95"/>
      <c r="WSM122" s="95"/>
      <c r="WSN122" s="95"/>
      <c r="WSO122" s="95"/>
      <c r="WSP122" s="95"/>
      <c r="WSQ122" s="95"/>
      <c r="WSR122" s="95"/>
      <c r="WSS122" s="95"/>
      <c r="WST122" s="95"/>
      <c r="WSU122" s="95"/>
      <c r="WSV122" s="95"/>
      <c r="WSW122" s="95"/>
      <c r="WSX122" s="95"/>
      <c r="WSY122" s="95"/>
      <c r="WSZ122" s="95"/>
      <c r="WTA122" s="95"/>
      <c r="WTB122" s="95"/>
      <c r="WTC122" s="95"/>
      <c r="WTD122" s="95"/>
      <c r="WTE122" s="95"/>
      <c r="WTF122" s="95"/>
      <c r="WTG122" s="95"/>
      <c r="WTH122" s="95"/>
      <c r="WTI122" s="95"/>
      <c r="WTJ122" s="95"/>
      <c r="WTK122" s="95"/>
      <c r="WTL122" s="95"/>
      <c r="WTM122" s="95"/>
      <c r="WTN122" s="95"/>
      <c r="WTO122" s="95"/>
      <c r="WTP122" s="95"/>
      <c r="WTQ122" s="95"/>
      <c r="WTR122" s="95"/>
      <c r="WTS122" s="95"/>
      <c r="WTT122" s="95"/>
      <c r="WTU122" s="95"/>
      <c r="WTV122" s="95"/>
      <c r="WTW122" s="95"/>
      <c r="WTX122" s="95"/>
      <c r="WTY122" s="95"/>
      <c r="WTZ122" s="95"/>
      <c r="WUA122" s="95"/>
      <c r="WUB122" s="95"/>
      <c r="WUC122" s="95"/>
      <c r="WUD122" s="95"/>
      <c r="WUE122" s="95"/>
      <c r="WUF122" s="95"/>
      <c r="WUG122" s="95"/>
      <c r="WUH122" s="95"/>
      <c r="WUI122" s="95"/>
      <c r="WUJ122" s="95"/>
      <c r="WUK122" s="95"/>
      <c r="WUL122" s="95"/>
      <c r="WUM122" s="95"/>
      <c r="WUN122" s="95"/>
      <c r="WUO122" s="95"/>
      <c r="WUP122" s="95"/>
      <c r="WUQ122" s="95"/>
      <c r="WUR122" s="95"/>
      <c r="WUS122" s="95"/>
      <c r="WUT122" s="95"/>
      <c r="WUU122" s="95"/>
      <c r="WUV122" s="95"/>
      <c r="WUW122" s="95"/>
      <c r="WUX122" s="95"/>
      <c r="WUY122" s="95"/>
      <c r="WUZ122" s="95"/>
      <c r="WVA122" s="95"/>
      <c r="WVB122" s="95"/>
      <c r="WVC122" s="95"/>
      <c r="WVD122" s="95"/>
      <c r="WVE122" s="95"/>
      <c r="WVF122" s="95"/>
      <c r="WVG122" s="95"/>
      <c r="WVH122" s="95"/>
      <c r="WVI122" s="95"/>
      <c r="WVJ122" s="95"/>
      <c r="WVK122" s="95"/>
      <c r="WVL122" s="95"/>
      <c r="WVM122" s="95"/>
      <c r="WVN122" s="95"/>
      <c r="WVO122" s="95"/>
      <c r="WVP122" s="95"/>
      <c r="WVQ122" s="95"/>
      <c r="WVR122" s="95"/>
      <c r="WVS122" s="95"/>
      <c r="WVT122" s="95"/>
      <c r="WVU122" s="95"/>
      <c r="WVV122" s="95"/>
      <c r="WVW122" s="95"/>
      <c r="WVX122" s="95"/>
      <c r="WVY122" s="95"/>
      <c r="WVZ122" s="95"/>
      <c r="WWA122" s="95"/>
      <c r="WWB122" s="95"/>
      <c r="WWC122" s="95"/>
      <c r="WWD122" s="95"/>
      <c r="WWE122" s="95"/>
      <c r="WWF122" s="95"/>
      <c r="WWG122" s="95"/>
      <c r="WWH122" s="95"/>
      <c r="WWI122" s="95"/>
      <c r="WWJ122" s="95"/>
      <c r="WWK122" s="95"/>
      <c r="WWL122" s="95"/>
      <c r="WWM122" s="95"/>
      <c r="WWN122" s="95"/>
      <c r="WWO122" s="95"/>
      <c r="WWP122" s="95"/>
      <c r="WWQ122" s="95"/>
      <c r="WWR122" s="95"/>
      <c r="WWS122" s="95"/>
      <c r="WWT122" s="95"/>
      <c r="WWU122" s="95"/>
      <c r="WWV122" s="95"/>
      <c r="WWW122" s="95"/>
      <c r="WWX122" s="95"/>
      <c r="WWY122" s="95"/>
      <c r="WWZ122" s="95"/>
      <c r="WXA122" s="95"/>
      <c r="WXB122" s="95"/>
      <c r="WXC122" s="95"/>
      <c r="WXD122" s="95"/>
      <c r="WXE122" s="95"/>
      <c r="WXF122" s="95"/>
      <c r="WXG122" s="95"/>
      <c r="WXH122" s="95"/>
      <c r="WXI122" s="95"/>
      <c r="WXJ122" s="95"/>
      <c r="WXK122" s="95"/>
      <c r="WXL122" s="95"/>
      <c r="WXM122" s="95"/>
      <c r="WXN122" s="95"/>
      <c r="WXO122" s="95"/>
      <c r="WXP122" s="95"/>
      <c r="WXQ122" s="95"/>
      <c r="WXR122" s="95"/>
      <c r="WXS122" s="95"/>
      <c r="WXT122" s="95"/>
      <c r="WXU122" s="95"/>
      <c r="WXV122" s="95"/>
      <c r="WXW122" s="95"/>
      <c r="WXX122" s="95"/>
      <c r="WXY122" s="95"/>
      <c r="WXZ122" s="95"/>
      <c r="WYA122" s="95"/>
      <c r="WYB122" s="95"/>
      <c r="WYC122" s="95"/>
      <c r="WYD122" s="95"/>
      <c r="WYE122" s="95"/>
      <c r="WYF122" s="95"/>
      <c r="WYG122" s="95"/>
      <c r="WYH122" s="95"/>
      <c r="WYI122" s="95"/>
      <c r="WYJ122" s="95"/>
      <c r="WYK122" s="95"/>
      <c r="WYL122" s="95"/>
      <c r="WYM122" s="95"/>
      <c r="WYN122" s="95"/>
      <c r="WYO122" s="95"/>
      <c r="WYP122" s="95"/>
      <c r="WYQ122" s="95"/>
      <c r="WYR122" s="95"/>
      <c r="WYS122" s="95"/>
      <c r="WYT122" s="95"/>
      <c r="WYU122" s="95"/>
      <c r="WYV122" s="95"/>
      <c r="WYW122" s="95"/>
      <c r="WYX122" s="95"/>
      <c r="WYY122" s="95"/>
      <c r="WYZ122" s="95"/>
      <c r="WZA122" s="95"/>
      <c r="WZB122" s="95"/>
      <c r="WZC122" s="95"/>
      <c r="WZD122" s="95"/>
      <c r="WZE122" s="95"/>
      <c r="WZF122" s="95"/>
      <c r="WZG122" s="95"/>
      <c r="WZH122" s="95"/>
      <c r="WZI122" s="95"/>
      <c r="WZJ122" s="95"/>
      <c r="WZK122" s="95"/>
      <c r="WZL122" s="95"/>
      <c r="WZM122" s="95"/>
      <c r="WZN122" s="95"/>
      <c r="WZO122" s="95"/>
      <c r="WZP122" s="95"/>
      <c r="WZQ122" s="95"/>
      <c r="WZR122" s="95"/>
      <c r="WZS122" s="95"/>
      <c r="WZT122" s="95"/>
      <c r="WZU122" s="95"/>
      <c r="WZV122" s="95"/>
      <c r="WZW122" s="95"/>
      <c r="WZX122" s="95"/>
      <c r="WZY122" s="95"/>
      <c r="WZZ122" s="95"/>
      <c r="XAA122" s="95"/>
      <c r="XAB122" s="95"/>
      <c r="XAC122" s="95"/>
      <c r="XAD122" s="95"/>
      <c r="XAE122" s="95"/>
      <c r="XAF122" s="95"/>
      <c r="XAG122" s="95"/>
      <c r="XAH122" s="95"/>
      <c r="XAI122" s="95"/>
      <c r="XAJ122" s="95"/>
      <c r="XAK122" s="95"/>
      <c r="XAL122" s="95"/>
      <c r="XAM122" s="95"/>
      <c r="XAN122" s="95"/>
      <c r="XAO122" s="95"/>
      <c r="XAP122" s="95"/>
      <c r="XAQ122" s="95"/>
      <c r="XAR122" s="95"/>
      <c r="XAS122" s="95"/>
      <c r="XAT122" s="95"/>
      <c r="XAU122" s="95"/>
      <c r="XAV122" s="95"/>
      <c r="XAW122" s="95"/>
      <c r="XAX122" s="95"/>
      <c r="XAY122" s="95"/>
      <c r="XAZ122" s="95"/>
      <c r="XBA122" s="95"/>
      <c r="XBB122" s="95"/>
      <c r="XBC122" s="95"/>
      <c r="XBD122" s="95"/>
      <c r="XBE122" s="95"/>
      <c r="XBF122" s="95"/>
      <c r="XBG122" s="95"/>
      <c r="XBH122" s="95"/>
      <c r="XBI122" s="95"/>
      <c r="XBJ122" s="95"/>
      <c r="XBK122" s="95"/>
      <c r="XBL122" s="95"/>
      <c r="XBM122" s="95"/>
      <c r="XBN122" s="95"/>
      <c r="XBO122" s="95"/>
      <c r="XBP122" s="95"/>
      <c r="XBQ122" s="95"/>
      <c r="XBR122" s="95"/>
      <c r="XBS122" s="95"/>
      <c r="XBT122" s="95"/>
      <c r="XBU122" s="95"/>
      <c r="XBV122" s="95"/>
      <c r="XBW122" s="95"/>
      <c r="XBX122" s="95"/>
      <c r="XBY122" s="95"/>
      <c r="XBZ122" s="95"/>
      <c r="XCA122" s="95"/>
      <c r="XCB122" s="95"/>
      <c r="XCC122" s="95"/>
      <c r="XCD122" s="95"/>
      <c r="XCE122" s="95"/>
      <c r="XCF122" s="95"/>
      <c r="XCG122" s="95"/>
      <c r="XCH122" s="95"/>
      <c r="XCI122" s="95"/>
      <c r="XCJ122" s="95"/>
      <c r="XCK122" s="95"/>
      <c r="XCL122" s="95"/>
      <c r="XCM122" s="95"/>
      <c r="XCN122" s="95"/>
      <c r="XCO122" s="95"/>
      <c r="XCP122" s="95"/>
      <c r="XCQ122" s="95"/>
      <c r="XCR122" s="95"/>
      <c r="XCS122" s="95"/>
      <c r="XCT122" s="95"/>
      <c r="XCU122" s="95"/>
      <c r="XCV122" s="95"/>
      <c r="XCW122" s="95"/>
      <c r="XCX122" s="95"/>
      <c r="XCY122" s="95"/>
      <c r="XCZ122" s="95"/>
      <c r="XDA122" s="95"/>
      <c r="XDB122" s="95"/>
      <c r="XDC122" s="95"/>
      <c r="XDD122" s="95"/>
      <c r="XDE122" s="95"/>
      <c r="XDF122" s="95"/>
      <c r="XDG122" s="95"/>
      <c r="XDH122" s="95"/>
      <c r="XDI122" s="95"/>
      <c r="XDJ122" s="95"/>
      <c r="XDK122" s="95"/>
      <c r="XDL122" s="95"/>
      <c r="XDM122" s="95"/>
      <c r="XDN122" s="95"/>
      <c r="XDO122" s="95"/>
      <c r="XDP122" s="95"/>
      <c r="XDQ122" s="95"/>
      <c r="XDR122" s="95"/>
      <c r="XDS122" s="95"/>
      <c r="XDT122" s="95"/>
      <c r="XDU122" s="95"/>
      <c r="XDV122" s="95"/>
      <c r="XDW122" s="95"/>
      <c r="XDX122" s="95"/>
      <c r="XDY122" s="95"/>
      <c r="XDZ122" s="95"/>
      <c r="XEA122" s="95"/>
      <c r="XEB122" s="95"/>
      <c r="XEC122" s="95"/>
      <c r="XED122" s="95"/>
      <c r="XEE122" s="95"/>
      <c r="XEF122" s="95"/>
      <c r="XEG122" s="95"/>
      <c r="XEH122" s="95"/>
      <c r="XEI122" s="95"/>
      <c r="XEJ122" s="95"/>
      <c r="XEK122" s="95"/>
      <c r="XEL122" s="95"/>
      <c r="XEM122" s="95"/>
      <c r="XEN122" s="95"/>
      <c r="XEO122" s="95"/>
      <c r="XEP122" s="95"/>
      <c r="XEQ122" s="95"/>
      <c r="XER122" s="95"/>
      <c r="XES122" s="95"/>
      <c r="XET122" s="95"/>
      <c r="XEU122" s="95"/>
      <c r="XEV122" s="95"/>
      <c r="XEW122" s="95"/>
      <c r="XEX122" s="95"/>
      <c r="XEY122" s="95"/>
      <c r="XEZ122" s="95"/>
      <c r="XFA122" s="95"/>
      <c r="XFB122" s="95"/>
      <c r="XFC122" s="95"/>
      <c r="XFD122" s="95"/>
    </row>
    <row r="123" spans="1:16384" ht="13.5" customHeight="1" x14ac:dyDescent="0.2">
      <c r="A123" s="85"/>
      <c r="B123" s="69" t="str">
        <f t="shared" ca="1" si="2"/>
        <v/>
      </c>
      <c r="C123" s="81"/>
      <c r="D123" s="81"/>
      <c r="E123" s="71"/>
      <c r="F123" s="70">
        <f t="shared" ca="1" si="3"/>
        <v>0</v>
      </c>
      <c r="G123" s="4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95"/>
      <c r="CN123" s="95"/>
      <c r="CO123" s="95"/>
      <c r="CP123" s="95"/>
      <c r="CQ123" s="95"/>
      <c r="CR123" s="95"/>
      <c r="CS123" s="95"/>
      <c r="CT123" s="95"/>
      <c r="CU123" s="95"/>
      <c r="CV123" s="95"/>
      <c r="CW123" s="95"/>
      <c r="CX123" s="95"/>
      <c r="CY123" s="95"/>
      <c r="CZ123" s="95"/>
      <c r="DA123" s="95"/>
      <c r="DB123" s="95"/>
      <c r="DC123" s="95"/>
      <c r="DD123" s="95"/>
      <c r="DE123" s="95"/>
      <c r="DF123" s="95"/>
      <c r="DG123" s="95"/>
      <c r="DH123" s="95"/>
      <c r="DI123" s="95"/>
      <c r="DJ123" s="95"/>
      <c r="DK123" s="95"/>
      <c r="DL123" s="95"/>
      <c r="DM123" s="95"/>
      <c r="DN123" s="95"/>
      <c r="DO123" s="95"/>
      <c r="DP123" s="95"/>
      <c r="DQ123" s="95"/>
      <c r="DR123" s="95"/>
      <c r="DS123" s="95"/>
      <c r="DT123" s="95"/>
      <c r="DU123" s="95"/>
      <c r="DV123" s="95"/>
      <c r="DW123" s="95"/>
      <c r="DX123" s="95"/>
      <c r="DY123" s="95"/>
      <c r="DZ123" s="95"/>
      <c r="EA123" s="95"/>
      <c r="EB123" s="95"/>
      <c r="EC123" s="95"/>
      <c r="ED123" s="95"/>
      <c r="EE123" s="95"/>
      <c r="EF123" s="95"/>
      <c r="EG123" s="95"/>
      <c r="EH123" s="95"/>
      <c r="EI123" s="95"/>
      <c r="EJ123" s="95"/>
      <c r="EK123" s="95"/>
      <c r="EL123" s="95"/>
      <c r="EM123" s="95"/>
      <c r="EN123" s="95"/>
      <c r="EO123" s="95"/>
      <c r="EP123" s="95"/>
      <c r="EQ123" s="95"/>
      <c r="ER123" s="95"/>
      <c r="ES123" s="95"/>
      <c r="ET123" s="95"/>
      <c r="EU123" s="95"/>
      <c r="EV123" s="95"/>
      <c r="EW123" s="95"/>
      <c r="EX123" s="95"/>
      <c r="EY123" s="95"/>
      <c r="EZ123" s="95"/>
      <c r="FA123" s="95"/>
      <c r="FB123" s="95"/>
      <c r="FC123" s="95"/>
      <c r="FD123" s="95"/>
      <c r="FE123" s="95"/>
      <c r="FF123" s="95"/>
      <c r="FG123" s="95"/>
      <c r="FH123" s="95"/>
      <c r="FI123" s="95"/>
      <c r="FJ123" s="95"/>
      <c r="FK123" s="95"/>
      <c r="FL123" s="95"/>
      <c r="FM123" s="95"/>
      <c r="FN123" s="95"/>
      <c r="FO123" s="95"/>
      <c r="FP123" s="95"/>
      <c r="FQ123" s="95"/>
      <c r="FR123" s="95"/>
      <c r="FS123" s="95"/>
      <c r="FT123" s="95"/>
      <c r="FU123" s="95"/>
      <c r="FV123" s="95"/>
      <c r="FW123" s="95"/>
      <c r="FX123" s="95"/>
      <c r="FY123" s="95"/>
      <c r="FZ123" s="95"/>
      <c r="GA123" s="95"/>
      <c r="GB123" s="95"/>
      <c r="GC123" s="95"/>
      <c r="GD123" s="95"/>
      <c r="GE123" s="95"/>
      <c r="GF123" s="95"/>
      <c r="GG123" s="95"/>
      <c r="GH123" s="95"/>
      <c r="GI123" s="95"/>
      <c r="GJ123" s="95"/>
      <c r="GK123" s="95"/>
      <c r="GL123" s="95"/>
      <c r="GM123" s="95"/>
      <c r="GN123" s="95"/>
      <c r="GO123" s="95"/>
      <c r="GP123" s="95"/>
      <c r="GQ123" s="95"/>
      <c r="GR123" s="95"/>
      <c r="GS123" s="95"/>
      <c r="GT123" s="95"/>
      <c r="GU123" s="95"/>
      <c r="GV123" s="95"/>
      <c r="GW123" s="95"/>
      <c r="GX123" s="95"/>
      <c r="GY123" s="95"/>
      <c r="GZ123" s="95"/>
      <c r="HA123" s="95"/>
      <c r="HB123" s="95"/>
      <c r="HC123" s="95"/>
      <c r="HD123" s="95"/>
      <c r="HE123" s="95"/>
      <c r="HF123" s="95"/>
      <c r="HG123" s="95"/>
      <c r="HH123" s="95"/>
      <c r="HI123" s="95"/>
      <c r="HJ123" s="95"/>
      <c r="HK123" s="95"/>
      <c r="HL123" s="95"/>
      <c r="HM123" s="95"/>
      <c r="HN123" s="95"/>
      <c r="HO123" s="95"/>
      <c r="HP123" s="95"/>
      <c r="HQ123" s="95"/>
      <c r="HR123" s="95"/>
      <c r="HS123" s="95"/>
      <c r="HT123" s="95"/>
      <c r="HU123" s="95"/>
      <c r="HV123" s="95"/>
      <c r="HW123" s="95"/>
      <c r="HX123" s="95"/>
      <c r="HY123" s="95"/>
      <c r="HZ123" s="95"/>
      <c r="IA123" s="95"/>
      <c r="IB123" s="95"/>
      <c r="IC123" s="95"/>
      <c r="ID123" s="95"/>
      <c r="IE123" s="95"/>
      <c r="IF123" s="95"/>
      <c r="IG123" s="95"/>
      <c r="IH123" s="95"/>
      <c r="II123" s="95"/>
      <c r="IJ123" s="95"/>
      <c r="IK123" s="95"/>
      <c r="IL123" s="95"/>
      <c r="IM123" s="95"/>
      <c r="IN123" s="95"/>
      <c r="IO123" s="95"/>
      <c r="IP123" s="95"/>
      <c r="IQ123" s="95"/>
      <c r="IR123" s="95"/>
      <c r="IS123" s="95"/>
      <c r="IT123" s="95"/>
      <c r="IU123" s="95"/>
      <c r="IV123" s="95"/>
      <c r="IW123" s="95"/>
      <c r="IX123" s="95"/>
      <c r="IY123" s="95"/>
      <c r="IZ123" s="95"/>
      <c r="JA123" s="95"/>
      <c r="JB123" s="95"/>
      <c r="JC123" s="95"/>
      <c r="JD123" s="95"/>
      <c r="JE123" s="95"/>
      <c r="JF123" s="95"/>
      <c r="JG123" s="95"/>
      <c r="JH123" s="95"/>
      <c r="JI123" s="95"/>
      <c r="JJ123" s="95"/>
      <c r="JK123" s="95"/>
      <c r="JL123" s="95"/>
      <c r="JM123" s="95"/>
      <c r="JN123" s="95"/>
      <c r="JO123" s="95"/>
      <c r="JP123" s="95"/>
      <c r="JQ123" s="95"/>
      <c r="JR123" s="95"/>
      <c r="JS123" s="95"/>
      <c r="JT123" s="95"/>
      <c r="JU123" s="95"/>
      <c r="JV123" s="95"/>
      <c r="JW123" s="95"/>
      <c r="JX123" s="95"/>
      <c r="JY123" s="95"/>
      <c r="JZ123" s="95"/>
      <c r="KA123" s="95"/>
      <c r="KB123" s="95"/>
      <c r="KC123" s="95"/>
      <c r="KD123" s="95"/>
      <c r="KE123" s="95"/>
      <c r="KF123" s="95"/>
      <c r="KG123" s="95"/>
      <c r="KH123" s="95"/>
      <c r="KI123" s="95"/>
      <c r="KJ123" s="95"/>
      <c r="KK123" s="95"/>
      <c r="KL123" s="95"/>
      <c r="KM123" s="95"/>
      <c r="KN123" s="95"/>
      <c r="KO123" s="95"/>
      <c r="KP123" s="95"/>
      <c r="KQ123" s="95"/>
      <c r="KR123" s="95"/>
      <c r="KS123" s="95"/>
      <c r="KT123" s="95"/>
      <c r="KU123" s="95"/>
      <c r="KV123" s="95"/>
      <c r="KW123" s="95"/>
      <c r="KX123" s="95"/>
      <c r="KY123" s="95"/>
      <c r="KZ123" s="95"/>
      <c r="LA123" s="95"/>
      <c r="LB123" s="95"/>
      <c r="LC123" s="95"/>
      <c r="LD123" s="95"/>
      <c r="LE123" s="95"/>
      <c r="LF123" s="95"/>
      <c r="LG123" s="95"/>
      <c r="LH123" s="95"/>
      <c r="LI123" s="95"/>
      <c r="LJ123" s="95"/>
      <c r="LK123" s="95"/>
      <c r="LL123" s="95"/>
      <c r="LM123" s="95"/>
      <c r="LN123" s="95"/>
      <c r="LO123" s="95"/>
      <c r="LP123" s="95"/>
      <c r="LQ123" s="95"/>
      <c r="LR123" s="95"/>
      <c r="LS123" s="95"/>
      <c r="LT123" s="95"/>
      <c r="LU123" s="95"/>
      <c r="LV123" s="95"/>
      <c r="LW123" s="95"/>
      <c r="LX123" s="95"/>
      <c r="LY123" s="95"/>
      <c r="LZ123" s="95"/>
      <c r="MA123" s="95"/>
      <c r="MB123" s="95"/>
      <c r="MC123" s="95"/>
      <c r="MD123" s="95"/>
      <c r="ME123" s="95"/>
      <c r="MF123" s="95"/>
      <c r="MG123" s="95"/>
      <c r="MH123" s="95"/>
      <c r="MI123" s="95"/>
      <c r="MJ123" s="95"/>
      <c r="MK123" s="95"/>
      <c r="ML123" s="95"/>
      <c r="MM123" s="95"/>
      <c r="MN123" s="95"/>
      <c r="MO123" s="95"/>
      <c r="MP123" s="95"/>
      <c r="MQ123" s="95"/>
      <c r="MR123" s="95"/>
      <c r="MS123" s="95"/>
      <c r="MT123" s="95"/>
      <c r="MU123" s="95"/>
      <c r="MV123" s="95"/>
      <c r="MW123" s="95"/>
      <c r="MX123" s="95"/>
      <c r="MY123" s="95"/>
      <c r="MZ123" s="95"/>
      <c r="NA123" s="95"/>
      <c r="NB123" s="95"/>
      <c r="NC123" s="95"/>
      <c r="ND123" s="95"/>
      <c r="NE123" s="95"/>
      <c r="NF123" s="95"/>
      <c r="NG123" s="95"/>
      <c r="NH123" s="95"/>
      <c r="NI123" s="95"/>
      <c r="NJ123" s="95"/>
      <c r="NK123" s="95"/>
      <c r="NL123" s="95"/>
      <c r="NM123" s="95"/>
      <c r="NN123" s="95"/>
      <c r="NO123" s="95"/>
      <c r="NP123" s="95"/>
      <c r="NQ123" s="95"/>
      <c r="NR123" s="95"/>
      <c r="NS123" s="95"/>
      <c r="NT123" s="95"/>
      <c r="NU123" s="95"/>
      <c r="NV123" s="95"/>
      <c r="NW123" s="95"/>
      <c r="NX123" s="95"/>
      <c r="NY123" s="95"/>
      <c r="NZ123" s="95"/>
      <c r="OA123" s="95"/>
      <c r="OB123" s="95"/>
      <c r="OC123" s="95"/>
      <c r="OD123" s="95"/>
      <c r="OE123" s="95"/>
      <c r="OF123" s="95"/>
      <c r="OG123" s="95"/>
      <c r="OH123" s="95"/>
      <c r="OI123" s="95"/>
      <c r="OJ123" s="95"/>
      <c r="OK123" s="95"/>
      <c r="OL123" s="95"/>
      <c r="OM123" s="95"/>
      <c r="ON123" s="95"/>
      <c r="OO123" s="95"/>
      <c r="OP123" s="95"/>
      <c r="OQ123" s="95"/>
      <c r="OR123" s="95"/>
      <c r="OS123" s="95"/>
      <c r="OT123" s="95"/>
      <c r="OU123" s="95"/>
      <c r="OV123" s="95"/>
      <c r="OW123" s="95"/>
      <c r="OX123" s="95"/>
      <c r="OY123" s="95"/>
      <c r="OZ123" s="95"/>
      <c r="PA123" s="95"/>
      <c r="PB123" s="95"/>
      <c r="PC123" s="95"/>
      <c r="PD123" s="95"/>
      <c r="PE123" s="95"/>
      <c r="PF123" s="95"/>
      <c r="PG123" s="95"/>
      <c r="PH123" s="95"/>
      <c r="PI123" s="95"/>
      <c r="PJ123" s="95"/>
      <c r="PK123" s="95"/>
      <c r="PL123" s="95"/>
      <c r="PM123" s="95"/>
      <c r="PN123" s="95"/>
      <c r="PO123" s="95"/>
      <c r="PP123" s="95"/>
      <c r="PQ123" s="95"/>
      <c r="PR123" s="95"/>
      <c r="PS123" s="95"/>
      <c r="PT123" s="95"/>
      <c r="PU123" s="95"/>
      <c r="PV123" s="95"/>
      <c r="PW123" s="95"/>
      <c r="PX123" s="95"/>
      <c r="PY123" s="95"/>
      <c r="PZ123" s="95"/>
      <c r="QA123" s="95"/>
      <c r="QB123" s="95"/>
      <c r="QC123" s="95"/>
      <c r="QD123" s="95"/>
      <c r="QE123" s="95"/>
      <c r="QF123" s="95"/>
      <c r="QG123" s="95"/>
      <c r="QH123" s="95"/>
      <c r="QI123" s="95"/>
      <c r="QJ123" s="95"/>
      <c r="QK123" s="95"/>
      <c r="QL123" s="95"/>
      <c r="QM123" s="95"/>
      <c r="QN123" s="95"/>
      <c r="QO123" s="95"/>
      <c r="QP123" s="95"/>
      <c r="QQ123" s="95"/>
      <c r="QR123" s="95"/>
      <c r="QS123" s="95"/>
      <c r="QT123" s="95"/>
      <c r="QU123" s="95"/>
      <c r="QV123" s="95"/>
      <c r="QW123" s="95"/>
      <c r="QX123" s="95"/>
      <c r="QY123" s="95"/>
      <c r="QZ123" s="95"/>
      <c r="RA123" s="95"/>
      <c r="RB123" s="95"/>
      <c r="RC123" s="95"/>
      <c r="RD123" s="95"/>
      <c r="RE123" s="95"/>
      <c r="RF123" s="95"/>
      <c r="RG123" s="95"/>
      <c r="RH123" s="95"/>
      <c r="RI123" s="95"/>
      <c r="RJ123" s="95"/>
      <c r="RK123" s="95"/>
      <c r="RL123" s="95"/>
      <c r="RM123" s="95"/>
      <c r="RN123" s="95"/>
      <c r="RO123" s="95"/>
      <c r="RP123" s="95"/>
      <c r="RQ123" s="95"/>
      <c r="RR123" s="95"/>
      <c r="RS123" s="95"/>
      <c r="RT123" s="95"/>
      <c r="RU123" s="95"/>
      <c r="RV123" s="95"/>
      <c r="RW123" s="95"/>
      <c r="RX123" s="95"/>
      <c r="RY123" s="95"/>
      <c r="RZ123" s="95"/>
      <c r="SA123" s="95"/>
      <c r="SB123" s="95"/>
      <c r="SC123" s="95"/>
      <c r="SD123" s="95"/>
      <c r="SE123" s="95"/>
      <c r="SF123" s="95"/>
      <c r="SG123" s="95"/>
      <c r="SH123" s="95"/>
      <c r="SI123" s="95"/>
      <c r="SJ123" s="95"/>
      <c r="SK123" s="95"/>
      <c r="SL123" s="95"/>
      <c r="SM123" s="95"/>
      <c r="SN123" s="95"/>
      <c r="SO123" s="95"/>
      <c r="SP123" s="95"/>
      <c r="SQ123" s="95"/>
      <c r="SR123" s="95"/>
      <c r="SS123" s="95"/>
      <c r="ST123" s="95"/>
      <c r="SU123" s="95"/>
      <c r="SV123" s="95"/>
      <c r="SW123" s="95"/>
      <c r="SX123" s="95"/>
      <c r="SY123" s="95"/>
      <c r="SZ123" s="95"/>
      <c r="TA123" s="95"/>
      <c r="TB123" s="95"/>
      <c r="TC123" s="95"/>
      <c r="TD123" s="95"/>
      <c r="TE123" s="95"/>
      <c r="TF123" s="95"/>
      <c r="TG123" s="95"/>
      <c r="TH123" s="95"/>
      <c r="TI123" s="95"/>
      <c r="TJ123" s="95"/>
      <c r="TK123" s="95"/>
      <c r="TL123" s="95"/>
      <c r="TM123" s="95"/>
      <c r="TN123" s="95"/>
      <c r="TO123" s="95"/>
      <c r="TP123" s="95"/>
      <c r="TQ123" s="95"/>
      <c r="TR123" s="95"/>
      <c r="TS123" s="95"/>
      <c r="TT123" s="95"/>
      <c r="TU123" s="95"/>
      <c r="TV123" s="95"/>
      <c r="TW123" s="95"/>
      <c r="TX123" s="95"/>
      <c r="TY123" s="95"/>
      <c r="TZ123" s="95"/>
      <c r="UA123" s="95"/>
      <c r="UB123" s="95"/>
      <c r="UC123" s="95"/>
      <c r="UD123" s="95"/>
      <c r="UE123" s="95"/>
      <c r="UF123" s="95"/>
      <c r="UG123" s="95"/>
      <c r="UH123" s="95"/>
      <c r="UI123" s="95"/>
      <c r="UJ123" s="95"/>
      <c r="UK123" s="95"/>
      <c r="UL123" s="95"/>
      <c r="UM123" s="95"/>
      <c r="UN123" s="95"/>
      <c r="UO123" s="95"/>
      <c r="UP123" s="95"/>
      <c r="UQ123" s="95"/>
      <c r="UR123" s="95"/>
      <c r="US123" s="95"/>
      <c r="UT123" s="95"/>
      <c r="UU123" s="95"/>
      <c r="UV123" s="95"/>
      <c r="UW123" s="95"/>
      <c r="UX123" s="95"/>
      <c r="UY123" s="95"/>
      <c r="UZ123" s="95"/>
      <c r="VA123" s="95"/>
      <c r="VB123" s="95"/>
      <c r="VC123" s="95"/>
      <c r="VD123" s="95"/>
      <c r="VE123" s="95"/>
      <c r="VF123" s="95"/>
      <c r="VG123" s="95"/>
      <c r="VH123" s="95"/>
      <c r="VI123" s="95"/>
      <c r="VJ123" s="95"/>
      <c r="VK123" s="95"/>
      <c r="VL123" s="95"/>
      <c r="VM123" s="95"/>
      <c r="VN123" s="95"/>
      <c r="VO123" s="95"/>
      <c r="VP123" s="95"/>
      <c r="VQ123" s="95"/>
      <c r="VR123" s="95"/>
      <c r="VS123" s="95"/>
      <c r="VT123" s="95"/>
      <c r="VU123" s="95"/>
      <c r="VV123" s="95"/>
      <c r="VW123" s="95"/>
      <c r="VX123" s="95"/>
      <c r="VY123" s="95"/>
      <c r="VZ123" s="95"/>
      <c r="WA123" s="95"/>
      <c r="WB123" s="95"/>
      <c r="WC123" s="95"/>
      <c r="WD123" s="95"/>
      <c r="WE123" s="95"/>
      <c r="WF123" s="95"/>
      <c r="WG123" s="95"/>
      <c r="WH123" s="95"/>
      <c r="WI123" s="95"/>
      <c r="WJ123" s="95"/>
      <c r="WK123" s="95"/>
      <c r="WL123" s="95"/>
      <c r="WM123" s="95"/>
      <c r="WN123" s="95"/>
      <c r="WO123" s="95"/>
      <c r="WP123" s="95"/>
      <c r="WQ123" s="95"/>
      <c r="WR123" s="95"/>
      <c r="WS123" s="95"/>
      <c r="WT123" s="95"/>
      <c r="WU123" s="95"/>
      <c r="WV123" s="95"/>
      <c r="WW123" s="95"/>
      <c r="WX123" s="95"/>
      <c r="WY123" s="95"/>
      <c r="WZ123" s="95"/>
      <c r="XA123" s="95"/>
      <c r="XB123" s="95"/>
      <c r="XC123" s="95"/>
      <c r="XD123" s="95"/>
      <c r="XE123" s="95"/>
      <c r="XF123" s="95"/>
      <c r="XG123" s="95"/>
      <c r="XH123" s="95"/>
      <c r="XI123" s="95"/>
      <c r="XJ123" s="95"/>
      <c r="XK123" s="95"/>
      <c r="XL123" s="95"/>
      <c r="XM123" s="95"/>
      <c r="XN123" s="95"/>
      <c r="XO123" s="95"/>
      <c r="XP123" s="95"/>
      <c r="XQ123" s="95"/>
      <c r="XR123" s="95"/>
      <c r="XS123" s="95"/>
      <c r="XT123" s="95"/>
      <c r="XU123" s="95"/>
      <c r="XV123" s="95"/>
      <c r="XW123" s="95"/>
      <c r="XX123" s="95"/>
      <c r="XY123" s="95"/>
      <c r="XZ123" s="95"/>
      <c r="YA123" s="95"/>
      <c r="YB123" s="95"/>
      <c r="YC123" s="95"/>
      <c r="YD123" s="95"/>
      <c r="YE123" s="95"/>
      <c r="YF123" s="95"/>
      <c r="YG123" s="95"/>
      <c r="YH123" s="95"/>
      <c r="YI123" s="95"/>
      <c r="YJ123" s="95"/>
      <c r="YK123" s="95"/>
      <c r="YL123" s="95"/>
      <c r="YM123" s="95"/>
      <c r="YN123" s="95"/>
      <c r="YO123" s="95"/>
      <c r="YP123" s="95"/>
      <c r="YQ123" s="95"/>
      <c r="YR123" s="95"/>
      <c r="YS123" s="95"/>
      <c r="YT123" s="95"/>
      <c r="YU123" s="95"/>
      <c r="YV123" s="95"/>
      <c r="YW123" s="95"/>
      <c r="YX123" s="95"/>
      <c r="YY123" s="95"/>
      <c r="YZ123" s="95"/>
      <c r="ZA123" s="95"/>
      <c r="ZB123" s="95"/>
      <c r="ZC123" s="95"/>
      <c r="ZD123" s="95"/>
      <c r="ZE123" s="95"/>
      <c r="ZF123" s="95"/>
      <c r="ZG123" s="95"/>
      <c r="ZH123" s="95"/>
      <c r="ZI123" s="95"/>
      <c r="ZJ123" s="95"/>
      <c r="ZK123" s="95"/>
      <c r="ZL123" s="95"/>
      <c r="ZM123" s="95"/>
      <c r="ZN123" s="95"/>
      <c r="ZO123" s="95"/>
      <c r="ZP123" s="95"/>
      <c r="ZQ123" s="95"/>
      <c r="ZR123" s="95"/>
      <c r="ZS123" s="95"/>
      <c r="ZT123" s="95"/>
      <c r="ZU123" s="95"/>
      <c r="ZV123" s="95"/>
      <c r="ZW123" s="95"/>
      <c r="ZX123" s="95"/>
      <c r="ZY123" s="95"/>
      <c r="ZZ123" s="95"/>
      <c r="AAA123" s="95"/>
      <c r="AAB123" s="95"/>
      <c r="AAC123" s="95"/>
      <c r="AAD123" s="95"/>
      <c r="AAE123" s="95"/>
      <c r="AAF123" s="95"/>
      <c r="AAG123" s="95"/>
      <c r="AAH123" s="95"/>
      <c r="AAI123" s="95"/>
      <c r="AAJ123" s="95"/>
      <c r="AAK123" s="95"/>
      <c r="AAL123" s="95"/>
      <c r="AAM123" s="95"/>
      <c r="AAN123" s="95"/>
      <c r="AAO123" s="95"/>
      <c r="AAP123" s="95"/>
      <c r="AAQ123" s="95"/>
      <c r="AAR123" s="95"/>
      <c r="AAS123" s="95"/>
      <c r="AAT123" s="95"/>
      <c r="AAU123" s="95"/>
      <c r="AAV123" s="95"/>
      <c r="AAW123" s="95"/>
      <c r="AAX123" s="95"/>
      <c r="AAY123" s="95"/>
      <c r="AAZ123" s="95"/>
      <c r="ABA123" s="95"/>
      <c r="ABB123" s="95"/>
      <c r="ABC123" s="95"/>
      <c r="ABD123" s="95"/>
      <c r="ABE123" s="95"/>
      <c r="ABF123" s="95"/>
      <c r="ABG123" s="95"/>
      <c r="ABH123" s="95"/>
      <c r="ABI123" s="95"/>
      <c r="ABJ123" s="95"/>
      <c r="ABK123" s="95"/>
      <c r="ABL123" s="95"/>
      <c r="ABM123" s="95"/>
      <c r="ABN123" s="95"/>
      <c r="ABO123" s="95"/>
      <c r="ABP123" s="95"/>
      <c r="ABQ123" s="95"/>
      <c r="ABR123" s="95"/>
      <c r="ABS123" s="95"/>
      <c r="ABT123" s="95"/>
      <c r="ABU123" s="95"/>
      <c r="ABV123" s="95"/>
      <c r="ABW123" s="95"/>
      <c r="ABX123" s="95"/>
      <c r="ABY123" s="95"/>
      <c r="ABZ123" s="95"/>
      <c r="ACA123" s="95"/>
      <c r="ACB123" s="95"/>
      <c r="ACC123" s="95"/>
      <c r="ACD123" s="95"/>
      <c r="ACE123" s="95"/>
      <c r="ACF123" s="95"/>
      <c r="ACG123" s="95"/>
      <c r="ACH123" s="95"/>
      <c r="ACI123" s="95"/>
      <c r="ACJ123" s="95"/>
      <c r="ACK123" s="95"/>
      <c r="ACL123" s="95"/>
      <c r="ACM123" s="95"/>
      <c r="ACN123" s="95"/>
      <c r="ACO123" s="95"/>
      <c r="ACP123" s="95"/>
      <c r="ACQ123" s="95"/>
      <c r="ACR123" s="95"/>
      <c r="ACS123" s="95"/>
      <c r="ACT123" s="95"/>
      <c r="ACU123" s="95"/>
      <c r="ACV123" s="95"/>
      <c r="ACW123" s="95"/>
      <c r="ACX123" s="95"/>
      <c r="ACY123" s="95"/>
      <c r="ACZ123" s="95"/>
      <c r="ADA123" s="95"/>
      <c r="ADB123" s="95"/>
      <c r="ADC123" s="95"/>
      <c r="ADD123" s="95"/>
      <c r="ADE123" s="95"/>
      <c r="ADF123" s="95"/>
      <c r="ADG123" s="95"/>
      <c r="ADH123" s="95"/>
      <c r="ADI123" s="95"/>
      <c r="ADJ123" s="95"/>
      <c r="ADK123" s="95"/>
      <c r="ADL123" s="95"/>
      <c r="ADM123" s="95"/>
      <c r="ADN123" s="95"/>
      <c r="ADO123" s="95"/>
      <c r="ADP123" s="95"/>
      <c r="ADQ123" s="95"/>
      <c r="ADR123" s="95"/>
      <c r="ADS123" s="95"/>
      <c r="ADT123" s="95"/>
      <c r="ADU123" s="95"/>
      <c r="ADV123" s="95"/>
      <c r="ADW123" s="95"/>
      <c r="ADX123" s="95"/>
      <c r="ADY123" s="95"/>
      <c r="ADZ123" s="95"/>
      <c r="AEA123" s="95"/>
      <c r="AEB123" s="95"/>
      <c r="AEC123" s="95"/>
      <c r="AED123" s="95"/>
      <c r="AEE123" s="95"/>
      <c r="AEF123" s="95"/>
      <c r="AEG123" s="95"/>
      <c r="AEH123" s="95"/>
      <c r="AEI123" s="95"/>
      <c r="AEJ123" s="95"/>
      <c r="AEK123" s="95"/>
      <c r="AEL123" s="95"/>
      <c r="AEM123" s="95"/>
      <c r="AEN123" s="95"/>
      <c r="AEO123" s="95"/>
      <c r="AEP123" s="95"/>
      <c r="AEQ123" s="95"/>
      <c r="AER123" s="95"/>
      <c r="AES123" s="95"/>
      <c r="AET123" s="95"/>
      <c r="AEU123" s="95"/>
      <c r="AEV123" s="95"/>
      <c r="AEW123" s="95"/>
      <c r="AEX123" s="95"/>
      <c r="AEY123" s="95"/>
      <c r="AEZ123" s="95"/>
      <c r="AFA123" s="95"/>
      <c r="AFB123" s="95"/>
      <c r="AFC123" s="95"/>
      <c r="AFD123" s="95"/>
      <c r="AFE123" s="95"/>
      <c r="AFF123" s="95"/>
      <c r="AFG123" s="95"/>
      <c r="AFH123" s="95"/>
      <c r="AFI123" s="95"/>
      <c r="AFJ123" s="95"/>
      <c r="AFK123" s="95"/>
      <c r="AFL123" s="95"/>
      <c r="AFM123" s="95"/>
      <c r="AFN123" s="95"/>
      <c r="AFO123" s="95"/>
      <c r="AFP123" s="95"/>
      <c r="AFQ123" s="95"/>
      <c r="AFR123" s="95"/>
      <c r="AFS123" s="95"/>
      <c r="AFT123" s="95"/>
      <c r="AFU123" s="95"/>
      <c r="AFV123" s="95"/>
      <c r="AFW123" s="95"/>
      <c r="AFX123" s="95"/>
      <c r="AFY123" s="95"/>
      <c r="AFZ123" s="95"/>
      <c r="AGA123" s="95"/>
      <c r="AGB123" s="95"/>
      <c r="AGC123" s="95"/>
      <c r="AGD123" s="95"/>
      <c r="AGE123" s="95"/>
      <c r="AGF123" s="95"/>
      <c r="AGG123" s="95"/>
      <c r="AGH123" s="95"/>
      <c r="AGI123" s="95"/>
      <c r="AGJ123" s="95"/>
      <c r="AGK123" s="95"/>
      <c r="AGL123" s="95"/>
      <c r="AGM123" s="95"/>
      <c r="AGN123" s="95"/>
      <c r="AGO123" s="95"/>
      <c r="AGP123" s="95"/>
      <c r="AGQ123" s="95"/>
      <c r="AGR123" s="95"/>
      <c r="AGS123" s="95"/>
      <c r="AGT123" s="95"/>
      <c r="AGU123" s="95"/>
      <c r="AGV123" s="95"/>
      <c r="AGW123" s="95"/>
      <c r="AGX123" s="95"/>
      <c r="AGY123" s="95"/>
      <c r="AGZ123" s="95"/>
      <c r="AHA123" s="95"/>
      <c r="AHB123" s="95"/>
      <c r="AHC123" s="95"/>
      <c r="AHD123" s="95"/>
      <c r="AHE123" s="95"/>
      <c r="AHF123" s="95"/>
      <c r="AHG123" s="95"/>
      <c r="AHH123" s="95"/>
      <c r="AHI123" s="95"/>
      <c r="AHJ123" s="95"/>
      <c r="AHK123" s="95"/>
      <c r="AHL123" s="95"/>
      <c r="AHM123" s="95"/>
      <c r="AHN123" s="95"/>
      <c r="AHO123" s="95"/>
      <c r="AHP123" s="95"/>
      <c r="AHQ123" s="95"/>
      <c r="AHR123" s="95"/>
      <c r="AHS123" s="95"/>
      <c r="AHT123" s="95"/>
      <c r="AHU123" s="95"/>
      <c r="AHV123" s="95"/>
      <c r="AHW123" s="95"/>
      <c r="AHX123" s="95"/>
      <c r="AHY123" s="95"/>
      <c r="AHZ123" s="95"/>
      <c r="AIA123" s="95"/>
      <c r="AIB123" s="95"/>
      <c r="AIC123" s="95"/>
      <c r="AID123" s="95"/>
      <c r="AIE123" s="95"/>
      <c r="AIF123" s="95"/>
      <c r="AIG123" s="95"/>
      <c r="AIH123" s="95"/>
      <c r="AII123" s="95"/>
      <c r="AIJ123" s="95"/>
      <c r="AIK123" s="95"/>
      <c r="AIL123" s="95"/>
      <c r="AIM123" s="95"/>
      <c r="AIN123" s="95"/>
      <c r="AIO123" s="95"/>
      <c r="AIP123" s="95"/>
      <c r="AIQ123" s="95"/>
      <c r="AIR123" s="95"/>
      <c r="AIS123" s="95"/>
      <c r="AIT123" s="95"/>
      <c r="AIU123" s="95"/>
      <c r="AIV123" s="95"/>
      <c r="AIW123" s="95"/>
      <c r="AIX123" s="95"/>
      <c r="AIY123" s="95"/>
      <c r="AIZ123" s="95"/>
      <c r="AJA123" s="95"/>
      <c r="AJB123" s="95"/>
      <c r="AJC123" s="95"/>
      <c r="AJD123" s="95"/>
      <c r="AJE123" s="95"/>
      <c r="AJF123" s="95"/>
      <c r="AJG123" s="95"/>
      <c r="AJH123" s="95"/>
      <c r="AJI123" s="95"/>
      <c r="AJJ123" s="95"/>
      <c r="AJK123" s="95"/>
      <c r="AJL123" s="95"/>
      <c r="AJM123" s="95"/>
      <c r="AJN123" s="95"/>
      <c r="AJO123" s="95"/>
      <c r="AJP123" s="95"/>
      <c r="AJQ123" s="95"/>
      <c r="AJR123" s="95"/>
      <c r="AJS123" s="95"/>
      <c r="AJT123" s="95"/>
      <c r="AJU123" s="95"/>
      <c r="AJV123" s="95"/>
      <c r="AJW123" s="95"/>
      <c r="AJX123" s="95"/>
      <c r="AJY123" s="95"/>
      <c r="AJZ123" s="95"/>
      <c r="AKA123" s="95"/>
      <c r="AKB123" s="95"/>
      <c r="AKC123" s="95"/>
      <c r="AKD123" s="95"/>
      <c r="AKE123" s="95"/>
      <c r="AKF123" s="95"/>
      <c r="AKG123" s="95"/>
      <c r="AKH123" s="95"/>
      <c r="AKI123" s="95"/>
      <c r="AKJ123" s="95"/>
      <c r="AKK123" s="95"/>
      <c r="AKL123" s="95"/>
      <c r="AKM123" s="95"/>
      <c r="AKN123" s="95"/>
      <c r="AKO123" s="95"/>
      <c r="AKP123" s="95"/>
      <c r="AKQ123" s="95"/>
      <c r="AKR123" s="95"/>
      <c r="AKS123" s="95"/>
      <c r="AKT123" s="95"/>
      <c r="AKU123" s="95"/>
      <c r="AKV123" s="95"/>
      <c r="AKW123" s="95"/>
      <c r="AKX123" s="95"/>
      <c r="AKY123" s="95"/>
      <c r="AKZ123" s="95"/>
      <c r="ALA123" s="95"/>
      <c r="ALB123" s="95"/>
      <c r="ALC123" s="95"/>
      <c r="ALD123" s="95"/>
      <c r="ALE123" s="95"/>
      <c r="ALF123" s="95"/>
      <c r="ALG123" s="95"/>
      <c r="ALH123" s="95"/>
      <c r="ALI123" s="95"/>
      <c r="ALJ123" s="95"/>
      <c r="ALK123" s="95"/>
      <c r="ALL123" s="95"/>
      <c r="ALM123" s="95"/>
      <c r="ALN123" s="95"/>
      <c r="ALO123" s="95"/>
      <c r="ALP123" s="95"/>
      <c r="ALQ123" s="95"/>
      <c r="ALR123" s="95"/>
      <c r="ALS123" s="95"/>
      <c r="ALT123" s="95"/>
      <c r="ALU123" s="95"/>
      <c r="ALV123" s="95"/>
      <c r="ALW123" s="95"/>
      <c r="ALX123" s="95"/>
      <c r="ALY123" s="95"/>
      <c r="ALZ123" s="95"/>
      <c r="AMA123" s="95"/>
      <c r="AMB123" s="95"/>
      <c r="AMC123" s="95"/>
      <c r="AMD123" s="95"/>
      <c r="AME123" s="95"/>
      <c r="AMF123" s="95"/>
      <c r="AMG123" s="95"/>
      <c r="AMH123" s="95"/>
      <c r="AMI123" s="95"/>
      <c r="AMJ123" s="95"/>
      <c r="AMK123" s="95"/>
      <c r="AML123" s="95"/>
      <c r="AMM123" s="95"/>
      <c r="AMN123" s="95"/>
      <c r="AMO123" s="95"/>
      <c r="AMP123" s="95"/>
      <c r="AMQ123" s="95"/>
      <c r="AMR123" s="95"/>
      <c r="AMS123" s="95"/>
      <c r="AMT123" s="95"/>
      <c r="AMU123" s="95"/>
      <c r="AMV123" s="95"/>
      <c r="AMW123" s="95"/>
      <c r="AMX123" s="95"/>
      <c r="AMY123" s="95"/>
      <c r="AMZ123" s="95"/>
      <c r="ANA123" s="95"/>
      <c r="ANB123" s="95"/>
      <c r="ANC123" s="95"/>
      <c r="AND123" s="95"/>
      <c r="ANE123" s="95"/>
      <c r="ANF123" s="95"/>
      <c r="ANG123" s="95"/>
      <c r="ANH123" s="95"/>
      <c r="ANI123" s="95"/>
      <c r="ANJ123" s="95"/>
      <c r="ANK123" s="95"/>
      <c r="ANL123" s="95"/>
      <c r="ANM123" s="95"/>
      <c r="ANN123" s="95"/>
      <c r="ANO123" s="95"/>
      <c r="ANP123" s="95"/>
      <c r="ANQ123" s="95"/>
      <c r="ANR123" s="95"/>
      <c r="ANS123" s="95"/>
      <c r="ANT123" s="95"/>
      <c r="ANU123" s="95"/>
      <c r="ANV123" s="95"/>
      <c r="ANW123" s="95"/>
      <c r="ANX123" s="95"/>
      <c r="ANY123" s="95"/>
      <c r="ANZ123" s="95"/>
      <c r="AOA123" s="95"/>
      <c r="AOB123" s="95"/>
      <c r="AOC123" s="95"/>
      <c r="AOD123" s="95"/>
      <c r="AOE123" s="95"/>
      <c r="AOF123" s="95"/>
      <c r="AOG123" s="95"/>
      <c r="AOH123" s="95"/>
      <c r="AOI123" s="95"/>
      <c r="AOJ123" s="95"/>
      <c r="AOK123" s="95"/>
      <c r="AOL123" s="95"/>
      <c r="AOM123" s="95"/>
      <c r="AON123" s="95"/>
      <c r="AOO123" s="95"/>
      <c r="AOP123" s="95"/>
      <c r="AOQ123" s="95"/>
      <c r="AOR123" s="95"/>
      <c r="AOS123" s="95"/>
      <c r="AOT123" s="95"/>
      <c r="AOU123" s="95"/>
      <c r="AOV123" s="95"/>
      <c r="AOW123" s="95"/>
      <c r="AOX123" s="95"/>
      <c r="AOY123" s="95"/>
      <c r="AOZ123" s="95"/>
      <c r="APA123" s="95"/>
      <c r="APB123" s="95"/>
      <c r="APC123" s="95"/>
      <c r="APD123" s="95"/>
      <c r="APE123" s="95"/>
      <c r="APF123" s="95"/>
      <c r="APG123" s="95"/>
      <c r="APH123" s="95"/>
      <c r="API123" s="95"/>
      <c r="APJ123" s="95"/>
      <c r="APK123" s="95"/>
      <c r="APL123" s="95"/>
      <c r="APM123" s="95"/>
      <c r="APN123" s="95"/>
      <c r="APO123" s="95"/>
      <c r="APP123" s="95"/>
      <c r="APQ123" s="95"/>
      <c r="APR123" s="95"/>
      <c r="APS123" s="95"/>
      <c r="APT123" s="95"/>
      <c r="APU123" s="95"/>
      <c r="APV123" s="95"/>
      <c r="APW123" s="95"/>
      <c r="APX123" s="95"/>
      <c r="APY123" s="95"/>
      <c r="APZ123" s="95"/>
      <c r="AQA123" s="95"/>
      <c r="AQB123" s="95"/>
      <c r="AQC123" s="95"/>
      <c r="AQD123" s="95"/>
      <c r="AQE123" s="95"/>
      <c r="AQF123" s="95"/>
      <c r="AQG123" s="95"/>
      <c r="AQH123" s="95"/>
      <c r="AQI123" s="95"/>
      <c r="AQJ123" s="95"/>
      <c r="AQK123" s="95"/>
      <c r="AQL123" s="95"/>
      <c r="AQM123" s="95"/>
      <c r="AQN123" s="95"/>
      <c r="AQO123" s="95"/>
      <c r="AQP123" s="95"/>
      <c r="AQQ123" s="95"/>
      <c r="AQR123" s="95"/>
      <c r="AQS123" s="95"/>
      <c r="AQT123" s="95"/>
      <c r="AQU123" s="95"/>
      <c r="AQV123" s="95"/>
      <c r="AQW123" s="95"/>
      <c r="AQX123" s="95"/>
      <c r="AQY123" s="95"/>
      <c r="AQZ123" s="95"/>
      <c r="ARA123" s="95"/>
      <c r="ARB123" s="95"/>
      <c r="ARC123" s="95"/>
      <c r="ARD123" s="95"/>
      <c r="ARE123" s="95"/>
      <c r="ARF123" s="95"/>
      <c r="ARG123" s="95"/>
      <c r="ARH123" s="95"/>
      <c r="ARI123" s="95"/>
      <c r="ARJ123" s="95"/>
      <c r="ARK123" s="95"/>
      <c r="ARL123" s="95"/>
      <c r="ARM123" s="95"/>
      <c r="ARN123" s="95"/>
      <c r="ARO123" s="95"/>
      <c r="ARP123" s="95"/>
      <c r="ARQ123" s="95"/>
      <c r="ARR123" s="95"/>
      <c r="ARS123" s="95"/>
      <c r="ART123" s="95"/>
      <c r="ARU123" s="95"/>
      <c r="ARV123" s="95"/>
      <c r="ARW123" s="95"/>
      <c r="ARX123" s="95"/>
      <c r="ARY123" s="95"/>
      <c r="ARZ123" s="95"/>
      <c r="ASA123" s="95"/>
      <c r="ASB123" s="95"/>
      <c r="ASC123" s="95"/>
      <c r="ASD123" s="95"/>
      <c r="ASE123" s="95"/>
      <c r="ASF123" s="95"/>
      <c r="ASG123" s="95"/>
      <c r="ASH123" s="95"/>
      <c r="ASI123" s="95"/>
      <c r="ASJ123" s="95"/>
      <c r="ASK123" s="95"/>
      <c r="ASL123" s="95"/>
      <c r="ASM123" s="95"/>
      <c r="ASN123" s="95"/>
      <c r="ASO123" s="95"/>
      <c r="ASP123" s="95"/>
      <c r="ASQ123" s="95"/>
      <c r="ASR123" s="95"/>
      <c r="ASS123" s="95"/>
      <c r="AST123" s="95"/>
      <c r="ASU123" s="95"/>
      <c r="ASV123" s="95"/>
      <c r="ASW123" s="95"/>
      <c r="ASX123" s="95"/>
      <c r="ASY123" s="95"/>
      <c r="ASZ123" s="95"/>
      <c r="ATA123" s="95"/>
      <c r="ATB123" s="95"/>
      <c r="ATC123" s="95"/>
      <c r="ATD123" s="95"/>
      <c r="ATE123" s="95"/>
      <c r="ATF123" s="95"/>
      <c r="ATG123" s="95"/>
      <c r="ATH123" s="95"/>
      <c r="ATI123" s="95"/>
      <c r="ATJ123" s="95"/>
      <c r="ATK123" s="95"/>
      <c r="ATL123" s="95"/>
      <c r="ATM123" s="95"/>
      <c r="ATN123" s="95"/>
      <c r="ATO123" s="95"/>
      <c r="ATP123" s="95"/>
      <c r="ATQ123" s="95"/>
      <c r="ATR123" s="95"/>
      <c r="ATS123" s="95"/>
      <c r="ATT123" s="95"/>
      <c r="ATU123" s="95"/>
      <c r="ATV123" s="95"/>
      <c r="ATW123" s="95"/>
      <c r="ATX123" s="95"/>
      <c r="ATY123" s="95"/>
      <c r="ATZ123" s="95"/>
      <c r="AUA123" s="95"/>
      <c r="AUB123" s="95"/>
      <c r="AUC123" s="95"/>
      <c r="AUD123" s="95"/>
      <c r="AUE123" s="95"/>
      <c r="AUF123" s="95"/>
      <c r="AUG123" s="95"/>
      <c r="AUH123" s="95"/>
      <c r="AUI123" s="95"/>
      <c r="AUJ123" s="95"/>
      <c r="AUK123" s="95"/>
      <c r="AUL123" s="95"/>
      <c r="AUM123" s="95"/>
      <c r="AUN123" s="95"/>
      <c r="AUO123" s="95"/>
      <c r="AUP123" s="95"/>
      <c r="AUQ123" s="95"/>
      <c r="AUR123" s="95"/>
      <c r="AUS123" s="95"/>
      <c r="AUT123" s="95"/>
      <c r="AUU123" s="95"/>
      <c r="AUV123" s="95"/>
      <c r="AUW123" s="95"/>
      <c r="AUX123" s="95"/>
      <c r="AUY123" s="95"/>
      <c r="AUZ123" s="95"/>
      <c r="AVA123" s="95"/>
      <c r="AVB123" s="95"/>
      <c r="AVC123" s="95"/>
      <c r="AVD123" s="95"/>
      <c r="AVE123" s="95"/>
      <c r="AVF123" s="95"/>
      <c r="AVG123" s="95"/>
      <c r="AVH123" s="95"/>
      <c r="AVI123" s="95"/>
      <c r="AVJ123" s="95"/>
      <c r="AVK123" s="95"/>
      <c r="AVL123" s="95"/>
      <c r="AVM123" s="95"/>
      <c r="AVN123" s="95"/>
      <c r="AVO123" s="95"/>
      <c r="AVP123" s="95"/>
      <c r="AVQ123" s="95"/>
      <c r="AVR123" s="95"/>
      <c r="AVS123" s="95"/>
      <c r="AVT123" s="95"/>
      <c r="AVU123" s="95"/>
      <c r="AVV123" s="95"/>
      <c r="AVW123" s="95"/>
      <c r="AVX123" s="95"/>
      <c r="AVY123" s="95"/>
      <c r="AVZ123" s="95"/>
      <c r="AWA123" s="95"/>
      <c r="AWB123" s="95"/>
      <c r="AWC123" s="95"/>
      <c r="AWD123" s="95"/>
      <c r="AWE123" s="95"/>
      <c r="AWF123" s="95"/>
      <c r="AWG123" s="95"/>
      <c r="AWH123" s="95"/>
      <c r="AWI123" s="95"/>
      <c r="AWJ123" s="95"/>
      <c r="AWK123" s="95"/>
      <c r="AWL123" s="95"/>
      <c r="AWM123" s="95"/>
      <c r="AWN123" s="95"/>
      <c r="AWO123" s="95"/>
      <c r="AWP123" s="95"/>
      <c r="AWQ123" s="95"/>
      <c r="AWR123" s="95"/>
      <c r="AWS123" s="95"/>
      <c r="AWT123" s="95"/>
      <c r="AWU123" s="95"/>
      <c r="AWV123" s="95"/>
      <c r="AWW123" s="95"/>
      <c r="AWX123" s="95"/>
      <c r="AWY123" s="95"/>
      <c r="AWZ123" s="95"/>
      <c r="AXA123" s="95"/>
      <c r="AXB123" s="95"/>
      <c r="AXC123" s="95"/>
      <c r="AXD123" s="95"/>
      <c r="AXE123" s="95"/>
      <c r="AXF123" s="95"/>
      <c r="AXG123" s="95"/>
      <c r="AXH123" s="95"/>
      <c r="AXI123" s="95"/>
      <c r="AXJ123" s="95"/>
      <c r="AXK123" s="95"/>
      <c r="AXL123" s="95"/>
      <c r="AXM123" s="95"/>
      <c r="AXN123" s="95"/>
      <c r="AXO123" s="95"/>
      <c r="AXP123" s="95"/>
      <c r="AXQ123" s="95"/>
      <c r="AXR123" s="95"/>
      <c r="AXS123" s="95"/>
      <c r="AXT123" s="95"/>
      <c r="AXU123" s="95"/>
      <c r="AXV123" s="95"/>
      <c r="AXW123" s="95"/>
      <c r="AXX123" s="95"/>
      <c r="AXY123" s="95"/>
      <c r="AXZ123" s="95"/>
      <c r="AYA123" s="95"/>
      <c r="AYB123" s="95"/>
      <c r="AYC123" s="95"/>
      <c r="AYD123" s="95"/>
      <c r="AYE123" s="95"/>
      <c r="AYF123" s="95"/>
      <c r="AYG123" s="95"/>
      <c r="AYH123" s="95"/>
      <c r="AYI123" s="95"/>
      <c r="AYJ123" s="95"/>
      <c r="AYK123" s="95"/>
      <c r="AYL123" s="95"/>
      <c r="AYM123" s="95"/>
      <c r="AYN123" s="95"/>
      <c r="AYO123" s="95"/>
      <c r="AYP123" s="95"/>
      <c r="AYQ123" s="95"/>
      <c r="AYR123" s="95"/>
      <c r="AYS123" s="95"/>
      <c r="AYT123" s="95"/>
      <c r="AYU123" s="95"/>
      <c r="AYV123" s="95"/>
      <c r="AYW123" s="95"/>
      <c r="AYX123" s="95"/>
      <c r="AYY123" s="95"/>
      <c r="AYZ123" s="95"/>
      <c r="AZA123" s="95"/>
      <c r="AZB123" s="95"/>
      <c r="AZC123" s="95"/>
      <c r="AZD123" s="95"/>
      <c r="AZE123" s="95"/>
      <c r="AZF123" s="95"/>
      <c r="AZG123" s="95"/>
      <c r="AZH123" s="95"/>
      <c r="AZI123" s="95"/>
      <c r="AZJ123" s="95"/>
      <c r="AZK123" s="95"/>
      <c r="AZL123" s="95"/>
      <c r="AZM123" s="95"/>
      <c r="AZN123" s="95"/>
      <c r="AZO123" s="95"/>
      <c r="AZP123" s="95"/>
      <c r="AZQ123" s="95"/>
      <c r="AZR123" s="95"/>
      <c r="AZS123" s="95"/>
      <c r="AZT123" s="95"/>
      <c r="AZU123" s="95"/>
      <c r="AZV123" s="95"/>
      <c r="AZW123" s="95"/>
      <c r="AZX123" s="95"/>
      <c r="AZY123" s="95"/>
      <c r="AZZ123" s="95"/>
      <c r="BAA123" s="95"/>
      <c r="BAB123" s="95"/>
      <c r="BAC123" s="95"/>
      <c r="BAD123" s="95"/>
      <c r="BAE123" s="95"/>
      <c r="BAF123" s="95"/>
      <c r="BAG123" s="95"/>
      <c r="BAH123" s="95"/>
      <c r="BAI123" s="95"/>
      <c r="BAJ123" s="95"/>
      <c r="BAK123" s="95"/>
      <c r="BAL123" s="95"/>
      <c r="BAM123" s="95"/>
      <c r="BAN123" s="95"/>
      <c r="BAO123" s="95"/>
      <c r="BAP123" s="95"/>
      <c r="BAQ123" s="95"/>
      <c r="BAR123" s="95"/>
      <c r="BAS123" s="95"/>
      <c r="BAT123" s="95"/>
      <c r="BAU123" s="95"/>
      <c r="BAV123" s="95"/>
      <c r="BAW123" s="95"/>
      <c r="BAX123" s="95"/>
      <c r="BAY123" s="95"/>
      <c r="BAZ123" s="95"/>
      <c r="BBA123" s="95"/>
      <c r="BBB123" s="95"/>
      <c r="BBC123" s="95"/>
      <c r="BBD123" s="95"/>
      <c r="BBE123" s="95"/>
      <c r="BBF123" s="95"/>
      <c r="BBG123" s="95"/>
      <c r="BBH123" s="95"/>
      <c r="BBI123" s="95"/>
      <c r="BBJ123" s="95"/>
      <c r="BBK123" s="95"/>
      <c r="BBL123" s="95"/>
      <c r="BBM123" s="95"/>
      <c r="BBN123" s="95"/>
      <c r="BBO123" s="95"/>
      <c r="BBP123" s="95"/>
      <c r="BBQ123" s="95"/>
      <c r="BBR123" s="95"/>
      <c r="BBS123" s="95"/>
      <c r="BBT123" s="95"/>
      <c r="BBU123" s="95"/>
      <c r="BBV123" s="95"/>
      <c r="BBW123" s="95"/>
      <c r="BBX123" s="95"/>
      <c r="BBY123" s="95"/>
      <c r="BBZ123" s="95"/>
      <c r="BCA123" s="95"/>
      <c r="BCB123" s="95"/>
      <c r="BCC123" s="95"/>
      <c r="BCD123" s="95"/>
      <c r="BCE123" s="95"/>
      <c r="BCF123" s="95"/>
      <c r="BCG123" s="95"/>
      <c r="BCH123" s="95"/>
      <c r="BCI123" s="95"/>
      <c r="BCJ123" s="95"/>
      <c r="BCK123" s="95"/>
      <c r="BCL123" s="95"/>
      <c r="BCM123" s="95"/>
      <c r="BCN123" s="95"/>
      <c r="BCO123" s="95"/>
      <c r="BCP123" s="95"/>
      <c r="BCQ123" s="95"/>
      <c r="BCR123" s="95"/>
      <c r="BCS123" s="95"/>
      <c r="BCT123" s="95"/>
      <c r="BCU123" s="95"/>
      <c r="BCV123" s="95"/>
      <c r="BCW123" s="95"/>
      <c r="BCX123" s="95"/>
      <c r="BCY123" s="95"/>
      <c r="BCZ123" s="95"/>
      <c r="BDA123" s="95"/>
      <c r="BDB123" s="95"/>
      <c r="BDC123" s="95"/>
      <c r="BDD123" s="95"/>
      <c r="BDE123" s="95"/>
      <c r="BDF123" s="95"/>
      <c r="BDG123" s="95"/>
      <c r="BDH123" s="95"/>
      <c r="BDI123" s="95"/>
      <c r="BDJ123" s="95"/>
      <c r="BDK123" s="95"/>
      <c r="BDL123" s="95"/>
      <c r="BDM123" s="95"/>
      <c r="BDN123" s="95"/>
      <c r="BDO123" s="95"/>
      <c r="BDP123" s="95"/>
      <c r="BDQ123" s="95"/>
      <c r="BDR123" s="95"/>
      <c r="BDS123" s="95"/>
      <c r="BDT123" s="95"/>
      <c r="BDU123" s="95"/>
      <c r="BDV123" s="95"/>
      <c r="BDW123" s="95"/>
      <c r="BDX123" s="95"/>
      <c r="BDY123" s="95"/>
      <c r="BDZ123" s="95"/>
      <c r="BEA123" s="95"/>
      <c r="BEB123" s="95"/>
      <c r="BEC123" s="95"/>
      <c r="BED123" s="95"/>
      <c r="BEE123" s="95"/>
      <c r="BEF123" s="95"/>
      <c r="BEG123" s="95"/>
      <c r="BEH123" s="95"/>
      <c r="BEI123" s="95"/>
      <c r="BEJ123" s="95"/>
      <c r="BEK123" s="95"/>
      <c r="BEL123" s="95"/>
      <c r="BEM123" s="95"/>
      <c r="BEN123" s="95"/>
      <c r="BEO123" s="95"/>
      <c r="BEP123" s="95"/>
      <c r="BEQ123" s="95"/>
      <c r="BER123" s="95"/>
      <c r="BES123" s="95"/>
      <c r="BET123" s="95"/>
      <c r="BEU123" s="95"/>
      <c r="BEV123" s="95"/>
      <c r="BEW123" s="95"/>
      <c r="BEX123" s="95"/>
      <c r="BEY123" s="95"/>
      <c r="BEZ123" s="95"/>
      <c r="BFA123" s="95"/>
      <c r="BFB123" s="95"/>
      <c r="BFC123" s="95"/>
      <c r="BFD123" s="95"/>
      <c r="BFE123" s="95"/>
      <c r="BFF123" s="95"/>
      <c r="BFG123" s="95"/>
      <c r="BFH123" s="95"/>
      <c r="BFI123" s="95"/>
      <c r="BFJ123" s="95"/>
      <c r="BFK123" s="95"/>
      <c r="BFL123" s="95"/>
      <c r="BFM123" s="95"/>
      <c r="BFN123" s="95"/>
      <c r="BFO123" s="95"/>
      <c r="BFP123" s="95"/>
      <c r="BFQ123" s="95"/>
      <c r="BFR123" s="95"/>
      <c r="BFS123" s="95"/>
      <c r="BFT123" s="95"/>
      <c r="BFU123" s="95"/>
      <c r="BFV123" s="95"/>
      <c r="BFW123" s="95"/>
      <c r="BFX123" s="95"/>
      <c r="BFY123" s="95"/>
      <c r="BFZ123" s="95"/>
      <c r="BGA123" s="95"/>
      <c r="BGB123" s="95"/>
      <c r="BGC123" s="95"/>
      <c r="BGD123" s="95"/>
      <c r="BGE123" s="95"/>
      <c r="BGF123" s="95"/>
      <c r="BGG123" s="95"/>
      <c r="BGH123" s="95"/>
      <c r="BGI123" s="95"/>
      <c r="BGJ123" s="95"/>
      <c r="BGK123" s="95"/>
      <c r="BGL123" s="95"/>
      <c r="BGM123" s="95"/>
      <c r="BGN123" s="95"/>
      <c r="BGO123" s="95"/>
      <c r="BGP123" s="95"/>
      <c r="BGQ123" s="95"/>
      <c r="BGR123" s="95"/>
      <c r="BGS123" s="95"/>
      <c r="BGT123" s="95"/>
      <c r="BGU123" s="95"/>
      <c r="BGV123" s="95"/>
      <c r="BGW123" s="95"/>
      <c r="BGX123" s="95"/>
      <c r="BGY123" s="95"/>
      <c r="BGZ123" s="95"/>
      <c r="BHA123" s="95"/>
      <c r="BHB123" s="95"/>
      <c r="BHC123" s="95"/>
      <c r="BHD123" s="95"/>
      <c r="BHE123" s="95"/>
      <c r="BHF123" s="95"/>
      <c r="BHG123" s="95"/>
      <c r="BHH123" s="95"/>
      <c r="BHI123" s="95"/>
      <c r="BHJ123" s="95"/>
      <c r="BHK123" s="95"/>
      <c r="BHL123" s="95"/>
      <c r="BHM123" s="95"/>
      <c r="BHN123" s="95"/>
      <c r="BHO123" s="95"/>
      <c r="BHP123" s="95"/>
      <c r="BHQ123" s="95"/>
      <c r="BHR123" s="95"/>
      <c r="BHS123" s="95"/>
      <c r="BHT123" s="95"/>
      <c r="BHU123" s="95"/>
      <c r="BHV123" s="95"/>
      <c r="BHW123" s="95"/>
      <c r="BHX123" s="95"/>
      <c r="BHY123" s="95"/>
      <c r="BHZ123" s="95"/>
      <c r="BIA123" s="95"/>
      <c r="BIB123" s="95"/>
      <c r="BIC123" s="95"/>
      <c r="BID123" s="95"/>
      <c r="BIE123" s="95"/>
      <c r="BIF123" s="95"/>
      <c r="BIG123" s="95"/>
      <c r="BIH123" s="95"/>
      <c r="BII123" s="95"/>
      <c r="BIJ123" s="95"/>
      <c r="BIK123" s="95"/>
      <c r="BIL123" s="95"/>
      <c r="BIM123" s="95"/>
      <c r="BIN123" s="95"/>
      <c r="BIO123" s="95"/>
      <c r="BIP123" s="95"/>
      <c r="BIQ123" s="95"/>
      <c r="BIR123" s="95"/>
      <c r="BIS123" s="95"/>
      <c r="BIT123" s="95"/>
      <c r="BIU123" s="95"/>
      <c r="BIV123" s="95"/>
      <c r="BIW123" s="95"/>
      <c r="BIX123" s="95"/>
      <c r="BIY123" s="95"/>
      <c r="BIZ123" s="95"/>
      <c r="BJA123" s="95"/>
      <c r="BJB123" s="95"/>
      <c r="BJC123" s="95"/>
      <c r="BJD123" s="95"/>
      <c r="BJE123" s="95"/>
      <c r="BJF123" s="95"/>
      <c r="BJG123" s="95"/>
      <c r="BJH123" s="95"/>
      <c r="BJI123" s="95"/>
      <c r="BJJ123" s="95"/>
      <c r="BJK123" s="95"/>
      <c r="BJL123" s="95"/>
      <c r="BJM123" s="95"/>
      <c r="BJN123" s="95"/>
      <c r="BJO123" s="95"/>
      <c r="BJP123" s="95"/>
      <c r="BJQ123" s="95"/>
      <c r="BJR123" s="95"/>
      <c r="BJS123" s="95"/>
      <c r="BJT123" s="95"/>
      <c r="BJU123" s="95"/>
      <c r="BJV123" s="95"/>
      <c r="BJW123" s="95"/>
      <c r="BJX123" s="95"/>
      <c r="BJY123" s="95"/>
      <c r="BJZ123" s="95"/>
      <c r="BKA123" s="95"/>
      <c r="BKB123" s="95"/>
      <c r="BKC123" s="95"/>
      <c r="BKD123" s="95"/>
      <c r="BKE123" s="95"/>
      <c r="BKF123" s="95"/>
      <c r="BKG123" s="95"/>
      <c r="BKH123" s="95"/>
      <c r="BKI123" s="95"/>
      <c r="BKJ123" s="95"/>
      <c r="BKK123" s="95"/>
      <c r="BKL123" s="95"/>
      <c r="BKM123" s="95"/>
      <c r="BKN123" s="95"/>
      <c r="BKO123" s="95"/>
      <c r="BKP123" s="95"/>
      <c r="BKQ123" s="95"/>
      <c r="BKR123" s="95"/>
      <c r="BKS123" s="95"/>
      <c r="BKT123" s="95"/>
      <c r="BKU123" s="95"/>
      <c r="BKV123" s="95"/>
      <c r="BKW123" s="95"/>
      <c r="BKX123" s="95"/>
      <c r="BKY123" s="95"/>
      <c r="BKZ123" s="95"/>
      <c r="BLA123" s="95"/>
      <c r="BLB123" s="95"/>
      <c r="BLC123" s="95"/>
      <c r="BLD123" s="95"/>
      <c r="BLE123" s="95"/>
      <c r="BLF123" s="95"/>
      <c r="BLG123" s="95"/>
      <c r="BLH123" s="95"/>
      <c r="BLI123" s="95"/>
      <c r="BLJ123" s="95"/>
      <c r="BLK123" s="95"/>
      <c r="BLL123" s="95"/>
      <c r="BLM123" s="95"/>
      <c r="BLN123" s="95"/>
      <c r="BLO123" s="95"/>
      <c r="BLP123" s="95"/>
      <c r="BLQ123" s="95"/>
      <c r="BLR123" s="95"/>
      <c r="BLS123" s="95"/>
      <c r="BLT123" s="95"/>
      <c r="BLU123" s="95"/>
      <c r="BLV123" s="95"/>
      <c r="BLW123" s="95"/>
      <c r="BLX123" s="95"/>
      <c r="BLY123" s="95"/>
      <c r="BLZ123" s="95"/>
      <c r="BMA123" s="95"/>
      <c r="BMB123" s="95"/>
      <c r="BMC123" s="95"/>
      <c r="BMD123" s="95"/>
      <c r="BME123" s="95"/>
      <c r="BMF123" s="95"/>
      <c r="BMG123" s="95"/>
      <c r="BMH123" s="95"/>
      <c r="BMI123" s="95"/>
      <c r="BMJ123" s="95"/>
      <c r="BMK123" s="95"/>
      <c r="BML123" s="95"/>
      <c r="BMM123" s="95"/>
      <c r="BMN123" s="95"/>
      <c r="BMO123" s="95"/>
      <c r="BMP123" s="95"/>
      <c r="BMQ123" s="95"/>
      <c r="BMR123" s="95"/>
      <c r="BMS123" s="95"/>
      <c r="BMT123" s="95"/>
      <c r="BMU123" s="95"/>
      <c r="BMV123" s="95"/>
      <c r="BMW123" s="95"/>
      <c r="BMX123" s="95"/>
      <c r="BMY123" s="95"/>
      <c r="BMZ123" s="95"/>
      <c r="BNA123" s="95"/>
      <c r="BNB123" s="95"/>
      <c r="BNC123" s="95"/>
      <c r="BND123" s="95"/>
      <c r="BNE123" s="95"/>
      <c r="BNF123" s="95"/>
      <c r="BNG123" s="95"/>
      <c r="BNH123" s="95"/>
      <c r="BNI123" s="95"/>
      <c r="BNJ123" s="95"/>
      <c r="BNK123" s="95"/>
      <c r="BNL123" s="95"/>
      <c r="BNM123" s="95"/>
      <c r="BNN123" s="95"/>
      <c r="BNO123" s="95"/>
      <c r="BNP123" s="95"/>
      <c r="BNQ123" s="95"/>
      <c r="BNR123" s="95"/>
      <c r="BNS123" s="95"/>
      <c r="BNT123" s="95"/>
      <c r="BNU123" s="95"/>
      <c r="BNV123" s="95"/>
      <c r="BNW123" s="95"/>
      <c r="BNX123" s="95"/>
      <c r="BNY123" s="95"/>
      <c r="BNZ123" s="95"/>
      <c r="BOA123" s="95"/>
      <c r="BOB123" s="95"/>
      <c r="BOC123" s="95"/>
      <c r="BOD123" s="95"/>
      <c r="BOE123" s="95"/>
      <c r="BOF123" s="95"/>
      <c r="BOG123" s="95"/>
      <c r="BOH123" s="95"/>
      <c r="BOI123" s="95"/>
      <c r="BOJ123" s="95"/>
      <c r="BOK123" s="95"/>
      <c r="BOL123" s="95"/>
      <c r="BOM123" s="95"/>
      <c r="BON123" s="95"/>
      <c r="BOO123" s="95"/>
      <c r="BOP123" s="95"/>
      <c r="BOQ123" s="95"/>
      <c r="BOR123" s="95"/>
      <c r="BOS123" s="95"/>
      <c r="BOT123" s="95"/>
      <c r="BOU123" s="95"/>
      <c r="BOV123" s="95"/>
      <c r="BOW123" s="95"/>
      <c r="BOX123" s="95"/>
      <c r="BOY123" s="95"/>
      <c r="BOZ123" s="95"/>
      <c r="BPA123" s="95"/>
      <c r="BPB123" s="95"/>
      <c r="BPC123" s="95"/>
      <c r="BPD123" s="95"/>
      <c r="BPE123" s="95"/>
      <c r="BPF123" s="95"/>
      <c r="BPG123" s="95"/>
      <c r="BPH123" s="95"/>
      <c r="BPI123" s="95"/>
      <c r="BPJ123" s="95"/>
      <c r="BPK123" s="95"/>
      <c r="BPL123" s="95"/>
      <c r="BPM123" s="95"/>
      <c r="BPN123" s="95"/>
      <c r="BPO123" s="95"/>
      <c r="BPP123" s="95"/>
      <c r="BPQ123" s="95"/>
      <c r="BPR123" s="95"/>
      <c r="BPS123" s="95"/>
      <c r="BPT123" s="95"/>
      <c r="BPU123" s="95"/>
      <c r="BPV123" s="95"/>
      <c r="BPW123" s="95"/>
      <c r="BPX123" s="95"/>
      <c r="BPY123" s="95"/>
      <c r="BPZ123" s="95"/>
      <c r="BQA123" s="95"/>
      <c r="BQB123" s="95"/>
      <c r="BQC123" s="95"/>
      <c r="BQD123" s="95"/>
      <c r="BQE123" s="95"/>
      <c r="BQF123" s="95"/>
      <c r="BQG123" s="95"/>
      <c r="BQH123" s="95"/>
      <c r="BQI123" s="95"/>
      <c r="BQJ123" s="95"/>
      <c r="BQK123" s="95"/>
      <c r="BQL123" s="95"/>
      <c r="BQM123" s="95"/>
      <c r="BQN123" s="95"/>
      <c r="BQO123" s="95"/>
      <c r="BQP123" s="95"/>
      <c r="BQQ123" s="95"/>
      <c r="BQR123" s="95"/>
      <c r="BQS123" s="95"/>
      <c r="BQT123" s="95"/>
      <c r="BQU123" s="95"/>
      <c r="BQV123" s="95"/>
      <c r="BQW123" s="95"/>
      <c r="BQX123" s="95"/>
      <c r="BQY123" s="95"/>
      <c r="BQZ123" s="95"/>
      <c r="BRA123" s="95"/>
      <c r="BRB123" s="95"/>
      <c r="BRC123" s="95"/>
      <c r="BRD123" s="95"/>
      <c r="BRE123" s="95"/>
      <c r="BRF123" s="95"/>
      <c r="BRG123" s="95"/>
      <c r="BRH123" s="95"/>
      <c r="BRI123" s="95"/>
      <c r="BRJ123" s="95"/>
      <c r="BRK123" s="95"/>
      <c r="BRL123" s="95"/>
      <c r="BRM123" s="95"/>
      <c r="BRN123" s="95"/>
      <c r="BRO123" s="95"/>
      <c r="BRP123" s="95"/>
      <c r="BRQ123" s="95"/>
      <c r="BRR123" s="95"/>
      <c r="BRS123" s="95"/>
      <c r="BRT123" s="95"/>
      <c r="BRU123" s="95"/>
      <c r="BRV123" s="95"/>
      <c r="BRW123" s="95"/>
      <c r="BRX123" s="95"/>
      <c r="BRY123" s="95"/>
      <c r="BRZ123" s="95"/>
      <c r="BSA123" s="95"/>
      <c r="BSB123" s="95"/>
      <c r="BSC123" s="95"/>
      <c r="BSD123" s="95"/>
      <c r="BSE123" s="95"/>
      <c r="BSF123" s="95"/>
      <c r="BSG123" s="95"/>
      <c r="BSH123" s="95"/>
      <c r="BSI123" s="95"/>
      <c r="BSJ123" s="95"/>
      <c r="BSK123" s="95"/>
      <c r="BSL123" s="95"/>
      <c r="BSM123" s="95"/>
      <c r="BSN123" s="95"/>
      <c r="BSO123" s="95"/>
      <c r="BSP123" s="95"/>
      <c r="BSQ123" s="95"/>
      <c r="BSR123" s="95"/>
      <c r="BSS123" s="95"/>
      <c r="BST123" s="95"/>
      <c r="BSU123" s="95"/>
      <c r="BSV123" s="95"/>
      <c r="BSW123" s="95"/>
      <c r="BSX123" s="95"/>
      <c r="BSY123" s="95"/>
      <c r="BSZ123" s="95"/>
      <c r="BTA123" s="95"/>
      <c r="BTB123" s="95"/>
      <c r="BTC123" s="95"/>
      <c r="BTD123" s="95"/>
      <c r="BTE123" s="95"/>
      <c r="BTF123" s="95"/>
      <c r="BTG123" s="95"/>
      <c r="BTH123" s="95"/>
      <c r="BTI123" s="95"/>
      <c r="BTJ123" s="95"/>
      <c r="BTK123" s="95"/>
      <c r="BTL123" s="95"/>
      <c r="BTM123" s="95"/>
      <c r="BTN123" s="95"/>
      <c r="BTO123" s="95"/>
      <c r="BTP123" s="95"/>
      <c r="BTQ123" s="95"/>
      <c r="BTR123" s="95"/>
      <c r="BTS123" s="95"/>
      <c r="BTT123" s="95"/>
      <c r="BTU123" s="95"/>
      <c r="BTV123" s="95"/>
      <c r="BTW123" s="95"/>
      <c r="BTX123" s="95"/>
      <c r="BTY123" s="95"/>
      <c r="BTZ123" s="95"/>
      <c r="BUA123" s="95"/>
      <c r="BUB123" s="95"/>
      <c r="BUC123" s="95"/>
      <c r="BUD123" s="95"/>
      <c r="BUE123" s="95"/>
      <c r="BUF123" s="95"/>
      <c r="BUG123" s="95"/>
      <c r="BUH123" s="95"/>
      <c r="BUI123" s="95"/>
      <c r="BUJ123" s="95"/>
      <c r="BUK123" s="95"/>
      <c r="BUL123" s="95"/>
      <c r="BUM123" s="95"/>
      <c r="BUN123" s="95"/>
      <c r="BUO123" s="95"/>
      <c r="BUP123" s="95"/>
      <c r="BUQ123" s="95"/>
      <c r="BUR123" s="95"/>
      <c r="BUS123" s="95"/>
      <c r="BUT123" s="95"/>
      <c r="BUU123" s="95"/>
      <c r="BUV123" s="95"/>
      <c r="BUW123" s="95"/>
      <c r="BUX123" s="95"/>
      <c r="BUY123" s="95"/>
      <c r="BUZ123" s="95"/>
      <c r="BVA123" s="95"/>
      <c r="BVB123" s="95"/>
      <c r="BVC123" s="95"/>
      <c r="BVD123" s="95"/>
      <c r="BVE123" s="95"/>
      <c r="BVF123" s="95"/>
      <c r="BVG123" s="95"/>
      <c r="BVH123" s="95"/>
      <c r="BVI123" s="95"/>
      <c r="BVJ123" s="95"/>
      <c r="BVK123" s="95"/>
      <c r="BVL123" s="95"/>
      <c r="BVM123" s="95"/>
      <c r="BVN123" s="95"/>
      <c r="BVO123" s="95"/>
      <c r="BVP123" s="95"/>
      <c r="BVQ123" s="95"/>
      <c r="BVR123" s="95"/>
      <c r="BVS123" s="95"/>
      <c r="BVT123" s="95"/>
      <c r="BVU123" s="95"/>
      <c r="BVV123" s="95"/>
      <c r="BVW123" s="95"/>
      <c r="BVX123" s="95"/>
      <c r="BVY123" s="95"/>
      <c r="BVZ123" s="95"/>
      <c r="BWA123" s="95"/>
      <c r="BWB123" s="95"/>
      <c r="BWC123" s="95"/>
      <c r="BWD123" s="95"/>
      <c r="BWE123" s="95"/>
      <c r="BWF123" s="95"/>
      <c r="BWG123" s="95"/>
      <c r="BWH123" s="95"/>
      <c r="BWI123" s="95"/>
      <c r="BWJ123" s="95"/>
      <c r="BWK123" s="95"/>
      <c r="BWL123" s="95"/>
      <c r="BWM123" s="95"/>
      <c r="BWN123" s="95"/>
      <c r="BWO123" s="95"/>
      <c r="BWP123" s="95"/>
      <c r="BWQ123" s="95"/>
      <c r="BWR123" s="95"/>
      <c r="BWS123" s="95"/>
      <c r="BWT123" s="95"/>
      <c r="BWU123" s="95"/>
      <c r="BWV123" s="95"/>
      <c r="BWW123" s="95"/>
      <c r="BWX123" s="95"/>
      <c r="BWY123" s="95"/>
      <c r="BWZ123" s="95"/>
      <c r="BXA123" s="95"/>
      <c r="BXB123" s="95"/>
      <c r="BXC123" s="95"/>
      <c r="BXD123" s="95"/>
      <c r="BXE123" s="95"/>
      <c r="BXF123" s="95"/>
      <c r="BXG123" s="95"/>
      <c r="BXH123" s="95"/>
      <c r="BXI123" s="95"/>
      <c r="BXJ123" s="95"/>
      <c r="BXK123" s="95"/>
      <c r="BXL123" s="95"/>
      <c r="BXM123" s="95"/>
      <c r="BXN123" s="95"/>
      <c r="BXO123" s="95"/>
      <c r="BXP123" s="95"/>
      <c r="BXQ123" s="95"/>
      <c r="BXR123" s="95"/>
      <c r="BXS123" s="95"/>
      <c r="BXT123" s="95"/>
      <c r="BXU123" s="95"/>
      <c r="BXV123" s="95"/>
      <c r="BXW123" s="95"/>
      <c r="BXX123" s="95"/>
      <c r="BXY123" s="95"/>
      <c r="BXZ123" s="95"/>
      <c r="BYA123" s="95"/>
      <c r="BYB123" s="95"/>
      <c r="BYC123" s="95"/>
      <c r="BYD123" s="95"/>
      <c r="BYE123" s="95"/>
      <c r="BYF123" s="95"/>
      <c r="BYG123" s="95"/>
      <c r="BYH123" s="95"/>
      <c r="BYI123" s="95"/>
      <c r="BYJ123" s="95"/>
      <c r="BYK123" s="95"/>
      <c r="BYL123" s="95"/>
      <c r="BYM123" s="95"/>
      <c r="BYN123" s="95"/>
      <c r="BYO123" s="95"/>
      <c r="BYP123" s="95"/>
      <c r="BYQ123" s="95"/>
      <c r="BYR123" s="95"/>
      <c r="BYS123" s="95"/>
      <c r="BYT123" s="95"/>
      <c r="BYU123" s="95"/>
      <c r="BYV123" s="95"/>
      <c r="BYW123" s="95"/>
      <c r="BYX123" s="95"/>
      <c r="BYY123" s="95"/>
      <c r="BYZ123" s="95"/>
      <c r="BZA123" s="95"/>
      <c r="BZB123" s="95"/>
      <c r="BZC123" s="95"/>
      <c r="BZD123" s="95"/>
      <c r="BZE123" s="95"/>
      <c r="BZF123" s="95"/>
      <c r="BZG123" s="95"/>
      <c r="BZH123" s="95"/>
      <c r="BZI123" s="95"/>
      <c r="BZJ123" s="95"/>
      <c r="BZK123" s="95"/>
      <c r="BZL123" s="95"/>
      <c r="BZM123" s="95"/>
      <c r="BZN123" s="95"/>
      <c r="BZO123" s="95"/>
      <c r="BZP123" s="95"/>
      <c r="BZQ123" s="95"/>
      <c r="BZR123" s="95"/>
      <c r="BZS123" s="95"/>
      <c r="BZT123" s="95"/>
      <c r="BZU123" s="95"/>
      <c r="BZV123" s="95"/>
      <c r="BZW123" s="95"/>
      <c r="BZX123" s="95"/>
      <c r="BZY123" s="95"/>
      <c r="BZZ123" s="95"/>
      <c r="CAA123" s="95"/>
      <c r="CAB123" s="95"/>
      <c r="CAC123" s="95"/>
      <c r="CAD123" s="95"/>
      <c r="CAE123" s="95"/>
      <c r="CAF123" s="95"/>
      <c r="CAG123" s="95"/>
      <c r="CAH123" s="95"/>
      <c r="CAI123" s="95"/>
      <c r="CAJ123" s="95"/>
      <c r="CAK123" s="95"/>
      <c r="CAL123" s="95"/>
      <c r="CAM123" s="95"/>
      <c r="CAN123" s="95"/>
      <c r="CAO123" s="95"/>
      <c r="CAP123" s="95"/>
      <c r="CAQ123" s="95"/>
      <c r="CAR123" s="95"/>
      <c r="CAS123" s="95"/>
      <c r="CAT123" s="95"/>
      <c r="CAU123" s="95"/>
      <c r="CAV123" s="95"/>
      <c r="CAW123" s="95"/>
      <c r="CAX123" s="95"/>
      <c r="CAY123" s="95"/>
      <c r="CAZ123" s="95"/>
      <c r="CBA123" s="95"/>
      <c r="CBB123" s="95"/>
      <c r="CBC123" s="95"/>
      <c r="CBD123" s="95"/>
      <c r="CBE123" s="95"/>
      <c r="CBF123" s="95"/>
      <c r="CBG123" s="95"/>
      <c r="CBH123" s="95"/>
      <c r="CBI123" s="95"/>
      <c r="CBJ123" s="95"/>
      <c r="CBK123" s="95"/>
      <c r="CBL123" s="95"/>
      <c r="CBM123" s="95"/>
      <c r="CBN123" s="95"/>
      <c r="CBO123" s="95"/>
      <c r="CBP123" s="95"/>
      <c r="CBQ123" s="95"/>
      <c r="CBR123" s="95"/>
      <c r="CBS123" s="95"/>
      <c r="CBT123" s="95"/>
      <c r="CBU123" s="95"/>
      <c r="CBV123" s="95"/>
      <c r="CBW123" s="95"/>
      <c r="CBX123" s="95"/>
      <c r="CBY123" s="95"/>
      <c r="CBZ123" s="95"/>
      <c r="CCA123" s="95"/>
      <c r="CCB123" s="95"/>
      <c r="CCC123" s="95"/>
      <c r="CCD123" s="95"/>
      <c r="CCE123" s="95"/>
      <c r="CCF123" s="95"/>
      <c r="CCG123" s="95"/>
      <c r="CCH123" s="95"/>
      <c r="CCI123" s="95"/>
      <c r="CCJ123" s="95"/>
      <c r="CCK123" s="95"/>
      <c r="CCL123" s="95"/>
      <c r="CCM123" s="95"/>
      <c r="CCN123" s="95"/>
      <c r="CCO123" s="95"/>
      <c r="CCP123" s="95"/>
      <c r="CCQ123" s="95"/>
      <c r="CCR123" s="95"/>
      <c r="CCS123" s="95"/>
      <c r="CCT123" s="95"/>
      <c r="CCU123" s="95"/>
      <c r="CCV123" s="95"/>
      <c r="CCW123" s="95"/>
      <c r="CCX123" s="95"/>
      <c r="CCY123" s="95"/>
      <c r="CCZ123" s="95"/>
      <c r="CDA123" s="95"/>
      <c r="CDB123" s="95"/>
      <c r="CDC123" s="95"/>
      <c r="CDD123" s="95"/>
      <c r="CDE123" s="95"/>
      <c r="CDF123" s="95"/>
      <c r="CDG123" s="95"/>
      <c r="CDH123" s="95"/>
      <c r="CDI123" s="95"/>
      <c r="CDJ123" s="95"/>
      <c r="CDK123" s="95"/>
      <c r="CDL123" s="95"/>
      <c r="CDM123" s="95"/>
      <c r="CDN123" s="95"/>
      <c r="CDO123" s="95"/>
      <c r="CDP123" s="95"/>
      <c r="CDQ123" s="95"/>
      <c r="CDR123" s="95"/>
      <c r="CDS123" s="95"/>
      <c r="CDT123" s="95"/>
      <c r="CDU123" s="95"/>
      <c r="CDV123" s="95"/>
      <c r="CDW123" s="95"/>
      <c r="CDX123" s="95"/>
      <c r="CDY123" s="95"/>
      <c r="CDZ123" s="95"/>
      <c r="CEA123" s="95"/>
      <c r="CEB123" s="95"/>
      <c r="CEC123" s="95"/>
      <c r="CED123" s="95"/>
      <c r="CEE123" s="95"/>
      <c r="CEF123" s="95"/>
      <c r="CEG123" s="95"/>
      <c r="CEH123" s="95"/>
      <c r="CEI123" s="95"/>
      <c r="CEJ123" s="95"/>
      <c r="CEK123" s="95"/>
      <c r="CEL123" s="95"/>
      <c r="CEM123" s="95"/>
      <c r="CEN123" s="95"/>
      <c r="CEO123" s="95"/>
      <c r="CEP123" s="95"/>
      <c r="CEQ123" s="95"/>
      <c r="CER123" s="95"/>
      <c r="CES123" s="95"/>
      <c r="CET123" s="95"/>
      <c r="CEU123" s="95"/>
      <c r="CEV123" s="95"/>
      <c r="CEW123" s="95"/>
      <c r="CEX123" s="95"/>
      <c r="CEY123" s="95"/>
      <c r="CEZ123" s="95"/>
      <c r="CFA123" s="95"/>
      <c r="CFB123" s="95"/>
      <c r="CFC123" s="95"/>
      <c r="CFD123" s="95"/>
      <c r="CFE123" s="95"/>
      <c r="CFF123" s="95"/>
      <c r="CFG123" s="95"/>
      <c r="CFH123" s="95"/>
      <c r="CFI123" s="95"/>
      <c r="CFJ123" s="95"/>
      <c r="CFK123" s="95"/>
      <c r="CFL123" s="95"/>
      <c r="CFM123" s="95"/>
      <c r="CFN123" s="95"/>
      <c r="CFO123" s="95"/>
      <c r="CFP123" s="95"/>
      <c r="CFQ123" s="95"/>
      <c r="CFR123" s="95"/>
      <c r="CFS123" s="95"/>
      <c r="CFT123" s="95"/>
      <c r="CFU123" s="95"/>
      <c r="CFV123" s="95"/>
      <c r="CFW123" s="95"/>
      <c r="CFX123" s="95"/>
      <c r="CFY123" s="95"/>
      <c r="CFZ123" s="95"/>
      <c r="CGA123" s="95"/>
      <c r="CGB123" s="95"/>
      <c r="CGC123" s="95"/>
      <c r="CGD123" s="95"/>
      <c r="CGE123" s="95"/>
      <c r="CGF123" s="95"/>
      <c r="CGG123" s="95"/>
      <c r="CGH123" s="95"/>
      <c r="CGI123" s="95"/>
      <c r="CGJ123" s="95"/>
      <c r="CGK123" s="95"/>
      <c r="CGL123" s="95"/>
      <c r="CGM123" s="95"/>
      <c r="CGN123" s="95"/>
      <c r="CGO123" s="95"/>
      <c r="CGP123" s="95"/>
      <c r="CGQ123" s="95"/>
      <c r="CGR123" s="95"/>
      <c r="CGS123" s="95"/>
      <c r="CGT123" s="95"/>
      <c r="CGU123" s="95"/>
      <c r="CGV123" s="95"/>
      <c r="CGW123" s="95"/>
      <c r="CGX123" s="95"/>
      <c r="CGY123" s="95"/>
      <c r="CGZ123" s="95"/>
      <c r="CHA123" s="95"/>
      <c r="CHB123" s="95"/>
      <c r="CHC123" s="95"/>
      <c r="CHD123" s="95"/>
      <c r="CHE123" s="95"/>
      <c r="CHF123" s="95"/>
      <c r="CHG123" s="95"/>
      <c r="CHH123" s="95"/>
      <c r="CHI123" s="95"/>
      <c r="CHJ123" s="95"/>
      <c r="CHK123" s="95"/>
      <c r="CHL123" s="95"/>
      <c r="CHM123" s="95"/>
      <c r="CHN123" s="95"/>
      <c r="CHO123" s="95"/>
      <c r="CHP123" s="95"/>
      <c r="CHQ123" s="95"/>
      <c r="CHR123" s="95"/>
      <c r="CHS123" s="95"/>
      <c r="CHT123" s="95"/>
      <c r="CHU123" s="95"/>
      <c r="CHV123" s="95"/>
      <c r="CHW123" s="95"/>
      <c r="CHX123" s="95"/>
      <c r="CHY123" s="95"/>
      <c r="CHZ123" s="95"/>
      <c r="CIA123" s="95"/>
      <c r="CIB123" s="95"/>
      <c r="CIC123" s="95"/>
      <c r="CID123" s="95"/>
      <c r="CIE123" s="95"/>
      <c r="CIF123" s="95"/>
      <c r="CIG123" s="95"/>
      <c r="CIH123" s="95"/>
      <c r="CII123" s="95"/>
      <c r="CIJ123" s="95"/>
      <c r="CIK123" s="95"/>
      <c r="CIL123" s="95"/>
      <c r="CIM123" s="95"/>
      <c r="CIN123" s="95"/>
      <c r="CIO123" s="95"/>
      <c r="CIP123" s="95"/>
      <c r="CIQ123" s="95"/>
      <c r="CIR123" s="95"/>
      <c r="CIS123" s="95"/>
      <c r="CIT123" s="95"/>
      <c r="CIU123" s="95"/>
      <c r="CIV123" s="95"/>
      <c r="CIW123" s="95"/>
      <c r="CIX123" s="95"/>
      <c r="CIY123" s="95"/>
      <c r="CIZ123" s="95"/>
      <c r="CJA123" s="95"/>
      <c r="CJB123" s="95"/>
      <c r="CJC123" s="95"/>
      <c r="CJD123" s="95"/>
      <c r="CJE123" s="95"/>
      <c r="CJF123" s="95"/>
      <c r="CJG123" s="95"/>
      <c r="CJH123" s="95"/>
      <c r="CJI123" s="95"/>
      <c r="CJJ123" s="95"/>
      <c r="CJK123" s="95"/>
      <c r="CJL123" s="95"/>
      <c r="CJM123" s="95"/>
      <c r="CJN123" s="95"/>
      <c r="CJO123" s="95"/>
      <c r="CJP123" s="95"/>
      <c r="CJQ123" s="95"/>
      <c r="CJR123" s="95"/>
      <c r="CJS123" s="95"/>
      <c r="CJT123" s="95"/>
      <c r="CJU123" s="95"/>
      <c r="CJV123" s="95"/>
      <c r="CJW123" s="95"/>
      <c r="CJX123" s="95"/>
      <c r="CJY123" s="95"/>
      <c r="CJZ123" s="95"/>
      <c r="CKA123" s="95"/>
      <c r="CKB123" s="95"/>
      <c r="CKC123" s="95"/>
      <c r="CKD123" s="95"/>
      <c r="CKE123" s="95"/>
      <c r="CKF123" s="95"/>
      <c r="CKG123" s="95"/>
      <c r="CKH123" s="95"/>
      <c r="CKI123" s="95"/>
      <c r="CKJ123" s="95"/>
      <c r="CKK123" s="95"/>
      <c r="CKL123" s="95"/>
      <c r="CKM123" s="95"/>
      <c r="CKN123" s="95"/>
      <c r="CKO123" s="95"/>
      <c r="CKP123" s="95"/>
      <c r="CKQ123" s="95"/>
      <c r="CKR123" s="95"/>
      <c r="CKS123" s="95"/>
      <c r="CKT123" s="95"/>
      <c r="CKU123" s="95"/>
      <c r="CKV123" s="95"/>
      <c r="CKW123" s="95"/>
      <c r="CKX123" s="95"/>
      <c r="CKY123" s="95"/>
      <c r="CKZ123" s="95"/>
      <c r="CLA123" s="95"/>
      <c r="CLB123" s="95"/>
      <c r="CLC123" s="95"/>
      <c r="CLD123" s="95"/>
      <c r="CLE123" s="95"/>
      <c r="CLF123" s="95"/>
      <c r="CLG123" s="95"/>
      <c r="CLH123" s="95"/>
      <c r="CLI123" s="95"/>
      <c r="CLJ123" s="95"/>
      <c r="CLK123" s="95"/>
      <c r="CLL123" s="95"/>
      <c r="CLM123" s="95"/>
      <c r="CLN123" s="95"/>
      <c r="CLO123" s="95"/>
      <c r="CLP123" s="95"/>
      <c r="CLQ123" s="95"/>
      <c r="CLR123" s="95"/>
      <c r="CLS123" s="95"/>
      <c r="CLT123" s="95"/>
      <c r="CLU123" s="95"/>
      <c r="CLV123" s="95"/>
      <c r="CLW123" s="95"/>
      <c r="CLX123" s="95"/>
      <c r="CLY123" s="95"/>
      <c r="CLZ123" s="95"/>
      <c r="CMA123" s="95"/>
      <c r="CMB123" s="95"/>
      <c r="CMC123" s="95"/>
      <c r="CMD123" s="95"/>
      <c r="CME123" s="95"/>
      <c r="CMF123" s="95"/>
      <c r="CMG123" s="95"/>
      <c r="CMH123" s="95"/>
      <c r="CMI123" s="95"/>
      <c r="CMJ123" s="95"/>
      <c r="CMK123" s="95"/>
      <c r="CML123" s="95"/>
      <c r="CMM123" s="95"/>
      <c r="CMN123" s="95"/>
      <c r="CMO123" s="95"/>
      <c r="CMP123" s="95"/>
      <c r="CMQ123" s="95"/>
      <c r="CMR123" s="95"/>
      <c r="CMS123" s="95"/>
      <c r="CMT123" s="95"/>
      <c r="CMU123" s="95"/>
      <c r="CMV123" s="95"/>
      <c r="CMW123" s="95"/>
      <c r="CMX123" s="95"/>
      <c r="CMY123" s="95"/>
      <c r="CMZ123" s="95"/>
      <c r="CNA123" s="95"/>
      <c r="CNB123" s="95"/>
      <c r="CNC123" s="95"/>
      <c r="CND123" s="95"/>
      <c r="CNE123" s="95"/>
      <c r="CNF123" s="95"/>
      <c r="CNG123" s="95"/>
      <c r="CNH123" s="95"/>
      <c r="CNI123" s="95"/>
      <c r="CNJ123" s="95"/>
      <c r="CNK123" s="95"/>
      <c r="CNL123" s="95"/>
      <c r="CNM123" s="95"/>
      <c r="CNN123" s="95"/>
      <c r="CNO123" s="95"/>
      <c r="CNP123" s="95"/>
      <c r="CNQ123" s="95"/>
      <c r="CNR123" s="95"/>
      <c r="CNS123" s="95"/>
      <c r="CNT123" s="95"/>
      <c r="CNU123" s="95"/>
      <c r="CNV123" s="95"/>
      <c r="CNW123" s="95"/>
      <c r="CNX123" s="95"/>
      <c r="CNY123" s="95"/>
      <c r="CNZ123" s="95"/>
      <c r="COA123" s="95"/>
      <c r="COB123" s="95"/>
      <c r="COC123" s="95"/>
      <c r="COD123" s="95"/>
      <c r="COE123" s="95"/>
      <c r="COF123" s="95"/>
      <c r="COG123" s="95"/>
      <c r="COH123" s="95"/>
      <c r="COI123" s="95"/>
      <c r="COJ123" s="95"/>
      <c r="COK123" s="95"/>
      <c r="COL123" s="95"/>
      <c r="COM123" s="95"/>
      <c r="CON123" s="95"/>
      <c r="COO123" s="95"/>
      <c r="COP123" s="95"/>
      <c r="COQ123" s="95"/>
      <c r="COR123" s="95"/>
      <c r="COS123" s="95"/>
      <c r="COT123" s="95"/>
      <c r="COU123" s="95"/>
      <c r="COV123" s="95"/>
      <c r="COW123" s="95"/>
      <c r="COX123" s="95"/>
      <c r="COY123" s="95"/>
      <c r="COZ123" s="95"/>
      <c r="CPA123" s="95"/>
      <c r="CPB123" s="95"/>
      <c r="CPC123" s="95"/>
      <c r="CPD123" s="95"/>
      <c r="CPE123" s="95"/>
      <c r="CPF123" s="95"/>
      <c r="CPG123" s="95"/>
      <c r="CPH123" s="95"/>
      <c r="CPI123" s="95"/>
      <c r="CPJ123" s="95"/>
      <c r="CPK123" s="95"/>
      <c r="CPL123" s="95"/>
      <c r="CPM123" s="95"/>
      <c r="CPN123" s="95"/>
      <c r="CPO123" s="95"/>
      <c r="CPP123" s="95"/>
      <c r="CPQ123" s="95"/>
      <c r="CPR123" s="95"/>
      <c r="CPS123" s="95"/>
      <c r="CPT123" s="95"/>
      <c r="CPU123" s="95"/>
      <c r="CPV123" s="95"/>
      <c r="CPW123" s="95"/>
      <c r="CPX123" s="95"/>
      <c r="CPY123" s="95"/>
      <c r="CPZ123" s="95"/>
      <c r="CQA123" s="95"/>
      <c r="CQB123" s="95"/>
      <c r="CQC123" s="95"/>
      <c r="CQD123" s="95"/>
      <c r="CQE123" s="95"/>
      <c r="CQF123" s="95"/>
      <c r="CQG123" s="95"/>
      <c r="CQH123" s="95"/>
      <c r="CQI123" s="95"/>
      <c r="CQJ123" s="95"/>
      <c r="CQK123" s="95"/>
      <c r="CQL123" s="95"/>
      <c r="CQM123" s="95"/>
      <c r="CQN123" s="95"/>
      <c r="CQO123" s="95"/>
      <c r="CQP123" s="95"/>
      <c r="CQQ123" s="95"/>
      <c r="CQR123" s="95"/>
      <c r="CQS123" s="95"/>
      <c r="CQT123" s="95"/>
      <c r="CQU123" s="95"/>
      <c r="CQV123" s="95"/>
      <c r="CQW123" s="95"/>
      <c r="CQX123" s="95"/>
      <c r="CQY123" s="95"/>
      <c r="CQZ123" s="95"/>
      <c r="CRA123" s="95"/>
      <c r="CRB123" s="95"/>
      <c r="CRC123" s="95"/>
      <c r="CRD123" s="95"/>
      <c r="CRE123" s="95"/>
      <c r="CRF123" s="95"/>
      <c r="CRG123" s="95"/>
      <c r="CRH123" s="95"/>
      <c r="CRI123" s="95"/>
      <c r="CRJ123" s="95"/>
      <c r="CRK123" s="95"/>
      <c r="CRL123" s="95"/>
      <c r="CRM123" s="95"/>
      <c r="CRN123" s="95"/>
      <c r="CRO123" s="95"/>
      <c r="CRP123" s="95"/>
      <c r="CRQ123" s="95"/>
      <c r="CRR123" s="95"/>
      <c r="CRS123" s="95"/>
      <c r="CRT123" s="95"/>
      <c r="CRU123" s="95"/>
      <c r="CRV123" s="95"/>
      <c r="CRW123" s="95"/>
      <c r="CRX123" s="95"/>
      <c r="CRY123" s="95"/>
      <c r="CRZ123" s="95"/>
      <c r="CSA123" s="95"/>
      <c r="CSB123" s="95"/>
      <c r="CSC123" s="95"/>
      <c r="CSD123" s="95"/>
      <c r="CSE123" s="95"/>
      <c r="CSF123" s="95"/>
      <c r="CSG123" s="95"/>
      <c r="CSH123" s="95"/>
      <c r="CSI123" s="95"/>
      <c r="CSJ123" s="95"/>
      <c r="CSK123" s="95"/>
      <c r="CSL123" s="95"/>
      <c r="CSM123" s="95"/>
      <c r="CSN123" s="95"/>
      <c r="CSO123" s="95"/>
      <c r="CSP123" s="95"/>
      <c r="CSQ123" s="95"/>
      <c r="CSR123" s="95"/>
      <c r="CSS123" s="95"/>
      <c r="CST123" s="95"/>
      <c r="CSU123" s="95"/>
      <c r="CSV123" s="95"/>
      <c r="CSW123" s="95"/>
      <c r="CSX123" s="95"/>
      <c r="CSY123" s="95"/>
      <c r="CSZ123" s="95"/>
      <c r="CTA123" s="95"/>
      <c r="CTB123" s="95"/>
      <c r="CTC123" s="95"/>
      <c r="CTD123" s="95"/>
      <c r="CTE123" s="95"/>
      <c r="CTF123" s="95"/>
      <c r="CTG123" s="95"/>
      <c r="CTH123" s="95"/>
      <c r="CTI123" s="95"/>
      <c r="CTJ123" s="95"/>
      <c r="CTK123" s="95"/>
      <c r="CTL123" s="95"/>
      <c r="CTM123" s="95"/>
      <c r="CTN123" s="95"/>
      <c r="CTO123" s="95"/>
      <c r="CTP123" s="95"/>
      <c r="CTQ123" s="95"/>
      <c r="CTR123" s="95"/>
      <c r="CTS123" s="95"/>
      <c r="CTT123" s="95"/>
      <c r="CTU123" s="95"/>
      <c r="CTV123" s="95"/>
      <c r="CTW123" s="95"/>
      <c r="CTX123" s="95"/>
      <c r="CTY123" s="95"/>
      <c r="CTZ123" s="95"/>
      <c r="CUA123" s="95"/>
      <c r="CUB123" s="95"/>
      <c r="CUC123" s="95"/>
      <c r="CUD123" s="95"/>
      <c r="CUE123" s="95"/>
      <c r="CUF123" s="95"/>
      <c r="CUG123" s="95"/>
      <c r="CUH123" s="95"/>
      <c r="CUI123" s="95"/>
      <c r="CUJ123" s="95"/>
      <c r="CUK123" s="95"/>
      <c r="CUL123" s="95"/>
      <c r="CUM123" s="95"/>
      <c r="CUN123" s="95"/>
      <c r="CUO123" s="95"/>
      <c r="CUP123" s="95"/>
      <c r="CUQ123" s="95"/>
      <c r="CUR123" s="95"/>
      <c r="CUS123" s="95"/>
      <c r="CUT123" s="95"/>
      <c r="CUU123" s="95"/>
      <c r="CUV123" s="95"/>
      <c r="CUW123" s="95"/>
      <c r="CUX123" s="95"/>
      <c r="CUY123" s="95"/>
      <c r="CUZ123" s="95"/>
      <c r="CVA123" s="95"/>
      <c r="CVB123" s="95"/>
      <c r="CVC123" s="95"/>
      <c r="CVD123" s="95"/>
      <c r="CVE123" s="95"/>
      <c r="CVF123" s="95"/>
      <c r="CVG123" s="95"/>
      <c r="CVH123" s="95"/>
      <c r="CVI123" s="95"/>
      <c r="CVJ123" s="95"/>
      <c r="CVK123" s="95"/>
      <c r="CVL123" s="95"/>
      <c r="CVM123" s="95"/>
      <c r="CVN123" s="95"/>
      <c r="CVO123" s="95"/>
      <c r="CVP123" s="95"/>
      <c r="CVQ123" s="95"/>
      <c r="CVR123" s="95"/>
      <c r="CVS123" s="95"/>
      <c r="CVT123" s="95"/>
      <c r="CVU123" s="95"/>
      <c r="CVV123" s="95"/>
      <c r="CVW123" s="95"/>
      <c r="CVX123" s="95"/>
      <c r="CVY123" s="95"/>
      <c r="CVZ123" s="95"/>
      <c r="CWA123" s="95"/>
      <c r="CWB123" s="95"/>
      <c r="CWC123" s="95"/>
      <c r="CWD123" s="95"/>
      <c r="CWE123" s="95"/>
      <c r="CWF123" s="95"/>
      <c r="CWG123" s="95"/>
      <c r="CWH123" s="95"/>
      <c r="CWI123" s="95"/>
      <c r="CWJ123" s="95"/>
      <c r="CWK123" s="95"/>
      <c r="CWL123" s="95"/>
      <c r="CWM123" s="95"/>
      <c r="CWN123" s="95"/>
      <c r="CWO123" s="95"/>
      <c r="CWP123" s="95"/>
      <c r="CWQ123" s="95"/>
      <c r="CWR123" s="95"/>
      <c r="CWS123" s="95"/>
      <c r="CWT123" s="95"/>
      <c r="CWU123" s="95"/>
      <c r="CWV123" s="95"/>
      <c r="CWW123" s="95"/>
      <c r="CWX123" s="95"/>
      <c r="CWY123" s="95"/>
      <c r="CWZ123" s="95"/>
      <c r="CXA123" s="95"/>
      <c r="CXB123" s="95"/>
      <c r="CXC123" s="95"/>
      <c r="CXD123" s="95"/>
      <c r="CXE123" s="95"/>
      <c r="CXF123" s="95"/>
      <c r="CXG123" s="95"/>
      <c r="CXH123" s="95"/>
      <c r="CXI123" s="95"/>
      <c r="CXJ123" s="95"/>
      <c r="CXK123" s="95"/>
      <c r="CXL123" s="95"/>
      <c r="CXM123" s="95"/>
      <c r="CXN123" s="95"/>
      <c r="CXO123" s="95"/>
      <c r="CXP123" s="95"/>
      <c r="CXQ123" s="95"/>
      <c r="CXR123" s="95"/>
      <c r="CXS123" s="95"/>
      <c r="CXT123" s="95"/>
      <c r="CXU123" s="95"/>
      <c r="CXV123" s="95"/>
      <c r="CXW123" s="95"/>
      <c r="CXX123" s="95"/>
      <c r="CXY123" s="95"/>
      <c r="CXZ123" s="95"/>
      <c r="CYA123" s="95"/>
      <c r="CYB123" s="95"/>
      <c r="CYC123" s="95"/>
      <c r="CYD123" s="95"/>
      <c r="CYE123" s="95"/>
      <c r="CYF123" s="95"/>
      <c r="CYG123" s="95"/>
      <c r="CYH123" s="95"/>
      <c r="CYI123" s="95"/>
      <c r="CYJ123" s="95"/>
      <c r="CYK123" s="95"/>
      <c r="CYL123" s="95"/>
      <c r="CYM123" s="95"/>
      <c r="CYN123" s="95"/>
      <c r="CYO123" s="95"/>
      <c r="CYP123" s="95"/>
      <c r="CYQ123" s="95"/>
      <c r="CYR123" s="95"/>
      <c r="CYS123" s="95"/>
      <c r="CYT123" s="95"/>
      <c r="CYU123" s="95"/>
      <c r="CYV123" s="95"/>
      <c r="CYW123" s="95"/>
      <c r="CYX123" s="95"/>
      <c r="CYY123" s="95"/>
      <c r="CYZ123" s="95"/>
      <c r="CZA123" s="95"/>
      <c r="CZB123" s="95"/>
      <c r="CZC123" s="95"/>
      <c r="CZD123" s="95"/>
      <c r="CZE123" s="95"/>
      <c r="CZF123" s="95"/>
      <c r="CZG123" s="95"/>
      <c r="CZH123" s="95"/>
      <c r="CZI123" s="95"/>
      <c r="CZJ123" s="95"/>
      <c r="CZK123" s="95"/>
      <c r="CZL123" s="95"/>
      <c r="CZM123" s="95"/>
      <c r="CZN123" s="95"/>
      <c r="CZO123" s="95"/>
      <c r="CZP123" s="95"/>
      <c r="CZQ123" s="95"/>
      <c r="CZR123" s="95"/>
      <c r="CZS123" s="95"/>
      <c r="CZT123" s="95"/>
      <c r="CZU123" s="95"/>
      <c r="CZV123" s="95"/>
      <c r="CZW123" s="95"/>
      <c r="CZX123" s="95"/>
      <c r="CZY123" s="95"/>
      <c r="CZZ123" s="95"/>
      <c r="DAA123" s="95"/>
      <c r="DAB123" s="95"/>
      <c r="DAC123" s="95"/>
      <c r="DAD123" s="95"/>
      <c r="DAE123" s="95"/>
      <c r="DAF123" s="95"/>
      <c r="DAG123" s="95"/>
      <c r="DAH123" s="95"/>
      <c r="DAI123" s="95"/>
      <c r="DAJ123" s="95"/>
      <c r="DAK123" s="95"/>
      <c r="DAL123" s="95"/>
      <c r="DAM123" s="95"/>
      <c r="DAN123" s="95"/>
      <c r="DAO123" s="95"/>
      <c r="DAP123" s="95"/>
      <c r="DAQ123" s="95"/>
      <c r="DAR123" s="95"/>
      <c r="DAS123" s="95"/>
      <c r="DAT123" s="95"/>
      <c r="DAU123" s="95"/>
      <c r="DAV123" s="95"/>
      <c r="DAW123" s="95"/>
      <c r="DAX123" s="95"/>
      <c r="DAY123" s="95"/>
      <c r="DAZ123" s="95"/>
      <c r="DBA123" s="95"/>
      <c r="DBB123" s="95"/>
      <c r="DBC123" s="95"/>
      <c r="DBD123" s="95"/>
      <c r="DBE123" s="95"/>
      <c r="DBF123" s="95"/>
      <c r="DBG123" s="95"/>
      <c r="DBH123" s="95"/>
      <c r="DBI123" s="95"/>
      <c r="DBJ123" s="95"/>
      <c r="DBK123" s="95"/>
      <c r="DBL123" s="95"/>
      <c r="DBM123" s="95"/>
      <c r="DBN123" s="95"/>
      <c r="DBO123" s="95"/>
      <c r="DBP123" s="95"/>
      <c r="DBQ123" s="95"/>
      <c r="DBR123" s="95"/>
      <c r="DBS123" s="95"/>
      <c r="DBT123" s="95"/>
      <c r="DBU123" s="95"/>
      <c r="DBV123" s="95"/>
      <c r="DBW123" s="95"/>
      <c r="DBX123" s="95"/>
      <c r="DBY123" s="95"/>
      <c r="DBZ123" s="95"/>
      <c r="DCA123" s="95"/>
      <c r="DCB123" s="95"/>
      <c r="DCC123" s="95"/>
      <c r="DCD123" s="95"/>
      <c r="DCE123" s="95"/>
      <c r="DCF123" s="95"/>
      <c r="DCG123" s="95"/>
      <c r="DCH123" s="95"/>
      <c r="DCI123" s="95"/>
      <c r="DCJ123" s="95"/>
      <c r="DCK123" s="95"/>
      <c r="DCL123" s="95"/>
      <c r="DCM123" s="95"/>
      <c r="DCN123" s="95"/>
      <c r="DCO123" s="95"/>
      <c r="DCP123" s="95"/>
      <c r="DCQ123" s="95"/>
      <c r="DCR123" s="95"/>
      <c r="DCS123" s="95"/>
      <c r="DCT123" s="95"/>
      <c r="DCU123" s="95"/>
      <c r="DCV123" s="95"/>
      <c r="DCW123" s="95"/>
      <c r="DCX123" s="95"/>
      <c r="DCY123" s="95"/>
      <c r="DCZ123" s="95"/>
      <c r="DDA123" s="95"/>
      <c r="DDB123" s="95"/>
      <c r="DDC123" s="95"/>
      <c r="DDD123" s="95"/>
      <c r="DDE123" s="95"/>
      <c r="DDF123" s="95"/>
      <c r="DDG123" s="95"/>
      <c r="DDH123" s="95"/>
      <c r="DDI123" s="95"/>
      <c r="DDJ123" s="95"/>
      <c r="DDK123" s="95"/>
      <c r="DDL123" s="95"/>
      <c r="DDM123" s="95"/>
      <c r="DDN123" s="95"/>
      <c r="DDO123" s="95"/>
      <c r="DDP123" s="95"/>
      <c r="DDQ123" s="95"/>
      <c r="DDR123" s="95"/>
      <c r="DDS123" s="95"/>
      <c r="DDT123" s="95"/>
      <c r="DDU123" s="95"/>
      <c r="DDV123" s="95"/>
      <c r="DDW123" s="95"/>
      <c r="DDX123" s="95"/>
      <c r="DDY123" s="95"/>
      <c r="DDZ123" s="95"/>
      <c r="DEA123" s="95"/>
      <c r="DEB123" s="95"/>
      <c r="DEC123" s="95"/>
      <c r="DED123" s="95"/>
      <c r="DEE123" s="95"/>
      <c r="DEF123" s="95"/>
      <c r="DEG123" s="95"/>
      <c r="DEH123" s="95"/>
      <c r="DEI123" s="95"/>
      <c r="DEJ123" s="95"/>
      <c r="DEK123" s="95"/>
      <c r="DEL123" s="95"/>
      <c r="DEM123" s="95"/>
      <c r="DEN123" s="95"/>
      <c r="DEO123" s="95"/>
      <c r="DEP123" s="95"/>
      <c r="DEQ123" s="95"/>
      <c r="DER123" s="95"/>
      <c r="DES123" s="95"/>
      <c r="DET123" s="95"/>
      <c r="DEU123" s="95"/>
      <c r="DEV123" s="95"/>
      <c r="DEW123" s="95"/>
      <c r="DEX123" s="95"/>
      <c r="DEY123" s="95"/>
      <c r="DEZ123" s="95"/>
      <c r="DFA123" s="95"/>
      <c r="DFB123" s="95"/>
      <c r="DFC123" s="95"/>
      <c r="DFD123" s="95"/>
      <c r="DFE123" s="95"/>
      <c r="DFF123" s="95"/>
      <c r="DFG123" s="95"/>
      <c r="DFH123" s="95"/>
      <c r="DFI123" s="95"/>
      <c r="DFJ123" s="95"/>
      <c r="DFK123" s="95"/>
      <c r="DFL123" s="95"/>
      <c r="DFM123" s="95"/>
      <c r="DFN123" s="95"/>
      <c r="DFO123" s="95"/>
      <c r="DFP123" s="95"/>
      <c r="DFQ123" s="95"/>
      <c r="DFR123" s="95"/>
      <c r="DFS123" s="95"/>
      <c r="DFT123" s="95"/>
      <c r="DFU123" s="95"/>
      <c r="DFV123" s="95"/>
      <c r="DFW123" s="95"/>
      <c r="DFX123" s="95"/>
      <c r="DFY123" s="95"/>
      <c r="DFZ123" s="95"/>
      <c r="DGA123" s="95"/>
      <c r="DGB123" s="95"/>
      <c r="DGC123" s="95"/>
      <c r="DGD123" s="95"/>
      <c r="DGE123" s="95"/>
      <c r="DGF123" s="95"/>
      <c r="DGG123" s="95"/>
      <c r="DGH123" s="95"/>
      <c r="DGI123" s="95"/>
      <c r="DGJ123" s="95"/>
      <c r="DGK123" s="95"/>
      <c r="DGL123" s="95"/>
      <c r="DGM123" s="95"/>
      <c r="DGN123" s="95"/>
      <c r="DGO123" s="95"/>
      <c r="DGP123" s="95"/>
      <c r="DGQ123" s="95"/>
      <c r="DGR123" s="95"/>
      <c r="DGS123" s="95"/>
      <c r="DGT123" s="95"/>
      <c r="DGU123" s="95"/>
      <c r="DGV123" s="95"/>
      <c r="DGW123" s="95"/>
      <c r="DGX123" s="95"/>
      <c r="DGY123" s="95"/>
      <c r="DGZ123" s="95"/>
      <c r="DHA123" s="95"/>
      <c r="DHB123" s="95"/>
      <c r="DHC123" s="95"/>
      <c r="DHD123" s="95"/>
      <c r="DHE123" s="95"/>
      <c r="DHF123" s="95"/>
      <c r="DHG123" s="95"/>
      <c r="DHH123" s="95"/>
      <c r="DHI123" s="95"/>
      <c r="DHJ123" s="95"/>
      <c r="DHK123" s="95"/>
      <c r="DHL123" s="95"/>
      <c r="DHM123" s="95"/>
      <c r="DHN123" s="95"/>
      <c r="DHO123" s="95"/>
      <c r="DHP123" s="95"/>
      <c r="DHQ123" s="95"/>
      <c r="DHR123" s="95"/>
      <c r="DHS123" s="95"/>
      <c r="DHT123" s="95"/>
      <c r="DHU123" s="95"/>
      <c r="DHV123" s="95"/>
      <c r="DHW123" s="95"/>
      <c r="DHX123" s="95"/>
      <c r="DHY123" s="95"/>
      <c r="DHZ123" s="95"/>
      <c r="DIA123" s="95"/>
      <c r="DIB123" s="95"/>
      <c r="DIC123" s="95"/>
      <c r="DID123" s="95"/>
      <c r="DIE123" s="95"/>
      <c r="DIF123" s="95"/>
      <c r="DIG123" s="95"/>
      <c r="DIH123" s="95"/>
      <c r="DII123" s="95"/>
      <c r="DIJ123" s="95"/>
      <c r="DIK123" s="95"/>
      <c r="DIL123" s="95"/>
      <c r="DIM123" s="95"/>
      <c r="DIN123" s="95"/>
      <c r="DIO123" s="95"/>
      <c r="DIP123" s="95"/>
      <c r="DIQ123" s="95"/>
      <c r="DIR123" s="95"/>
      <c r="DIS123" s="95"/>
      <c r="DIT123" s="95"/>
      <c r="DIU123" s="95"/>
      <c r="DIV123" s="95"/>
      <c r="DIW123" s="95"/>
      <c r="DIX123" s="95"/>
      <c r="DIY123" s="95"/>
      <c r="DIZ123" s="95"/>
      <c r="DJA123" s="95"/>
      <c r="DJB123" s="95"/>
      <c r="DJC123" s="95"/>
      <c r="DJD123" s="95"/>
      <c r="DJE123" s="95"/>
      <c r="DJF123" s="95"/>
      <c r="DJG123" s="95"/>
      <c r="DJH123" s="95"/>
      <c r="DJI123" s="95"/>
      <c r="DJJ123" s="95"/>
      <c r="DJK123" s="95"/>
      <c r="DJL123" s="95"/>
      <c r="DJM123" s="95"/>
      <c r="DJN123" s="95"/>
      <c r="DJO123" s="95"/>
      <c r="DJP123" s="95"/>
      <c r="DJQ123" s="95"/>
      <c r="DJR123" s="95"/>
      <c r="DJS123" s="95"/>
      <c r="DJT123" s="95"/>
      <c r="DJU123" s="95"/>
      <c r="DJV123" s="95"/>
      <c r="DJW123" s="95"/>
      <c r="DJX123" s="95"/>
      <c r="DJY123" s="95"/>
      <c r="DJZ123" s="95"/>
      <c r="DKA123" s="95"/>
      <c r="DKB123" s="95"/>
      <c r="DKC123" s="95"/>
      <c r="DKD123" s="95"/>
      <c r="DKE123" s="95"/>
      <c r="DKF123" s="95"/>
      <c r="DKG123" s="95"/>
      <c r="DKH123" s="95"/>
      <c r="DKI123" s="95"/>
      <c r="DKJ123" s="95"/>
      <c r="DKK123" s="95"/>
      <c r="DKL123" s="95"/>
      <c r="DKM123" s="95"/>
      <c r="DKN123" s="95"/>
      <c r="DKO123" s="95"/>
      <c r="DKP123" s="95"/>
      <c r="DKQ123" s="95"/>
      <c r="DKR123" s="95"/>
      <c r="DKS123" s="95"/>
      <c r="DKT123" s="95"/>
      <c r="DKU123" s="95"/>
      <c r="DKV123" s="95"/>
      <c r="DKW123" s="95"/>
      <c r="DKX123" s="95"/>
      <c r="DKY123" s="95"/>
      <c r="DKZ123" s="95"/>
      <c r="DLA123" s="95"/>
      <c r="DLB123" s="95"/>
      <c r="DLC123" s="95"/>
      <c r="DLD123" s="95"/>
      <c r="DLE123" s="95"/>
      <c r="DLF123" s="95"/>
      <c r="DLG123" s="95"/>
      <c r="DLH123" s="95"/>
      <c r="DLI123" s="95"/>
      <c r="DLJ123" s="95"/>
      <c r="DLK123" s="95"/>
      <c r="DLL123" s="95"/>
      <c r="DLM123" s="95"/>
      <c r="DLN123" s="95"/>
      <c r="DLO123" s="95"/>
      <c r="DLP123" s="95"/>
      <c r="DLQ123" s="95"/>
      <c r="DLR123" s="95"/>
      <c r="DLS123" s="95"/>
      <c r="DLT123" s="95"/>
      <c r="DLU123" s="95"/>
      <c r="DLV123" s="95"/>
      <c r="DLW123" s="95"/>
      <c r="DLX123" s="95"/>
      <c r="DLY123" s="95"/>
      <c r="DLZ123" s="95"/>
      <c r="DMA123" s="95"/>
      <c r="DMB123" s="95"/>
      <c r="DMC123" s="95"/>
      <c r="DMD123" s="95"/>
      <c r="DME123" s="95"/>
      <c r="DMF123" s="95"/>
      <c r="DMG123" s="95"/>
      <c r="DMH123" s="95"/>
      <c r="DMI123" s="95"/>
      <c r="DMJ123" s="95"/>
      <c r="DMK123" s="95"/>
      <c r="DML123" s="95"/>
      <c r="DMM123" s="95"/>
      <c r="DMN123" s="95"/>
      <c r="DMO123" s="95"/>
      <c r="DMP123" s="95"/>
      <c r="DMQ123" s="95"/>
      <c r="DMR123" s="95"/>
      <c r="DMS123" s="95"/>
      <c r="DMT123" s="95"/>
      <c r="DMU123" s="95"/>
      <c r="DMV123" s="95"/>
      <c r="DMW123" s="95"/>
      <c r="DMX123" s="95"/>
      <c r="DMY123" s="95"/>
      <c r="DMZ123" s="95"/>
      <c r="DNA123" s="95"/>
      <c r="DNB123" s="95"/>
      <c r="DNC123" s="95"/>
      <c r="DND123" s="95"/>
      <c r="DNE123" s="95"/>
      <c r="DNF123" s="95"/>
      <c r="DNG123" s="95"/>
      <c r="DNH123" s="95"/>
      <c r="DNI123" s="95"/>
      <c r="DNJ123" s="95"/>
      <c r="DNK123" s="95"/>
      <c r="DNL123" s="95"/>
      <c r="DNM123" s="95"/>
      <c r="DNN123" s="95"/>
      <c r="DNO123" s="95"/>
      <c r="DNP123" s="95"/>
      <c r="DNQ123" s="95"/>
      <c r="DNR123" s="95"/>
      <c r="DNS123" s="95"/>
      <c r="DNT123" s="95"/>
      <c r="DNU123" s="95"/>
      <c r="DNV123" s="95"/>
      <c r="DNW123" s="95"/>
      <c r="DNX123" s="95"/>
      <c r="DNY123" s="95"/>
      <c r="DNZ123" s="95"/>
      <c r="DOA123" s="95"/>
      <c r="DOB123" s="95"/>
      <c r="DOC123" s="95"/>
      <c r="DOD123" s="95"/>
      <c r="DOE123" s="95"/>
      <c r="DOF123" s="95"/>
      <c r="DOG123" s="95"/>
      <c r="DOH123" s="95"/>
      <c r="DOI123" s="95"/>
      <c r="DOJ123" s="95"/>
      <c r="DOK123" s="95"/>
      <c r="DOL123" s="95"/>
      <c r="DOM123" s="95"/>
      <c r="DON123" s="95"/>
      <c r="DOO123" s="95"/>
      <c r="DOP123" s="95"/>
      <c r="DOQ123" s="95"/>
      <c r="DOR123" s="95"/>
      <c r="DOS123" s="95"/>
      <c r="DOT123" s="95"/>
      <c r="DOU123" s="95"/>
      <c r="DOV123" s="95"/>
      <c r="DOW123" s="95"/>
      <c r="DOX123" s="95"/>
      <c r="DOY123" s="95"/>
      <c r="DOZ123" s="95"/>
      <c r="DPA123" s="95"/>
      <c r="DPB123" s="95"/>
      <c r="DPC123" s="95"/>
      <c r="DPD123" s="95"/>
      <c r="DPE123" s="95"/>
      <c r="DPF123" s="95"/>
      <c r="DPG123" s="95"/>
      <c r="DPH123" s="95"/>
      <c r="DPI123" s="95"/>
      <c r="DPJ123" s="95"/>
      <c r="DPK123" s="95"/>
      <c r="DPL123" s="95"/>
      <c r="DPM123" s="95"/>
      <c r="DPN123" s="95"/>
      <c r="DPO123" s="95"/>
      <c r="DPP123" s="95"/>
      <c r="DPQ123" s="95"/>
      <c r="DPR123" s="95"/>
      <c r="DPS123" s="95"/>
      <c r="DPT123" s="95"/>
      <c r="DPU123" s="95"/>
      <c r="DPV123" s="95"/>
      <c r="DPW123" s="95"/>
      <c r="DPX123" s="95"/>
      <c r="DPY123" s="95"/>
      <c r="DPZ123" s="95"/>
      <c r="DQA123" s="95"/>
      <c r="DQB123" s="95"/>
      <c r="DQC123" s="95"/>
      <c r="DQD123" s="95"/>
      <c r="DQE123" s="95"/>
      <c r="DQF123" s="95"/>
      <c r="DQG123" s="95"/>
      <c r="DQH123" s="95"/>
      <c r="DQI123" s="95"/>
      <c r="DQJ123" s="95"/>
      <c r="DQK123" s="95"/>
      <c r="DQL123" s="95"/>
      <c r="DQM123" s="95"/>
      <c r="DQN123" s="95"/>
      <c r="DQO123" s="95"/>
      <c r="DQP123" s="95"/>
      <c r="DQQ123" s="95"/>
      <c r="DQR123" s="95"/>
      <c r="DQS123" s="95"/>
      <c r="DQT123" s="95"/>
      <c r="DQU123" s="95"/>
      <c r="DQV123" s="95"/>
      <c r="DQW123" s="95"/>
      <c r="DQX123" s="95"/>
      <c r="DQY123" s="95"/>
      <c r="DQZ123" s="95"/>
      <c r="DRA123" s="95"/>
      <c r="DRB123" s="95"/>
      <c r="DRC123" s="95"/>
      <c r="DRD123" s="95"/>
      <c r="DRE123" s="95"/>
      <c r="DRF123" s="95"/>
      <c r="DRG123" s="95"/>
      <c r="DRH123" s="95"/>
      <c r="DRI123" s="95"/>
      <c r="DRJ123" s="95"/>
      <c r="DRK123" s="95"/>
      <c r="DRL123" s="95"/>
      <c r="DRM123" s="95"/>
      <c r="DRN123" s="95"/>
      <c r="DRO123" s="95"/>
      <c r="DRP123" s="95"/>
      <c r="DRQ123" s="95"/>
      <c r="DRR123" s="95"/>
      <c r="DRS123" s="95"/>
      <c r="DRT123" s="95"/>
      <c r="DRU123" s="95"/>
      <c r="DRV123" s="95"/>
      <c r="DRW123" s="95"/>
      <c r="DRX123" s="95"/>
      <c r="DRY123" s="95"/>
      <c r="DRZ123" s="95"/>
      <c r="DSA123" s="95"/>
      <c r="DSB123" s="95"/>
      <c r="DSC123" s="95"/>
      <c r="DSD123" s="95"/>
      <c r="DSE123" s="95"/>
      <c r="DSF123" s="95"/>
      <c r="DSG123" s="95"/>
      <c r="DSH123" s="95"/>
      <c r="DSI123" s="95"/>
      <c r="DSJ123" s="95"/>
      <c r="DSK123" s="95"/>
      <c r="DSL123" s="95"/>
      <c r="DSM123" s="95"/>
      <c r="DSN123" s="95"/>
      <c r="DSO123" s="95"/>
      <c r="DSP123" s="95"/>
      <c r="DSQ123" s="95"/>
      <c r="DSR123" s="95"/>
      <c r="DSS123" s="95"/>
      <c r="DST123" s="95"/>
      <c r="DSU123" s="95"/>
      <c r="DSV123" s="95"/>
      <c r="DSW123" s="95"/>
      <c r="DSX123" s="95"/>
      <c r="DSY123" s="95"/>
      <c r="DSZ123" s="95"/>
      <c r="DTA123" s="95"/>
      <c r="DTB123" s="95"/>
      <c r="DTC123" s="95"/>
      <c r="DTD123" s="95"/>
      <c r="DTE123" s="95"/>
      <c r="DTF123" s="95"/>
      <c r="DTG123" s="95"/>
      <c r="DTH123" s="95"/>
      <c r="DTI123" s="95"/>
      <c r="DTJ123" s="95"/>
      <c r="DTK123" s="95"/>
      <c r="DTL123" s="95"/>
      <c r="DTM123" s="95"/>
      <c r="DTN123" s="95"/>
      <c r="DTO123" s="95"/>
      <c r="DTP123" s="95"/>
      <c r="DTQ123" s="95"/>
      <c r="DTR123" s="95"/>
      <c r="DTS123" s="95"/>
      <c r="DTT123" s="95"/>
      <c r="DTU123" s="95"/>
      <c r="DTV123" s="95"/>
      <c r="DTW123" s="95"/>
      <c r="DTX123" s="95"/>
      <c r="DTY123" s="95"/>
      <c r="DTZ123" s="95"/>
      <c r="DUA123" s="95"/>
      <c r="DUB123" s="95"/>
      <c r="DUC123" s="95"/>
      <c r="DUD123" s="95"/>
      <c r="DUE123" s="95"/>
      <c r="DUF123" s="95"/>
      <c r="DUG123" s="95"/>
      <c r="DUH123" s="95"/>
      <c r="DUI123" s="95"/>
      <c r="DUJ123" s="95"/>
      <c r="DUK123" s="95"/>
      <c r="DUL123" s="95"/>
      <c r="DUM123" s="95"/>
      <c r="DUN123" s="95"/>
      <c r="DUO123" s="95"/>
      <c r="DUP123" s="95"/>
      <c r="DUQ123" s="95"/>
      <c r="DUR123" s="95"/>
      <c r="DUS123" s="95"/>
      <c r="DUT123" s="95"/>
      <c r="DUU123" s="95"/>
      <c r="DUV123" s="95"/>
      <c r="DUW123" s="95"/>
      <c r="DUX123" s="95"/>
      <c r="DUY123" s="95"/>
      <c r="DUZ123" s="95"/>
      <c r="DVA123" s="95"/>
      <c r="DVB123" s="95"/>
      <c r="DVC123" s="95"/>
      <c r="DVD123" s="95"/>
      <c r="DVE123" s="95"/>
      <c r="DVF123" s="95"/>
      <c r="DVG123" s="95"/>
      <c r="DVH123" s="95"/>
      <c r="DVI123" s="95"/>
      <c r="DVJ123" s="95"/>
      <c r="DVK123" s="95"/>
      <c r="DVL123" s="95"/>
      <c r="DVM123" s="95"/>
      <c r="DVN123" s="95"/>
      <c r="DVO123" s="95"/>
      <c r="DVP123" s="95"/>
      <c r="DVQ123" s="95"/>
      <c r="DVR123" s="95"/>
      <c r="DVS123" s="95"/>
      <c r="DVT123" s="95"/>
      <c r="DVU123" s="95"/>
      <c r="DVV123" s="95"/>
      <c r="DVW123" s="95"/>
      <c r="DVX123" s="95"/>
      <c r="DVY123" s="95"/>
      <c r="DVZ123" s="95"/>
      <c r="DWA123" s="95"/>
      <c r="DWB123" s="95"/>
      <c r="DWC123" s="95"/>
      <c r="DWD123" s="95"/>
      <c r="DWE123" s="95"/>
      <c r="DWF123" s="95"/>
      <c r="DWG123" s="95"/>
      <c r="DWH123" s="95"/>
      <c r="DWI123" s="95"/>
      <c r="DWJ123" s="95"/>
      <c r="DWK123" s="95"/>
      <c r="DWL123" s="95"/>
      <c r="DWM123" s="95"/>
      <c r="DWN123" s="95"/>
      <c r="DWO123" s="95"/>
      <c r="DWP123" s="95"/>
      <c r="DWQ123" s="95"/>
      <c r="DWR123" s="95"/>
      <c r="DWS123" s="95"/>
      <c r="DWT123" s="95"/>
      <c r="DWU123" s="95"/>
      <c r="DWV123" s="95"/>
      <c r="DWW123" s="95"/>
      <c r="DWX123" s="95"/>
      <c r="DWY123" s="95"/>
      <c r="DWZ123" s="95"/>
      <c r="DXA123" s="95"/>
      <c r="DXB123" s="95"/>
      <c r="DXC123" s="95"/>
      <c r="DXD123" s="95"/>
      <c r="DXE123" s="95"/>
      <c r="DXF123" s="95"/>
      <c r="DXG123" s="95"/>
      <c r="DXH123" s="95"/>
      <c r="DXI123" s="95"/>
      <c r="DXJ123" s="95"/>
      <c r="DXK123" s="95"/>
      <c r="DXL123" s="95"/>
      <c r="DXM123" s="95"/>
      <c r="DXN123" s="95"/>
      <c r="DXO123" s="95"/>
      <c r="DXP123" s="95"/>
      <c r="DXQ123" s="95"/>
      <c r="DXR123" s="95"/>
      <c r="DXS123" s="95"/>
      <c r="DXT123" s="95"/>
      <c r="DXU123" s="95"/>
      <c r="DXV123" s="95"/>
      <c r="DXW123" s="95"/>
      <c r="DXX123" s="95"/>
      <c r="DXY123" s="95"/>
      <c r="DXZ123" s="95"/>
      <c r="DYA123" s="95"/>
      <c r="DYB123" s="95"/>
      <c r="DYC123" s="95"/>
      <c r="DYD123" s="95"/>
      <c r="DYE123" s="95"/>
      <c r="DYF123" s="95"/>
      <c r="DYG123" s="95"/>
      <c r="DYH123" s="95"/>
      <c r="DYI123" s="95"/>
      <c r="DYJ123" s="95"/>
      <c r="DYK123" s="95"/>
      <c r="DYL123" s="95"/>
      <c r="DYM123" s="95"/>
      <c r="DYN123" s="95"/>
      <c r="DYO123" s="95"/>
      <c r="DYP123" s="95"/>
      <c r="DYQ123" s="95"/>
      <c r="DYR123" s="95"/>
      <c r="DYS123" s="95"/>
      <c r="DYT123" s="95"/>
      <c r="DYU123" s="95"/>
      <c r="DYV123" s="95"/>
      <c r="DYW123" s="95"/>
      <c r="DYX123" s="95"/>
      <c r="DYY123" s="95"/>
      <c r="DYZ123" s="95"/>
      <c r="DZA123" s="95"/>
      <c r="DZB123" s="95"/>
      <c r="DZC123" s="95"/>
      <c r="DZD123" s="95"/>
      <c r="DZE123" s="95"/>
      <c r="DZF123" s="95"/>
      <c r="DZG123" s="95"/>
      <c r="DZH123" s="95"/>
      <c r="DZI123" s="95"/>
      <c r="DZJ123" s="95"/>
      <c r="DZK123" s="95"/>
      <c r="DZL123" s="95"/>
      <c r="DZM123" s="95"/>
      <c r="DZN123" s="95"/>
      <c r="DZO123" s="95"/>
      <c r="DZP123" s="95"/>
      <c r="DZQ123" s="95"/>
      <c r="DZR123" s="95"/>
      <c r="DZS123" s="95"/>
      <c r="DZT123" s="95"/>
      <c r="DZU123" s="95"/>
      <c r="DZV123" s="95"/>
      <c r="DZW123" s="95"/>
      <c r="DZX123" s="95"/>
      <c r="DZY123" s="95"/>
      <c r="DZZ123" s="95"/>
      <c r="EAA123" s="95"/>
      <c r="EAB123" s="95"/>
      <c r="EAC123" s="95"/>
      <c r="EAD123" s="95"/>
      <c r="EAE123" s="95"/>
      <c r="EAF123" s="95"/>
      <c r="EAG123" s="95"/>
      <c r="EAH123" s="95"/>
      <c r="EAI123" s="95"/>
      <c r="EAJ123" s="95"/>
      <c r="EAK123" s="95"/>
      <c r="EAL123" s="95"/>
      <c r="EAM123" s="95"/>
      <c r="EAN123" s="95"/>
      <c r="EAO123" s="95"/>
      <c r="EAP123" s="95"/>
      <c r="EAQ123" s="95"/>
      <c r="EAR123" s="95"/>
      <c r="EAS123" s="95"/>
      <c r="EAT123" s="95"/>
      <c r="EAU123" s="95"/>
      <c r="EAV123" s="95"/>
      <c r="EAW123" s="95"/>
      <c r="EAX123" s="95"/>
      <c r="EAY123" s="95"/>
      <c r="EAZ123" s="95"/>
      <c r="EBA123" s="95"/>
      <c r="EBB123" s="95"/>
      <c r="EBC123" s="95"/>
      <c r="EBD123" s="95"/>
      <c r="EBE123" s="95"/>
      <c r="EBF123" s="95"/>
      <c r="EBG123" s="95"/>
      <c r="EBH123" s="95"/>
      <c r="EBI123" s="95"/>
      <c r="EBJ123" s="95"/>
      <c r="EBK123" s="95"/>
      <c r="EBL123" s="95"/>
      <c r="EBM123" s="95"/>
      <c r="EBN123" s="95"/>
      <c r="EBO123" s="95"/>
      <c r="EBP123" s="95"/>
      <c r="EBQ123" s="95"/>
      <c r="EBR123" s="95"/>
      <c r="EBS123" s="95"/>
      <c r="EBT123" s="95"/>
      <c r="EBU123" s="95"/>
      <c r="EBV123" s="95"/>
      <c r="EBW123" s="95"/>
      <c r="EBX123" s="95"/>
      <c r="EBY123" s="95"/>
      <c r="EBZ123" s="95"/>
      <c r="ECA123" s="95"/>
      <c r="ECB123" s="95"/>
      <c r="ECC123" s="95"/>
      <c r="ECD123" s="95"/>
      <c r="ECE123" s="95"/>
      <c r="ECF123" s="95"/>
      <c r="ECG123" s="95"/>
      <c r="ECH123" s="95"/>
      <c r="ECI123" s="95"/>
      <c r="ECJ123" s="95"/>
      <c r="ECK123" s="95"/>
      <c r="ECL123" s="95"/>
      <c r="ECM123" s="95"/>
      <c r="ECN123" s="95"/>
      <c r="ECO123" s="95"/>
      <c r="ECP123" s="95"/>
      <c r="ECQ123" s="95"/>
      <c r="ECR123" s="95"/>
      <c r="ECS123" s="95"/>
      <c r="ECT123" s="95"/>
      <c r="ECU123" s="95"/>
      <c r="ECV123" s="95"/>
      <c r="ECW123" s="95"/>
      <c r="ECX123" s="95"/>
      <c r="ECY123" s="95"/>
      <c r="ECZ123" s="95"/>
      <c r="EDA123" s="95"/>
      <c r="EDB123" s="95"/>
      <c r="EDC123" s="95"/>
      <c r="EDD123" s="95"/>
      <c r="EDE123" s="95"/>
      <c r="EDF123" s="95"/>
      <c r="EDG123" s="95"/>
      <c r="EDH123" s="95"/>
      <c r="EDI123" s="95"/>
      <c r="EDJ123" s="95"/>
      <c r="EDK123" s="95"/>
      <c r="EDL123" s="95"/>
      <c r="EDM123" s="95"/>
      <c r="EDN123" s="95"/>
      <c r="EDO123" s="95"/>
      <c r="EDP123" s="95"/>
      <c r="EDQ123" s="95"/>
      <c r="EDR123" s="95"/>
      <c r="EDS123" s="95"/>
      <c r="EDT123" s="95"/>
      <c r="EDU123" s="95"/>
      <c r="EDV123" s="95"/>
      <c r="EDW123" s="95"/>
      <c r="EDX123" s="95"/>
      <c r="EDY123" s="95"/>
      <c r="EDZ123" s="95"/>
      <c r="EEA123" s="95"/>
      <c r="EEB123" s="95"/>
      <c r="EEC123" s="95"/>
      <c r="EED123" s="95"/>
      <c r="EEE123" s="95"/>
      <c r="EEF123" s="95"/>
      <c r="EEG123" s="95"/>
      <c r="EEH123" s="95"/>
      <c r="EEI123" s="95"/>
      <c r="EEJ123" s="95"/>
      <c r="EEK123" s="95"/>
      <c r="EEL123" s="95"/>
      <c r="EEM123" s="95"/>
      <c r="EEN123" s="95"/>
      <c r="EEO123" s="95"/>
      <c r="EEP123" s="95"/>
      <c r="EEQ123" s="95"/>
      <c r="EER123" s="95"/>
      <c r="EES123" s="95"/>
      <c r="EET123" s="95"/>
      <c r="EEU123" s="95"/>
      <c r="EEV123" s="95"/>
      <c r="EEW123" s="95"/>
      <c r="EEX123" s="95"/>
      <c r="EEY123" s="95"/>
      <c r="EEZ123" s="95"/>
      <c r="EFA123" s="95"/>
      <c r="EFB123" s="95"/>
      <c r="EFC123" s="95"/>
      <c r="EFD123" s="95"/>
      <c r="EFE123" s="95"/>
      <c r="EFF123" s="95"/>
      <c r="EFG123" s="95"/>
      <c r="EFH123" s="95"/>
      <c r="EFI123" s="95"/>
      <c r="EFJ123" s="95"/>
      <c r="EFK123" s="95"/>
      <c r="EFL123" s="95"/>
      <c r="EFM123" s="95"/>
      <c r="EFN123" s="95"/>
      <c r="EFO123" s="95"/>
      <c r="EFP123" s="95"/>
      <c r="EFQ123" s="95"/>
      <c r="EFR123" s="95"/>
      <c r="EFS123" s="95"/>
      <c r="EFT123" s="95"/>
      <c r="EFU123" s="95"/>
      <c r="EFV123" s="95"/>
      <c r="EFW123" s="95"/>
      <c r="EFX123" s="95"/>
      <c r="EFY123" s="95"/>
      <c r="EFZ123" s="95"/>
      <c r="EGA123" s="95"/>
      <c r="EGB123" s="95"/>
      <c r="EGC123" s="95"/>
      <c r="EGD123" s="95"/>
      <c r="EGE123" s="95"/>
      <c r="EGF123" s="95"/>
      <c r="EGG123" s="95"/>
      <c r="EGH123" s="95"/>
      <c r="EGI123" s="95"/>
      <c r="EGJ123" s="95"/>
      <c r="EGK123" s="95"/>
      <c r="EGL123" s="95"/>
      <c r="EGM123" s="95"/>
      <c r="EGN123" s="95"/>
      <c r="EGO123" s="95"/>
      <c r="EGP123" s="95"/>
      <c r="EGQ123" s="95"/>
      <c r="EGR123" s="95"/>
      <c r="EGS123" s="95"/>
      <c r="EGT123" s="95"/>
      <c r="EGU123" s="95"/>
      <c r="EGV123" s="95"/>
      <c r="EGW123" s="95"/>
      <c r="EGX123" s="95"/>
      <c r="EGY123" s="95"/>
      <c r="EGZ123" s="95"/>
      <c r="EHA123" s="95"/>
      <c r="EHB123" s="95"/>
      <c r="EHC123" s="95"/>
      <c r="EHD123" s="95"/>
      <c r="EHE123" s="95"/>
      <c r="EHF123" s="95"/>
      <c r="EHG123" s="95"/>
      <c r="EHH123" s="95"/>
      <c r="EHI123" s="95"/>
      <c r="EHJ123" s="95"/>
      <c r="EHK123" s="95"/>
      <c r="EHL123" s="95"/>
      <c r="EHM123" s="95"/>
      <c r="EHN123" s="95"/>
      <c r="EHO123" s="95"/>
      <c r="EHP123" s="95"/>
      <c r="EHQ123" s="95"/>
      <c r="EHR123" s="95"/>
      <c r="EHS123" s="95"/>
      <c r="EHT123" s="95"/>
      <c r="EHU123" s="95"/>
      <c r="EHV123" s="95"/>
      <c r="EHW123" s="95"/>
      <c r="EHX123" s="95"/>
      <c r="EHY123" s="95"/>
      <c r="EHZ123" s="95"/>
      <c r="EIA123" s="95"/>
      <c r="EIB123" s="95"/>
      <c r="EIC123" s="95"/>
      <c r="EID123" s="95"/>
      <c r="EIE123" s="95"/>
      <c r="EIF123" s="95"/>
      <c r="EIG123" s="95"/>
      <c r="EIH123" s="95"/>
      <c r="EII123" s="95"/>
      <c r="EIJ123" s="95"/>
      <c r="EIK123" s="95"/>
      <c r="EIL123" s="95"/>
      <c r="EIM123" s="95"/>
      <c r="EIN123" s="95"/>
      <c r="EIO123" s="95"/>
      <c r="EIP123" s="95"/>
      <c r="EIQ123" s="95"/>
      <c r="EIR123" s="95"/>
      <c r="EIS123" s="95"/>
      <c r="EIT123" s="95"/>
      <c r="EIU123" s="95"/>
      <c r="EIV123" s="95"/>
      <c r="EIW123" s="95"/>
      <c r="EIX123" s="95"/>
      <c r="EIY123" s="95"/>
      <c r="EIZ123" s="95"/>
      <c r="EJA123" s="95"/>
      <c r="EJB123" s="95"/>
      <c r="EJC123" s="95"/>
      <c r="EJD123" s="95"/>
      <c r="EJE123" s="95"/>
      <c r="EJF123" s="95"/>
      <c r="EJG123" s="95"/>
      <c r="EJH123" s="95"/>
      <c r="EJI123" s="95"/>
      <c r="EJJ123" s="95"/>
      <c r="EJK123" s="95"/>
      <c r="EJL123" s="95"/>
      <c r="EJM123" s="95"/>
      <c r="EJN123" s="95"/>
      <c r="EJO123" s="95"/>
      <c r="EJP123" s="95"/>
      <c r="EJQ123" s="95"/>
      <c r="EJR123" s="95"/>
      <c r="EJS123" s="95"/>
      <c r="EJT123" s="95"/>
      <c r="EJU123" s="95"/>
      <c r="EJV123" s="95"/>
      <c r="EJW123" s="95"/>
      <c r="EJX123" s="95"/>
      <c r="EJY123" s="95"/>
      <c r="EJZ123" s="95"/>
      <c r="EKA123" s="95"/>
      <c r="EKB123" s="95"/>
      <c r="EKC123" s="95"/>
      <c r="EKD123" s="95"/>
      <c r="EKE123" s="95"/>
      <c r="EKF123" s="95"/>
      <c r="EKG123" s="95"/>
      <c r="EKH123" s="95"/>
      <c r="EKI123" s="95"/>
      <c r="EKJ123" s="95"/>
      <c r="EKK123" s="95"/>
      <c r="EKL123" s="95"/>
      <c r="EKM123" s="95"/>
      <c r="EKN123" s="95"/>
      <c r="EKO123" s="95"/>
      <c r="EKP123" s="95"/>
      <c r="EKQ123" s="95"/>
      <c r="EKR123" s="95"/>
      <c r="EKS123" s="95"/>
      <c r="EKT123" s="95"/>
      <c r="EKU123" s="95"/>
      <c r="EKV123" s="95"/>
      <c r="EKW123" s="95"/>
      <c r="EKX123" s="95"/>
      <c r="EKY123" s="95"/>
      <c r="EKZ123" s="95"/>
      <c r="ELA123" s="95"/>
      <c r="ELB123" s="95"/>
      <c r="ELC123" s="95"/>
      <c r="ELD123" s="95"/>
      <c r="ELE123" s="95"/>
      <c r="ELF123" s="95"/>
      <c r="ELG123" s="95"/>
      <c r="ELH123" s="95"/>
      <c r="ELI123" s="95"/>
      <c r="ELJ123" s="95"/>
      <c r="ELK123" s="95"/>
      <c r="ELL123" s="95"/>
      <c r="ELM123" s="95"/>
      <c r="ELN123" s="95"/>
      <c r="ELO123" s="95"/>
      <c r="ELP123" s="95"/>
      <c r="ELQ123" s="95"/>
      <c r="ELR123" s="95"/>
      <c r="ELS123" s="95"/>
      <c r="ELT123" s="95"/>
      <c r="ELU123" s="95"/>
      <c r="ELV123" s="95"/>
      <c r="ELW123" s="95"/>
      <c r="ELX123" s="95"/>
      <c r="ELY123" s="95"/>
      <c r="ELZ123" s="95"/>
      <c r="EMA123" s="95"/>
      <c r="EMB123" s="95"/>
      <c r="EMC123" s="95"/>
      <c r="EMD123" s="95"/>
      <c r="EME123" s="95"/>
      <c r="EMF123" s="95"/>
      <c r="EMG123" s="95"/>
      <c r="EMH123" s="95"/>
      <c r="EMI123" s="95"/>
      <c r="EMJ123" s="95"/>
      <c r="EMK123" s="95"/>
      <c r="EML123" s="95"/>
      <c r="EMM123" s="95"/>
      <c r="EMN123" s="95"/>
      <c r="EMO123" s="95"/>
      <c r="EMP123" s="95"/>
      <c r="EMQ123" s="95"/>
      <c r="EMR123" s="95"/>
      <c r="EMS123" s="95"/>
      <c r="EMT123" s="95"/>
      <c r="EMU123" s="95"/>
      <c r="EMV123" s="95"/>
      <c r="EMW123" s="95"/>
      <c r="EMX123" s="95"/>
      <c r="EMY123" s="95"/>
      <c r="EMZ123" s="95"/>
      <c r="ENA123" s="95"/>
      <c r="ENB123" s="95"/>
      <c r="ENC123" s="95"/>
      <c r="END123" s="95"/>
      <c r="ENE123" s="95"/>
      <c r="ENF123" s="95"/>
      <c r="ENG123" s="95"/>
      <c r="ENH123" s="95"/>
      <c r="ENI123" s="95"/>
      <c r="ENJ123" s="95"/>
      <c r="ENK123" s="95"/>
      <c r="ENL123" s="95"/>
      <c r="ENM123" s="95"/>
      <c r="ENN123" s="95"/>
      <c r="ENO123" s="95"/>
      <c r="ENP123" s="95"/>
      <c r="ENQ123" s="95"/>
      <c r="ENR123" s="95"/>
      <c r="ENS123" s="95"/>
      <c r="ENT123" s="95"/>
      <c r="ENU123" s="95"/>
      <c r="ENV123" s="95"/>
      <c r="ENW123" s="95"/>
      <c r="ENX123" s="95"/>
      <c r="ENY123" s="95"/>
      <c r="ENZ123" s="95"/>
      <c r="EOA123" s="95"/>
      <c r="EOB123" s="95"/>
      <c r="EOC123" s="95"/>
      <c r="EOD123" s="95"/>
      <c r="EOE123" s="95"/>
      <c r="EOF123" s="95"/>
      <c r="EOG123" s="95"/>
      <c r="EOH123" s="95"/>
      <c r="EOI123" s="95"/>
      <c r="EOJ123" s="95"/>
      <c r="EOK123" s="95"/>
      <c r="EOL123" s="95"/>
      <c r="EOM123" s="95"/>
      <c r="EON123" s="95"/>
      <c r="EOO123" s="95"/>
      <c r="EOP123" s="95"/>
      <c r="EOQ123" s="95"/>
      <c r="EOR123" s="95"/>
      <c r="EOS123" s="95"/>
      <c r="EOT123" s="95"/>
      <c r="EOU123" s="95"/>
      <c r="EOV123" s="95"/>
      <c r="EOW123" s="95"/>
      <c r="EOX123" s="95"/>
      <c r="EOY123" s="95"/>
      <c r="EOZ123" s="95"/>
      <c r="EPA123" s="95"/>
      <c r="EPB123" s="95"/>
      <c r="EPC123" s="95"/>
      <c r="EPD123" s="95"/>
      <c r="EPE123" s="95"/>
      <c r="EPF123" s="95"/>
      <c r="EPG123" s="95"/>
      <c r="EPH123" s="95"/>
      <c r="EPI123" s="95"/>
      <c r="EPJ123" s="95"/>
      <c r="EPK123" s="95"/>
      <c r="EPL123" s="95"/>
      <c r="EPM123" s="95"/>
      <c r="EPN123" s="95"/>
      <c r="EPO123" s="95"/>
      <c r="EPP123" s="95"/>
      <c r="EPQ123" s="95"/>
      <c r="EPR123" s="95"/>
      <c r="EPS123" s="95"/>
      <c r="EPT123" s="95"/>
      <c r="EPU123" s="95"/>
      <c r="EPV123" s="95"/>
      <c r="EPW123" s="95"/>
      <c r="EPX123" s="95"/>
      <c r="EPY123" s="95"/>
      <c r="EPZ123" s="95"/>
      <c r="EQA123" s="95"/>
      <c r="EQB123" s="95"/>
      <c r="EQC123" s="95"/>
      <c r="EQD123" s="95"/>
      <c r="EQE123" s="95"/>
      <c r="EQF123" s="95"/>
      <c r="EQG123" s="95"/>
      <c r="EQH123" s="95"/>
      <c r="EQI123" s="95"/>
      <c r="EQJ123" s="95"/>
      <c r="EQK123" s="95"/>
      <c r="EQL123" s="95"/>
      <c r="EQM123" s="95"/>
      <c r="EQN123" s="95"/>
      <c r="EQO123" s="95"/>
      <c r="EQP123" s="95"/>
      <c r="EQQ123" s="95"/>
      <c r="EQR123" s="95"/>
      <c r="EQS123" s="95"/>
      <c r="EQT123" s="95"/>
      <c r="EQU123" s="95"/>
      <c r="EQV123" s="95"/>
      <c r="EQW123" s="95"/>
      <c r="EQX123" s="95"/>
      <c r="EQY123" s="95"/>
      <c r="EQZ123" s="95"/>
      <c r="ERA123" s="95"/>
      <c r="ERB123" s="95"/>
      <c r="ERC123" s="95"/>
      <c r="ERD123" s="95"/>
      <c r="ERE123" s="95"/>
      <c r="ERF123" s="95"/>
      <c r="ERG123" s="95"/>
      <c r="ERH123" s="95"/>
      <c r="ERI123" s="95"/>
      <c r="ERJ123" s="95"/>
      <c r="ERK123" s="95"/>
      <c r="ERL123" s="95"/>
      <c r="ERM123" s="95"/>
      <c r="ERN123" s="95"/>
      <c r="ERO123" s="95"/>
      <c r="ERP123" s="95"/>
      <c r="ERQ123" s="95"/>
      <c r="ERR123" s="95"/>
      <c r="ERS123" s="95"/>
      <c r="ERT123" s="95"/>
      <c r="ERU123" s="95"/>
      <c r="ERV123" s="95"/>
      <c r="ERW123" s="95"/>
      <c r="ERX123" s="95"/>
      <c r="ERY123" s="95"/>
      <c r="ERZ123" s="95"/>
      <c r="ESA123" s="95"/>
      <c r="ESB123" s="95"/>
      <c r="ESC123" s="95"/>
      <c r="ESD123" s="95"/>
      <c r="ESE123" s="95"/>
      <c r="ESF123" s="95"/>
      <c r="ESG123" s="95"/>
      <c r="ESH123" s="95"/>
      <c r="ESI123" s="95"/>
      <c r="ESJ123" s="95"/>
      <c r="ESK123" s="95"/>
      <c r="ESL123" s="95"/>
      <c r="ESM123" s="95"/>
      <c r="ESN123" s="95"/>
      <c r="ESO123" s="95"/>
      <c r="ESP123" s="95"/>
      <c r="ESQ123" s="95"/>
      <c r="ESR123" s="95"/>
      <c r="ESS123" s="95"/>
      <c r="EST123" s="95"/>
      <c r="ESU123" s="95"/>
      <c r="ESV123" s="95"/>
      <c r="ESW123" s="95"/>
      <c r="ESX123" s="95"/>
      <c r="ESY123" s="95"/>
      <c r="ESZ123" s="95"/>
      <c r="ETA123" s="95"/>
      <c r="ETB123" s="95"/>
      <c r="ETC123" s="95"/>
      <c r="ETD123" s="95"/>
      <c r="ETE123" s="95"/>
      <c r="ETF123" s="95"/>
      <c r="ETG123" s="95"/>
      <c r="ETH123" s="95"/>
      <c r="ETI123" s="95"/>
      <c r="ETJ123" s="95"/>
      <c r="ETK123" s="95"/>
      <c r="ETL123" s="95"/>
      <c r="ETM123" s="95"/>
      <c r="ETN123" s="95"/>
      <c r="ETO123" s="95"/>
      <c r="ETP123" s="95"/>
      <c r="ETQ123" s="95"/>
      <c r="ETR123" s="95"/>
      <c r="ETS123" s="95"/>
      <c r="ETT123" s="95"/>
      <c r="ETU123" s="95"/>
      <c r="ETV123" s="95"/>
      <c r="ETW123" s="95"/>
      <c r="ETX123" s="95"/>
      <c r="ETY123" s="95"/>
      <c r="ETZ123" s="95"/>
      <c r="EUA123" s="95"/>
      <c r="EUB123" s="95"/>
      <c r="EUC123" s="95"/>
      <c r="EUD123" s="95"/>
      <c r="EUE123" s="95"/>
      <c r="EUF123" s="95"/>
      <c r="EUG123" s="95"/>
      <c r="EUH123" s="95"/>
      <c r="EUI123" s="95"/>
      <c r="EUJ123" s="95"/>
      <c r="EUK123" s="95"/>
      <c r="EUL123" s="95"/>
      <c r="EUM123" s="95"/>
      <c r="EUN123" s="95"/>
      <c r="EUO123" s="95"/>
      <c r="EUP123" s="95"/>
      <c r="EUQ123" s="95"/>
      <c r="EUR123" s="95"/>
      <c r="EUS123" s="95"/>
      <c r="EUT123" s="95"/>
      <c r="EUU123" s="95"/>
      <c r="EUV123" s="95"/>
      <c r="EUW123" s="95"/>
      <c r="EUX123" s="95"/>
      <c r="EUY123" s="95"/>
      <c r="EUZ123" s="95"/>
      <c r="EVA123" s="95"/>
      <c r="EVB123" s="95"/>
      <c r="EVC123" s="95"/>
      <c r="EVD123" s="95"/>
      <c r="EVE123" s="95"/>
      <c r="EVF123" s="95"/>
      <c r="EVG123" s="95"/>
      <c r="EVH123" s="95"/>
      <c r="EVI123" s="95"/>
      <c r="EVJ123" s="95"/>
      <c r="EVK123" s="95"/>
      <c r="EVL123" s="95"/>
      <c r="EVM123" s="95"/>
      <c r="EVN123" s="95"/>
      <c r="EVO123" s="95"/>
      <c r="EVP123" s="95"/>
      <c r="EVQ123" s="95"/>
      <c r="EVR123" s="95"/>
      <c r="EVS123" s="95"/>
      <c r="EVT123" s="95"/>
      <c r="EVU123" s="95"/>
      <c r="EVV123" s="95"/>
      <c r="EVW123" s="95"/>
      <c r="EVX123" s="95"/>
      <c r="EVY123" s="95"/>
      <c r="EVZ123" s="95"/>
      <c r="EWA123" s="95"/>
      <c r="EWB123" s="95"/>
      <c r="EWC123" s="95"/>
      <c r="EWD123" s="95"/>
      <c r="EWE123" s="95"/>
      <c r="EWF123" s="95"/>
      <c r="EWG123" s="95"/>
      <c r="EWH123" s="95"/>
      <c r="EWI123" s="95"/>
      <c r="EWJ123" s="95"/>
      <c r="EWK123" s="95"/>
      <c r="EWL123" s="95"/>
      <c r="EWM123" s="95"/>
      <c r="EWN123" s="95"/>
      <c r="EWO123" s="95"/>
      <c r="EWP123" s="95"/>
      <c r="EWQ123" s="95"/>
      <c r="EWR123" s="95"/>
      <c r="EWS123" s="95"/>
      <c r="EWT123" s="95"/>
      <c r="EWU123" s="95"/>
      <c r="EWV123" s="95"/>
      <c r="EWW123" s="95"/>
      <c r="EWX123" s="95"/>
      <c r="EWY123" s="95"/>
      <c r="EWZ123" s="95"/>
      <c r="EXA123" s="95"/>
      <c r="EXB123" s="95"/>
      <c r="EXC123" s="95"/>
      <c r="EXD123" s="95"/>
      <c r="EXE123" s="95"/>
      <c r="EXF123" s="95"/>
      <c r="EXG123" s="95"/>
      <c r="EXH123" s="95"/>
      <c r="EXI123" s="95"/>
      <c r="EXJ123" s="95"/>
      <c r="EXK123" s="95"/>
      <c r="EXL123" s="95"/>
      <c r="EXM123" s="95"/>
      <c r="EXN123" s="95"/>
      <c r="EXO123" s="95"/>
      <c r="EXP123" s="95"/>
      <c r="EXQ123" s="95"/>
      <c r="EXR123" s="95"/>
      <c r="EXS123" s="95"/>
      <c r="EXT123" s="95"/>
      <c r="EXU123" s="95"/>
      <c r="EXV123" s="95"/>
      <c r="EXW123" s="95"/>
      <c r="EXX123" s="95"/>
      <c r="EXY123" s="95"/>
      <c r="EXZ123" s="95"/>
      <c r="EYA123" s="95"/>
      <c r="EYB123" s="95"/>
      <c r="EYC123" s="95"/>
      <c r="EYD123" s="95"/>
      <c r="EYE123" s="95"/>
      <c r="EYF123" s="95"/>
      <c r="EYG123" s="95"/>
      <c r="EYH123" s="95"/>
      <c r="EYI123" s="95"/>
      <c r="EYJ123" s="95"/>
      <c r="EYK123" s="95"/>
      <c r="EYL123" s="95"/>
      <c r="EYM123" s="95"/>
      <c r="EYN123" s="95"/>
      <c r="EYO123" s="95"/>
      <c r="EYP123" s="95"/>
      <c r="EYQ123" s="95"/>
      <c r="EYR123" s="95"/>
      <c r="EYS123" s="95"/>
      <c r="EYT123" s="95"/>
      <c r="EYU123" s="95"/>
      <c r="EYV123" s="95"/>
      <c r="EYW123" s="95"/>
      <c r="EYX123" s="95"/>
      <c r="EYY123" s="95"/>
      <c r="EYZ123" s="95"/>
      <c r="EZA123" s="95"/>
      <c r="EZB123" s="95"/>
      <c r="EZC123" s="95"/>
      <c r="EZD123" s="95"/>
      <c r="EZE123" s="95"/>
      <c r="EZF123" s="95"/>
      <c r="EZG123" s="95"/>
      <c r="EZH123" s="95"/>
      <c r="EZI123" s="95"/>
      <c r="EZJ123" s="95"/>
      <c r="EZK123" s="95"/>
      <c r="EZL123" s="95"/>
      <c r="EZM123" s="95"/>
      <c r="EZN123" s="95"/>
      <c r="EZO123" s="95"/>
      <c r="EZP123" s="95"/>
      <c r="EZQ123" s="95"/>
      <c r="EZR123" s="95"/>
      <c r="EZS123" s="95"/>
      <c r="EZT123" s="95"/>
      <c r="EZU123" s="95"/>
      <c r="EZV123" s="95"/>
      <c r="EZW123" s="95"/>
      <c r="EZX123" s="95"/>
      <c r="EZY123" s="95"/>
      <c r="EZZ123" s="95"/>
      <c r="FAA123" s="95"/>
      <c r="FAB123" s="95"/>
      <c r="FAC123" s="95"/>
      <c r="FAD123" s="95"/>
      <c r="FAE123" s="95"/>
      <c r="FAF123" s="95"/>
      <c r="FAG123" s="95"/>
      <c r="FAH123" s="95"/>
      <c r="FAI123" s="95"/>
      <c r="FAJ123" s="95"/>
      <c r="FAK123" s="95"/>
      <c r="FAL123" s="95"/>
      <c r="FAM123" s="95"/>
      <c r="FAN123" s="95"/>
      <c r="FAO123" s="95"/>
      <c r="FAP123" s="95"/>
      <c r="FAQ123" s="95"/>
      <c r="FAR123" s="95"/>
      <c r="FAS123" s="95"/>
      <c r="FAT123" s="95"/>
      <c r="FAU123" s="95"/>
      <c r="FAV123" s="95"/>
      <c r="FAW123" s="95"/>
      <c r="FAX123" s="95"/>
      <c r="FAY123" s="95"/>
      <c r="FAZ123" s="95"/>
      <c r="FBA123" s="95"/>
      <c r="FBB123" s="95"/>
      <c r="FBC123" s="95"/>
      <c r="FBD123" s="95"/>
      <c r="FBE123" s="95"/>
      <c r="FBF123" s="95"/>
      <c r="FBG123" s="95"/>
      <c r="FBH123" s="95"/>
      <c r="FBI123" s="95"/>
      <c r="FBJ123" s="95"/>
      <c r="FBK123" s="95"/>
      <c r="FBL123" s="95"/>
      <c r="FBM123" s="95"/>
      <c r="FBN123" s="95"/>
      <c r="FBO123" s="95"/>
      <c r="FBP123" s="95"/>
      <c r="FBQ123" s="95"/>
      <c r="FBR123" s="95"/>
      <c r="FBS123" s="95"/>
      <c r="FBT123" s="95"/>
      <c r="FBU123" s="95"/>
      <c r="FBV123" s="95"/>
      <c r="FBW123" s="95"/>
      <c r="FBX123" s="95"/>
      <c r="FBY123" s="95"/>
      <c r="FBZ123" s="95"/>
      <c r="FCA123" s="95"/>
      <c r="FCB123" s="95"/>
      <c r="FCC123" s="95"/>
      <c r="FCD123" s="95"/>
      <c r="FCE123" s="95"/>
      <c r="FCF123" s="95"/>
      <c r="FCG123" s="95"/>
      <c r="FCH123" s="95"/>
      <c r="FCI123" s="95"/>
      <c r="FCJ123" s="95"/>
      <c r="FCK123" s="95"/>
      <c r="FCL123" s="95"/>
      <c r="FCM123" s="95"/>
      <c r="FCN123" s="95"/>
      <c r="FCO123" s="95"/>
      <c r="FCP123" s="95"/>
      <c r="FCQ123" s="95"/>
      <c r="FCR123" s="95"/>
      <c r="FCS123" s="95"/>
      <c r="FCT123" s="95"/>
      <c r="FCU123" s="95"/>
      <c r="FCV123" s="95"/>
      <c r="FCW123" s="95"/>
      <c r="FCX123" s="95"/>
      <c r="FCY123" s="95"/>
      <c r="FCZ123" s="95"/>
      <c r="FDA123" s="95"/>
      <c r="FDB123" s="95"/>
      <c r="FDC123" s="95"/>
      <c r="FDD123" s="95"/>
      <c r="FDE123" s="95"/>
      <c r="FDF123" s="95"/>
      <c r="FDG123" s="95"/>
      <c r="FDH123" s="95"/>
      <c r="FDI123" s="95"/>
      <c r="FDJ123" s="95"/>
      <c r="FDK123" s="95"/>
      <c r="FDL123" s="95"/>
      <c r="FDM123" s="95"/>
      <c r="FDN123" s="95"/>
      <c r="FDO123" s="95"/>
      <c r="FDP123" s="95"/>
      <c r="FDQ123" s="95"/>
      <c r="FDR123" s="95"/>
      <c r="FDS123" s="95"/>
      <c r="FDT123" s="95"/>
      <c r="FDU123" s="95"/>
      <c r="FDV123" s="95"/>
      <c r="FDW123" s="95"/>
      <c r="FDX123" s="95"/>
      <c r="FDY123" s="95"/>
      <c r="FDZ123" s="95"/>
      <c r="FEA123" s="95"/>
      <c r="FEB123" s="95"/>
      <c r="FEC123" s="95"/>
      <c r="FED123" s="95"/>
      <c r="FEE123" s="95"/>
      <c r="FEF123" s="95"/>
      <c r="FEG123" s="95"/>
      <c r="FEH123" s="95"/>
      <c r="FEI123" s="95"/>
      <c r="FEJ123" s="95"/>
      <c r="FEK123" s="95"/>
      <c r="FEL123" s="95"/>
      <c r="FEM123" s="95"/>
      <c r="FEN123" s="95"/>
      <c r="FEO123" s="95"/>
      <c r="FEP123" s="95"/>
      <c r="FEQ123" s="95"/>
      <c r="FER123" s="95"/>
      <c r="FES123" s="95"/>
      <c r="FET123" s="95"/>
      <c r="FEU123" s="95"/>
      <c r="FEV123" s="95"/>
      <c r="FEW123" s="95"/>
      <c r="FEX123" s="95"/>
      <c r="FEY123" s="95"/>
      <c r="FEZ123" s="95"/>
      <c r="FFA123" s="95"/>
      <c r="FFB123" s="95"/>
      <c r="FFC123" s="95"/>
      <c r="FFD123" s="95"/>
      <c r="FFE123" s="95"/>
      <c r="FFF123" s="95"/>
      <c r="FFG123" s="95"/>
      <c r="FFH123" s="95"/>
      <c r="FFI123" s="95"/>
      <c r="FFJ123" s="95"/>
      <c r="FFK123" s="95"/>
      <c r="FFL123" s="95"/>
      <c r="FFM123" s="95"/>
      <c r="FFN123" s="95"/>
      <c r="FFO123" s="95"/>
      <c r="FFP123" s="95"/>
      <c r="FFQ123" s="95"/>
      <c r="FFR123" s="95"/>
      <c r="FFS123" s="95"/>
      <c r="FFT123" s="95"/>
      <c r="FFU123" s="95"/>
      <c r="FFV123" s="95"/>
      <c r="FFW123" s="95"/>
      <c r="FFX123" s="95"/>
      <c r="FFY123" s="95"/>
      <c r="FFZ123" s="95"/>
      <c r="FGA123" s="95"/>
      <c r="FGB123" s="95"/>
      <c r="FGC123" s="95"/>
      <c r="FGD123" s="95"/>
      <c r="FGE123" s="95"/>
      <c r="FGF123" s="95"/>
      <c r="FGG123" s="95"/>
      <c r="FGH123" s="95"/>
      <c r="FGI123" s="95"/>
      <c r="FGJ123" s="95"/>
      <c r="FGK123" s="95"/>
      <c r="FGL123" s="95"/>
      <c r="FGM123" s="95"/>
      <c r="FGN123" s="95"/>
      <c r="FGO123" s="95"/>
      <c r="FGP123" s="95"/>
      <c r="FGQ123" s="95"/>
      <c r="FGR123" s="95"/>
      <c r="FGS123" s="95"/>
      <c r="FGT123" s="95"/>
      <c r="FGU123" s="95"/>
      <c r="FGV123" s="95"/>
      <c r="FGW123" s="95"/>
      <c r="FGX123" s="95"/>
      <c r="FGY123" s="95"/>
      <c r="FGZ123" s="95"/>
      <c r="FHA123" s="95"/>
      <c r="FHB123" s="95"/>
      <c r="FHC123" s="95"/>
      <c r="FHD123" s="95"/>
      <c r="FHE123" s="95"/>
      <c r="FHF123" s="95"/>
      <c r="FHG123" s="95"/>
      <c r="FHH123" s="95"/>
      <c r="FHI123" s="95"/>
      <c r="FHJ123" s="95"/>
      <c r="FHK123" s="95"/>
      <c r="FHL123" s="95"/>
      <c r="FHM123" s="95"/>
      <c r="FHN123" s="95"/>
      <c r="FHO123" s="95"/>
      <c r="FHP123" s="95"/>
      <c r="FHQ123" s="95"/>
      <c r="FHR123" s="95"/>
      <c r="FHS123" s="95"/>
      <c r="FHT123" s="95"/>
      <c r="FHU123" s="95"/>
      <c r="FHV123" s="95"/>
      <c r="FHW123" s="95"/>
      <c r="FHX123" s="95"/>
      <c r="FHY123" s="95"/>
      <c r="FHZ123" s="95"/>
      <c r="FIA123" s="95"/>
      <c r="FIB123" s="95"/>
      <c r="FIC123" s="95"/>
      <c r="FID123" s="95"/>
      <c r="FIE123" s="95"/>
      <c r="FIF123" s="95"/>
      <c r="FIG123" s="95"/>
      <c r="FIH123" s="95"/>
      <c r="FII123" s="95"/>
      <c r="FIJ123" s="95"/>
      <c r="FIK123" s="95"/>
      <c r="FIL123" s="95"/>
      <c r="FIM123" s="95"/>
      <c r="FIN123" s="95"/>
      <c r="FIO123" s="95"/>
      <c r="FIP123" s="95"/>
      <c r="FIQ123" s="95"/>
      <c r="FIR123" s="95"/>
      <c r="FIS123" s="95"/>
      <c r="FIT123" s="95"/>
      <c r="FIU123" s="95"/>
      <c r="FIV123" s="95"/>
      <c r="FIW123" s="95"/>
      <c r="FIX123" s="95"/>
      <c r="FIY123" s="95"/>
      <c r="FIZ123" s="95"/>
      <c r="FJA123" s="95"/>
      <c r="FJB123" s="95"/>
      <c r="FJC123" s="95"/>
      <c r="FJD123" s="95"/>
      <c r="FJE123" s="95"/>
      <c r="FJF123" s="95"/>
      <c r="FJG123" s="95"/>
      <c r="FJH123" s="95"/>
      <c r="FJI123" s="95"/>
      <c r="FJJ123" s="95"/>
      <c r="FJK123" s="95"/>
      <c r="FJL123" s="95"/>
      <c r="FJM123" s="95"/>
      <c r="FJN123" s="95"/>
      <c r="FJO123" s="95"/>
      <c r="FJP123" s="95"/>
      <c r="FJQ123" s="95"/>
      <c r="FJR123" s="95"/>
      <c r="FJS123" s="95"/>
      <c r="FJT123" s="95"/>
      <c r="FJU123" s="95"/>
      <c r="FJV123" s="95"/>
      <c r="FJW123" s="95"/>
      <c r="FJX123" s="95"/>
      <c r="FJY123" s="95"/>
      <c r="FJZ123" s="95"/>
      <c r="FKA123" s="95"/>
      <c r="FKB123" s="95"/>
      <c r="FKC123" s="95"/>
      <c r="FKD123" s="95"/>
      <c r="FKE123" s="95"/>
      <c r="FKF123" s="95"/>
      <c r="FKG123" s="95"/>
      <c r="FKH123" s="95"/>
      <c r="FKI123" s="95"/>
      <c r="FKJ123" s="95"/>
      <c r="FKK123" s="95"/>
      <c r="FKL123" s="95"/>
      <c r="FKM123" s="95"/>
      <c r="FKN123" s="95"/>
      <c r="FKO123" s="95"/>
      <c r="FKP123" s="95"/>
      <c r="FKQ123" s="95"/>
      <c r="FKR123" s="95"/>
      <c r="FKS123" s="95"/>
      <c r="FKT123" s="95"/>
      <c r="FKU123" s="95"/>
      <c r="FKV123" s="95"/>
      <c r="FKW123" s="95"/>
      <c r="FKX123" s="95"/>
      <c r="FKY123" s="95"/>
      <c r="FKZ123" s="95"/>
      <c r="FLA123" s="95"/>
      <c r="FLB123" s="95"/>
      <c r="FLC123" s="95"/>
      <c r="FLD123" s="95"/>
      <c r="FLE123" s="95"/>
      <c r="FLF123" s="95"/>
      <c r="FLG123" s="95"/>
      <c r="FLH123" s="95"/>
      <c r="FLI123" s="95"/>
      <c r="FLJ123" s="95"/>
      <c r="FLK123" s="95"/>
      <c r="FLL123" s="95"/>
      <c r="FLM123" s="95"/>
      <c r="FLN123" s="95"/>
      <c r="FLO123" s="95"/>
      <c r="FLP123" s="95"/>
      <c r="FLQ123" s="95"/>
      <c r="FLR123" s="95"/>
      <c r="FLS123" s="95"/>
      <c r="FLT123" s="95"/>
      <c r="FLU123" s="95"/>
      <c r="FLV123" s="95"/>
      <c r="FLW123" s="95"/>
      <c r="FLX123" s="95"/>
      <c r="FLY123" s="95"/>
      <c r="FLZ123" s="95"/>
      <c r="FMA123" s="95"/>
      <c r="FMB123" s="95"/>
      <c r="FMC123" s="95"/>
      <c r="FMD123" s="95"/>
      <c r="FME123" s="95"/>
      <c r="FMF123" s="95"/>
      <c r="FMG123" s="95"/>
      <c r="FMH123" s="95"/>
      <c r="FMI123" s="95"/>
      <c r="FMJ123" s="95"/>
      <c r="FMK123" s="95"/>
      <c r="FML123" s="95"/>
      <c r="FMM123" s="95"/>
      <c r="FMN123" s="95"/>
      <c r="FMO123" s="95"/>
      <c r="FMP123" s="95"/>
      <c r="FMQ123" s="95"/>
      <c r="FMR123" s="95"/>
      <c r="FMS123" s="95"/>
      <c r="FMT123" s="95"/>
      <c r="FMU123" s="95"/>
      <c r="FMV123" s="95"/>
      <c r="FMW123" s="95"/>
      <c r="FMX123" s="95"/>
      <c r="FMY123" s="95"/>
      <c r="FMZ123" s="95"/>
      <c r="FNA123" s="95"/>
      <c r="FNB123" s="95"/>
      <c r="FNC123" s="95"/>
      <c r="FND123" s="95"/>
      <c r="FNE123" s="95"/>
      <c r="FNF123" s="95"/>
      <c r="FNG123" s="95"/>
      <c r="FNH123" s="95"/>
      <c r="FNI123" s="95"/>
      <c r="FNJ123" s="95"/>
      <c r="FNK123" s="95"/>
      <c r="FNL123" s="95"/>
      <c r="FNM123" s="95"/>
      <c r="FNN123" s="95"/>
      <c r="FNO123" s="95"/>
      <c r="FNP123" s="95"/>
      <c r="FNQ123" s="95"/>
      <c r="FNR123" s="95"/>
      <c r="FNS123" s="95"/>
      <c r="FNT123" s="95"/>
      <c r="FNU123" s="95"/>
      <c r="FNV123" s="95"/>
      <c r="FNW123" s="95"/>
      <c r="FNX123" s="95"/>
      <c r="FNY123" s="95"/>
      <c r="FNZ123" s="95"/>
      <c r="FOA123" s="95"/>
      <c r="FOB123" s="95"/>
      <c r="FOC123" s="95"/>
      <c r="FOD123" s="95"/>
      <c r="FOE123" s="95"/>
      <c r="FOF123" s="95"/>
      <c r="FOG123" s="95"/>
      <c r="FOH123" s="95"/>
      <c r="FOI123" s="95"/>
      <c r="FOJ123" s="95"/>
      <c r="FOK123" s="95"/>
      <c r="FOL123" s="95"/>
      <c r="FOM123" s="95"/>
      <c r="FON123" s="95"/>
      <c r="FOO123" s="95"/>
      <c r="FOP123" s="95"/>
      <c r="FOQ123" s="95"/>
      <c r="FOR123" s="95"/>
      <c r="FOS123" s="95"/>
      <c r="FOT123" s="95"/>
      <c r="FOU123" s="95"/>
      <c r="FOV123" s="95"/>
      <c r="FOW123" s="95"/>
      <c r="FOX123" s="95"/>
      <c r="FOY123" s="95"/>
      <c r="FOZ123" s="95"/>
      <c r="FPA123" s="95"/>
      <c r="FPB123" s="95"/>
      <c r="FPC123" s="95"/>
      <c r="FPD123" s="95"/>
      <c r="FPE123" s="95"/>
      <c r="FPF123" s="95"/>
      <c r="FPG123" s="95"/>
      <c r="FPH123" s="95"/>
      <c r="FPI123" s="95"/>
      <c r="FPJ123" s="95"/>
      <c r="FPK123" s="95"/>
      <c r="FPL123" s="95"/>
      <c r="FPM123" s="95"/>
      <c r="FPN123" s="95"/>
      <c r="FPO123" s="95"/>
      <c r="FPP123" s="95"/>
      <c r="FPQ123" s="95"/>
      <c r="FPR123" s="95"/>
      <c r="FPS123" s="95"/>
      <c r="FPT123" s="95"/>
      <c r="FPU123" s="95"/>
      <c r="FPV123" s="95"/>
      <c r="FPW123" s="95"/>
      <c r="FPX123" s="95"/>
      <c r="FPY123" s="95"/>
      <c r="FPZ123" s="95"/>
      <c r="FQA123" s="95"/>
      <c r="FQB123" s="95"/>
      <c r="FQC123" s="95"/>
      <c r="FQD123" s="95"/>
      <c r="FQE123" s="95"/>
      <c r="FQF123" s="95"/>
      <c r="FQG123" s="95"/>
      <c r="FQH123" s="95"/>
      <c r="FQI123" s="95"/>
      <c r="FQJ123" s="95"/>
      <c r="FQK123" s="95"/>
      <c r="FQL123" s="95"/>
      <c r="FQM123" s="95"/>
      <c r="FQN123" s="95"/>
      <c r="FQO123" s="95"/>
      <c r="FQP123" s="95"/>
      <c r="FQQ123" s="95"/>
      <c r="FQR123" s="95"/>
      <c r="FQS123" s="95"/>
      <c r="FQT123" s="95"/>
      <c r="FQU123" s="95"/>
      <c r="FQV123" s="95"/>
      <c r="FQW123" s="95"/>
      <c r="FQX123" s="95"/>
      <c r="FQY123" s="95"/>
      <c r="FQZ123" s="95"/>
      <c r="FRA123" s="95"/>
      <c r="FRB123" s="95"/>
      <c r="FRC123" s="95"/>
      <c r="FRD123" s="95"/>
      <c r="FRE123" s="95"/>
      <c r="FRF123" s="95"/>
      <c r="FRG123" s="95"/>
      <c r="FRH123" s="95"/>
      <c r="FRI123" s="95"/>
      <c r="FRJ123" s="95"/>
      <c r="FRK123" s="95"/>
      <c r="FRL123" s="95"/>
      <c r="FRM123" s="95"/>
      <c r="FRN123" s="95"/>
      <c r="FRO123" s="95"/>
      <c r="FRP123" s="95"/>
      <c r="FRQ123" s="95"/>
      <c r="FRR123" s="95"/>
      <c r="FRS123" s="95"/>
      <c r="FRT123" s="95"/>
      <c r="FRU123" s="95"/>
      <c r="FRV123" s="95"/>
      <c r="FRW123" s="95"/>
      <c r="FRX123" s="95"/>
      <c r="FRY123" s="95"/>
      <c r="FRZ123" s="95"/>
      <c r="FSA123" s="95"/>
      <c r="FSB123" s="95"/>
      <c r="FSC123" s="95"/>
      <c r="FSD123" s="95"/>
      <c r="FSE123" s="95"/>
      <c r="FSF123" s="95"/>
      <c r="FSG123" s="95"/>
      <c r="FSH123" s="95"/>
      <c r="FSI123" s="95"/>
      <c r="FSJ123" s="95"/>
      <c r="FSK123" s="95"/>
      <c r="FSL123" s="95"/>
      <c r="FSM123" s="95"/>
      <c r="FSN123" s="95"/>
      <c r="FSO123" s="95"/>
      <c r="FSP123" s="95"/>
      <c r="FSQ123" s="95"/>
      <c r="FSR123" s="95"/>
      <c r="FSS123" s="95"/>
      <c r="FST123" s="95"/>
      <c r="FSU123" s="95"/>
      <c r="FSV123" s="95"/>
      <c r="FSW123" s="95"/>
      <c r="FSX123" s="95"/>
      <c r="FSY123" s="95"/>
      <c r="FSZ123" s="95"/>
      <c r="FTA123" s="95"/>
      <c r="FTB123" s="95"/>
      <c r="FTC123" s="95"/>
      <c r="FTD123" s="95"/>
      <c r="FTE123" s="95"/>
      <c r="FTF123" s="95"/>
      <c r="FTG123" s="95"/>
      <c r="FTH123" s="95"/>
      <c r="FTI123" s="95"/>
      <c r="FTJ123" s="95"/>
      <c r="FTK123" s="95"/>
      <c r="FTL123" s="95"/>
      <c r="FTM123" s="95"/>
      <c r="FTN123" s="95"/>
      <c r="FTO123" s="95"/>
      <c r="FTP123" s="95"/>
      <c r="FTQ123" s="95"/>
      <c r="FTR123" s="95"/>
      <c r="FTS123" s="95"/>
      <c r="FTT123" s="95"/>
      <c r="FTU123" s="95"/>
      <c r="FTV123" s="95"/>
      <c r="FTW123" s="95"/>
      <c r="FTX123" s="95"/>
      <c r="FTY123" s="95"/>
      <c r="FTZ123" s="95"/>
      <c r="FUA123" s="95"/>
      <c r="FUB123" s="95"/>
      <c r="FUC123" s="95"/>
      <c r="FUD123" s="95"/>
      <c r="FUE123" s="95"/>
      <c r="FUF123" s="95"/>
      <c r="FUG123" s="95"/>
      <c r="FUH123" s="95"/>
      <c r="FUI123" s="95"/>
      <c r="FUJ123" s="95"/>
      <c r="FUK123" s="95"/>
      <c r="FUL123" s="95"/>
      <c r="FUM123" s="95"/>
      <c r="FUN123" s="95"/>
      <c r="FUO123" s="95"/>
      <c r="FUP123" s="95"/>
      <c r="FUQ123" s="95"/>
      <c r="FUR123" s="95"/>
      <c r="FUS123" s="95"/>
      <c r="FUT123" s="95"/>
      <c r="FUU123" s="95"/>
      <c r="FUV123" s="95"/>
      <c r="FUW123" s="95"/>
      <c r="FUX123" s="95"/>
      <c r="FUY123" s="95"/>
      <c r="FUZ123" s="95"/>
      <c r="FVA123" s="95"/>
      <c r="FVB123" s="95"/>
      <c r="FVC123" s="95"/>
      <c r="FVD123" s="95"/>
      <c r="FVE123" s="95"/>
      <c r="FVF123" s="95"/>
      <c r="FVG123" s="95"/>
      <c r="FVH123" s="95"/>
      <c r="FVI123" s="95"/>
      <c r="FVJ123" s="95"/>
      <c r="FVK123" s="95"/>
      <c r="FVL123" s="95"/>
      <c r="FVM123" s="95"/>
      <c r="FVN123" s="95"/>
      <c r="FVO123" s="95"/>
      <c r="FVP123" s="95"/>
      <c r="FVQ123" s="95"/>
      <c r="FVR123" s="95"/>
      <c r="FVS123" s="95"/>
      <c r="FVT123" s="95"/>
      <c r="FVU123" s="95"/>
      <c r="FVV123" s="95"/>
      <c r="FVW123" s="95"/>
      <c r="FVX123" s="95"/>
      <c r="FVY123" s="95"/>
      <c r="FVZ123" s="95"/>
      <c r="FWA123" s="95"/>
      <c r="FWB123" s="95"/>
      <c r="FWC123" s="95"/>
      <c r="FWD123" s="95"/>
      <c r="FWE123" s="95"/>
      <c r="FWF123" s="95"/>
      <c r="FWG123" s="95"/>
      <c r="FWH123" s="95"/>
      <c r="FWI123" s="95"/>
      <c r="FWJ123" s="95"/>
      <c r="FWK123" s="95"/>
      <c r="FWL123" s="95"/>
      <c r="FWM123" s="95"/>
      <c r="FWN123" s="95"/>
      <c r="FWO123" s="95"/>
      <c r="FWP123" s="95"/>
      <c r="FWQ123" s="95"/>
      <c r="FWR123" s="95"/>
      <c r="FWS123" s="95"/>
      <c r="FWT123" s="95"/>
      <c r="FWU123" s="95"/>
      <c r="FWV123" s="95"/>
      <c r="FWW123" s="95"/>
      <c r="FWX123" s="95"/>
      <c r="FWY123" s="95"/>
      <c r="FWZ123" s="95"/>
      <c r="FXA123" s="95"/>
      <c r="FXB123" s="95"/>
      <c r="FXC123" s="95"/>
      <c r="FXD123" s="95"/>
      <c r="FXE123" s="95"/>
      <c r="FXF123" s="95"/>
      <c r="FXG123" s="95"/>
      <c r="FXH123" s="95"/>
      <c r="FXI123" s="95"/>
      <c r="FXJ123" s="95"/>
      <c r="FXK123" s="95"/>
      <c r="FXL123" s="95"/>
      <c r="FXM123" s="95"/>
      <c r="FXN123" s="95"/>
      <c r="FXO123" s="95"/>
      <c r="FXP123" s="95"/>
      <c r="FXQ123" s="95"/>
      <c r="FXR123" s="95"/>
      <c r="FXS123" s="95"/>
      <c r="FXT123" s="95"/>
      <c r="FXU123" s="95"/>
      <c r="FXV123" s="95"/>
      <c r="FXW123" s="95"/>
      <c r="FXX123" s="95"/>
      <c r="FXY123" s="95"/>
      <c r="FXZ123" s="95"/>
      <c r="FYA123" s="95"/>
      <c r="FYB123" s="95"/>
      <c r="FYC123" s="95"/>
      <c r="FYD123" s="95"/>
      <c r="FYE123" s="95"/>
      <c r="FYF123" s="95"/>
      <c r="FYG123" s="95"/>
      <c r="FYH123" s="95"/>
      <c r="FYI123" s="95"/>
      <c r="FYJ123" s="95"/>
      <c r="FYK123" s="95"/>
      <c r="FYL123" s="95"/>
      <c r="FYM123" s="95"/>
      <c r="FYN123" s="95"/>
      <c r="FYO123" s="95"/>
      <c r="FYP123" s="95"/>
      <c r="FYQ123" s="95"/>
      <c r="FYR123" s="95"/>
      <c r="FYS123" s="95"/>
      <c r="FYT123" s="95"/>
      <c r="FYU123" s="95"/>
      <c r="FYV123" s="95"/>
      <c r="FYW123" s="95"/>
      <c r="FYX123" s="95"/>
      <c r="FYY123" s="95"/>
      <c r="FYZ123" s="95"/>
      <c r="FZA123" s="95"/>
      <c r="FZB123" s="95"/>
      <c r="FZC123" s="95"/>
      <c r="FZD123" s="95"/>
      <c r="FZE123" s="95"/>
      <c r="FZF123" s="95"/>
      <c r="FZG123" s="95"/>
      <c r="FZH123" s="95"/>
      <c r="FZI123" s="95"/>
      <c r="FZJ123" s="95"/>
      <c r="FZK123" s="95"/>
      <c r="FZL123" s="95"/>
      <c r="FZM123" s="95"/>
      <c r="FZN123" s="95"/>
      <c r="FZO123" s="95"/>
      <c r="FZP123" s="95"/>
      <c r="FZQ123" s="95"/>
      <c r="FZR123" s="95"/>
      <c r="FZS123" s="95"/>
      <c r="FZT123" s="95"/>
      <c r="FZU123" s="95"/>
      <c r="FZV123" s="95"/>
      <c r="FZW123" s="95"/>
      <c r="FZX123" s="95"/>
      <c r="FZY123" s="95"/>
      <c r="FZZ123" s="95"/>
      <c r="GAA123" s="95"/>
      <c r="GAB123" s="95"/>
      <c r="GAC123" s="95"/>
      <c r="GAD123" s="95"/>
      <c r="GAE123" s="95"/>
      <c r="GAF123" s="95"/>
      <c r="GAG123" s="95"/>
      <c r="GAH123" s="95"/>
      <c r="GAI123" s="95"/>
      <c r="GAJ123" s="95"/>
      <c r="GAK123" s="95"/>
      <c r="GAL123" s="95"/>
      <c r="GAM123" s="95"/>
      <c r="GAN123" s="95"/>
      <c r="GAO123" s="95"/>
      <c r="GAP123" s="95"/>
      <c r="GAQ123" s="95"/>
      <c r="GAR123" s="95"/>
      <c r="GAS123" s="95"/>
      <c r="GAT123" s="95"/>
      <c r="GAU123" s="95"/>
      <c r="GAV123" s="95"/>
      <c r="GAW123" s="95"/>
      <c r="GAX123" s="95"/>
      <c r="GAY123" s="95"/>
      <c r="GAZ123" s="95"/>
      <c r="GBA123" s="95"/>
      <c r="GBB123" s="95"/>
      <c r="GBC123" s="95"/>
      <c r="GBD123" s="95"/>
      <c r="GBE123" s="95"/>
      <c r="GBF123" s="95"/>
      <c r="GBG123" s="95"/>
      <c r="GBH123" s="95"/>
      <c r="GBI123" s="95"/>
      <c r="GBJ123" s="95"/>
      <c r="GBK123" s="95"/>
      <c r="GBL123" s="95"/>
      <c r="GBM123" s="95"/>
      <c r="GBN123" s="95"/>
      <c r="GBO123" s="95"/>
      <c r="GBP123" s="95"/>
      <c r="GBQ123" s="95"/>
      <c r="GBR123" s="95"/>
      <c r="GBS123" s="95"/>
      <c r="GBT123" s="95"/>
      <c r="GBU123" s="95"/>
      <c r="GBV123" s="95"/>
      <c r="GBW123" s="95"/>
      <c r="GBX123" s="95"/>
      <c r="GBY123" s="95"/>
      <c r="GBZ123" s="95"/>
      <c r="GCA123" s="95"/>
      <c r="GCB123" s="95"/>
      <c r="GCC123" s="95"/>
      <c r="GCD123" s="95"/>
      <c r="GCE123" s="95"/>
      <c r="GCF123" s="95"/>
      <c r="GCG123" s="95"/>
      <c r="GCH123" s="95"/>
      <c r="GCI123" s="95"/>
      <c r="GCJ123" s="95"/>
      <c r="GCK123" s="95"/>
      <c r="GCL123" s="95"/>
      <c r="GCM123" s="95"/>
      <c r="GCN123" s="95"/>
      <c r="GCO123" s="95"/>
      <c r="GCP123" s="95"/>
      <c r="GCQ123" s="95"/>
      <c r="GCR123" s="95"/>
      <c r="GCS123" s="95"/>
      <c r="GCT123" s="95"/>
      <c r="GCU123" s="95"/>
      <c r="GCV123" s="95"/>
      <c r="GCW123" s="95"/>
      <c r="GCX123" s="95"/>
      <c r="GCY123" s="95"/>
      <c r="GCZ123" s="95"/>
      <c r="GDA123" s="95"/>
      <c r="GDB123" s="95"/>
      <c r="GDC123" s="95"/>
      <c r="GDD123" s="95"/>
      <c r="GDE123" s="95"/>
      <c r="GDF123" s="95"/>
      <c r="GDG123" s="95"/>
      <c r="GDH123" s="95"/>
      <c r="GDI123" s="95"/>
      <c r="GDJ123" s="95"/>
      <c r="GDK123" s="95"/>
      <c r="GDL123" s="95"/>
      <c r="GDM123" s="95"/>
      <c r="GDN123" s="95"/>
      <c r="GDO123" s="95"/>
      <c r="GDP123" s="95"/>
      <c r="GDQ123" s="95"/>
      <c r="GDR123" s="95"/>
      <c r="GDS123" s="95"/>
      <c r="GDT123" s="95"/>
      <c r="GDU123" s="95"/>
      <c r="GDV123" s="95"/>
      <c r="GDW123" s="95"/>
      <c r="GDX123" s="95"/>
      <c r="GDY123" s="95"/>
      <c r="GDZ123" s="95"/>
      <c r="GEA123" s="95"/>
      <c r="GEB123" s="95"/>
      <c r="GEC123" s="95"/>
      <c r="GED123" s="95"/>
      <c r="GEE123" s="95"/>
      <c r="GEF123" s="95"/>
      <c r="GEG123" s="95"/>
      <c r="GEH123" s="95"/>
      <c r="GEI123" s="95"/>
      <c r="GEJ123" s="95"/>
      <c r="GEK123" s="95"/>
      <c r="GEL123" s="95"/>
      <c r="GEM123" s="95"/>
      <c r="GEN123" s="95"/>
      <c r="GEO123" s="95"/>
      <c r="GEP123" s="95"/>
      <c r="GEQ123" s="95"/>
      <c r="GER123" s="95"/>
      <c r="GES123" s="95"/>
      <c r="GET123" s="95"/>
      <c r="GEU123" s="95"/>
      <c r="GEV123" s="95"/>
      <c r="GEW123" s="95"/>
      <c r="GEX123" s="95"/>
      <c r="GEY123" s="95"/>
      <c r="GEZ123" s="95"/>
      <c r="GFA123" s="95"/>
      <c r="GFB123" s="95"/>
      <c r="GFC123" s="95"/>
      <c r="GFD123" s="95"/>
      <c r="GFE123" s="95"/>
      <c r="GFF123" s="95"/>
      <c r="GFG123" s="95"/>
      <c r="GFH123" s="95"/>
      <c r="GFI123" s="95"/>
      <c r="GFJ123" s="95"/>
      <c r="GFK123" s="95"/>
      <c r="GFL123" s="95"/>
      <c r="GFM123" s="95"/>
      <c r="GFN123" s="95"/>
      <c r="GFO123" s="95"/>
      <c r="GFP123" s="95"/>
      <c r="GFQ123" s="95"/>
      <c r="GFR123" s="95"/>
      <c r="GFS123" s="95"/>
      <c r="GFT123" s="95"/>
      <c r="GFU123" s="95"/>
      <c r="GFV123" s="95"/>
      <c r="GFW123" s="95"/>
      <c r="GFX123" s="95"/>
      <c r="GFY123" s="95"/>
      <c r="GFZ123" s="95"/>
      <c r="GGA123" s="95"/>
      <c r="GGB123" s="95"/>
      <c r="GGC123" s="95"/>
      <c r="GGD123" s="95"/>
      <c r="GGE123" s="95"/>
      <c r="GGF123" s="95"/>
      <c r="GGG123" s="95"/>
      <c r="GGH123" s="95"/>
      <c r="GGI123" s="95"/>
      <c r="GGJ123" s="95"/>
      <c r="GGK123" s="95"/>
      <c r="GGL123" s="95"/>
      <c r="GGM123" s="95"/>
      <c r="GGN123" s="95"/>
      <c r="GGO123" s="95"/>
      <c r="GGP123" s="95"/>
      <c r="GGQ123" s="95"/>
      <c r="GGR123" s="95"/>
      <c r="GGS123" s="95"/>
      <c r="GGT123" s="95"/>
      <c r="GGU123" s="95"/>
      <c r="GGV123" s="95"/>
      <c r="GGW123" s="95"/>
      <c r="GGX123" s="95"/>
      <c r="GGY123" s="95"/>
      <c r="GGZ123" s="95"/>
      <c r="GHA123" s="95"/>
      <c r="GHB123" s="95"/>
      <c r="GHC123" s="95"/>
      <c r="GHD123" s="95"/>
      <c r="GHE123" s="95"/>
      <c r="GHF123" s="95"/>
      <c r="GHG123" s="95"/>
      <c r="GHH123" s="95"/>
      <c r="GHI123" s="95"/>
      <c r="GHJ123" s="95"/>
      <c r="GHK123" s="95"/>
      <c r="GHL123" s="95"/>
      <c r="GHM123" s="95"/>
      <c r="GHN123" s="95"/>
      <c r="GHO123" s="95"/>
      <c r="GHP123" s="95"/>
      <c r="GHQ123" s="95"/>
      <c r="GHR123" s="95"/>
      <c r="GHS123" s="95"/>
      <c r="GHT123" s="95"/>
      <c r="GHU123" s="95"/>
      <c r="GHV123" s="95"/>
      <c r="GHW123" s="95"/>
      <c r="GHX123" s="95"/>
      <c r="GHY123" s="95"/>
      <c r="GHZ123" s="95"/>
      <c r="GIA123" s="95"/>
      <c r="GIB123" s="95"/>
      <c r="GIC123" s="95"/>
      <c r="GID123" s="95"/>
      <c r="GIE123" s="95"/>
      <c r="GIF123" s="95"/>
      <c r="GIG123" s="95"/>
      <c r="GIH123" s="95"/>
      <c r="GII123" s="95"/>
      <c r="GIJ123" s="95"/>
      <c r="GIK123" s="95"/>
      <c r="GIL123" s="95"/>
      <c r="GIM123" s="95"/>
      <c r="GIN123" s="95"/>
      <c r="GIO123" s="95"/>
      <c r="GIP123" s="95"/>
      <c r="GIQ123" s="95"/>
      <c r="GIR123" s="95"/>
      <c r="GIS123" s="95"/>
      <c r="GIT123" s="95"/>
      <c r="GIU123" s="95"/>
      <c r="GIV123" s="95"/>
      <c r="GIW123" s="95"/>
      <c r="GIX123" s="95"/>
      <c r="GIY123" s="95"/>
      <c r="GIZ123" s="95"/>
      <c r="GJA123" s="95"/>
      <c r="GJB123" s="95"/>
      <c r="GJC123" s="95"/>
      <c r="GJD123" s="95"/>
      <c r="GJE123" s="95"/>
      <c r="GJF123" s="95"/>
      <c r="GJG123" s="95"/>
      <c r="GJH123" s="95"/>
      <c r="GJI123" s="95"/>
      <c r="GJJ123" s="95"/>
      <c r="GJK123" s="95"/>
      <c r="GJL123" s="95"/>
      <c r="GJM123" s="95"/>
      <c r="GJN123" s="95"/>
      <c r="GJO123" s="95"/>
      <c r="GJP123" s="95"/>
      <c r="GJQ123" s="95"/>
      <c r="GJR123" s="95"/>
      <c r="GJS123" s="95"/>
      <c r="GJT123" s="95"/>
      <c r="GJU123" s="95"/>
      <c r="GJV123" s="95"/>
      <c r="GJW123" s="95"/>
      <c r="GJX123" s="95"/>
      <c r="GJY123" s="95"/>
      <c r="GJZ123" s="95"/>
      <c r="GKA123" s="95"/>
      <c r="GKB123" s="95"/>
      <c r="GKC123" s="95"/>
      <c r="GKD123" s="95"/>
      <c r="GKE123" s="95"/>
      <c r="GKF123" s="95"/>
      <c r="GKG123" s="95"/>
      <c r="GKH123" s="95"/>
      <c r="GKI123" s="95"/>
      <c r="GKJ123" s="95"/>
      <c r="GKK123" s="95"/>
      <c r="GKL123" s="95"/>
      <c r="GKM123" s="95"/>
      <c r="GKN123" s="95"/>
      <c r="GKO123" s="95"/>
      <c r="GKP123" s="95"/>
      <c r="GKQ123" s="95"/>
      <c r="GKR123" s="95"/>
      <c r="GKS123" s="95"/>
      <c r="GKT123" s="95"/>
      <c r="GKU123" s="95"/>
      <c r="GKV123" s="95"/>
      <c r="GKW123" s="95"/>
      <c r="GKX123" s="95"/>
      <c r="GKY123" s="95"/>
      <c r="GKZ123" s="95"/>
      <c r="GLA123" s="95"/>
      <c r="GLB123" s="95"/>
      <c r="GLC123" s="95"/>
      <c r="GLD123" s="95"/>
      <c r="GLE123" s="95"/>
      <c r="GLF123" s="95"/>
      <c r="GLG123" s="95"/>
      <c r="GLH123" s="95"/>
      <c r="GLI123" s="95"/>
      <c r="GLJ123" s="95"/>
      <c r="GLK123" s="95"/>
      <c r="GLL123" s="95"/>
      <c r="GLM123" s="95"/>
      <c r="GLN123" s="95"/>
      <c r="GLO123" s="95"/>
      <c r="GLP123" s="95"/>
      <c r="GLQ123" s="95"/>
      <c r="GLR123" s="95"/>
      <c r="GLS123" s="95"/>
      <c r="GLT123" s="95"/>
      <c r="GLU123" s="95"/>
      <c r="GLV123" s="95"/>
      <c r="GLW123" s="95"/>
      <c r="GLX123" s="95"/>
      <c r="GLY123" s="95"/>
      <c r="GLZ123" s="95"/>
      <c r="GMA123" s="95"/>
      <c r="GMB123" s="95"/>
      <c r="GMC123" s="95"/>
      <c r="GMD123" s="95"/>
      <c r="GME123" s="95"/>
      <c r="GMF123" s="95"/>
      <c r="GMG123" s="95"/>
      <c r="GMH123" s="95"/>
      <c r="GMI123" s="95"/>
      <c r="GMJ123" s="95"/>
      <c r="GMK123" s="95"/>
      <c r="GML123" s="95"/>
      <c r="GMM123" s="95"/>
      <c r="GMN123" s="95"/>
      <c r="GMO123" s="95"/>
      <c r="GMP123" s="95"/>
      <c r="GMQ123" s="95"/>
      <c r="GMR123" s="95"/>
      <c r="GMS123" s="95"/>
      <c r="GMT123" s="95"/>
      <c r="GMU123" s="95"/>
      <c r="GMV123" s="95"/>
      <c r="GMW123" s="95"/>
      <c r="GMX123" s="95"/>
      <c r="GMY123" s="95"/>
      <c r="GMZ123" s="95"/>
      <c r="GNA123" s="95"/>
      <c r="GNB123" s="95"/>
      <c r="GNC123" s="95"/>
      <c r="GND123" s="95"/>
      <c r="GNE123" s="95"/>
      <c r="GNF123" s="95"/>
      <c r="GNG123" s="95"/>
      <c r="GNH123" s="95"/>
      <c r="GNI123" s="95"/>
      <c r="GNJ123" s="95"/>
      <c r="GNK123" s="95"/>
      <c r="GNL123" s="95"/>
      <c r="GNM123" s="95"/>
      <c r="GNN123" s="95"/>
      <c r="GNO123" s="95"/>
      <c r="GNP123" s="95"/>
      <c r="GNQ123" s="95"/>
      <c r="GNR123" s="95"/>
      <c r="GNS123" s="95"/>
      <c r="GNT123" s="95"/>
      <c r="GNU123" s="95"/>
      <c r="GNV123" s="95"/>
      <c r="GNW123" s="95"/>
      <c r="GNX123" s="95"/>
      <c r="GNY123" s="95"/>
      <c r="GNZ123" s="95"/>
      <c r="GOA123" s="95"/>
      <c r="GOB123" s="95"/>
      <c r="GOC123" s="95"/>
      <c r="GOD123" s="95"/>
      <c r="GOE123" s="95"/>
      <c r="GOF123" s="95"/>
      <c r="GOG123" s="95"/>
      <c r="GOH123" s="95"/>
      <c r="GOI123" s="95"/>
      <c r="GOJ123" s="95"/>
      <c r="GOK123" s="95"/>
      <c r="GOL123" s="95"/>
      <c r="GOM123" s="95"/>
      <c r="GON123" s="95"/>
      <c r="GOO123" s="95"/>
      <c r="GOP123" s="95"/>
      <c r="GOQ123" s="95"/>
      <c r="GOR123" s="95"/>
      <c r="GOS123" s="95"/>
      <c r="GOT123" s="95"/>
      <c r="GOU123" s="95"/>
      <c r="GOV123" s="95"/>
      <c r="GOW123" s="95"/>
      <c r="GOX123" s="95"/>
      <c r="GOY123" s="95"/>
      <c r="GOZ123" s="95"/>
      <c r="GPA123" s="95"/>
      <c r="GPB123" s="95"/>
      <c r="GPC123" s="95"/>
      <c r="GPD123" s="95"/>
      <c r="GPE123" s="95"/>
      <c r="GPF123" s="95"/>
      <c r="GPG123" s="95"/>
      <c r="GPH123" s="95"/>
      <c r="GPI123" s="95"/>
      <c r="GPJ123" s="95"/>
      <c r="GPK123" s="95"/>
      <c r="GPL123" s="95"/>
      <c r="GPM123" s="95"/>
      <c r="GPN123" s="95"/>
      <c r="GPO123" s="95"/>
      <c r="GPP123" s="95"/>
      <c r="GPQ123" s="95"/>
      <c r="GPR123" s="95"/>
      <c r="GPS123" s="95"/>
      <c r="GPT123" s="95"/>
      <c r="GPU123" s="95"/>
      <c r="GPV123" s="95"/>
      <c r="GPW123" s="95"/>
      <c r="GPX123" s="95"/>
      <c r="GPY123" s="95"/>
      <c r="GPZ123" s="95"/>
      <c r="GQA123" s="95"/>
      <c r="GQB123" s="95"/>
      <c r="GQC123" s="95"/>
      <c r="GQD123" s="95"/>
      <c r="GQE123" s="95"/>
      <c r="GQF123" s="95"/>
      <c r="GQG123" s="95"/>
      <c r="GQH123" s="95"/>
      <c r="GQI123" s="95"/>
      <c r="GQJ123" s="95"/>
      <c r="GQK123" s="95"/>
      <c r="GQL123" s="95"/>
      <c r="GQM123" s="95"/>
      <c r="GQN123" s="95"/>
      <c r="GQO123" s="95"/>
      <c r="GQP123" s="95"/>
      <c r="GQQ123" s="95"/>
      <c r="GQR123" s="95"/>
      <c r="GQS123" s="95"/>
      <c r="GQT123" s="95"/>
      <c r="GQU123" s="95"/>
      <c r="GQV123" s="95"/>
      <c r="GQW123" s="95"/>
      <c r="GQX123" s="95"/>
      <c r="GQY123" s="95"/>
      <c r="GQZ123" s="95"/>
      <c r="GRA123" s="95"/>
      <c r="GRB123" s="95"/>
      <c r="GRC123" s="95"/>
      <c r="GRD123" s="95"/>
      <c r="GRE123" s="95"/>
      <c r="GRF123" s="95"/>
      <c r="GRG123" s="95"/>
      <c r="GRH123" s="95"/>
      <c r="GRI123" s="95"/>
      <c r="GRJ123" s="95"/>
      <c r="GRK123" s="95"/>
      <c r="GRL123" s="95"/>
      <c r="GRM123" s="95"/>
      <c r="GRN123" s="95"/>
      <c r="GRO123" s="95"/>
      <c r="GRP123" s="95"/>
      <c r="GRQ123" s="95"/>
      <c r="GRR123" s="95"/>
      <c r="GRS123" s="95"/>
      <c r="GRT123" s="95"/>
      <c r="GRU123" s="95"/>
      <c r="GRV123" s="95"/>
      <c r="GRW123" s="95"/>
      <c r="GRX123" s="95"/>
      <c r="GRY123" s="95"/>
      <c r="GRZ123" s="95"/>
      <c r="GSA123" s="95"/>
      <c r="GSB123" s="95"/>
      <c r="GSC123" s="95"/>
      <c r="GSD123" s="95"/>
      <c r="GSE123" s="95"/>
      <c r="GSF123" s="95"/>
      <c r="GSG123" s="95"/>
      <c r="GSH123" s="95"/>
      <c r="GSI123" s="95"/>
      <c r="GSJ123" s="95"/>
      <c r="GSK123" s="95"/>
      <c r="GSL123" s="95"/>
      <c r="GSM123" s="95"/>
      <c r="GSN123" s="95"/>
      <c r="GSO123" s="95"/>
      <c r="GSP123" s="95"/>
      <c r="GSQ123" s="95"/>
      <c r="GSR123" s="95"/>
      <c r="GSS123" s="95"/>
      <c r="GST123" s="95"/>
      <c r="GSU123" s="95"/>
      <c r="GSV123" s="95"/>
      <c r="GSW123" s="95"/>
      <c r="GSX123" s="95"/>
      <c r="GSY123" s="95"/>
      <c r="GSZ123" s="95"/>
      <c r="GTA123" s="95"/>
      <c r="GTB123" s="95"/>
      <c r="GTC123" s="95"/>
      <c r="GTD123" s="95"/>
      <c r="GTE123" s="95"/>
      <c r="GTF123" s="95"/>
      <c r="GTG123" s="95"/>
      <c r="GTH123" s="95"/>
      <c r="GTI123" s="95"/>
      <c r="GTJ123" s="95"/>
      <c r="GTK123" s="95"/>
      <c r="GTL123" s="95"/>
      <c r="GTM123" s="95"/>
      <c r="GTN123" s="95"/>
      <c r="GTO123" s="95"/>
      <c r="GTP123" s="95"/>
      <c r="GTQ123" s="95"/>
      <c r="GTR123" s="95"/>
      <c r="GTS123" s="95"/>
      <c r="GTT123" s="95"/>
      <c r="GTU123" s="95"/>
      <c r="GTV123" s="95"/>
      <c r="GTW123" s="95"/>
      <c r="GTX123" s="95"/>
      <c r="GTY123" s="95"/>
      <c r="GTZ123" s="95"/>
      <c r="GUA123" s="95"/>
      <c r="GUB123" s="95"/>
      <c r="GUC123" s="95"/>
      <c r="GUD123" s="95"/>
      <c r="GUE123" s="95"/>
      <c r="GUF123" s="95"/>
      <c r="GUG123" s="95"/>
      <c r="GUH123" s="95"/>
      <c r="GUI123" s="95"/>
      <c r="GUJ123" s="95"/>
      <c r="GUK123" s="95"/>
      <c r="GUL123" s="95"/>
      <c r="GUM123" s="95"/>
      <c r="GUN123" s="95"/>
      <c r="GUO123" s="95"/>
      <c r="GUP123" s="95"/>
      <c r="GUQ123" s="95"/>
      <c r="GUR123" s="95"/>
      <c r="GUS123" s="95"/>
      <c r="GUT123" s="95"/>
      <c r="GUU123" s="95"/>
      <c r="GUV123" s="95"/>
      <c r="GUW123" s="95"/>
      <c r="GUX123" s="95"/>
      <c r="GUY123" s="95"/>
      <c r="GUZ123" s="95"/>
      <c r="GVA123" s="95"/>
      <c r="GVB123" s="95"/>
      <c r="GVC123" s="95"/>
      <c r="GVD123" s="95"/>
      <c r="GVE123" s="95"/>
      <c r="GVF123" s="95"/>
      <c r="GVG123" s="95"/>
      <c r="GVH123" s="95"/>
      <c r="GVI123" s="95"/>
      <c r="GVJ123" s="95"/>
      <c r="GVK123" s="95"/>
      <c r="GVL123" s="95"/>
      <c r="GVM123" s="95"/>
      <c r="GVN123" s="95"/>
      <c r="GVO123" s="95"/>
      <c r="GVP123" s="95"/>
      <c r="GVQ123" s="95"/>
      <c r="GVR123" s="95"/>
      <c r="GVS123" s="95"/>
      <c r="GVT123" s="95"/>
      <c r="GVU123" s="95"/>
      <c r="GVV123" s="95"/>
      <c r="GVW123" s="95"/>
      <c r="GVX123" s="95"/>
      <c r="GVY123" s="95"/>
      <c r="GVZ123" s="95"/>
      <c r="GWA123" s="95"/>
      <c r="GWB123" s="95"/>
      <c r="GWC123" s="95"/>
      <c r="GWD123" s="95"/>
      <c r="GWE123" s="95"/>
      <c r="GWF123" s="95"/>
      <c r="GWG123" s="95"/>
      <c r="GWH123" s="95"/>
      <c r="GWI123" s="95"/>
      <c r="GWJ123" s="95"/>
      <c r="GWK123" s="95"/>
      <c r="GWL123" s="95"/>
      <c r="GWM123" s="95"/>
      <c r="GWN123" s="95"/>
      <c r="GWO123" s="95"/>
      <c r="GWP123" s="95"/>
      <c r="GWQ123" s="95"/>
      <c r="GWR123" s="95"/>
      <c r="GWS123" s="95"/>
      <c r="GWT123" s="95"/>
      <c r="GWU123" s="95"/>
      <c r="GWV123" s="95"/>
      <c r="GWW123" s="95"/>
      <c r="GWX123" s="95"/>
      <c r="GWY123" s="95"/>
      <c r="GWZ123" s="95"/>
      <c r="GXA123" s="95"/>
      <c r="GXB123" s="95"/>
      <c r="GXC123" s="95"/>
      <c r="GXD123" s="95"/>
      <c r="GXE123" s="95"/>
      <c r="GXF123" s="95"/>
      <c r="GXG123" s="95"/>
      <c r="GXH123" s="95"/>
      <c r="GXI123" s="95"/>
      <c r="GXJ123" s="95"/>
      <c r="GXK123" s="95"/>
      <c r="GXL123" s="95"/>
      <c r="GXM123" s="95"/>
      <c r="GXN123" s="95"/>
      <c r="GXO123" s="95"/>
      <c r="GXP123" s="95"/>
      <c r="GXQ123" s="95"/>
      <c r="GXR123" s="95"/>
      <c r="GXS123" s="95"/>
      <c r="GXT123" s="95"/>
      <c r="GXU123" s="95"/>
      <c r="GXV123" s="95"/>
      <c r="GXW123" s="95"/>
      <c r="GXX123" s="95"/>
      <c r="GXY123" s="95"/>
      <c r="GXZ123" s="95"/>
      <c r="GYA123" s="95"/>
      <c r="GYB123" s="95"/>
      <c r="GYC123" s="95"/>
      <c r="GYD123" s="95"/>
      <c r="GYE123" s="95"/>
      <c r="GYF123" s="95"/>
      <c r="GYG123" s="95"/>
      <c r="GYH123" s="95"/>
      <c r="GYI123" s="95"/>
      <c r="GYJ123" s="95"/>
      <c r="GYK123" s="95"/>
      <c r="GYL123" s="95"/>
      <c r="GYM123" s="95"/>
      <c r="GYN123" s="95"/>
      <c r="GYO123" s="95"/>
      <c r="GYP123" s="95"/>
      <c r="GYQ123" s="95"/>
      <c r="GYR123" s="95"/>
      <c r="GYS123" s="95"/>
      <c r="GYT123" s="95"/>
      <c r="GYU123" s="95"/>
      <c r="GYV123" s="95"/>
      <c r="GYW123" s="95"/>
      <c r="GYX123" s="95"/>
      <c r="GYY123" s="95"/>
      <c r="GYZ123" s="95"/>
      <c r="GZA123" s="95"/>
      <c r="GZB123" s="95"/>
      <c r="GZC123" s="95"/>
      <c r="GZD123" s="95"/>
      <c r="GZE123" s="95"/>
      <c r="GZF123" s="95"/>
      <c r="GZG123" s="95"/>
      <c r="GZH123" s="95"/>
      <c r="GZI123" s="95"/>
      <c r="GZJ123" s="95"/>
      <c r="GZK123" s="95"/>
      <c r="GZL123" s="95"/>
      <c r="GZM123" s="95"/>
      <c r="GZN123" s="95"/>
      <c r="GZO123" s="95"/>
      <c r="GZP123" s="95"/>
      <c r="GZQ123" s="95"/>
      <c r="GZR123" s="95"/>
      <c r="GZS123" s="95"/>
      <c r="GZT123" s="95"/>
      <c r="GZU123" s="95"/>
      <c r="GZV123" s="95"/>
      <c r="GZW123" s="95"/>
      <c r="GZX123" s="95"/>
      <c r="GZY123" s="95"/>
      <c r="GZZ123" s="95"/>
      <c r="HAA123" s="95"/>
      <c r="HAB123" s="95"/>
      <c r="HAC123" s="95"/>
      <c r="HAD123" s="95"/>
      <c r="HAE123" s="95"/>
      <c r="HAF123" s="95"/>
      <c r="HAG123" s="95"/>
      <c r="HAH123" s="95"/>
      <c r="HAI123" s="95"/>
      <c r="HAJ123" s="95"/>
      <c r="HAK123" s="95"/>
      <c r="HAL123" s="95"/>
      <c r="HAM123" s="95"/>
      <c r="HAN123" s="95"/>
      <c r="HAO123" s="95"/>
      <c r="HAP123" s="95"/>
      <c r="HAQ123" s="95"/>
      <c r="HAR123" s="95"/>
      <c r="HAS123" s="95"/>
      <c r="HAT123" s="95"/>
      <c r="HAU123" s="95"/>
      <c r="HAV123" s="95"/>
      <c r="HAW123" s="95"/>
      <c r="HAX123" s="95"/>
      <c r="HAY123" s="95"/>
      <c r="HAZ123" s="95"/>
      <c r="HBA123" s="95"/>
      <c r="HBB123" s="95"/>
      <c r="HBC123" s="95"/>
      <c r="HBD123" s="95"/>
      <c r="HBE123" s="95"/>
      <c r="HBF123" s="95"/>
      <c r="HBG123" s="95"/>
      <c r="HBH123" s="95"/>
      <c r="HBI123" s="95"/>
      <c r="HBJ123" s="95"/>
      <c r="HBK123" s="95"/>
      <c r="HBL123" s="95"/>
      <c r="HBM123" s="95"/>
      <c r="HBN123" s="95"/>
      <c r="HBO123" s="95"/>
      <c r="HBP123" s="95"/>
      <c r="HBQ123" s="95"/>
      <c r="HBR123" s="95"/>
      <c r="HBS123" s="95"/>
      <c r="HBT123" s="95"/>
      <c r="HBU123" s="95"/>
      <c r="HBV123" s="95"/>
      <c r="HBW123" s="95"/>
      <c r="HBX123" s="95"/>
      <c r="HBY123" s="95"/>
      <c r="HBZ123" s="95"/>
      <c r="HCA123" s="95"/>
      <c r="HCB123" s="95"/>
      <c r="HCC123" s="95"/>
      <c r="HCD123" s="95"/>
      <c r="HCE123" s="95"/>
      <c r="HCF123" s="95"/>
      <c r="HCG123" s="95"/>
      <c r="HCH123" s="95"/>
      <c r="HCI123" s="95"/>
      <c r="HCJ123" s="95"/>
      <c r="HCK123" s="95"/>
      <c r="HCL123" s="95"/>
      <c r="HCM123" s="95"/>
      <c r="HCN123" s="95"/>
      <c r="HCO123" s="95"/>
      <c r="HCP123" s="95"/>
      <c r="HCQ123" s="95"/>
      <c r="HCR123" s="95"/>
      <c r="HCS123" s="95"/>
      <c r="HCT123" s="95"/>
      <c r="HCU123" s="95"/>
      <c r="HCV123" s="95"/>
      <c r="HCW123" s="95"/>
      <c r="HCX123" s="95"/>
      <c r="HCY123" s="95"/>
      <c r="HCZ123" s="95"/>
      <c r="HDA123" s="95"/>
      <c r="HDB123" s="95"/>
      <c r="HDC123" s="95"/>
      <c r="HDD123" s="95"/>
      <c r="HDE123" s="95"/>
      <c r="HDF123" s="95"/>
      <c r="HDG123" s="95"/>
      <c r="HDH123" s="95"/>
      <c r="HDI123" s="95"/>
      <c r="HDJ123" s="95"/>
      <c r="HDK123" s="95"/>
      <c r="HDL123" s="95"/>
      <c r="HDM123" s="95"/>
      <c r="HDN123" s="95"/>
      <c r="HDO123" s="95"/>
      <c r="HDP123" s="95"/>
      <c r="HDQ123" s="95"/>
      <c r="HDR123" s="95"/>
      <c r="HDS123" s="95"/>
      <c r="HDT123" s="95"/>
      <c r="HDU123" s="95"/>
      <c r="HDV123" s="95"/>
      <c r="HDW123" s="95"/>
      <c r="HDX123" s="95"/>
      <c r="HDY123" s="95"/>
      <c r="HDZ123" s="95"/>
      <c r="HEA123" s="95"/>
      <c r="HEB123" s="95"/>
      <c r="HEC123" s="95"/>
      <c r="HED123" s="95"/>
      <c r="HEE123" s="95"/>
      <c r="HEF123" s="95"/>
      <c r="HEG123" s="95"/>
      <c r="HEH123" s="95"/>
      <c r="HEI123" s="95"/>
      <c r="HEJ123" s="95"/>
      <c r="HEK123" s="95"/>
      <c r="HEL123" s="95"/>
      <c r="HEM123" s="95"/>
      <c r="HEN123" s="95"/>
      <c r="HEO123" s="95"/>
      <c r="HEP123" s="95"/>
      <c r="HEQ123" s="95"/>
      <c r="HER123" s="95"/>
      <c r="HES123" s="95"/>
      <c r="HET123" s="95"/>
      <c r="HEU123" s="95"/>
      <c r="HEV123" s="95"/>
      <c r="HEW123" s="95"/>
      <c r="HEX123" s="95"/>
      <c r="HEY123" s="95"/>
      <c r="HEZ123" s="95"/>
      <c r="HFA123" s="95"/>
      <c r="HFB123" s="95"/>
      <c r="HFC123" s="95"/>
      <c r="HFD123" s="95"/>
      <c r="HFE123" s="95"/>
      <c r="HFF123" s="95"/>
      <c r="HFG123" s="95"/>
      <c r="HFH123" s="95"/>
      <c r="HFI123" s="95"/>
      <c r="HFJ123" s="95"/>
      <c r="HFK123" s="95"/>
      <c r="HFL123" s="95"/>
      <c r="HFM123" s="95"/>
      <c r="HFN123" s="95"/>
      <c r="HFO123" s="95"/>
      <c r="HFP123" s="95"/>
      <c r="HFQ123" s="95"/>
      <c r="HFR123" s="95"/>
      <c r="HFS123" s="95"/>
      <c r="HFT123" s="95"/>
      <c r="HFU123" s="95"/>
      <c r="HFV123" s="95"/>
      <c r="HFW123" s="95"/>
      <c r="HFX123" s="95"/>
      <c r="HFY123" s="95"/>
      <c r="HFZ123" s="95"/>
      <c r="HGA123" s="95"/>
      <c r="HGB123" s="95"/>
      <c r="HGC123" s="95"/>
      <c r="HGD123" s="95"/>
      <c r="HGE123" s="95"/>
      <c r="HGF123" s="95"/>
      <c r="HGG123" s="95"/>
      <c r="HGH123" s="95"/>
      <c r="HGI123" s="95"/>
      <c r="HGJ123" s="95"/>
      <c r="HGK123" s="95"/>
      <c r="HGL123" s="95"/>
      <c r="HGM123" s="95"/>
      <c r="HGN123" s="95"/>
      <c r="HGO123" s="95"/>
      <c r="HGP123" s="95"/>
      <c r="HGQ123" s="95"/>
      <c r="HGR123" s="95"/>
      <c r="HGS123" s="95"/>
      <c r="HGT123" s="95"/>
      <c r="HGU123" s="95"/>
      <c r="HGV123" s="95"/>
      <c r="HGW123" s="95"/>
      <c r="HGX123" s="95"/>
      <c r="HGY123" s="95"/>
      <c r="HGZ123" s="95"/>
      <c r="HHA123" s="95"/>
      <c r="HHB123" s="95"/>
      <c r="HHC123" s="95"/>
      <c r="HHD123" s="95"/>
      <c r="HHE123" s="95"/>
      <c r="HHF123" s="95"/>
      <c r="HHG123" s="95"/>
      <c r="HHH123" s="95"/>
      <c r="HHI123" s="95"/>
      <c r="HHJ123" s="95"/>
      <c r="HHK123" s="95"/>
      <c r="HHL123" s="95"/>
      <c r="HHM123" s="95"/>
      <c r="HHN123" s="95"/>
      <c r="HHO123" s="95"/>
      <c r="HHP123" s="95"/>
      <c r="HHQ123" s="95"/>
      <c r="HHR123" s="95"/>
      <c r="HHS123" s="95"/>
      <c r="HHT123" s="95"/>
      <c r="HHU123" s="95"/>
      <c r="HHV123" s="95"/>
      <c r="HHW123" s="95"/>
      <c r="HHX123" s="95"/>
      <c r="HHY123" s="95"/>
      <c r="HHZ123" s="95"/>
      <c r="HIA123" s="95"/>
      <c r="HIB123" s="95"/>
      <c r="HIC123" s="95"/>
      <c r="HID123" s="95"/>
      <c r="HIE123" s="95"/>
      <c r="HIF123" s="95"/>
      <c r="HIG123" s="95"/>
      <c r="HIH123" s="95"/>
      <c r="HII123" s="95"/>
      <c r="HIJ123" s="95"/>
      <c r="HIK123" s="95"/>
      <c r="HIL123" s="95"/>
      <c r="HIM123" s="95"/>
      <c r="HIN123" s="95"/>
      <c r="HIO123" s="95"/>
      <c r="HIP123" s="95"/>
      <c r="HIQ123" s="95"/>
      <c r="HIR123" s="95"/>
      <c r="HIS123" s="95"/>
      <c r="HIT123" s="95"/>
      <c r="HIU123" s="95"/>
      <c r="HIV123" s="95"/>
      <c r="HIW123" s="95"/>
      <c r="HIX123" s="95"/>
      <c r="HIY123" s="95"/>
      <c r="HIZ123" s="95"/>
      <c r="HJA123" s="95"/>
      <c r="HJB123" s="95"/>
      <c r="HJC123" s="95"/>
      <c r="HJD123" s="95"/>
      <c r="HJE123" s="95"/>
      <c r="HJF123" s="95"/>
      <c r="HJG123" s="95"/>
      <c r="HJH123" s="95"/>
      <c r="HJI123" s="95"/>
      <c r="HJJ123" s="95"/>
      <c r="HJK123" s="95"/>
      <c r="HJL123" s="95"/>
      <c r="HJM123" s="95"/>
      <c r="HJN123" s="95"/>
      <c r="HJO123" s="95"/>
      <c r="HJP123" s="95"/>
      <c r="HJQ123" s="95"/>
      <c r="HJR123" s="95"/>
      <c r="HJS123" s="95"/>
      <c r="HJT123" s="95"/>
      <c r="HJU123" s="95"/>
      <c r="HJV123" s="95"/>
      <c r="HJW123" s="95"/>
      <c r="HJX123" s="95"/>
      <c r="HJY123" s="95"/>
      <c r="HJZ123" s="95"/>
      <c r="HKA123" s="95"/>
      <c r="HKB123" s="95"/>
      <c r="HKC123" s="95"/>
      <c r="HKD123" s="95"/>
      <c r="HKE123" s="95"/>
      <c r="HKF123" s="95"/>
      <c r="HKG123" s="95"/>
      <c r="HKH123" s="95"/>
      <c r="HKI123" s="95"/>
      <c r="HKJ123" s="95"/>
      <c r="HKK123" s="95"/>
      <c r="HKL123" s="95"/>
      <c r="HKM123" s="95"/>
      <c r="HKN123" s="95"/>
      <c r="HKO123" s="95"/>
      <c r="HKP123" s="95"/>
      <c r="HKQ123" s="95"/>
      <c r="HKR123" s="95"/>
      <c r="HKS123" s="95"/>
      <c r="HKT123" s="95"/>
      <c r="HKU123" s="95"/>
      <c r="HKV123" s="95"/>
      <c r="HKW123" s="95"/>
      <c r="HKX123" s="95"/>
      <c r="HKY123" s="95"/>
      <c r="HKZ123" s="95"/>
      <c r="HLA123" s="95"/>
      <c r="HLB123" s="95"/>
      <c r="HLC123" s="95"/>
      <c r="HLD123" s="95"/>
      <c r="HLE123" s="95"/>
      <c r="HLF123" s="95"/>
      <c r="HLG123" s="95"/>
      <c r="HLH123" s="95"/>
      <c r="HLI123" s="95"/>
      <c r="HLJ123" s="95"/>
      <c r="HLK123" s="95"/>
      <c r="HLL123" s="95"/>
      <c r="HLM123" s="95"/>
      <c r="HLN123" s="95"/>
      <c r="HLO123" s="95"/>
      <c r="HLP123" s="95"/>
      <c r="HLQ123" s="95"/>
      <c r="HLR123" s="95"/>
      <c r="HLS123" s="95"/>
      <c r="HLT123" s="95"/>
      <c r="HLU123" s="95"/>
      <c r="HLV123" s="95"/>
      <c r="HLW123" s="95"/>
      <c r="HLX123" s="95"/>
      <c r="HLY123" s="95"/>
      <c r="HLZ123" s="95"/>
      <c r="HMA123" s="95"/>
      <c r="HMB123" s="95"/>
      <c r="HMC123" s="95"/>
      <c r="HMD123" s="95"/>
      <c r="HME123" s="95"/>
      <c r="HMF123" s="95"/>
      <c r="HMG123" s="95"/>
      <c r="HMH123" s="95"/>
      <c r="HMI123" s="95"/>
      <c r="HMJ123" s="95"/>
      <c r="HMK123" s="95"/>
      <c r="HML123" s="95"/>
      <c r="HMM123" s="95"/>
      <c r="HMN123" s="95"/>
      <c r="HMO123" s="95"/>
      <c r="HMP123" s="95"/>
      <c r="HMQ123" s="95"/>
      <c r="HMR123" s="95"/>
      <c r="HMS123" s="95"/>
      <c r="HMT123" s="95"/>
      <c r="HMU123" s="95"/>
      <c r="HMV123" s="95"/>
      <c r="HMW123" s="95"/>
      <c r="HMX123" s="95"/>
      <c r="HMY123" s="95"/>
      <c r="HMZ123" s="95"/>
      <c r="HNA123" s="95"/>
      <c r="HNB123" s="95"/>
      <c r="HNC123" s="95"/>
      <c r="HND123" s="95"/>
      <c r="HNE123" s="95"/>
      <c r="HNF123" s="95"/>
      <c r="HNG123" s="95"/>
      <c r="HNH123" s="95"/>
      <c r="HNI123" s="95"/>
      <c r="HNJ123" s="95"/>
      <c r="HNK123" s="95"/>
      <c r="HNL123" s="95"/>
      <c r="HNM123" s="95"/>
      <c r="HNN123" s="95"/>
      <c r="HNO123" s="95"/>
      <c r="HNP123" s="95"/>
      <c r="HNQ123" s="95"/>
      <c r="HNR123" s="95"/>
      <c r="HNS123" s="95"/>
      <c r="HNT123" s="95"/>
      <c r="HNU123" s="95"/>
      <c r="HNV123" s="95"/>
      <c r="HNW123" s="95"/>
      <c r="HNX123" s="95"/>
      <c r="HNY123" s="95"/>
      <c r="HNZ123" s="95"/>
      <c r="HOA123" s="95"/>
      <c r="HOB123" s="95"/>
      <c r="HOC123" s="95"/>
      <c r="HOD123" s="95"/>
      <c r="HOE123" s="95"/>
      <c r="HOF123" s="95"/>
      <c r="HOG123" s="95"/>
      <c r="HOH123" s="95"/>
      <c r="HOI123" s="95"/>
      <c r="HOJ123" s="95"/>
      <c r="HOK123" s="95"/>
      <c r="HOL123" s="95"/>
      <c r="HOM123" s="95"/>
      <c r="HON123" s="95"/>
      <c r="HOO123" s="95"/>
      <c r="HOP123" s="95"/>
      <c r="HOQ123" s="95"/>
      <c r="HOR123" s="95"/>
      <c r="HOS123" s="95"/>
      <c r="HOT123" s="95"/>
      <c r="HOU123" s="95"/>
      <c r="HOV123" s="95"/>
      <c r="HOW123" s="95"/>
      <c r="HOX123" s="95"/>
      <c r="HOY123" s="95"/>
      <c r="HOZ123" s="95"/>
      <c r="HPA123" s="95"/>
      <c r="HPB123" s="95"/>
      <c r="HPC123" s="95"/>
      <c r="HPD123" s="95"/>
      <c r="HPE123" s="95"/>
      <c r="HPF123" s="95"/>
      <c r="HPG123" s="95"/>
      <c r="HPH123" s="95"/>
      <c r="HPI123" s="95"/>
      <c r="HPJ123" s="95"/>
      <c r="HPK123" s="95"/>
      <c r="HPL123" s="95"/>
      <c r="HPM123" s="95"/>
      <c r="HPN123" s="95"/>
      <c r="HPO123" s="95"/>
      <c r="HPP123" s="95"/>
      <c r="HPQ123" s="95"/>
      <c r="HPR123" s="95"/>
      <c r="HPS123" s="95"/>
      <c r="HPT123" s="95"/>
      <c r="HPU123" s="95"/>
      <c r="HPV123" s="95"/>
      <c r="HPW123" s="95"/>
      <c r="HPX123" s="95"/>
      <c r="HPY123" s="95"/>
      <c r="HPZ123" s="95"/>
      <c r="HQA123" s="95"/>
      <c r="HQB123" s="95"/>
      <c r="HQC123" s="95"/>
      <c r="HQD123" s="95"/>
      <c r="HQE123" s="95"/>
      <c r="HQF123" s="95"/>
      <c r="HQG123" s="95"/>
      <c r="HQH123" s="95"/>
      <c r="HQI123" s="95"/>
      <c r="HQJ123" s="95"/>
      <c r="HQK123" s="95"/>
      <c r="HQL123" s="95"/>
      <c r="HQM123" s="95"/>
      <c r="HQN123" s="95"/>
      <c r="HQO123" s="95"/>
      <c r="HQP123" s="95"/>
      <c r="HQQ123" s="95"/>
      <c r="HQR123" s="95"/>
      <c r="HQS123" s="95"/>
      <c r="HQT123" s="95"/>
      <c r="HQU123" s="95"/>
      <c r="HQV123" s="95"/>
      <c r="HQW123" s="95"/>
      <c r="HQX123" s="95"/>
      <c r="HQY123" s="95"/>
      <c r="HQZ123" s="95"/>
      <c r="HRA123" s="95"/>
      <c r="HRB123" s="95"/>
      <c r="HRC123" s="95"/>
      <c r="HRD123" s="95"/>
      <c r="HRE123" s="95"/>
      <c r="HRF123" s="95"/>
      <c r="HRG123" s="95"/>
      <c r="HRH123" s="95"/>
      <c r="HRI123" s="95"/>
      <c r="HRJ123" s="95"/>
      <c r="HRK123" s="95"/>
      <c r="HRL123" s="95"/>
      <c r="HRM123" s="95"/>
      <c r="HRN123" s="95"/>
      <c r="HRO123" s="95"/>
      <c r="HRP123" s="95"/>
      <c r="HRQ123" s="95"/>
      <c r="HRR123" s="95"/>
      <c r="HRS123" s="95"/>
      <c r="HRT123" s="95"/>
      <c r="HRU123" s="95"/>
      <c r="HRV123" s="95"/>
      <c r="HRW123" s="95"/>
      <c r="HRX123" s="95"/>
      <c r="HRY123" s="95"/>
      <c r="HRZ123" s="95"/>
      <c r="HSA123" s="95"/>
      <c r="HSB123" s="95"/>
      <c r="HSC123" s="95"/>
      <c r="HSD123" s="95"/>
      <c r="HSE123" s="95"/>
      <c r="HSF123" s="95"/>
      <c r="HSG123" s="95"/>
      <c r="HSH123" s="95"/>
      <c r="HSI123" s="95"/>
      <c r="HSJ123" s="95"/>
      <c r="HSK123" s="95"/>
      <c r="HSL123" s="95"/>
      <c r="HSM123" s="95"/>
      <c r="HSN123" s="95"/>
      <c r="HSO123" s="95"/>
      <c r="HSP123" s="95"/>
      <c r="HSQ123" s="95"/>
      <c r="HSR123" s="95"/>
      <c r="HSS123" s="95"/>
      <c r="HST123" s="95"/>
      <c r="HSU123" s="95"/>
      <c r="HSV123" s="95"/>
      <c r="HSW123" s="95"/>
      <c r="HSX123" s="95"/>
      <c r="HSY123" s="95"/>
      <c r="HSZ123" s="95"/>
      <c r="HTA123" s="95"/>
      <c r="HTB123" s="95"/>
      <c r="HTC123" s="95"/>
      <c r="HTD123" s="95"/>
      <c r="HTE123" s="95"/>
      <c r="HTF123" s="95"/>
      <c r="HTG123" s="95"/>
      <c r="HTH123" s="95"/>
      <c r="HTI123" s="95"/>
      <c r="HTJ123" s="95"/>
      <c r="HTK123" s="95"/>
      <c r="HTL123" s="95"/>
      <c r="HTM123" s="95"/>
      <c r="HTN123" s="95"/>
      <c r="HTO123" s="95"/>
      <c r="HTP123" s="95"/>
      <c r="HTQ123" s="95"/>
      <c r="HTR123" s="95"/>
      <c r="HTS123" s="95"/>
      <c r="HTT123" s="95"/>
      <c r="HTU123" s="95"/>
      <c r="HTV123" s="95"/>
      <c r="HTW123" s="95"/>
      <c r="HTX123" s="95"/>
      <c r="HTY123" s="95"/>
      <c r="HTZ123" s="95"/>
      <c r="HUA123" s="95"/>
      <c r="HUB123" s="95"/>
      <c r="HUC123" s="95"/>
      <c r="HUD123" s="95"/>
      <c r="HUE123" s="95"/>
      <c r="HUF123" s="95"/>
      <c r="HUG123" s="95"/>
      <c r="HUH123" s="95"/>
      <c r="HUI123" s="95"/>
      <c r="HUJ123" s="95"/>
      <c r="HUK123" s="95"/>
      <c r="HUL123" s="95"/>
      <c r="HUM123" s="95"/>
      <c r="HUN123" s="95"/>
      <c r="HUO123" s="95"/>
      <c r="HUP123" s="95"/>
      <c r="HUQ123" s="95"/>
      <c r="HUR123" s="95"/>
      <c r="HUS123" s="95"/>
      <c r="HUT123" s="95"/>
      <c r="HUU123" s="95"/>
      <c r="HUV123" s="95"/>
      <c r="HUW123" s="95"/>
      <c r="HUX123" s="95"/>
      <c r="HUY123" s="95"/>
      <c r="HUZ123" s="95"/>
      <c r="HVA123" s="95"/>
      <c r="HVB123" s="95"/>
      <c r="HVC123" s="95"/>
      <c r="HVD123" s="95"/>
      <c r="HVE123" s="95"/>
      <c r="HVF123" s="95"/>
      <c r="HVG123" s="95"/>
      <c r="HVH123" s="95"/>
      <c r="HVI123" s="95"/>
      <c r="HVJ123" s="95"/>
      <c r="HVK123" s="95"/>
      <c r="HVL123" s="95"/>
      <c r="HVM123" s="95"/>
      <c r="HVN123" s="95"/>
      <c r="HVO123" s="95"/>
      <c r="HVP123" s="95"/>
      <c r="HVQ123" s="95"/>
      <c r="HVR123" s="95"/>
      <c r="HVS123" s="95"/>
      <c r="HVT123" s="95"/>
      <c r="HVU123" s="95"/>
      <c r="HVV123" s="95"/>
      <c r="HVW123" s="95"/>
      <c r="HVX123" s="95"/>
      <c r="HVY123" s="95"/>
      <c r="HVZ123" s="95"/>
      <c r="HWA123" s="95"/>
      <c r="HWB123" s="95"/>
      <c r="HWC123" s="95"/>
      <c r="HWD123" s="95"/>
      <c r="HWE123" s="95"/>
      <c r="HWF123" s="95"/>
      <c r="HWG123" s="95"/>
      <c r="HWH123" s="95"/>
      <c r="HWI123" s="95"/>
      <c r="HWJ123" s="95"/>
      <c r="HWK123" s="95"/>
      <c r="HWL123" s="95"/>
      <c r="HWM123" s="95"/>
      <c r="HWN123" s="95"/>
      <c r="HWO123" s="95"/>
      <c r="HWP123" s="95"/>
      <c r="HWQ123" s="95"/>
      <c r="HWR123" s="95"/>
      <c r="HWS123" s="95"/>
      <c r="HWT123" s="95"/>
      <c r="HWU123" s="95"/>
      <c r="HWV123" s="95"/>
      <c r="HWW123" s="95"/>
      <c r="HWX123" s="95"/>
      <c r="HWY123" s="95"/>
      <c r="HWZ123" s="95"/>
      <c r="HXA123" s="95"/>
      <c r="HXB123" s="95"/>
      <c r="HXC123" s="95"/>
      <c r="HXD123" s="95"/>
      <c r="HXE123" s="95"/>
      <c r="HXF123" s="95"/>
      <c r="HXG123" s="95"/>
      <c r="HXH123" s="95"/>
      <c r="HXI123" s="95"/>
      <c r="HXJ123" s="95"/>
      <c r="HXK123" s="95"/>
      <c r="HXL123" s="95"/>
      <c r="HXM123" s="95"/>
      <c r="HXN123" s="95"/>
      <c r="HXO123" s="95"/>
      <c r="HXP123" s="95"/>
      <c r="HXQ123" s="95"/>
      <c r="HXR123" s="95"/>
      <c r="HXS123" s="95"/>
      <c r="HXT123" s="95"/>
      <c r="HXU123" s="95"/>
      <c r="HXV123" s="95"/>
      <c r="HXW123" s="95"/>
      <c r="HXX123" s="95"/>
      <c r="HXY123" s="95"/>
      <c r="HXZ123" s="95"/>
      <c r="HYA123" s="95"/>
      <c r="HYB123" s="95"/>
      <c r="HYC123" s="95"/>
      <c r="HYD123" s="95"/>
      <c r="HYE123" s="95"/>
      <c r="HYF123" s="95"/>
      <c r="HYG123" s="95"/>
      <c r="HYH123" s="95"/>
      <c r="HYI123" s="95"/>
      <c r="HYJ123" s="95"/>
      <c r="HYK123" s="95"/>
      <c r="HYL123" s="95"/>
      <c r="HYM123" s="95"/>
      <c r="HYN123" s="95"/>
      <c r="HYO123" s="95"/>
      <c r="HYP123" s="95"/>
      <c r="HYQ123" s="95"/>
      <c r="HYR123" s="95"/>
      <c r="HYS123" s="95"/>
      <c r="HYT123" s="95"/>
      <c r="HYU123" s="95"/>
      <c r="HYV123" s="95"/>
      <c r="HYW123" s="95"/>
      <c r="HYX123" s="95"/>
      <c r="HYY123" s="95"/>
      <c r="HYZ123" s="95"/>
      <c r="HZA123" s="95"/>
      <c r="HZB123" s="95"/>
      <c r="HZC123" s="95"/>
      <c r="HZD123" s="95"/>
      <c r="HZE123" s="95"/>
      <c r="HZF123" s="95"/>
      <c r="HZG123" s="95"/>
      <c r="HZH123" s="95"/>
      <c r="HZI123" s="95"/>
      <c r="HZJ123" s="95"/>
      <c r="HZK123" s="95"/>
      <c r="HZL123" s="95"/>
      <c r="HZM123" s="95"/>
      <c r="HZN123" s="95"/>
      <c r="HZO123" s="95"/>
      <c r="HZP123" s="95"/>
      <c r="HZQ123" s="95"/>
      <c r="HZR123" s="95"/>
      <c r="HZS123" s="95"/>
      <c r="HZT123" s="95"/>
      <c r="HZU123" s="95"/>
      <c r="HZV123" s="95"/>
      <c r="HZW123" s="95"/>
      <c r="HZX123" s="95"/>
      <c r="HZY123" s="95"/>
      <c r="HZZ123" s="95"/>
      <c r="IAA123" s="95"/>
      <c r="IAB123" s="95"/>
      <c r="IAC123" s="95"/>
      <c r="IAD123" s="95"/>
      <c r="IAE123" s="95"/>
      <c r="IAF123" s="95"/>
      <c r="IAG123" s="95"/>
      <c r="IAH123" s="95"/>
      <c r="IAI123" s="95"/>
      <c r="IAJ123" s="95"/>
      <c r="IAK123" s="95"/>
      <c r="IAL123" s="95"/>
      <c r="IAM123" s="95"/>
      <c r="IAN123" s="95"/>
      <c r="IAO123" s="95"/>
      <c r="IAP123" s="95"/>
      <c r="IAQ123" s="95"/>
      <c r="IAR123" s="95"/>
      <c r="IAS123" s="95"/>
      <c r="IAT123" s="95"/>
      <c r="IAU123" s="95"/>
      <c r="IAV123" s="95"/>
      <c r="IAW123" s="95"/>
      <c r="IAX123" s="95"/>
      <c r="IAY123" s="95"/>
      <c r="IAZ123" s="95"/>
      <c r="IBA123" s="95"/>
      <c r="IBB123" s="95"/>
      <c r="IBC123" s="95"/>
      <c r="IBD123" s="95"/>
      <c r="IBE123" s="95"/>
      <c r="IBF123" s="95"/>
      <c r="IBG123" s="95"/>
      <c r="IBH123" s="95"/>
      <c r="IBI123" s="95"/>
      <c r="IBJ123" s="95"/>
      <c r="IBK123" s="95"/>
      <c r="IBL123" s="95"/>
      <c r="IBM123" s="95"/>
      <c r="IBN123" s="95"/>
      <c r="IBO123" s="95"/>
      <c r="IBP123" s="95"/>
      <c r="IBQ123" s="95"/>
      <c r="IBR123" s="95"/>
      <c r="IBS123" s="95"/>
      <c r="IBT123" s="95"/>
      <c r="IBU123" s="95"/>
      <c r="IBV123" s="95"/>
      <c r="IBW123" s="95"/>
      <c r="IBX123" s="95"/>
      <c r="IBY123" s="95"/>
      <c r="IBZ123" s="95"/>
      <c r="ICA123" s="95"/>
      <c r="ICB123" s="95"/>
      <c r="ICC123" s="95"/>
      <c r="ICD123" s="95"/>
      <c r="ICE123" s="95"/>
      <c r="ICF123" s="95"/>
      <c r="ICG123" s="95"/>
      <c r="ICH123" s="95"/>
      <c r="ICI123" s="95"/>
      <c r="ICJ123" s="95"/>
      <c r="ICK123" s="95"/>
      <c r="ICL123" s="95"/>
      <c r="ICM123" s="95"/>
      <c r="ICN123" s="95"/>
      <c r="ICO123" s="95"/>
      <c r="ICP123" s="95"/>
      <c r="ICQ123" s="95"/>
      <c r="ICR123" s="95"/>
      <c r="ICS123" s="95"/>
      <c r="ICT123" s="95"/>
      <c r="ICU123" s="95"/>
      <c r="ICV123" s="95"/>
      <c r="ICW123" s="95"/>
      <c r="ICX123" s="95"/>
      <c r="ICY123" s="95"/>
      <c r="ICZ123" s="95"/>
      <c r="IDA123" s="95"/>
      <c r="IDB123" s="95"/>
      <c r="IDC123" s="95"/>
      <c r="IDD123" s="95"/>
      <c r="IDE123" s="95"/>
      <c r="IDF123" s="95"/>
      <c r="IDG123" s="95"/>
      <c r="IDH123" s="95"/>
      <c r="IDI123" s="95"/>
      <c r="IDJ123" s="95"/>
      <c r="IDK123" s="95"/>
      <c r="IDL123" s="95"/>
      <c r="IDM123" s="95"/>
      <c r="IDN123" s="95"/>
      <c r="IDO123" s="95"/>
      <c r="IDP123" s="95"/>
      <c r="IDQ123" s="95"/>
      <c r="IDR123" s="95"/>
      <c r="IDS123" s="95"/>
      <c r="IDT123" s="95"/>
      <c r="IDU123" s="95"/>
      <c r="IDV123" s="95"/>
      <c r="IDW123" s="95"/>
      <c r="IDX123" s="95"/>
      <c r="IDY123" s="95"/>
      <c r="IDZ123" s="95"/>
      <c r="IEA123" s="95"/>
      <c r="IEB123" s="95"/>
      <c r="IEC123" s="95"/>
      <c r="IED123" s="95"/>
      <c r="IEE123" s="95"/>
      <c r="IEF123" s="95"/>
      <c r="IEG123" s="95"/>
      <c r="IEH123" s="95"/>
      <c r="IEI123" s="95"/>
      <c r="IEJ123" s="95"/>
      <c r="IEK123" s="95"/>
      <c r="IEL123" s="95"/>
      <c r="IEM123" s="95"/>
      <c r="IEN123" s="95"/>
      <c r="IEO123" s="95"/>
      <c r="IEP123" s="95"/>
      <c r="IEQ123" s="95"/>
      <c r="IER123" s="95"/>
      <c r="IES123" s="95"/>
      <c r="IET123" s="95"/>
      <c r="IEU123" s="95"/>
      <c r="IEV123" s="95"/>
      <c r="IEW123" s="95"/>
      <c r="IEX123" s="95"/>
      <c r="IEY123" s="95"/>
      <c r="IEZ123" s="95"/>
      <c r="IFA123" s="95"/>
      <c r="IFB123" s="95"/>
      <c r="IFC123" s="95"/>
      <c r="IFD123" s="95"/>
      <c r="IFE123" s="95"/>
      <c r="IFF123" s="95"/>
      <c r="IFG123" s="95"/>
      <c r="IFH123" s="95"/>
      <c r="IFI123" s="95"/>
      <c r="IFJ123" s="95"/>
      <c r="IFK123" s="95"/>
      <c r="IFL123" s="95"/>
      <c r="IFM123" s="95"/>
      <c r="IFN123" s="95"/>
      <c r="IFO123" s="95"/>
      <c r="IFP123" s="95"/>
      <c r="IFQ123" s="95"/>
      <c r="IFR123" s="95"/>
      <c r="IFS123" s="95"/>
      <c r="IFT123" s="95"/>
      <c r="IFU123" s="95"/>
      <c r="IFV123" s="95"/>
      <c r="IFW123" s="95"/>
      <c r="IFX123" s="95"/>
      <c r="IFY123" s="95"/>
      <c r="IFZ123" s="95"/>
      <c r="IGA123" s="95"/>
      <c r="IGB123" s="95"/>
      <c r="IGC123" s="95"/>
      <c r="IGD123" s="95"/>
      <c r="IGE123" s="95"/>
      <c r="IGF123" s="95"/>
      <c r="IGG123" s="95"/>
      <c r="IGH123" s="95"/>
      <c r="IGI123" s="95"/>
      <c r="IGJ123" s="95"/>
      <c r="IGK123" s="95"/>
      <c r="IGL123" s="95"/>
      <c r="IGM123" s="95"/>
      <c r="IGN123" s="95"/>
      <c r="IGO123" s="95"/>
      <c r="IGP123" s="95"/>
      <c r="IGQ123" s="95"/>
      <c r="IGR123" s="95"/>
      <c r="IGS123" s="95"/>
      <c r="IGT123" s="95"/>
      <c r="IGU123" s="95"/>
      <c r="IGV123" s="95"/>
      <c r="IGW123" s="95"/>
      <c r="IGX123" s="95"/>
      <c r="IGY123" s="95"/>
      <c r="IGZ123" s="95"/>
      <c r="IHA123" s="95"/>
      <c r="IHB123" s="95"/>
      <c r="IHC123" s="95"/>
      <c r="IHD123" s="95"/>
      <c r="IHE123" s="95"/>
      <c r="IHF123" s="95"/>
      <c r="IHG123" s="95"/>
      <c r="IHH123" s="95"/>
      <c r="IHI123" s="95"/>
      <c r="IHJ123" s="95"/>
      <c r="IHK123" s="95"/>
      <c r="IHL123" s="95"/>
      <c r="IHM123" s="95"/>
      <c r="IHN123" s="95"/>
      <c r="IHO123" s="95"/>
      <c r="IHP123" s="95"/>
      <c r="IHQ123" s="95"/>
      <c r="IHR123" s="95"/>
      <c r="IHS123" s="95"/>
      <c r="IHT123" s="95"/>
      <c r="IHU123" s="95"/>
      <c r="IHV123" s="95"/>
      <c r="IHW123" s="95"/>
      <c r="IHX123" s="95"/>
      <c r="IHY123" s="95"/>
      <c r="IHZ123" s="95"/>
      <c r="IIA123" s="95"/>
      <c r="IIB123" s="95"/>
      <c r="IIC123" s="95"/>
      <c r="IID123" s="95"/>
      <c r="IIE123" s="95"/>
      <c r="IIF123" s="95"/>
      <c r="IIG123" s="95"/>
      <c r="IIH123" s="95"/>
      <c r="III123" s="95"/>
      <c r="IIJ123" s="95"/>
      <c r="IIK123" s="95"/>
      <c r="IIL123" s="95"/>
      <c r="IIM123" s="95"/>
      <c r="IIN123" s="95"/>
      <c r="IIO123" s="95"/>
      <c r="IIP123" s="95"/>
      <c r="IIQ123" s="95"/>
      <c r="IIR123" s="95"/>
      <c r="IIS123" s="95"/>
      <c r="IIT123" s="95"/>
      <c r="IIU123" s="95"/>
      <c r="IIV123" s="95"/>
      <c r="IIW123" s="95"/>
      <c r="IIX123" s="95"/>
      <c r="IIY123" s="95"/>
      <c r="IIZ123" s="95"/>
      <c r="IJA123" s="95"/>
      <c r="IJB123" s="95"/>
      <c r="IJC123" s="95"/>
      <c r="IJD123" s="95"/>
      <c r="IJE123" s="95"/>
      <c r="IJF123" s="95"/>
      <c r="IJG123" s="95"/>
      <c r="IJH123" s="95"/>
      <c r="IJI123" s="95"/>
      <c r="IJJ123" s="95"/>
      <c r="IJK123" s="95"/>
      <c r="IJL123" s="95"/>
      <c r="IJM123" s="95"/>
      <c r="IJN123" s="95"/>
      <c r="IJO123" s="95"/>
      <c r="IJP123" s="95"/>
      <c r="IJQ123" s="95"/>
      <c r="IJR123" s="95"/>
      <c r="IJS123" s="95"/>
      <c r="IJT123" s="95"/>
      <c r="IJU123" s="95"/>
      <c r="IJV123" s="95"/>
      <c r="IJW123" s="95"/>
      <c r="IJX123" s="95"/>
      <c r="IJY123" s="95"/>
      <c r="IJZ123" s="95"/>
      <c r="IKA123" s="95"/>
      <c r="IKB123" s="95"/>
      <c r="IKC123" s="95"/>
      <c r="IKD123" s="95"/>
      <c r="IKE123" s="95"/>
      <c r="IKF123" s="95"/>
      <c r="IKG123" s="95"/>
      <c r="IKH123" s="95"/>
      <c r="IKI123" s="95"/>
      <c r="IKJ123" s="95"/>
      <c r="IKK123" s="95"/>
      <c r="IKL123" s="95"/>
      <c r="IKM123" s="95"/>
      <c r="IKN123" s="95"/>
      <c r="IKO123" s="95"/>
      <c r="IKP123" s="95"/>
      <c r="IKQ123" s="95"/>
      <c r="IKR123" s="95"/>
      <c r="IKS123" s="95"/>
      <c r="IKT123" s="95"/>
      <c r="IKU123" s="95"/>
      <c r="IKV123" s="95"/>
      <c r="IKW123" s="95"/>
      <c r="IKX123" s="95"/>
      <c r="IKY123" s="95"/>
      <c r="IKZ123" s="95"/>
      <c r="ILA123" s="95"/>
      <c r="ILB123" s="95"/>
      <c r="ILC123" s="95"/>
      <c r="ILD123" s="95"/>
      <c r="ILE123" s="95"/>
      <c r="ILF123" s="95"/>
      <c r="ILG123" s="95"/>
      <c r="ILH123" s="95"/>
      <c r="ILI123" s="95"/>
      <c r="ILJ123" s="95"/>
      <c r="ILK123" s="95"/>
      <c r="ILL123" s="95"/>
      <c r="ILM123" s="95"/>
      <c r="ILN123" s="95"/>
      <c r="ILO123" s="95"/>
      <c r="ILP123" s="95"/>
      <c r="ILQ123" s="95"/>
      <c r="ILR123" s="95"/>
      <c r="ILS123" s="95"/>
      <c r="ILT123" s="95"/>
      <c r="ILU123" s="95"/>
      <c r="ILV123" s="95"/>
      <c r="ILW123" s="95"/>
      <c r="ILX123" s="95"/>
      <c r="ILY123" s="95"/>
      <c r="ILZ123" s="95"/>
      <c r="IMA123" s="95"/>
      <c r="IMB123" s="95"/>
      <c r="IMC123" s="95"/>
      <c r="IMD123" s="95"/>
      <c r="IME123" s="95"/>
      <c r="IMF123" s="95"/>
      <c r="IMG123" s="95"/>
      <c r="IMH123" s="95"/>
      <c r="IMI123" s="95"/>
      <c r="IMJ123" s="95"/>
      <c r="IMK123" s="95"/>
      <c r="IML123" s="95"/>
      <c r="IMM123" s="95"/>
      <c r="IMN123" s="95"/>
      <c r="IMO123" s="95"/>
      <c r="IMP123" s="95"/>
      <c r="IMQ123" s="95"/>
      <c r="IMR123" s="95"/>
      <c r="IMS123" s="95"/>
      <c r="IMT123" s="95"/>
      <c r="IMU123" s="95"/>
      <c r="IMV123" s="95"/>
      <c r="IMW123" s="95"/>
      <c r="IMX123" s="95"/>
      <c r="IMY123" s="95"/>
      <c r="IMZ123" s="95"/>
      <c r="INA123" s="95"/>
      <c r="INB123" s="95"/>
      <c r="INC123" s="95"/>
      <c r="IND123" s="95"/>
      <c r="INE123" s="95"/>
      <c r="INF123" s="95"/>
      <c r="ING123" s="95"/>
      <c r="INH123" s="95"/>
      <c r="INI123" s="95"/>
      <c r="INJ123" s="95"/>
      <c r="INK123" s="95"/>
      <c r="INL123" s="95"/>
      <c r="INM123" s="95"/>
      <c r="INN123" s="95"/>
      <c r="INO123" s="95"/>
      <c r="INP123" s="95"/>
      <c r="INQ123" s="95"/>
      <c r="INR123" s="95"/>
      <c r="INS123" s="95"/>
      <c r="INT123" s="95"/>
      <c r="INU123" s="95"/>
      <c r="INV123" s="95"/>
      <c r="INW123" s="95"/>
      <c r="INX123" s="95"/>
      <c r="INY123" s="95"/>
      <c r="INZ123" s="95"/>
      <c r="IOA123" s="95"/>
      <c r="IOB123" s="95"/>
      <c r="IOC123" s="95"/>
      <c r="IOD123" s="95"/>
      <c r="IOE123" s="95"/>
      <c r="IOF123" s="95"/>
      <c r="IOG123" s="95"/>
      <c r="IOH123" s="95"/>
      <c r="IOI123" s="95"/>
      <c r="IOJ123" s="95"/>
      <c r="IOK123" s="95"/>
      <c r="IOL123" s="95"/>
      <c r="IOM123" s="95"/>
      <c r="ION123" s="95"/>
      <c r="IOO123" s="95"/>
      <c r="IOP123" s="95"/>
      <c r="IOQ123" s="95"/>
      <c r="IOR123" s="95"/>
      <c r="IOS123" s="95"/>
      <c r="IOT123" s="95"/>
      <c r="IOU123" s="95"/>
      <c r="IOV123" s="95"/>
      <c r="IOW123" s="95"/>
      <c r="IOX123" s="95"/>
      <c r="IOY123" s="95"/>
      <c r="IOZ123" s="95"/>
      <c r="IPA123" s="95"/>
      <c r="IPB123" s="95"/>
      <c r="IPC123" s="95"/>
      <c r="IPD123" s="95"/>
      <c r="IPE123" s="95"/>
      <c r="IPF123" s="95"/>
      <c r="IPG123" s="95"/>
      <c r="IPH123" s="95"/>
      <c r="IPI123" s="95"/>
      <c r="IPJ123" s="95"/>
      <c r="IPK123" s="95"/>
      <c r="IPL123" s="95"/>
      <c r="IPM123" s="95"/>
      <c r="IPN123" s="95"/>
      <c r="IPO123" s="95"/>
      <c r="IPP123" s="95"/>
      <c r="IPQ123" s="95"/>
      <c r="IPR123" s="95"/>
      <c r="IPS123" s="95"/>
      <c r="IPT123" s="95"/>
      <c r="IPU123" s="95"/>
      <c r="IPV123" s="95"/>
      <c r="IPW123" s="95"/>
      <c r="IPX123" s="95"/>
      <c r="IPY123" s="95"/>
      <c r="IPZ123" s="95"/>
      <c r="IQA123" s="95"/>
      <c r="IQB123" s="95"/>
      <c r="IQC123" s="95"/>
      <c r="IQD123" s="95"/>
      <c r="IQE123" s="95"/>
      <c r="IQF123" s="95"/>
      <c r="IQG123" s="95"/>
      <c r="IQH123" s="95"/>
      <c r="IQI123" s="95"/>
      <c r="IQJ123" s="95"/>
      <c r="IQK123" s="95"/>
      <c r="IQL123" s="95"/>
      <c r="IQM123" s="95"/>
      <c r="IQN123" s="95"/>
      <c r="IQO123" s="95"/>
      <c r="IQP123" s="95"/>
      <c r="IQQ123" s="95"/>
      <c r="IQR123" s="95"/>
      <c r="IQS123" s="95"/>
      <c r="IQT123" s="95"/>
      <c r="IQU123" s="95"/>
      <c r="IQV123" s="95"/>
      <c r="IQW123" s="95"/>
      <c r="IQX123" s="95"/>
      <c r="IQY123" s="95"/>
      <c r="IQZ123" s="95"/>
      <c r="IRA123" s="95"/>
      <c r="IRB123" s="95"/>
      <c r="IRC123" s="95"/>
      <c r="IRD123" s="95"/>
      <c r="IRE123" s="95"/>
      <c r="IRF123" s="95"/>
      <c r="IRG123" s="95"/>
      <c r="IRH123" s="95"/>
      <c r="IRI123" s="95"/>
      <c r="IRJ123" s="95"/>
      <c r="IRK123" s="95"/>
      <c r="IRL123" s="95"/>
      <c r="IRM123" s="95"/>
      <c r="IRN123" s="95"/>
      <c r="IRO123" s="95"/>
      <c r="IRP123" s="95"/>
      <c r="IRQ123" s="95"/>
      <c r="IRR123" s="95"/>
      <c r="IRS123" s="95"/>
      <c r="IRT123" s="95"/>
      <c r="IRU123" s="95"/>
      <c r="IRV123" s="95"/>
      <c r="IRW123" s="95"/>
      <c r="IRX123" s="95"/>
      <c r="IRY123" s="95"/>
      <c r="IRZ123" s="95"/>
      <c r="ISA123" s="95"/>
      <c r="ISB123" s="95"/>
      <c r="ISC123" s="95"/>
      <c r="ISD123" s="95"/>
      <c r="ISE123" s="95"/>
      <c r="ISF123" s="95"/>
      <c r="ISG123" s="95"/>
      <c r="ISH123" s="95"/>
      <c r="ISI123" s="95"/>
      <c r="ISJ123" s="95"/>
      <c r="ISK123" s="95"/>
      <c r="ISL123" s="95"/>
      <c r="ISM123" s="95"/>
      <c r="ISN123" s="95"/>
      <c r="ISO123" s="95"/>
      <c r="ISP123" s="95"/>
      <c r="ISQ123" s="95"/>
      <c r="ISR123" s="95"/>
      <c r="ISS123" s="95"/>
      <c r="IST123" s="95"/>
      <c r="ISU123" s="95"/>
      <c r="ISV123" s="95"/>
      <c r="ISW123" s="95"/>
      <c r="ISX123" s="95"/>
      <c r="ISY123" s="95"/>
      <c r="ISZ123" s="95"/>
      <c r="ITA123" s="95"/>
      <c r="ITB123" s="95"/>
      <c r="ITC123" s="95"/>
      <c r="ITD123" s="95"/>
      <c r="ITE123" s="95"/>
      <c r="ITF123" s="95"/>
      <c r="ITG123" s="95"/>
      <c r="ITH123" s="95"/>
      <c r="ITI123" s="95"/>
      <c r="ITJ123" s="95"/>
      <c r="ITK123" s="95"/>
      <c r="ITL123" s="95"/>
      <c r="ITM123" s="95"/>
      <c r="ITN123" s="95"/>
      <c r="ITO123" s="95"/>
      <c r="ITP123" s="95"/>
      <c r="ITQ123" s="95"/>
      <c r="ITR123" s="95"/>
      <c r="ITS123" s="95"/>
      <c r="ITT123" s="95"/>
      <c r="ITU123" s="95"/>
      <c r="ITV123" s="95"/>
      <c r="ITW123" s="95"/>
      <c r="ITX123" s="95"/>
      <c r="ITY123" s="95"/>
      <c r="ITZ123" s="95"/>
      <c r="IUA123" s="95"/>
      <c r="IUB123" s="95"/>
      <c r="IUC123" s="95"/>
      <c r="IUD123" s="95"/>
      <c r="IUE123" s="95"/>
      <c r="IUF123" s="95"/>
      <c r="IUG123" s="95"/>
      <c r="IUH123" s="95"/>
      <c r="IUI123" s="95"/>
      <c r="IUJ123" s="95"/>
      <c r="IUK123" s="95"/>
      <c r="IUL123" s="95"/>
      <c r="IUM123" s="95"/>
      <c r="IUN123" s="95"/>
      <c r="IUO123" s="95"/>
      <c r="IUP123" s="95"/>
      <c r="IUQ123" s="95"/>
      <c r="IUR123" s="95"/>
      <c r="IUS123" s="95"/>
      <c r="IUT123" s="95"/>
      <c r="IUU123" s="95"/>
      <c r="IUV123" s="95"/>
      <c r="IUW123" s="95"/>
      <c r="IUX123" s="95"/>
      <c r="IUY123" s="95"/>
      <c r="IUZ123" s="95"/>
      <c r="IVA123" s="95"/>
      <c r="IVB123" s="95"/>
      <c r="IVC123" s="95"/>
      <c r="IVD123" s="95"/>
      <c r="IVE123" s="95"/>
      <c r="IVF123" s="95"/>
      <c r="IVG123" s="95"/>
      <c r="IVH123" s="95"/>
      <c r="IVI123" s="95"/>
      <c r="IVJ123" s="95"/>
      <c r="IVK123" s="95"/>
      <c r="IVL123" s="95"/>
      <c r="IVM123" s="95"/>
      <c r="IVN123" s="95"/>
      <c r="IVO123" s="95"/>
      <c r="IVP123" s="95"/>
      <c r="IVQ123" s="95"/>
      <c r="IVR123" s="95"/>
      <c r="IVS123" s="95"/>
      <c r="IVT123" s="95"/>
      <c r="IVU123" s="95"/>
      <c r="IVV123" s="95"/>
      <c r="IVW123" s="95"/>
      <c r="IVX123" s="95"/>
      <c r="IVY123" s="95"/>
      <c r="IVZ123" s="95"/>
      <c r="IWA123" s="95"/>
      <c r="IWB123" s="95"/>
      <c r="IWC123" s="95"/>
      <c r="IWD123" s="95"/>
      <c r="IWE123" s="95"/>
      <c r="IWF123" s="95"/>
      <c r="IWG123" s="95"/>
      <c r="IWH123" s="95"/>
      <c r="IWI123" s="95"/>
      <c r="IWJ123" s="95"/>
      <c r="IWK123" s="95"/>
      <c r="IWL123" s="95"/>
      <c r="IWM123" s="95"/>
      <c r="IWN123" s="95"/>
      <c r="IWO123" s="95"/>
      <c r="IWP123" s="95"/>
      <c r="IWQ123" s="95"/>
      <c r="IWR123" s="95"/>
      <c r="IWS123" s="95"/>
      <c r="IWT123" s="95"/>
      <c r="IWU123" s="95"/>
      <c r="IWV123" s="95"/>
      <c r="IWW123" s="95"/>
      <c r="IWX123" s="95"/>
      <c r="IWY123" s="95"/>
      <c r="IWZ123" s="95"/>
      <c r="IXA123" s="95"/>
      <c r="IXB123" s="95"/>
      <c r="IXC123" s="95"/>
      <c r="IXD123" s="95"/>
      <c r="IXE123" s="95"/>
      <c r="IXF123" s="95"/>
      <c r="IXG123" s="95"/>
      <c r="IXH123" s="95"/>
      <c r="IXI123" s="95"/>
      <c r="IXJ123" s="95"/>
      <c r="IXK123" s="95"/>
      <c r="IXL123" s="95"/>
      <c r="IXM123" s="95"/>
      <c r="IXN123" s="95"/>
      <c r="IXO123" s="95"/>
      <c r="IXP123" s="95"/>
      <c r="IXQ123" s="95"/>
      <c r="IXR123" s="95"/>
      <c r="IXS123" s="95"/>
      <c r="IXT123" s="95"/>
      <c r="IXU123" s="95"/>
      <c r="IXV123" s="95"/>
      <c r="IXW123" s="95"/>
      <c r="IXX123" s="95"/>
      <c r="IXY123" s="95"/>
      <c r="IXZ123" s="95"/>
      <c r="IYA123" s="95"/>
      <c r="IYB123" s="95"/>
      <c r="IYC123" s="95"/>
      <c r="IYD123" s="95"/>
      <c r="IYE123" s="95"/>
      <c r="IYF123" s="95"/>
      <c r="IYG123" s="95"/>
      <c r="IYH123" s="95"/>
      <c r="IYI123" s="95"/>
      <c r="IYJ123" s="95"/>
      <c r="IYK123" s="95"/>
      <c r="IYL123" s="95"/>
      <c r="IYM123" s="95"/>
      <c r="IYN123" s="95"/>
      <c r="IYO123" s="95"/>
      <c r="IYP123" s="95"/>
      <c r="IYQ123" s="95"/>
      <c r="IYR123" s="95"/>
      <c r="IYS123" s="95"/>
      <c r="IYT123" s="95"/>
      <c r="IYU123" s="95"/>
      <c r="IYV123" s="95"/>
      <c r="IYW123" s="95"/>
      <c r="IYX123" s="95"/>
      <c r="IYY123" s="95"/>
      <c r="IYZ123" s="95"/>
      <c r="IZA123" s="95"/>
      <c r="IZB123" s="95"/>
      <c r="IZC123" s="95"/>
      <c r="IZD123" s="95"/>
      <c r="IZE123" s="95"/>
      <c r="IZF123" s="95"/>
      <c r="IZG123" s="95"/>
      <c r="IZH123" s="95"/>
      <c r="IZI123" s="95"/>
      <c r="IZJ123" s="95"/>
      <c r="IZK123" s="95"/>
      <c r="IZL123" s="95"/>
      <c r="IZM123" s="95"/>
      <c r="IZN123" s="95"/>
      <c r="IZO123" s="95"/>
      <c r="IZP123" s="95"/>
      <c r="IZQ123" s="95"/>
      <c r="IZR123" s="95"/>
      <c r="IZS123" s="95"/>
      <c r="IZT123" s="95"/>
      <c r="IZU123" s="95"/>
      <c r="IZV123" s="95"/>
      <c r="IZW123" s="95"/>
      <c r="IZX123" s="95"/>
      <c r="IZY123" s="95"/>
      <c r="IZZ123" s="95"/>
      <c r="JAA123" s="95"/>
      <c r="JAB123" s="95"/>
      <c r="JAC123" s="95"/>
      <c r="JAD123" s="95"/>
      <c r="JAE123" s="95"/>
      <c r="JAF123" s="95"/>
      <c r="JAG123" s="95"/>
      <c r="JAH123" s="95"/>
      <c r="JAI123" s="95"/>
      <c r="JAJ123" s="95"/>
      <c r="JAK123" s="95"/>
      <c r="JAL123" s="95"/>
      <c r="JAM123" s="95"/>
      <c r="JAN123" s="95"/>
      <c r="JAO123" s="95"/>
      <c r="JAP123" s="95"/>
      <c r="JAQ123" s="95"/>
      <c r="JAR123" s="95"/>
      <c r="JAS123" s="95"/>
      <c r="JAT123" s="95"/>
      <c r="JAU123" s="95"/>
      <c r="JAV123" s="95"/>
      <c r="JAW123" s="95"/>
      <c r="JAX123" s="95"/>
      <c r="JAY123" s="95"/>
      <c r="JAZ123" s="95"/>
      <c r="JBA123" s="95"/>
      <c r="JBB123" s="95"/>
      <c r="JBC123" s="95"/>
      <c r="JBD123" s="95"/>
      <c r="JBE123" s="95"/>
      <c r="JBF123" s="95"/>
      <c r="JBG123" s="95"/>
      <c r="JBH123" s="95"/>
      <c r="JBI123" s="95"/>
      <c r="JBJ123" s="95"/>
      <c r="JBK123" s="95"/>
      <c r="JBL123" s="95"/>
      <c r="JBM123" s="95"/>
      <c r="JBN123" s="95"/>
      <c r="JBO123" s="95"/>
      <c r="JBP123" s="95"/>
      <c r="JBQ123" s="95"/>
      <c r="JBR123" s="95"/>
      <c r="JBS123" s="95"/>
      <c r="JBT123" s="95"/>
      <c r="JBU123" s="95"/>
      <c r="JBV123" s="95"/>
      <c r="JBW123" s="95"/>
      <c r="JBX123" s="95"/>
      <c r="JBY123" s="95"/>
      <c r="JBZ123" s="95"/>
      <c r="JCA123" s="95"/>
      <c r="JCB123" s="95"/>
      <c r="JCC123" s="95"/>
      <c r="JCD123" s="95"/>
      <c r="JCE123" s="95"/>
      <c r="JCF123" s="95"/>
      <c r="JCG123" s="95"/>
      <c r="JCH123" s="95"/>
      <c r="JCI123" s="95"/>
      <c r="JCJ123" s="95"/>
      <c r="JCK123" s="95"/>
      <c r="JCL123" s="95"/>
      <c r="JCM123" s="95"/>
      <c r="JCN123" s="95"/>
      <c r="JCO123" s="95"/>
      <c r="JCP123" s="95"/>
      <c r="JCQ123" s="95"/>
      <c r="JCR123" s="95"/>
      <c r="JCS123" s="95"/>
      <c r="JCT123" s="95"/>
      <c r="JCU123" s="95"/>
      <c r="JCV123" s="95"/>
      <c r="JCW123" s="95"/>
      <c r="JCX123" s="95"/>
      <c r="JCY123" s="95"/>
      <c r="JCZ123" s="95"/>
      <c r="JDA123" s="95"/>
      <c r="JDB123" s="95"/>
      <c r="JDC123" s="95"/>
      <c r="JDD123" s="95"/>
      <c r="JDE123" s="95"/>
      <c r="JDF123" s="95"/>
      <c r="JDG123" s="95"/>
      <c r="JDH123" s="95"/>
      <c r="JDI123" s="95"/>
      <c r="JDJ123" s="95"/>
      <c r="JDK123" s="95"/>
      <c r="JDL123" s="95"/>
      <c r="JDM123" s="95"/>
      <c r="JDN123" s="95"/>
      <c r="JDO123" s="95"/>
      <c r="JDP123" s="95"/>
      <c r="JDQ123" s="95"/>
      <c r="JDR123" s="95"/>
      <c r="JDS123" s="95"/>
      <c r="JDT123" s="95"/>
      <c r="JDU123" s="95"/>
      <c r="JDV123" s="95"/>
      <c r="JDW123" s="95"/>
      <c r="JDX123" s="95"/>
      <c r="JDY123" s="95"/>
      <c r="JDZ123" s="95"/>
      <c r="JEA123" s="95"/>
      <c r="JEB123" s="95"/>
      <c r="JEC123" s="95"/>
      <c r="JED123" s="95"/>
      <c r="JEE123" s="95"/>
      <c r="JEF123" s="95"/>
      <c r="JEG123" s="95"/>
      <c r="JEH123" s="95"/>
      <c r="JEI123" s="95"/>
      <c r="JEJ123" s="95"/>
      <c r="JEK123" s="95"/>
      <c r="JEL123" s="95"/>
      <c r="JEM123" s="95"/>
      <c r="JEN123" s="95"/>
      <c r="JEO123" s="95"/>
      <c r="JEP123" s="95"/>
      <c r="JEQ123" s="95"/>
      <c r="JER123" s="95"/>
      <c r="JES123" s="95"/>
      <c r="JET123" s="95"/>
      <c r="JEU123" s="95"/>
      <c r="JEV123" s="95"/>
      <c r="JEW123" s="95"/>
      <c r="JEX123" s="95"/>
      <c r="JEY123" s="95"/>
      <c r="JEZ123" s="95"/>
      <c r="JFA123" s="95"/>
      <c r="JFB123" s="95"/>
      <c r="JFC123" s="95"/>
      <c r="JFD123" s="95"/>
      <c r="JFE123" s="95"/>
      <c r="JFF123" s="95"/>
      <c r="JFG123" s="95"/>
      <c r="JFH123" s="95"/>
      <c r="JFI123" s="95"/>
      <c r="JFJ123" s="95"/>
      <c r="JFK123" s="95"/>
      <c r="JFL123" s="95"/>
      <c r="JFM123" s="95"/>
      <c r="JFN123" s="95"/>
      <c r="JFO123" s="95"/>
      <c r="JFP123" s="95"/>
      <c r="JFQ123" s="95"/>
      <c r="JFR123" s="95"/>
      <c r="JFS123" s="95"/>
      <c r="JFT123" s="95"/>
      <c r="JFU123" s="95"/>
      <c r="JFV123" s="95"/>
      <c r="JFW123" s="95"/>
      <c r="JFX123" s="95"/>
      <c r="JFY123" s="95"/>
      <c r="JFZ123" s="95"/>
      <c r="JGA123" s="95"/>
      <c r="JGB123" s="95"/>
      <c r="JGC123" s="95"/>
      <c r="JGD123" s="95"/>
      <c r="JGE123" s="95"/>
      <c r="JGF123" s="95"/>
      <c r="JGG123" s="95"/>
      <c r="JGH123" s="95"/>
      <c r="JGI123" s="95"/>
      <c r="JGJ123" s="95"/>
      <c r="JGK123" s="95"/>
      <c r="JGL123" s="95"/>
      <c r="JGM123" s="95"/>
      <c r="JGN123" s="95"/>
      <c r="JGO123" s="95"/>
      <c r="JGP123" s="95"/>
      <c r="JGQ123" s="95"/>
      <c r="JGR123" s="95"/>
      <c r="JGS123" s="95"/>
      <c r="JGT123" s="95"/>
      <c r="JGU123" s="95"/>
      <c r="JGV123" s="95"/>
      <c r="JGW123" s="95"/>
      <c r="JGX123" s="95"/>
      <c r="JGY123" s="95"/>
      <c r="JGZ123" s="95"/>
      <c r="JHA123" s="95"/>
      <c r="JHB123" s="95"/>
      <c r="JHC123" s="95"/>
      <c r="JHD123" s="95"/>
      <c r="JHE123" s="95"/>
      <c r="JHF123" s="95"/>
      <c r="JHG123" s="95"/>
      <c r="JHH123" s="95"/>
      <c r="JHI123" s="95"/>
      <c r="JHJ123" s="95"/>
      <c r="JHK123" s="95"/>
      <c r="JHL123" s="95"/>
      <c r="JHM123" s="95"/>
      <c r="JHN123" s="95"/>
      <c r="JHO123" s="95"/>
      <c r="JHP123" s="95"/>
      <c r="JHQ123" s="95"/>
      <c r="JHR123" s="95"/>
      <c r="JHS123" s="95"/>
      <c r="JHT123" s="95"/>
      <c r="JHU123" s="95"/>
      <c r="JHV123" s="95"/>
      <c r="JHW123" s="95"/>
      <c r="JHX123" s="95"/>
      <c r="JHY123" s="95"/>
      <c r="JHZ123" s="95"/>
      <c r="JIA123" s="95"/>
      <c r="JIB123" s="95"/>
      <c r="JIC123" s="95"/>
      <c r="JID123" s="95"/>
      <c r="JIE123" s="95"/>
      <c r="JIF123" s="95"/>
      <c r="JIG123" s="95"/>
      <c r="JIH123" s="95"/>
      <c r="JII123" s="95"/>
      <c r="JIJ123" s="95"/>
      <c r="JIK123" s="95"/>
      <c r="JIL123" s="95"/>
      <c r="JIM123" s="95"/>
      <c r="JIN123" s="95"/>
      <c r="JIO123" s="95"/>
      <c r="JIP123" s="95"/>
      <c r="JIQ123" s="95"/>
      <c r="JIR123" s="95"/>
      <c r="JIS123" s="95"/>
      <c r="JIT123" s="95"/>
      <c r="JIU123" s="95"/>
      <c r="JIV123" s="95"/>
      <c r="JIW123" s="95"/>
      <c r="JIX123" s="95"/>
      <c r="JIY123" s="95"/>
      <c r="JIZ123" s="95"/>
      <c r="JJA123" s="95"/>
      <c r="JJB123" s="95"/>
      <c r="JJC123" s="95"/>
      <c r="JJD123" s="95"/>
      <c r="JJE123" s="95"/>
      <c r="JJF123" s="95"/>
      <c r="JJG123" s="95"/>
      <c r="JJH123" s="95"/>
      <c r="JJI123" s="95"/>
      <c r="JJJ123" s="95"/>
      <c r="JJK123" s="95"/>
      <c r="JJL123" s="95"/>
      <c r="JJM123" s="95"/>
      <c r="JJN123" s="95"/>
      <c r="JJO123" s="95"/>
      <c r="JJP123" s="95"/>
      <c r="JJQ123" s="95"/>
      <c r="JJR123" s="95"/>
      <c r="JJS123" s="95"/>
      <c r="JJT123" s="95"/>
      <c r="JJU123" s="95"/>
      <c r="JJV123" s="95"/>
      <c r="JJW123" s="95"/>
      <c r="JJX123" s="95"/>
      <c r="JJY123" s="95"/>
      <c r="JJZ123" s="95"/>
      <c r="JKA123" s="95"/>
      <c r="JKB123" s="95"/>
      <c r="JKC123" s="95"/>
      <c r="JKD123" s="95"/>
      <c r="JKE123" s="95"/>
      <c r="JKF123" s="95"/>
      <c r="JKG123" s="95"/>
      <c r="JKH123" s="95"/>
      <c r="JKI123" s="95"/>
      <c r="JKJ123" s="95"/>
      <c r="JKK123" s="95"/>
      <c r="JKL123" s="95"/>
      <c r="JKM123" s="95"/>
      <c r="JKN123" s="95"/>
      <c r="JKO123" s="95"/>
      <c r="JKP123" s="95"/>
      <c r="JKQ123" s="95"/>
      <c r="JKR123" s="95"/>
      <c r="JKS123" s="95"/>
      <c r="JKT123" s="95"/>
      <c r="JKU123" s="95"/>
      <c r="JKV123" s="95"/>
      <c r="JKW123" s="95"/>
      <c r="JKX123" s="95"/>
      <c r="JKY123" s="95"/>
      <c r="JKZ123" s="95"/>
      <c r="JLA123" s="95"/>
      <c r="JLB123" s="95"/>
      <c r="JLC123" s="95"/>
      <c r="JLD123" s="95"/>
      <c r="JLE123" s="95"/>
      <c r="JLF123" s="95"/>
      <c r="JLG123" s="95"/>
      <c r="JLH123" s="95"/>
      <c r="JLI123" s="95"/>
      <c r="JLJ123" s="95"/>
      <c r="JLK123" s="95"/>
      <c r="JLL123" s="95"/>
      <c r="JLM123" s="95"/>
      <c r="JLN123" s="95"/>
      <c r="JLO123" s="95"/>
      <c r="JLP123" s="95"/>
      <c r="JLQ123" s="95"/>
      <c r="JLR123" s="95"/>
      <c r="JLS123" s="95"/>
      <c r="JLT123" s="95"/>
      <c r="JLU123" s="95"/>
      <c r="JLV123" s="95"/>
      <c r="JLW123" s="95"/>
      <c r="JLX123" s="95"/>
      <c r="JLY123" s="95"/>
      <c r="JLZ123" s="95"/>
      <c r="JMA123" s="95"/>
      <c r="JMB123" s="95"/>
      <c r="JMC123" s="95"/>
      <c r="JMD123" s="95"/>
      <c r="JME123" s="95"/>
      <c r="JMF123" s="95"/>
      <c r="JMG123" s="95"/>
      <c r="JMH123" s="95"/>
      <c r="JMI123" s="95"/>
      <c r="JMJ123" s="95"/>
      <c r="JMK123" s="95"/>
      <c r="JML123" s="95"/>
      <c r="JMM123" s="95"/>
      <c r="JMN123" s="95"/>
      <c r="JMO123" s="95"/>
      <c r="JMP123" s="95"/>
      <c r="JMQ123" s="95"/>
      <c r="JMR123" s="95"/>
      <c r="JMS123" s="95"/>
      <c r="JMT123" s="95"/>
      <c r="JMU123" s="95"/>
      <c r="JMV123" s="95"/>
      <c r="JMW123" s="95"/>
      <c r="JMX123" s="95"/>
      <c r="JMY123" s="95"/>
      <c r="JMZ123" s="95"/>
      <c r="JNA123" s="95"/>
      <c r="JNB123" s="95"/>
      <c r="JNC123" s="95"/>
      <c r="JND123" s="95"/>
      <c r="JNE123" s="95"/>
      <c r="JNF123" s="95"/>
      <c r="JNG123" s="95"/>
      <c r="JNH123" s="95"/>
      <c r="JNI123" s="95"/>
      <c r="JNJ123" s="95"/>
      <c r="JNK123" s="95"/>
      <c r="JNL123" s="95"/>
      <c r="JNM123" s="95"/>
      <c r="JNN123" s="95"/>
      <c r="JNO123" s="95"/>
      <c r="JNP123" s="95"/>
      <c r="JNQ123" s="95"/>
      <c r="JNR123" s="95"/>
      <c r="JNS123" s="95"/>
      <c r="JNT123" s="95"/>
      <c r="JNU123" s="95"/>
      <c r="JNV123" s="95"/>
      <c r="JNW123" s="95"/>
      <c r="JNX123" s="95"/>
      <c r="JNY123" s="95"/>
      <c r="JNZ123" s="95"/>
      <c r="JOA123" s="95"/>
      <c r="JOB123" s="95"/>
      <c r="JOC123" s="95"/>
      <c r="JOD123" s="95"/>
      <c r="JOE123" s="95"/>
      <c r="JOF123" s="95"/>
      <c r="JOG123" s="95"/>
      <c r="JOH123" s="95"/>
      <c r="JOI123" s="95"/>
      <c r="JOJ123" s="95"/>
      <c r="JOK123" s="95"/>
      <c r="JOL123" s="95"/>
      <c r="JOM123" s="95"/>
      <c r="JON123" s="95"/>
      <c r="JOO123" s="95"/>
      <c r="JOP123" s="95"/>
      <c r="JOQ123" s="95"/>
      <c r="JOR123" s="95"/>
      <c r="JOS123" s="95"/>
      <c r="JOT123" s="95"/>
      <c r="JOU123" s="95"/>
      <c r="JOV123" s="95"/>
      <c r="JOW123" s="95"/>
      <c r="JOX123" s="95"/>
      <c r="JOY123" s="95"/>
      <c r="JOZ123" s="95"/>
      <c r="JPA123" s="95"/>
      <c r="JPB123" s="95"/>
      <c r="JPC123" s="95"/>
      <c r="JPD123" s="95"/>
      <c r="JPE123" s="95"/>
      <c r="JPF123" s="95"/>
      <c r="JPG123" s="95"/>
      <c r="JPH123" s="95"/>
      <c r="JPI123" s="95"/>
      <c r="JPJ123" s="95"/>
      <c r="JPK123" s="95"/>
      <c r="JPL123" s="95"/>
      <c r="JPM123" s="95"/>
      <c r="JPN123" s="95"/>
      <c r="JPO123" s="95"/>
      <c r="JPP123" s="95"/>
      <c r="JPQ123" s="95"/>
      <c r="JPR123" s="95"/>
      <c r="JPS123" s="95"/>
      <c r="JPT123" s="95"/>
      <c r="JPU123" s="95"/>
      <c r="JPV123" s="95"/>
      <c r="JPW123" s="95"/>
      <c r="JPX123" s="95"/>
      <c r="JPY123" s="95"/>
      <c r="JPZ123" s="95"/>
      <c r="JQA123" s="95"/>
      <c r="JQB123" s="95"/>
      <c r="JQC123" s="95"/>
      <c r="JQD123" s="95"/>
      <c r="JQE123" s="95"/>
      <c r="JQF123" s="95"/>
      <c r="JQG123" s="95"/>
      <c r="JQH123" s="95"/>
      <c r="JQI123" s="95"/>
      <c r="JQJ123" s="95"/>
      <c r="JQK123" s="95"/>
      <c r="JQL123" s="95"/>
      <c r="JQM123" s="95"/>
      <c r="JQN123" s="95"/>
      <c r="JQO123" s="95"/>
      <c r="JQP123" s="95"/>
      <c r="JQQ123" s="95"/>
      <c r="JQR123" s="95"/>
      <c r="JQS123" s="95"/>
      <c r="JQT123" s="95"/>
      <c r="JQU123" s="95"/>
      <c r="JQV123" s="95"/>
      <c r="JQW123" s="95"/>
      <c r="JQX123" s="95"/>
      <c r="JQY123" s="95"/>
      <c r="JQZ123" s="95"/>
      <c r="JRA123" s="95"/>
      <c r="JRB123" s="95"/>
      <c r="JRC123" s="95"/>
      <c r="JRD123" s="95"/>
      <c r="JRE123" s="95"/>
      <c r="JRF123" s="95"/>
      <c r="JRG123" s="95"/>
      <c r="JRH123" s="95"/>
      <c r="JRI123" s="95"/>
      <c r="JRJ123" s="95"/>
      <c r="JRK123" s="95"/>
      <c r="JRL123" s="95"/>
      <c r="JRM123" s="95"/>
      <c r="JRN123" s="95"/>
      <c r="JRO123" s="95"/>
      <c r="JRP123" s="95"/>
      <c r="JRQ123" s="95"/>
      <c r="JRR123" s="95"/>
      <c r="JRS123" s="95"/>
      <c r="JRT123" s="95"/>
      <c r="JRU123" s="95"/>
      <c r="JRV123" s="95"/>
      <c r="JRW123" s="95"/>
      <c r="JRX123" s="95"/>
      <c r="JRY123" s="95"/>
      <c r="JRZ123" s="95"/>
      <c r="JSA123" s="95"/>
      <c r="JSB123" s="95"/>
      <c r="JSC123" s="95"/>
      <c r="JSD123" s="95"/>
      <c r="JSE123" s="95"/>
      <c r="JSF123" s="95"/>
      <c r="JSG123" s="95"/>
      <c r="JSH123" s="95"/>
      <c r="JSI123" s="95"/>
      <c r="JSJ123" s="95"/>
      <c r="JSK123" s="95"/>
      <c r="JSL123" s="95"/>
      <c r="JSM123" s="95"/>
      <c r="JSN123" s="95"/>
      <c r="JSO123" s="95"/>
      <c r="JSP123" s="95"/>
      <c r="JSQ123" s="95"/>
      <c r="JSR123" s="95"/>
      <c r="JSS123" s="95"/>
      <c r="JST123" s="95"/>
      <c r="JSU123" s="95"/>
      <c r="JSV123" s="95"/>
      <c r="JSW123" s="95"/>
      <c r="JSX123" s="95"/>
      <c r="JSY123" s="95"/>
      <c r="JSZ123" s="95"/>
      <c r="JTA123" s="95"/>
      <c r="JTB123" s="95"/>
      <c r="JTC123" s="95"/>
      <c r="JTD123" s="95"/>
      <c r="JTE123" s="95"/>
      <c r="JTF123" s="95"/>
      <c r="JTG123" s="95"/>
      <c r="JTH123" s="95"/>
      <c r="JTI123" s="95"/>
      <c r="JTJ123" s="95"/>
      <c r="JTK123" s="95"/>
      <c r="JTL123" s="95"/>
      <c r="JTM123" s="95"/>
      <c r="JTN123" s="95"/>
      <c r="JTO123" s="95"/>
      <c r="JTP123" s="95"/>
      <c r="JTQ123" s="95"/>
      <c r="JTR123" s="95"/>
      <c r="JTS123" s="95"/>
      <c r="JTT123" s="95"/>
      <c r="JTU123" s="95"/>
      <c r="JTV123" s="95"/>
      <c r="JTW123" s="95"/>
      <c r="JTX123" s="95"/>
      <c r="JTY123" s="95"/>
      <c r="JTZ123" s="95"/>
      <c r="JUA123" s="95"/>
      <c r="JUB123" s="95"/>
      <c r="JUC123" s="95"/>
      <c r="JUD123" s="95"/>
      <c r="JUE123" s="95"/>
      <c r="JUF123" s="95"/>
      <c r="JUG123" s="95"/>
      <c r="JUH123" s="95"/>
      <c r="JUI123" s="95"/>
      <c r="JUJ123" s="95"/>
      <c r="JUK123" s="95"/>
      <c r="JUL123" s="95"/>
      <c r="JUM123" s="95"/>
      <c r="JUN123" s="95"/>
      <c r="JUO123" s="95"/>
      <c r="JUP123" s="95"/>
      <c r="JUQ123" s="95"/>
      <c r="JUR123" s="95"/>
      <c r="JUS123" s="95"/>
      <c r="JUT123" s="95"/>
      <c r="JUU123" s="95"/>
      <c r="JUV123" s="95"/>
      <c r="JUW123" s="95"/>
      <c r="JUX123" s="95"/>
      <c r="JUY123" s="95"/>
      <c r="JUZ123" s="95"/>
      <c r="JVA123" s="95"/>
      <c r="JVB123" s="95"/>
      <c r="JVC123" s="95"/>
      <c r="JVD123" s="95"/>
      <c r="JVE123" s="95"/>
      <c r="JVF123" s="95"/>
      <c r="JVG123" s="95"/>
      <c r="JVH123" s="95"/>
      <c r="JVI123" s="95"/>
      <c r="JVJ123" s="95"/>
      <c r="JVK123" s="95"/>
      <c r="JVL123" s="95"/>
      <c r="JVM123" s="95"/>
      <c r="JVN123" s="95"/>
      <c r="JVO123" s="95"/>
      <c r="JVP123" s="95"/>
      <c r="JVQ123" s="95"/>
      <c r="JVR123" s="95"/>
      <c r="JVS123" s="95"/>
      <c r="JVT123" s="95"/>
      <c r="JVU123" s="95"/>
      <c r="JVV123" s="95"/>
      <c r="JVW123" s="95"/>
      <c r="JVX123" s="95"/>
      <c r="JVY123" s="95"/>
      <c r="JVZ123" s="95"/>
      <c r="JWA123" s="95"/>
      <c r="JWB123" s="95"/>
      <c r="JWC123" s="95"/>
      <c r="JWD123" s="95"/>
      <c r="JWE123" s="95"/>
      <c r="JWF123" s="95"/>
      <c r="JWG123" s="95"/>
      <c r="JWH123" s="95"/>
      <c r="JWI123" s="95"/>
      <c r="JWJ123" s="95"/>
      <c r="JWK123" s="95"/>
      <c r="JWL123" s="95"/>
      <c r="JWM123" s="95"/>
      <c r="JWN123" s="95"/>
      <c r="JWO123" s="95"/>
      <c r="JWP123" s="95"/>
      <c r="JWQ123" s="95"/>
      <c r="JWR123" s="95"/>
      <c r="JWS123" s="95"/>
      <c r="JWT123" s="95"/>
      <c r="JWU123" s="95"/>
      <c r="JWV123" s="95"/>
      <c r="JWW123" s="95"/>
      <c r="JWX123" s="95"/>
      <c r="JWY123" s="95"/>
      <c r="JWZ123" s="95"/>
      <c r="JXA123" s="95"/>
      <c r="JXB123" s="95"/>
      <c r="JXC123" s="95"/>
      <c r="JXD123" s="95"/>
      <c r="JXE123" s="95"/>
      <c r="JXF123" s="95"/>
      <c r="JXG123" s="95"/>
      <c r="JXH123" s="95"/>
      <c r="JXI123" s="95"/>
      <c r="JXJ123" s="95"/>
      <c r="JXK123" s="95"/>
      <c r="JXL123" s="95"/>
      <c r="JXM123" s="95"/>
      <c r="JXN123" s="95"/>
      <c r="JXO123" s="95"/>
      <c r="JXP123" s="95"/>
      <c r="JXQ123" s="95"/>
      <c r="JXR123" s="95"/>
      <c r="JXS123" s="95"/>
      <c r="JXT123" s="95"/>
      <c r="JXU123" s="95"/>
      <c r="JXV123" s="95"/>
      <c r="JXW123" s="95"/>
      <c r="JXX123" s="95"/>
      <c r="JXY123" s="95"/>
      <c r="JXZ123" s="95"/>
      <c r="JYA123" s="95"/>
      <c r="JYB123" s="95"/>
      <c r="JYC123" s="95"/>
      <c r="JYD123" s="95"/>
      <c r="JYE123" s="95"/>
      <c r="JYF123" s="95"/>
      <c r="JYG123" s="95"/>
      <c r="JYH123" s="95"/>
      <c r="JYI123" s="95"/>
      <c r="JYJ123" s="95"/>
      <c r="JYK123" s="95"/>
      <c r="JYL123" s="95"/>
      <c r="JYM123" s="95"/>
      <c r="JYN123" s="95"/>
      <c r="JYO123" s="95"/>
      <c r="JYP123" s="95"/>
      <c r="JYQ123" s="95"/>
      <c r="JYR123" s="95"/>
      <c r="JYS123" s="95"/>
      <c r="JYT123" s="95"/>
      <c r="JYU123" s="95"/>
      <c r="JYV123" s="95"/>
      <c r="JYW123" s="95"/>
      <c r="JYX123" s="95"/>
      <c r="JYY123" s="95"/>
      <c r="JYZ123" s="95"/>
      <c r="JZA123" s="95"/>
      <c r="JZB123" s="95"/>
      <c r="JZC123" s="95"/>
      <c r="JZD123" s="95"/>
      <c r="JZE123" s="95"/>
      <c r="JZF123" s="95"/>
      <c r="JZG123" s="95"/>
      <c r="JZH123" s="95"/>
      <c r="JZI123" s="95"/>
      <c r="JZJ123" s="95"/>
      <c r="JZK123" s="95"/>
      <c r="JZL123" s="95"/>
      <c r="JZM123" s="95"/>
      <c r="JZN123" s="95"/>
      <c r="JZO123" s="95"/>
      <c r="JZP123" s="95"/>
      <c r="JZQ123" s="95"/>
      <c r="JZR123" s="95"/>
      <c r="JZS123" s="95"/>
      <c r="JZT123" s="95"/>
      <c r="JZU123" s="95"/>
      <c r="JZV123" s="95"/>
      <c r="JZW123" s="95"/>
      <c r="JZX123" s="95"/>
      <c r="JZY123" s="95"/>
      <c r="JZZ123" s="95"/>
      <c r="KAA123" s="95"/>
      <c r="KAB123" s="95"/>
      <c r="KAC123" s="95"/>
      <c r="KAD123" s="95"/>
      <c r="KAE123" s="95"/>
      <c r="KAF123" s="95"/>
      <c r="KAG123" s="95"/>
      <c r="KAH123" s="95"/>
      <c r="KAI123" s="95"/>
      <c r="KAJ123" s="95"/>
      <c r="KAK123" s="95"/>
      <c r="KAL123" s="95"/>
      <c r="KAM123" s="95"/>
      <c r="KAN123" s="95"/>
      <c r="KAO123" s="95"/>
      <c r="KAP123" s="95"/>
      <c r="KAQ123" s="95"/>
      <c r="KAR123" s="95"/>
      <c r="KAS123" s="95"/>
      <c r="KAT123" s="95"/>
      <c r="KAU123" s="95"/>
      <c r="KAV123" s="95"/>
      <c r="KAW123" s="95"/>
      <c r="KAX123" s="95"/>
      <c r="KAY123" s="95"/>
      <c r="KAZ123" s="95"/>
      <c r="KBA123" s="95"/>
      <c r="KBB123" s="95"/>
      <c r="KBC123" s="95"/>
      <c r="KBD123" s="95"/>
      <c r="KBE123" s="95"/>
      <c r="KBF123" s="95"/>
      <c r="KBG123" s="95"/>
      <c r="KBH123" s="95"/>
      <c r="KBI123" s="95"/>
      <c r="KBJ123" s="95"/>
      <c r="KBK123" s="95"/>
      <c r="KBL123" s="95"/>
      <c r="KBM123" s="95"/>
      <c r="KBN123" s="95"/>
      <c r="KBO123" s="95"/>
      <c r="KBP123" s="95"/>
      <c r="KBQ123" s="95"/>
      <c r="KBR123" s="95"/>
      <c r="KBS123" s="95"/>
      <c r="KBT123" s="95"/>
      <c r="KBU123" s="95"/>
      <c r="KBV123" s="95"/>
      <c r="KBW123" s="95"/>
      <c r="KBX123" s="95"/>
      <c r="KBY123" s="95"/>
      <c r="KBZ123" s="95"/>
      <c r="KCA123" s="95"/>
      <c r="KCB123" s="95"/>
      <c r="KCC123" s="95"/>
      <c r="KCD123" s="95"/>
      <c r="KCE123" s="95"/>
      <c r="KCF123" s="95"/>
      <c r="KCG123" s="95"/>
      <c r="KCH123" s="95"/>
      <c r="KCI123" s="95"/>
      <c r="KCJ123" s="95"/>
      <c r="KCK123" s="95"/>
      <c r="KCL123" s="95"/>
      <c r="KCM123" s="95"/>
      <c r="KCN123" s="95"/>
      <c r="KCO123" s="95"/>
      <c r="KCP123" s="95"/>
      <c r="KCQ123" s="95"/>
      <c r="KCR123" s="95"/>
      <c r="KCS123" s="95"/>
      <c r="KCT123" s="95"/>
      <c r="KCU123" s="95"/>
      <c r="KCV123" s="95"/>
      <c r="KCW123" s="95"/>
      <c r="KCX123" s="95"/>
      <c r="KCY123" s="95"/>
      <c r="KCZ123" s="95"/>
      <c r="KDA123" s="95"/>
      <c r="KDB123" s="95"/>
      <c r="KDC123" s="95"/>
      <c r="KDD123" s="95"/>
      <c r="KDE123" s="95"/>
      <c r="KDF123" s="95"/>
      <c r="KDG123" s="95"/>
      <c r="KDH123" s="95"/>
      <c r="KDI123" s="95"/>
      <c r="KDJ123" s="95"/>
      <c r="KDK123" s="95"/>
      <c r="KDL123" s="95"/>
      <c r="KDM123" s="95"/>
      <c r="KDN123" s="95"/>
      <c r="KDO123" s="95"/>
      <c r="KDP123" s="95"/>
      <c r="KDQ123" s="95"/>
      <c r="KDR123" s="95"/>
      <c r="KDS123" s="95"/>
      <c r="KDT123" s="95"/>
      <c r="KDU123" s="95"/>
      <c r="KDV123" s="95"/>
      <c r="KDW123" s="95"/>
      <c r="KDX123" s="95"/>
      <c r="KDY123" s="95"/>
      <c r="KDZ123" s="95"/>
      <c r="KEA123" s="95"/>
      <c r="KEB123" s="95"/>
      <c r="KEC123" s="95"/>
      <c r="KED123" s="95"/>
      <c r="KEE123" s="95"/>
      <c r="KEF123" s="95"/>
      <c r="KEG123" s="95"/>
      <c r="KEH123" s="95"/>
      <c r="KEI123" s="95"/>
      <c r="KEJ123" s="95"/>
      <c r="KEK123" s="95"/>
      <c r="KEL123" s="95"/>
      <c r="KEM123" s="95"/>
      <c r="KEN123" s="95"/>
      <c r="KEO123" s="95"/>
      <c r="KEP123" s="95"/>
      <c r="KEQ123" s="95"/>
      <c r="KER123" s="95"/>
      <c r="KES123" s="95"/>
      <c r="KET123" s="95"/>
      <c r="KEU123" s="95"/>
      <c r="KEV123" s="95"/>
      <c r="KEW123" s="95"/>
      <c r="KEX123" s="95"/>
      <c r="KEY123" s="95"/>
      <c r="KEZ123" s="95"/>
      <c r="KFA123" s="95"/>
      <c r="KFB123" s="95"/>
      <c r="KFC123" s="95"/>
      <c r="KFD123" s="95"/>
      <c r="KFE123" s="95"/>
      <c r="KFF123" s="95"/>
      <c r="KFG123" s="95"/>
      <c r="KFH123" s="95"/>
      <c r="KFI123" s="95"/>
      <c r="KFJ123" s="95"/>
      <c r="KFK123" s="95"/>
      <c r="KFL123" s="95"/>
      <c r="KFM123" s="95"/>
      <c r="KFN123" s="95"/>
      <c r="KFO123" s="95"/>
      <c r="KFP123" s="95"/>
      <c r="KFQ123" s="95"/>
      <c r="KFR123" s="95"/>
      <c r="KFS123" s="95"/>
      <c r="KFT123" s="95"/>
      <c r="KFU123" s="95"/>
      <c r="KFV123" s="95"/>
      <c r="KFW123" s="95"/>
      <c r="KFX123" s="95"/>
      <c r="KFY123" s="95"/>
      <c r="KFZ123" s="95"/>
      <c r="KGA123" s="95"/>
      <c r="KGB123" s="95"/>
      <c r="KGC123" s="95"/>
      <c r="KGD123" s="95"/>
      <c r="KGE123" s="95"/>
      <c r="KGF123" s="95"/>
      <c r="KGG123" s="95"/>
      <c r="KGH123" s="95"/>
      <c r="KGI123" s="95"/>
      <c r="KGJ123" s="95"/>
      <c r="KGK123" s="95"/>
      <c r="KGL123" s="95"/>
      <c r="KGM123" s="95"/>
      <c r="KGN123" s="95"/>
      <c r="KGO123" s="95"/>
      <c r="KGP123" s="95"/>
      <c r="KGQ123" s="95"/>
      <c r="KGR123" s="95"/>
      <c r="KGS123" s="95"/>
      <c r="KGT123" s="95"/>
      <c r="KGU123" s="95"/>
      <c r="KGV123" s="95"/>
      <c r="KGW123" s="95"/>
      <c r="KGX123" s="95"/>
      <c r="KGY123" s="95"/>
      <c r="KGZ123" s="95"/>
      <c r="KHA123" s="95"/>
      <c r="KHB123" s="95"/>
      <c r="KHC123" s="95"/>
      <c r="KHD123" s="95"/>
      <c r="KHE123" s="95"/>
      <c r="KHF123" s="95"/>
      <c r="KHG123" s="95"/>
      <c r="KHH123" s="95"/>
      <c r="KHI123" s="95"/>
      <c r="KHJ123" s="95"/>
      <c r="KHK123" s="95"/>
      <c r="KHL123" s="95"/>
      <c r="KHM123" s="95"/>
      <c r="KHN123" s="95"/>
      <c r="KHO123" s="95"/>
      <c r="KHP123" s="95"/>
      <c r="KHQ123" s="95"/>
      <c r="KHR123" s="95"/>
      <c r="KHS123" s="95"/>
      <c r="KHT123" s="95"/>
      <c r="KHU123" s="95"/>
      <c r="KHV123" s="95"/>
      <c r="KHW123" s="95"/>
      <c r="KHX123" s="95"/>
      <c r="KHY123" s="95"/>
      <c r="KHZ123" s="95"/>
      <c r="KIA123" s="95"/>
      <c r="KIB123" s="95"/>
      <c r="KIC123" s="95"/>
      <c r="KID123" s="95"/>
      <c r="KIE123" s="95"/>
      <c r="KIF123" s="95"/>
      <c r="KIG123" s="95"/>
      <c r="KIH123" s="95"/>
      <c r="KII123" s="95"/>
      <c r="KIJ123" s="95"/>
      <c r="KIK123" s="95"/>
      <c r="KIL123" s="95"/>
      <c r="KIM123" s="95"/>
      <c r="KIN123" s="95"/>
      <c r="KIO123" s="95"/>
      <c r="KIP123" s="95"/>
      <c r="KIQ123" s="95"/>
      <c r="KIR123" s="95"/>
      <c r="KIS123" s="95"/>
      <c r="KIT123" s="95"/>
      <c r="KIU123" s="95"/>
      <c r="KIV123" s="95"/>
      <c r="KIW123" s="95"/>
      <c r="KIX123" s="95"/>
      <c r="KIY123" s="95"/>
      <c r="KIZ123" s="95"/>
      <c r="KJA123" s="95"/>
      <c r="KJB123" s="95"/>
      <c r="KJC123" s="95"/>
      <c r="KJD123" s="95"/>
      <c r="KJE123" s="95"/>
      <c r="KJF123" s="95"/>
      <c r="KJG123" s="95"/>
      <c r="KJH123" s="95"/>
      <c r="KJI123" s="95"/>
      <c r="KJJ123" s="95"/>
      <c r="KJK123" s="95"/>
      <c r="KJL123" s="95"/>
      <c r="KJM123" s="95"/>
      <c r="KJN123" s="95"/>
      <c r="KJO123" s="95"/>
      <c r="KJP123" s="95"/>
      <c r="KJQ123" s="95"/>
      <c r="KJR123" s="95"/>
      <c r="KJS123" s="95"/>
      <c r="KJT123" s="95"/>
      <c r="KJU123" s="95"/>
      <c r="KJV123" s="95"/>
      <c r="KJW123" s="95"/>
      <c r="KJX123" s="95"/>
      <c r="KJY123" s="95"/>
      <c r="KJZ123" s="95"/>
      <c r="KKA123" s="95"/>
      <c r="KKB123" s="95"/>
      <c r="KKC123" s="95"/>
      <c r="KKD123" s="95"/>
      <c r="KKE123" s="95"/>
      <c r="KKF123" s="95"/>
      <c r="KKG123" s="95"/>
      <c r="KKH123" s="95"/>
      <c r="KKI123" s="95"/>
      <c r="KKJ123" s="95"/>
      <c r="KKK123" s="95"/>
      <c r="KKL123" s="95"/>
      <c r="KKM123" s="95"/>
      <c r="KKN123" s="95"/>
      <c r="KKO123" s="95"/>
      <c r="KKP123" s="95"/>
      <c r="KKQ123" s="95"/>
      <c r="KKR123" s="95"/>
      <c r="KKS123" s="95"/>
      <c r="KKT123" s="95"/>
      <c r="KKU123" s="95"/>
      <c r="KKV123" s="95"/>
      <c r="KKW123" s="95"/>
      <c r="KKX123" s="95"/>
      <c r="KKY123" s="95"/>
      <c r="KKZ123" s="95"/>
      <c r="KLA123" s="95"/>
      <c r="KLB123" s="95"/>
      <c r="KLC123" s="95"/>
      <c r="KLD123" s="95"/>
      <c r="KLE123" s="95"/>
      <c r="KLF123" s="95"/>
      <c r="KLG123" s="95"/>
      <c r="KLH123" s="95"/>
      <c r="KLI123" s="95"/>
      <c r="KLJ123" s="95"/>
      <c r="KLK123" s="95"/>
      <c r="KLL123" s="95"/>
      <c r="KLM123" s="95"/>
      <c r="KLN123" s="95"/>
      <c r="KLO123" s="95"/>
      <c r="KLP123" s="95"/>
      <c r="KLQ123" s="95"/>
      <c r="KLR123" s="95"/>
      <c r="KLS123" s="95"/>
      <c r="KLT123" s="95"/>
      <c r="KLU123" s="95"/>
      <c r="KLV123" s="95"/>
      <c r="KLW123" s="95"/>
      <c r="KLX123" s="95"/>
      <c r="KLY123" s="95"/>
      <c r="KLZ123" s="95"/>
      <c r="KMA123" s="95"/>
      <c r="KMB123" s="95"/>
      <c r="KMC123" s="95"/>
      <c r="KMD123" s="95"/>
      <c r="KME123" s="95"/>
      <c r="KMF123" s="95"/>
      <c r="KMG123" s="95"/>
      <c r="KMH123" s="95"/>
      <c r="KMI123" s="95"/>
      <c r="KMJ123" s="95"/>
      <c r="KMK123" s="95"/>
      <c r="KML123" s="95"/>
      <c r="KMM123" s="95"/>
      <c r="KMN123" s="95"/>
      <c r="KMO123" s="95"/>
      <c r="KMP123" s="95"/>
      <c r="KMQ123" s="95"/>
      <c r="KMR123" s="95"/>
      <c r="KMS123" s="95"/>
      <c r="KMT123" s="95"/>
      <c r="KMU123" s="95"/>
      <c r="KMV123" s="95"/>
      <c r="KMW123" s="95"/>
      <c r="KMX123" s="95"/>
      <c r="KMY123" s="95"/>
      <c r="KMZ123" s="95"/>
      <c r="KNA123" s="95"/>
      <c r="KNB123" s="95"/>
      <c r="KNC123" s="95"/>
      <c r="KND123" s="95"/>
      <c r="KNE123" s="95"/>
      <c r="KNF123" s="95"/>
      <c r="KNG123" s="95"/>
      <c r="KNH123" s="95"/>
      <c r="KNI123" s="95"/>
      <c r="KNJ123" s="95"/>
      <c r="KNK123" s="95"/>
      <c r="KNL123" s="95"/>
      <c r="KNM123" s="95"/>
      <c r="KNN123" s="95"/>
      <c r="KNO123" s="95"/>
      <c r="KNP123" s="95"/>
      <c r="KNQ123" s="95"/>
      <c r="KNR123" s="95"/>
      <c r="KNS123" s="95"/>
      <c r="KNT123" s="95"/>
      <c r="KNU123" s="95"/>
      <c r="KNV123" s="95"/>
      <c r="KNW123" s="95"/>
      <c r="KNX123" s="95"/>
      <c r="KNY123" s="95"/>
      <c r="KNZ123" s="95"/>
      <c r="KOA123" s="95"/>
      <c r="KOB123" s="95"/>
      <c r="KOC123" s="95"/>
      <c r="KOD123" s="95"/>
      <c r="KOE123" s="95"/>
      <c r="KOF123" s="95"/>
      <c r="KOG123" s="95"/>
      <c r="KOH123" s="95"/>
      <c r="KOI123" s="95"/>
      <c r="KOJ123" s="95"/>
      <c r="KOK123" s="95"/>
      <c r="KOL123" s="95"/>
      <c r="KOM123" s="95"/>
      <c r="KON123" s="95"/>
      <c r="KOO123" s="95"/>
      <c r="KOP123" s="95"/>
      <c r="KOQ123" s="95"/>
      <c r="KOR123" s="95"/>
      <c r="KOS123" s="95"/>
      <c r="KOT123" s="95"/>
      <c r="KOU123" s="95"/>
      <c r="KOV123" s="95"/>
      <c r="KOW123" s="95"/>
      <c r="KOX123" s="95"/>
      <c r="KOY123" s="95"/>
      <c r="KOZ123" s="95"/>
      <c r="KPA123" s="95"/>
      <c r="KPB123" s="95"/>
      <c r="KPC123" s="95"/>
      <c r="KPD123" s="95"/>
      <c r="KPE123" s="95"/>
      <c r="KPF123" s="95"/>
      <c r="KPG123" s="95"/>
      <c r="KPH123" s="95"/>
      <c r="KPI123" s="95"/>
      <c r="KPJ123" s="95"/>
      <c r="KPK123" s="95"/>
      <c r="KPL123" s="95"/>
      <c r="KPM123" s="95"/>
      <c r="KPN123" s="95"/>
      <c r="KPO123" s="95"/>
      <c r="KPP123" s="95"/>
      <c r="KPQ123" s="95"/>
      <c r="KPR123" s="95"/>
      <c r="KPS123" s="95"/>
      <c r="KPT123" s="95"/>
      <c r="KPU123" s="95"/>
      <c r="KPV123" s="95"/>
      <c r="KPW123" s="95"/>
      <c r="KPX123" s="95"/>
      <c r="KPY123" s="95"/>
      <c r="KPZ123" s="95"/>
      <c r="KQA123" s="95"/>
      <c r="KQB123" s="95"/>
      <c r="KQC123" s="95"/>
      <c r="KQD123" s="95"/>
      <c r="KQE123" s="95"/>
      <c r="KQF123" s="95"/>
      <c r="KQG123" s="95"/>
      <c r="KQH123" s="95"/>
      <c r="KQI123" s="95"/>
      <c r="KQJ123" s="95"/>
      <c r="KQK123" s="95"/>
      <c r="KQL123" s="95"/>
      <c r="KQM123" s="95"/>
      <c r="KQN123" s="95"/>
      <c r="KQO123" s="95"/>
      <c r="KQP123" s="95"/>
      <c r="KQQ123" s="95"/>
      <c r="KQR123" s="95"/>
      <c r="KQS123" s="95"/>
      <c r="KQT123" s="95"/>
      <c r="KQU123" s="95"/>
      <c r="KQV123" s="95"/>
      <c r="KQW123" s="95"/>
      <c r="KQX123" s="95"/>
      <c r="KQY123" s="95"/>
      <c r="KQZ123" s="95"/>
      <c r="KRA123" s="95"/>
      <c r="KRB123" s="95"/>
      <c r="KRC123" s="95"/>
      <c r="KRD123" s="95"/>
      <c r="KRE123" s="95"/>
      <c r="KRF123" s="95"/>
      <c r="KRG123" s="95"/>
      <c r="KRH123" s="95"/>
      <c r="KRI123" s="95"/>
      <c r="KRJ123" s="95"/>
      <c r="KRK123" s="95"/>
      <c r="KRL123" s="95"/>
      <c r="KRM123" s="95"/>
      <c r="KRN123" s="95"/>
      <c r="KRO123" s="95"/>
      <c r="KRP123" s="95"/>
      <c r="KRQ123" s="95"/>
      <c r="KRR123" s="95"/>
      <c r="KRS123" s="95"/>
      <c r="KRT123" s="95"/>
      <c r="KRU123" s="95"/>
      <c r="KRV123" s="95"/>
      <c r="KRW123" s="95"/>
      <c r="KRX123" s="95"/>
      <c r="KRY123" s="95"/>
      <c r="KRZ123" s="95"/>
      <c r="KSA123" s="95"/>
      <c r="KSB123" s="95"/>
      <c r="KSC123" s="95"/>
      <c r="KSD123" s="95"/>
      <c r="KSE123" s="95"/>
      <c r="KSF123" s="95"/>
      <c r="KSG123" s="95"/>
      <c r="KSH123" s="95"/>
      <c r="KSI123" s="95"/>
      <c r="KSJ123" s="95"/>
      <c r="KSK123" s="95"/>
      <c r="KSL123" s="95"/>
      <c r="KSM123" s="95"/>
      <c r="KSN123" s="95"/>
      <c r="KSO123" s="95"/>
      <c r="KSP123" s="95"/>
      <c r="KSQ123" s="95"/>
      <c r="KSR123" s="95"/>
      <c r="KSS123" s="95"/>
      <c r="KST123" s="95"/>
      <c r="KSU123" s="95"/>
      <c r="KSV123" s="95"/>
      <c r="KSW123" s="95"/>
      <c r="KSX123" s="95"/>
      <c r="KSY123" s="95"/>
      <c r="KSZ123" s="95"/>
      <c r="KTA123" s="95"/>
      <c r="KTB123" s="95"/>
      <c r="KTC123" s="95"/>
      <c r="KTD123" s="95"/>
      <c r="KTE123" s="95"/>
      <c r="KTF123" s="95"/>
      <c r="KTG123" s="95"/>
      <c r="KTH123" s="95"/>
      <c r="KTI123" s="95"/>
      <c r="KTJ123" s="95"/>
      <c r="KTK123" s="95"/>
      <c r="KTL123" s="95"/>
      <c r="KTM123" s="95"/>
      <c r="KTN123" s="95"/>
      <c r="KTO123" s="95"/>
      <c r="KTP123" s="95"/>
      <c r="KTQ123" s="95"/>
      <c r="KTR123" s="95"/>
      <c r="KTS123" s="95"/>
      <c r="KTT123" s="95"/>
      <c r="KTU123" s="95"/>
      <c r="KTV123" s="95"/>
      <c r="KTW123" s="95"/>
      <c r="KTX123" s="95"/>
      <c r="KTY123" s="95"/>
      <c r="KTZ123" s="95"/>
      <c r="KUA123" s="95"/>
      <c r="KUB123" s="95"/>
      <c r="KUC123" s="95"/>
      <c r="KUD123" s="95"/>
      <c r="KUE123" s="95"/>
      <c r="KUF123" s="95"/>
      <c r="KUG123" s="95"/>
      <c r="KUH123" s="95"/>
      <c r="KUI123" s="95"/>
      <c r="KUJ123" s="95"/>
      <c r="KUK123" s="95"/>
      <c r="KUL123" s="95"/>
      <c r="KUM123" s="95"/>
      <c r="KUN123" s="95"/>
      <c r="KUO123" s="95"/>
      <c r="KUP123" s="95"/>
      <c r="KUQ123" s="95"/>
      <c r="KUR123" s="95"/>
      <c r="KUS123" s="95"/>
      <c r="KUT123" s="95"/>
      <c r="KUU123" s="95"/>
      <c r="KUV123" s="95"/>
      <c r="KUW123" s="95"/>
      <c r="KUX123" s="95"/>
      <c r="KUY123" s="95"/>
      <c r="KUZ123" s="95"/>
      <c r="KVA123" s="95"/>
      <c r="KVB123" s="95"/>
      <c r="KVC123" s="95"/>
      <c r="KVD123" s="95"/>
      <c r="KVE123" s="95"/>
      <c r="KVF123" s="95"/>
      <c r="KVG123" s="95"/>
      <c r="KVH123" s="95"/>
      <c r="KVI123" s="95"/>
      <c r="KVJ123" s="95"/>
      <c r="KVK123" s="95"/>
      <c r="KVL123" s="95"/>
      <c r="KVM123" s="95"/>
      <c r="KVN123" s="95"/>
      <c r="KVO123" s="95"/>
      <c r="KVP123" s="95"/>
      <c r="KVQ123" s="95"/>
      <c r="KVR123" s="95"/>
      <c r="KVS123" s="95"/>
      <c r="KVT123" s="95"/>
      <c r="KVU123" s="95"/>
      <c r="KVV123" s="95"/>
      <c r="KVW123" s="95"/>
      <c r="KVX123" s="95"/>
      <c r="KVY123" s="95"/>
      <c r="KVZ123" s="95"/>
      <c r="KWA123" s="95"/>
      <c r="KWB123" s="95"/>
      <c r="KWC123" s="95"/>
      <c r="KWD123" s="95"/>
      <c r="KWE123" s="95"/>
      <c r="KWF123" s="95"/>
      <c r="KWG123" s="95"/>
      <c r="KWH123" s="95"/>
      <c r="KWI123" s="95"/>
      <c r="KWJ123" s="95"/>
      <c r="KWK123" s="95"/>
      <c r="KWL123" s="95"/>
      <c r="KWM123" s="95"/>
      <c r="KWN123" s="95"/>
      <c r="KWO123" s="95"/>
      <c r="KWP123" s="95"/>
      <c r="KWQ123" s="95"/>
      <c r="KWR123" s="95"/>
      <c r="KWS123" s="95"/>
      <c r="KWT123" s="95"/>
      <c r="KWU123" s="95"/>
      <c r="KWV123" s="95"/>
      <c r="KWW123" s="95"/>
      <c r="KWX123" s="95"/>
      <c r="KWY123" s="95"/>
      <c r="KWZ123" s="95"/>
      <c r="KXA123" s="95"/>
      <c r="KXB123" s="95"/>
      <c r="KXC123" s="95"/>
      <c r="KXD123" s="95"/>
      <c r="KXE123" s="95"/>
      <c r="KXF123" s="95"/>
      <c r="KXG123" s="95"/>
      <c r="KXH123" s="95"/>
      <c r="KXI123" s="95"/>
      <c r="KXJ123" s="95"/>
      <c r="KXK123" s="95"/>
      <c r="KXL123" s="95"/>
      <c r="KXM123" s="95"/>
      <c r="KXN123" s="95"/>
      <c r="KXO123" s="95"/>
      <c r="KXP123" s="95"/>
      <c r="KXQ123" s="95"/>
      <c r="KXR123" s="95"/>
      <c r="KXS123" s="95"/>
      <c r="KXT123" s="95"/>
      <c r="KXU123" s="95"/>
      <c r="KXV123" s="95"/>
      <c r="KXW123" s="95"/>
      <c r="KXX123" s="95"/>
      <c r="KXY123" s="95"/>
      <c r="KXZ123" s="95"/>
      <c r="KYA123" s="95"/>
      <c r="KYB123" s="95"/>
      <c r="KYC123" s="95"/>
      <c r="KYD123" s="95"/>
      <c r="KYE123" s="95"/>
      <c r="KYF123" s="95"/>
      <c r="KYG123" s="95"/>
      <c r="KYH123" s="95"/>
      <c r="KYI123" s="95"/>
      <c r="KYJ123" s="95"/>
      <c r="KYK123" s="95"/>
      <c r="KYL123" s="95"/>
      <c r="KYM123" s="95"/>
      <c r="KYN123" s="95"/>
      <c r="KYO123" s="95"/>
      <c r="KYP123" s="95"/>
      <c r="KYQ123" s="95"/>
      <c r="KYR123" s="95"/>
      <c r="KYS123" s="95"/>
      <c r="KYT123" s="95"/>
      <c r="KYU123" s="95"/>
      <c r="KYV123" s="95"/>
      <c r="KYW123" s="95"/>
      <c r="KYX123" s="95"/>
      <c r="KYY123" s="95"/>
      <c r="KYZ123" s="95"/>
      <c r="KZA123" s="95"/>
      <c r="KZB123" s="95"/>
      <c r="KZC123" s="95"/>
      <c r="KZD123" s="95"/>
      <c r="KZE123" s="95"/>
      <c r="KZF123" s="95"/>
      <c r="KZG123" s="95"/>
      <c r="KZH123" s="95"/>
      <c r="KZI123" s="95"/>
      <c r="KZJ123" s="95"/>
      <c r="KZK123" s="95"/>
      <c r="KZL123" s="95"/>
      <c r="KZM123" s="95"/>
      <c r="KZN123" s="95"/>
      <c r="KZO123" s="95"/>
      <c r="KZP123" s="95"/>
      <c r="KZQ123" s="95"/>
      <c r="KZR123" s="95"/>
      <c r="KZS123" s="95"/>
      <c r="KZT123" s="95"/>
      <c r="KZU123" s="95"/>
      <c r="KZV123" s="95"/>
      <c r="KZW123" s="95"/>
      <c r="KZX123" s="95"/>
      <c r="KZY123" s="95"/>
      <c r="KZZ123" s="95"/>
      <c r="LAA123" s="95"/>
      <c r="LAB123" s="95"/>
      <c r="LAC123" s="95"/>
      <c r="LAD123" s="95"/>
      <c r="LAE123" s="95"/>
      <c r="LAF123" s="95"/>
      <c r="LAG123" s="95"/>
      <c r="LAH123" s="95"/>
      <c r="LAI123" s="95"/>
      <c r="LAJ123" s="95"/>
      <c r="LAK123" s="95"/>
      <c r="LAL123" s="95"/>
      <c r="LAM123" s="95"/>
      <c r="LAN123" s="95"/>
      <c r="LAO123" s="95"/>
      <c r="LAP123" s="95"/>
      <c r="LAQ123" s="95"/>
      <c r="LAR123" s="95"/>
      <c r="LAS123" s="95"/>
      <c r="LAT123" s="95"/>
      <c r="LAU123" s="95"/>
      <c r="LAV123" s="95"/>
      <c r="LAW123" s="95"/>
      <c r="LAX123" s="95"/>
      <c r="LAY123" s="95"/>
      <c r="LAZ123" s="95"/>
      <c r="LBA123" s="95"/>
      <c r="LBB123" s="95"/>
      <c r="LBC123" s="95"/>
      <c r="LBD123" s="95"/>
      <c r="LBE123" s="95"/>
      <c r="LBF123" s="95"/>
      <c r="LBG123" s="95"/>
      <c r="LBH123" s="95"/>
      <c r="LBI123" s="95"/>
      <c r="LBJ123" s="95"/>
      <c r="LBK123" s="95"/>
      <c r="LBL123" s="95"/>
      <c r="LBM123" s="95"/>
      <c r="LBN123" s="95"/>
      <c r="LBO123" s="95"/>
      <c r="LBP123" s="95"/>
      <c r="LBQ123" s="95"/>
      <c r="LBR123" s="95"/>
      <c r="LBS123" s="95"/>
      <c r="LBT123" s="95"/>
      <c r="LBU123" s="95"/>
      <c r="LBV123" s="95"/>
      <c r="LBW123" s="95"/>
      <c r="LBX123" s="95"/>
      <c r="LBY123" s="95"/>
      <c r="LBZ123" s="95"/>
      <c r="LCA123" s="95"/>
      <c r="LCB123" s="95"/>
      <c r="LCC123" s="95"/>
      <c r="LCD123" s="95"/>
      <c r="LCE123" s="95"/>
      <c r="LCF123" s="95"/>
      <c r="LCG123" s="95"/>
      <c r="LCH123" s="95"/>
      <c r="LCI123" s="95"/>
      <c r="LCJ123" s="95"/>
      <c r="LCK123" s="95"/>
      <c r="LCL123" s="95"/>
      <c r="LCM123" s="95"/>
      <c r="LCN123" s="95"/>
      <c r="LCO123" s="95"/>
      <c r="LCP123" s="95"/>
      <c r="LCQ123" s="95"/>
      <c r="LCR123" s="95"/>
      <c r="LCS123" s="95"/>
      <c r="LCT123" s="95"/>
      <c r="LCU123" s="95"/>
      <c r="LCV123" s="95"/>
      <c r="LCW123" s="95"/>
      <c r="LCX123" s="95"/>
      <c r="LCY123" s="95"/>
      <c r="LCZ123" s="95"/>
      <c r="LDA123" s="95"/>
      <c r="LDB123" s="95"/>
      <c r="LDC123" s="95"/>
      <c r="LDD123" s="95"/>
      <c r="LDE123" s="95"/>
      <c r="LDF123" s="95"/>
      <c r="LDG123" s="95"/>
      <c r="LDH123" s="95"/>
      <c r="LDI123" s="95"/>
      <c r="LDJ123" s="95"/>
      <c r="LDK123" s="95"/>
      <c r="LDL123" s="95"/>
      <c r="LDM123" s="95"/>
      <c r="LDN123" s="95"/>
      <c r="LDO123" s="95"/>
      <c r="LDP123" s="95"/>
      <c r="LDQ123" s="95"/>
      <c r="LDR123" s="95"/>
      <c r="LDS123" s="95"/>
      <c r="LDT123" s="95"/>
      <c r="LDU123" s="95"/>
      <c r="LDV123" s="95"/>
      <c r="LDW123" s="95"/>
      <c r="LDX123" s="95"/>
      <c r="LDY123" s="95"/>
      <c r="LDZ123" s="95"/>
      <c r="LEA123" s="95"/>
      <c r="LEB123" s="95"/>
      <c r="LEC123" s="95"/>
      <c r="LED123" s="95"/>
      <c r="LEE123" s="95"/>
      <c r="LEF123" s="95"/>
      <c r="LEG123" s="95"/>
      <c r="LEH123" s="95"/>
      <c r="LEI123" s="95"/>
      <c r="LEJ123" s="95"/>
      <c r="LEK123" s="95"/>
      <c r="LEL123" s="95"/>
      <c r="LEM123" s="95"/>
      <c r="LEN123" s="95"/>
      <c r="LEO123" s="95"/>
      <c r="LEP123" s="95"/>
      <c r="LEQ123" s="95"/>
      <c r="LER123" s="95"/>
      <c r="LES123" s="95"/>
      <c r="LET123" s="95"/>
      <c r="LEU123" s="95"/>
      <c r="LEV123" s="95"/>
      <c r="LEW123" s="95"/>
      <c r="LEX123" s="95"/>
      <c r="LEY123" s="95"/>
      <c r="LEZ123" s="95"/>
      <c r="LFA123" s="95"/>
      <c r="LFB123" s="95"/>
      <c r="LFC123" s="95"/>
      <c r="LFD123" s="95"/>
      <c r="LFE123" s="95"/>
      <c r="LFF123" s="95"/>
      <c r="LFG123" s="95"/>
      <c r="LFH123" s="95"/>
      <c r="LFI123" s="95"/>
      <c r="LFJ123" s="95"/>
      <c r="LFK123" s="95"/>
      <c r="LFL123" s="95"/>
      <c r="LFM123" s="95"/>
      <c r="LFN123" s="95"/>
      <c r="LFO123" s="95"/>
      <c r="LFP123" s="95"/>
      <c r="LFQ123" s="95"/>
      <c r="LFR123" s="95"/>
      <c r="LFS123" s="95"/>
      <c r="LFT123" s="95"/>
      <c r="LFU123" s="95"/>
      <c r="LFV123" s="95"/>
      <c r="LFW123" s="95"/>
      <c r="LFX123" s="95"/>
      <c r="LFY123" s="95"/>
      <c r="LFZ123" s="95"/>
      <c r="LGA123" s="95"/>
      <c r="LGB123" s="95"/>
      <c r="LGC123" s="95"/>
      <c r="LGD123" s="95"/>
      <c r="LGE123" s="95"/>
      <c r="LGF123" s="95"/>
      <c r="LGG123" s="95"/>
      <c r="LGH123" s="95"/>
      <c r="LGI123" s="95"/>
      <c r="LGJ123" s="95"/>
      <c r="LGK123" s="95"/>
      <c r="LGL123" s="95"/>
      <c r="LGM123" s="95"/>
      <c r="LGN123" s="95"/>
      <c r="LGO123" s="95"/>
      <c r="LGP123" s="95"/>
      <c r="LGQ123" s="95"/>
      <c r="LGR123" s="95"/>
      <c r="LGS123" s="95"/>
      <c r="LGT123" s="95"/>
      <c r="LGU123" s="95"/>
      <c r="LGV123" s="95"/>
      <c r="LGW123" s="95"/>
      <c r="LGX123" s="95"/>
      <c r="LGY123" s="95"/>
      <c r="LGZ123" s="95"/>
      <c r="LHA123" s="95"/>
      <c r="LHB123" s="95"/>
      <c r="LHC123" s="95"/>
      <c r="LHD123" s="95"/>
      <c r="LHE123" s="95"/>
      <c r="LHF123" s="95"/>
      <c r="LHG123" s="95"/>
      <c r="LHH123" s="95"/>
      <c r="LHI123" s="95"/>
      <c r="LHJ123" s="95"/>
      <c r="LHK123" s="95"/>
      <c r="LHL123" s="95"/>
      <c r="LHM123" s="95"/>
      <c r="LHN123" s="95"/>
      <c r="LHO123" s="95"/>
      <c r="LHP123" s="95"/>
      <c r="LHQ123" s="95"/>
      <c r="LHR123" s="95"/>
      <c r="LHS123" s="95"/>
      <c r="LHT123" s="95"/>
      <c r="LHU123" s="95"/>
      <c r="LHV123" s="95"/>
      <c r="LHW123" s="95"/>
      <c r="LHX123" s="95"/>
      <c r="LHY123" s="95"/>
      <c r="LHZ123" s="95"/>
      <c r="LIA123" s="95"/>
      <c r="LIB123" s="95"/>
      <c r="LIC123" s="95"/>
      <c r="LID123" s="95"/>
      <c r="LIE123" s="95"/>
      <c r="LIF123" s="95"/>
      <c r="LIG123" s="95"/>
      <c r="LIH123" s="95"/>
      <c r="LII123" s="95"/>
      <c r="LIJ123" s="95"/>
      <c r="LIK123" s="95"/>
      <c r="LIL123" s="95"/>
      <c r="LIM123" s="95"/>
      <c r="LIN123" s="95"/>
      <c r="LIO123" s="95"/>
      <c r="LIP123" s="95"/>
      <c r="LIQ123" s="95"/>
      <c r="LIR123" s="95"/>
      <c r="LIS123" s="95"/>
      <c r="LIT123" s="95"/>
      <c r="LIU123" s="95"/>
      <c r="LIV123" s="95"/>
      <c r="LIW123" s="95"/>
      <c r="LIX123" s="95"/>
      <c r="LIY123" s="95"/>
      <c r="LIZ123" s="95"/>
      <c r="LJA123" s="95"/>
      <c r="LJB123" s="95"/>
      <c r="LJC123" s="95"/>
      <c r="LJD123" s="95"/>
      <c r="LJE123" s="95"/>
      <c r="LJF123" s="95"/>
      <c r="LJG123" s="95"/>
      <c r="LJH123" s="95"/>
      <c r="LJI123" s="95"/>
      <c r="LJJ123" s="95"/>
      <c r="LJK123" s="95"/>
      <c r="LJL123" s="95"/>
      <c r="LJM123" s="95"/>
      <c r="LJN123" s="95"/>
      <c r="LJO123" s="95"/>
      <c r="LJP123" s="95"/>
      <c r="LJQ123" s="95"/>
      <c r="LJR123" s="95"/>
      <c r="LJS123" s="95"/>
      <c r="LJT123" s="95"/>
      <c r="LJU123" s="95"/>
      <c r="LJV123" s="95"/>
      <c r="LJW123" s="95"/>
      <c r="LJX123" s="95"/>
      <c r="LJY123" s="95"/>
      <c r="LJZ123" s="95"/>
      <c r="LKA123" s="95"/>
      <c r="LKB123" s="95"/>
      <c r="LKC123" s="95"/>
      <c r="LKD123" s="95"/>
      <c r="LKE123" s="95"/>
      <c r="LKF123" s="95"/>
      <c r="LKG123" s="95"/>
      <c r="LKH123" s="95"/>
      <c r="LKI123" s="95"/>
      <c r="LKJ123" s="95"/>
      <c r="LKK123" s="95"/>
      <c r="LKL123" s="95"/>
      <c r="LKM123" s="95"/>
      <c r="LKN123" s="95"/>
      <c r="LKO123" s="95"/>
      <c r="LKP123" s="95"/>
      <c r="LKQ123" s="95"/>
      <c r="LKR123" s="95"/>
      <c r="LKS123" s="95"/>
      <c r="LKT123" s="95"/>
      <c r="LKU123" s="95"/>
      <c r="LKV123" s="95"/>
      <c r="LKW123" s="95"/>
      <c r="LKX123" s="95"/>
      <c r="LKY123" s="95"/>
      <c r="LKZ123" s="95"/>
      <c r="LLA123" s="95"/>
      <c r="LLB123" s="95"/>
      <c r="LLC123" s="95"/>
      <c r="LLD123" s="95"/>
      <c r="LLE123" s="95"/>
      <c r="LLF123" s="95"/>
      <c r="LLG123" s="95"/>
      <c r="LLH123" s="95"/>
      <c r="LLI123" s="95"/>
      <c r="LLJ123" s="95"/>
      <c r="LLK123" s="95"/>
      <c r="LLL123" s="95"/>
      <c r="LLM123" s="95"/>
      <c r="LLN123" s="95"/>
      <c r="LLO123" s="95"/>
      <c r="LLP123" s="95"/>
      <c r="LLQ123" s="95"/>
      <c r="LLR123" s="95"/>
      <c r="LLS123" s="95"/>
      <c r="LLT123" s="95"/>
      <c r="LLU123" s="95"/>
      <c r="LLV123" s="95"/>
      <c r="LLW123" s="95"/>
      <c r="LLX123" s="95"/>
      <c r="LLY123" s="95"/>
      <c r="LLZ123" s="95"/>
      <c r="LMA123" s="95"/>
      <c r="LMB123" s="95"/>
      <c r="LMC123" s="95"/>
      <c r="LMD123" s="95"/>
      <c r="LME123" s="95"/>
      <c r="LMF123" s="95"/>
      <c r="LMG123" s="95"/>
      <c r="LMH123" s="95"/>
      <c r="LMI123" s="95"/>
      <c r="LMJ123" s="95"/>
      <c r="LMK123" s="95"/>
      <c r="LML123" s="95"/>
      <c r="LMM123" s="95"/>
      <c r="LMN123" s="95"/>
      <c r="LMO123" s="95"/>
      <c r="LMP123" s="95"/>
      <c r="LMQ123" s="95"/>
      <c r="LMR123" s="95"/>
      <c r="LMS123" s="95"/>
      <c r="LMT123" s="95"/>
      <c r="LMU123" s="95"/>
      <c r="LMV123" s="95"/>
      <c r="LMW123" s="95"/>
      <c r="LMX123" s="95"/>
      <c r="LMY123" s="95"/>
      <c r="LMZ123" s="95"/>
      <c r="LNA123" s="95"/>
      <c r="LNB123" s="95"/>
      <c r="LNC123" s="95"/>
      <c r="LND123" s="95"/>
      <c r="LNE123" s="95"/>
      <c r="LNF123" s="95"/>
      <c r="LNG123" s="95"/>
      <c r="LNH123" s="95"/>
      <c r="LNI123" s="95"/>
      <c r="LNJ123" s="95"/>
      <c r="LNK123" s="95"/>
      <c r="LNL123" s="95"/>
      <c r="LNM123" s="95"/>
      <c r="LNN123" s="95"/>
      <c r="LNO123" s="95"/>
      <c r="LNP123" s="95"/>
      <c r="LNQ123" s="95"/>
      <c r="LNR123" s="95"/>
      <c r="LNS123" s="95"/>
      <c r="LNT123" s="95"/>
      <c r="LNU123" s="95"/>
      <c r="LNV123" s="95"/>
      <c r="LNW123" s="95"/>
      <c r="LNX123" s="95"/>
      <c r="LNY123" s="95"/>
      <c r="LNZ123" s="95"/>
      <c r="LOA123" s="95"/>
      <c r="LOB123" s="95"/>
      <c r="LOC123" s="95"/>
      <c r="LOD123" s="95"/>
      <c r="LOE123" s="95"/>
      <c r="LOF123" s="95"/>
      <c r="LOG123" s="95"/>
      <c r="LOH123" s="95"/>
      <c r="LOI123" s="95"/>
      <c r="LOJ123" s="95"/>
      <c r="LOK123" s="95"/>
      <c r="LOL123" s="95"/>
      <c r="LOM123" s="95"/>
      <c r="LON123" s="95"/>
      <c r="LOO123" s="95"/>
      <c r="LOP123" s="95"/>
      <c r="LOQ123" s="95"/>
      <c r="LOR123" s="95"/>
      <c r="LOS123" s="95"/>
      <c r="LOT123" s="95"/>
      <c r="LOU123" s="95"/>
      <c r="LOV123" s="95"/>
      <c r="LOW123" s="95"/>
      <c r="LOX123" s="95"/>
      <c r="LOY123" s="95"/>
      <c r="LOZ123" s="95"/>
      <c r="LPA123" s="95"/>
      <c r="LPB123" s="95"/>
      <c r="LPC123" s="95"/>
      <c r="LPD123" s="95"/>
      <c r="LPE123" s="95"/>
      <c r="LPF123" s="95"/>
      <c r="LPG123" s="95"/>
      <c r="LPH123" s="95"/>
      <c r="LPI123" s="95"/>
      <c r="LPJ123" s="95"/>
      <c r="LPK123" s="95"/>
      <c r="LPL123" s="95"/>
      <c r="LPM123" s="95"/>
      <c r="LPN123" s="95"/>
      <c r="LPO123" s="95"/>
      <c r="LPP123" s="95"/>
      <c r="LPQ123" s="95"/>
      <c r="LPR123" s="95"/>
      <c r="LPS123" s="95"/>
      <c r="LPT123" s="95"/>
      <c r="LPU123" s="95"/>
      <c r="LPV123" s="95"/>
      <c r="LPW123" s="95"/>
      <c r="LPX123" s="95"/>
      <c r="LPY123" s="95"/>
      <c r="LPZ123" s="95"/>
      <c r="LQA123" s="95"/>
      <c r="LQB123" s="95"/>
      <c r="LQC123" s="95"/>
      <c r="LQD123" s="95"/>
      <c r="LQE123" s="95"/>
      <c r="LQF123" s="95"/>
      <c r="LQG123" s="95"/>
      <c r="LQH123" s="95"/>
      <c r="LQI123" s="95"/>
      <c r="LQJ123" s="95"/>
      <c r="LQK123" s="95"/>
      <c r="LQL123" s="95"/>
      <c r="LQM123" s="95"/>
      <c r="LQN123" s="95"/>
      <c r="LQO123" s="95"/>
      <c r="LQP123" s="95"/>
      <c r="LQQ123" s="95"/>
      <c r="LQR123" s="95"/>
      <c r="LQS123" s="95"/>
      <c r="LQT123" s="95"/>
      <c r="LQU123" s="95"/>
      <c r="LQV123" s="95"/>
      <c r="LQW123" s="95"/>
      <c r="LQX123" s="95"/>
      <c r="LQY123" s="95"/>
      <c r="LQZ123" s="95"/>
      <c r="LRA123" s="95"/>
      <c r="LRB123" s="95"/>
      <c r="LRC123" s="95"/>
      <c r="LRD123" s="95"/>
      <c r="LRE123" s="95"/>
      <c r="LRF123" s="95"/>
      <c r="LRG123" s="95"/>
      <c r="LRH123" s="95"/>
      <c r="LRI123" s="95"/>
      <c r="LRJ123" s="95"/>
      <c r="LRK123" s="95"/>
      <c r="LRL123" s="95"/>
      <c r="LRM123" s="95"/>
      <c r="LRN123" s="95"/>
      <c r="LRO123" s="95"/>
      <c r="LRP123" s="95"/>
      <c r="LRQ123" s="95"/>
      <c r="LRR123" s="95"/>
      <c r="LRS123" s="95"/>
      <c r="LRT123" s="95"/>
      <c r="LRU123" s="95"/>
      <c r="LRV123" s="95"/>
      <c r="LRW123" s="95"/>
      <c r="LRX123" s="95"/>
      <c r="LRY123" s="95"/>
      <c r="LRZ123" s="95"/>
      <c r="LSA123" s="95"/>
      <c r="LSB123" s="95"/>
      <c r="LSC123" s="95"/>
      <c r="LSD123" s="95"/>
      <c r="LSE123" s="95"/>
      <c r="LSF123" s="95"/>
      <c r="LSG123" s="95"/>
      <c r="LSH123" s="95"/>
      <c r="LSI123" s="95"/>
      <c r="LSJ123" s="95"/>
      <c r="LSK123" s="95"/>
      <c r="LSL123" s="95"/>
      <c r="LSM123" s="95"/>
      <c r="LSN123" s="95"/>
      <c r="LSO123" s="95"/>
      <c r="LSP123" s="95"/>
      <c r="LSQ123" s="95"/>
      <c r="LSR123" s="95"/>
      <c r="LSS123" s="95"/>
      <c r="LST123" s="95"/>
      <c r="LSU123" s="95"/>
      <c r="LSV123" s="95"/>
      <c r="LSW123" s="95"/>
      <c r="LSX123" s="95"/>
      <c r="LSY123" s="95"/>
      <c r="LSZ123" s="95"/>
      <c r="LTA123" s="95"/>
      <c r="LTB123" s="95"/>
      <c r="LTC123" s="95"/>
      <c r="LTD123" s="95"/>
      <c r="LTE123" s="95"/>
      <c r="LTF123" s="95"/>
      <c r="LTG123" s="95"/>
      <c r="LTH123" s="95"/>
      <c r="LTI123" s="95"/>
      <c r="LTJ123" s="95"/>
      <c r="LTK123" s="95"/>
      <c r="LTL123" s="95"/>
      <c r="LTM123" s="95"/>
      <c r="LTN123" s="95"/>
      <c r="LTO123" s="95"/>
      <c r="LTP123" s="95"/>
      <c r="LTQ123" s="95"/>
      <c r="LTR123" s="95"/>
      <c r="LTS123" s="95"/>
      <c r="LTT123" s="95"/>
      <c r="LTU123" s="95"/>
      <c r="LTV123" s="95"/>
      <c r="LTW123" s="95"/>
      <c r="LTX123" s="95"/>
      <c r="LTY123" s="95"/>
      <c r="LTZ123" s="95"/>
      <c r="LUA123" s="95"/>
      <c r="LUB123" s="95"/>
      <c r="LUC123" s="95"/>
      <c r="LUD123" s="95"/>
      <c r="LUE123" s="95"/>
      <c r="LUF123" s="95"/>
      <c r="LUG123" s="95"/>
      <c r="LUH123" s="95"/>
      <c r="LUI123" s="95"/>
      <c r="LUJ123" s="95"/>
      <c r="LUK123" s="95"/>
      <c r="LUL123" s="95"/>
      <c r="LUM123" s="95"/>
      <c r="LUN123" s="95"/>
      <c r="LUO123" s="95"/>
      <c r="LUP123" s="95"/>
      <c r="LUQ123" s="95"/>
      <c r="LUR123" s="95"/>
      <c r="LUS123" s="95"/>
      <c r="LUT123" s="95"/>
      <c r="LUU123" s="95"/>
      <c r="LUV123" s="95"/>
      <c r="LUW123" s="95"/>
      <c r="LUX123" s="95"/>
      <c r="LUY123" s="95"/>
      <c r="LUZ123" s="95"/>
      <c r="LVA123" s="95"/>
      <c r="LVB123" s="95"/>
      <c r="LVC123" s="95"/>
      <c r="LVD123" s="95"/>
      <c r="LVE123" s="95"/>
      <c r="LVF123" s="95"/>
      <c r="LVG123" s="95"/>
      <c r="LVH123" s="95"/>
      <c r="LVI123" s="95"/>
      <c r="LVJ123" s="95"/>
      <c r="LVK123" s="95"/>
      <c r="LVL123" s="95"/>
      <c r="LVM123" s="95"/>
      <c r="LVN123" s="95"/>
      <c r="LVO123" s="95"/>
      <c r="LVP123" s="95"/>
      <c r="LVQ123" s="95"/>
      <c r="LVR123" s="95"/>
      <c r="LVS123" s="95"/>
      <c r="LVT123" s="95"/>
      <c r="LVU123" s="95"/>
      <c r="LVV123" s="95"/>
      <c r="LVW123" s="95"/>
      <c r="LVX123" s="95"/>
      <c r="LVY123" s="95"/>
      <c r="LVZ123" s="95"/>
      <c r="LWA123" s="95"/>
      <c r="LWB123" s="95"/>
      <c r="LWC123" s="95"/>
      <c r="LWD123" s="95"/>
      <c r="LWE123" s="95"/>
      <c r="LWF123" s="95"/>
      <c r="LWG123" s="95"/>
      <c r="LWH123" s="95"/>
      <c r="LWI123" s="95"/>
      <c r="LWJ123" s="95"/>
      <c r="LWK123" s="95"/>
      <c r="LWL123" s="95"/>
      <c r="LWM123" s="95"/>
      <c r="LWN123" s="95"/>
      <c r="LWO123" s="95"/>
      <c r="LWP123" s="95"/>
      <c r="LWQ123" s="95"/>
      <c r="LWR123" s="95"/>
      <c r="LWS123" s="95"/>
      <c r="LWT123" s="95"/>
      <c r="LWU123" s="95"/>
      <c r="LWV123" s="95"/>
      <c r="LWW123" s="95"/>
      <c r="LWX123" s="95"/>
      <c r="LWY123" s="95"/>
      <c r="LWZ123" s="95"/>
      <c r="LXA123" s="95"/>
      <c r="LXB123" s="95"/>
      <c r="LXC123" s="95"/>
      <c r="LXD123" s="95"/>
      <c r="LXE123" s="95"/>
      <c r="LXF123" s="95"/>
      <c r="LXG123" s="95"/>
      <c r="LXH123" s="95"/>
      <c r="LXI123" s="95"/>
      <c r="LXJ123" s="95"/>
      <c r="LXK123" s="95"/>
      <c r="LXL123" s="95"/>
      <c r="LXM123" s="95"/>
      <c r="LXN123" s="95"/>
      <c r="LXO123" s="95"/>
      <c r="LXP123" s="95"/>
      <c r="LXQ123" s="95"/>
      <c r="LXR123" s="95"/>
      <c r="LXS123" s="95"/>
      <c r="LXT123" s="95"/>
      <c r="LXU123" s="95"/>
      <c r="LXV123" s="95"/>
      <c r="LXW123" s="95"/>
      <c r="LXX123" s="95"/>
      <c r="LXY123" s="95"/>
      <c r="LXZ123" s="95"/>
      <c r="LYA123" s="95"/>
      <c r="LYB123" s="95"/>
      <c r="LYC123" s="95"/>
      <c r="LYD123" s="95"/>
      <c r="LYE123" s="95"/>
      <c r="LYF123" s="95"/>
      <c r="LYG123" s="95"/>
      <c r="LYH123" s="95"/>
      <c r="LYI123" s="95"/>
      <c r="LYJ123" s="95"/>
      <c r="LYK123" s="95"/>
      <c r="LYL123" s="95"/>
      <c r="LYM123" s="95"/>
      <c r="LYN123" s="95"/>
      <c r="LYO123" s="95"/>
      <c r="LYP123" s="95"/>
      <c r="LYQ123" s="95"/>
      <c r="LYR123" s="95"/>
      <c r="LYS123" s="95"/>
      <c r="LYT123" s="95"/>
      <c r="LYU123" s="95"/>
      <c r="LYV123" s="95"/>
      <c r="LYW123" s="95"/>
      <c r="LYX123" s="95"/>
      <c r="LYY123" s="95"/>
      <c r="LYZ123" s="95"/>
      <c r="LZA123" s="95"/>
      <c r="LZB123" s="95"/>
      <c r="LZC123" s="95"/>
      <c r="LZD123" s="95"/>
      <c r="LZE123" s="95"/>
      <c r="LZF123" s="95"/>
      <c r="LZG123" s="95"/>
      <c r="LZH123" s="95"/>
      <c r="LZI123" s="95"/>
      <c r="LZJ123" s="95"/>
      <c r="LZK123" s="95"/>
      <c r="LZL123" s="95"/>
      <c r="LZM123" s="95"/>
      <c r="LZN123" s="95"/>
      <c r="LZO123" s="95"/>
      <c r="LZP123" s="95"/>
      <c r="LZQ123" s="95"/>
      <c r="LZR123" s="95"/>
      <c r="LZS123" s="95"/>
      <c r="LZT123" s="95"/>
      <c r="LZU123" s="95"/>
      <c r="LZV123" s="95"/>
      <c r="LZW123" s="95"/>
      <c r="LZX123" s="95"/>
      <c r="LZY123" s="95"/>
      <c r="LZZ123" s="95"/>
      <c r="MAA123" s="95"/>
      <c r="MAB123" s="95"/>
      <c r="MAC123" s="95"/>
      <c r="MAD123" s="95"/>
      <c r="MAE123" s="95"/>
      <c r="MAF123" s="95"/>
      <c r="MAG123" s="95"/>
      <c r="MAH123" s="95"/>
      <c r="MAI123" s="95"/>
      <c r="MAJ123" s="95"/>
      <c r="MAK123" s="95"/>
      <c r="MAL123" s="95"/>
      <c r="MAM123" s="95"/>
      <c r="MAN123" s="95"/>
      <c r="MAO123" s="95"/>
      <c r="MAP123" s="95"/>
      <c r="MAQ123" s="95"/>
      <c r="MAR123" s="95"/>
      <c r="MAS123" s="95"/>
      <c r="MAT123" s="95"/>
      <c r="MAU123" s="95"/>
      <c r="MAV123" s="95"/>
      <c r="MAW123" s="95"/>
      <c r="MAX123" s="95"/>
      <c r="MAY123" s="95"/>
      <c r="MAZ123" s="95"/>
      <c r="MBA123" s="95"/>
      <c r="MBB123" s="95"/>
      <c r="MBC123" s="95"/>
      <c r="MBD123" s="95"/>
      <c r="MBE123" s="95"/>
      <c r="MBF123" s="95"/>
      <c r="MBG123" s="95"/>
      <c r="MBH123" s="95"/>
      <c r="MBI123" s="95"/>
      <c r="MBJ123" s="95"/>
      <c r="MBK123" s="95"/>
      <c r="MBL123" s="95"/>
      <c r="MBM123" s="95"/>
      <c r="MBN123" s="95"/>
      <c r="MBO123" s="95"/>
      <c r="MBP123" s="95"/>
      <c r="MBQ123" s="95"/>
      <c r="MBR123" s="95"/>
      <c r="MBS123" s="95"/>
      <c r="MBT123" s="95"/>
      <c r="MBU123" s="95"/>
      <c r="MBV123" s="95"/>
      <c r="MBW123" s="95"/>
      <c r="MBX123" s="95"/>
      <c r="MBY123" s="95"/>
      <c r="MBZ123" s="95"/>
      <c r="MCA123" s="95"/>
      <c r="MCB123" s="95"/>
      <c r="MCC123" s="95"/>
      <c r="MCD123" s="95"/>
      <c r="MCE123" s="95"/>
      <c r="MCF123" s="95"/>
      <c r="MCG123" s="95"/>
      <c r="MCH123" s="95"/>
      <c r="MCI123" s="95"/>
      <c r="MCJ123" s="95"/>
      <c r="MCK123" s="95"/>
      <c r="MCL123" s="95"/>
      <c r="MCM123" s="95"/>
      <c r="MCN123" s="95"/>
      <c r="MCO123" s="95"/>
      <c r="MCP123" s="95"/>
      <c r="MCQ123" s="95"/>
      <c r="MCR123" s="95"/>
      <c r="MCS123" s="95"/>
      <c r="MCT123" s="95"/>
      <c r="MCU123" s="95"/>
      <c r="MCV123" s="95"/>
      <c r="MCW123" s="95"/>
      <c r="MCX123" s="95"/>
      <c r="MCY123" s="95"/>
      <c r="MCZ123" s="95"/>
      <c r="MDA123" s="95"/>
      <c r="MDB123" s="95"/>
      <c r="MDC123" s="95"/>
      <c r="MDD123" s="95"/>
      <c r="MDE123" s="95"/>
      <c r="MDF123" s="95"/>
      <c r="MDG123" s="95"/>
      <c r="MDH123" s="95"/>
      <c r="MDI123" s="95"/>
      <c r="MDJ123" s="95"/>
      <c r="MDK123" s="95"/>
      <c r="MDL123" s="95"/>
      <c r="MDM123" s="95"/>
      <c r="MDN123" s="95"/>
      <c r="MDO123" s="95"/>
      <c r="MDP123" s="95"/>
      <c r="MDQ123" s="95"/>
      <c r="MDR123" s="95"/>
      <c r="MDS123" s="95"/>
      <c r="MDT123" s="95"/>
      <c r="MDU123" s="95"/>
      <c r="MDV123" s="95"/>
      <c r="MDW123" s="95"/>
      <c r="MDX123" s="95"/>
      <c r="MDY123" s="95"/>
      <c r="MDZ123" s="95"/>
      <c r="MEA123" s="95"/>
      <c r="MEB123" s="95"/>
      <c r="MEC123" s="95"/>
      <c r="MED123" s="95"/>
      <c r="MEE123" s="95"/>
      <c r="MEF123" s="95"/>
      <c r="MEG123" s="95"/>
      <c r="MEH123" s="95"/>
      <c r="MEI123" s="95"/>
      <c r="MEJ123" s="95"/>
      <c r="MEK123" s="95"/>
      <c r="MEL123" s="95"/>
      <c r="MEM123" s="95"/>
      <c r="MEN123" s="95"/>
      <c r="MEO123" s="95"/>
      <c r="MEP123" s="95"/>
      <c r="MEQ123" s="95"/>
      <c r="MER123" s="95"/>
      <c r="MES123" s="95"/>
      <c r="MET123" s="95"/>
      <c r="MEU123" s="95"/>
      <c r="MEV123" s="95"/>
      <c r="MEW123" s="95"/>
      <c r="MEX123" s="95"/>
      <c r="MEY123" s="95"/>
      <c r="MEZ123" s="95"/>
      <c r="MFA123" s="95"/>
      <c r="MFB123" s="95"/>
      <c r="MFC123" s="95"/>
      <c r="MFD123" s="95"/>
      <c r="MFE123" s="95"/>
      <c r="MFF123" s="95"/>
      <c r="MFG123" s="95"/>
      <c r="MFH123" s="95"/>
      <c r="MFI123" s="95"/>
      <c r="MFJ123" s="95"/>
      <c r="MFK123" s="95"/>
      <c r="MFL123" s="95"/>
      <c r="MFM123" s="95"/>
      <c r="MFN123" s="95"/>
      <c r="MFO123" s="95"/>
      <c r="MFP123" s="95"/>
      <c r="MFQ123" s="95"/>
      <c r="MFR123" s="95"/>
      <c r="MFS123" s="95"/>
      <c r="MFT123" s="95"/>
      <c r="MFU123" s="95"/>
      <c r="MFV123" s="95"/>
      <c r="MFW123" s="95"/>
      <c r="MFX123" s="95"/>
      <c r="MFY123" s="95"/>
      <c r="MFZ123" s="95"/>
      <c r="MGA123" s="95"/>
      <c r="MGB123" s="95"/>
      <c r="MGC123" s="95"/>
      <c r="MGD123" s="95"/>
      <c r="MGE123" s="95"/>
      <c r="MGF123" s="95"/>
      <c r="MGG123" s="95"/>
      <c r="MGH123" s="95"/>
      <c r="MGI123" s="95"/>
      <c r="MGJ123" s="95"/>
      <c r="MGK123" s="95"/>
      <c r="MGL123" s="95"/>
      <c r="MGM123" s="95"/>
      <c r="MGN123" s="95"/>
      <c r="MGO123" s="95"/>
      <c r="MGP123" s="95"/>
      <c r="MGQ123" s="95"/>
      <c r="MGR123" s="95"/>
      <c r="MGS123" s="95"/>
      <c r="MGT123" s="95"/>
      <c r="MGU123" s="95"/>
      <c r="MGV123" s="95"/>
      <c r="MGW123" s="95"/>
      <c r="MGX123" s="95"/>
      <c r="MGY123" s="95"/>
      <c r="MGZ123" s="95"/>
      <c r="MHA123" s="95"/>
      <c r="MHB123" s="95"/>
      <c r="MHC123" s="95"/>
      <c r="MHD123" s="95"/>
      <c r="MHE123" s="95"/>
      <c r="MHF123" s="95"/>
      <c r="MHG123" s="95"/>
      <c r="MHH123" s="95"/>
      <c r="MHI123" s="95"/>
      <c r="MHJ123" s="95"/>
      <c r="MHK123" s="95"/>
      <c r="MHL123" s="95"/>
      <c r="MHM123" s="95"/>
      <c r="MHN123" s="95"/>
      <c r="MHO123" s="95"/>
      <c r="MHP123" s="95"/>
      <c r="MHQ123" s="95"/>
      <c r="MHR123" s="95"/>
      <c r="MHS123" s="95"/>
      <c r="MHT123" s="95"/>
      <c r="MHU123" s="95"/>
      <c r="MHV123" s="95"/>
      <c r="MHW123" s="95"/>
      <c r="MHX123" s="95"/>
      <c r="MHY123" s="95"/>
      <c r="MHZ123" s="95"/>
      <c r="MIA123" s="95"/>
      <c r="MIB123" s="95"/>
      <c r="MIC123" s="95"/>
      <c r="MID123" s="95"/>
      <c r="MIE123" s="95"/>
      <c r="MIF123" s="95"/>
      <c r="MIG123" s="95"/>
      <c r="MIH123" s="95"/>
      <c r="MII123" s="95"/>
      <c r="MIJ123" s="95"/>
      <c r="MIK123" s="95"/>
      <c r="MIL123" s="95"/>
      <c r="MIM123" s="95"/>
      <c r="MIN123" s="95"/>
      <c r="MIO123" s="95"/>
      <c r="MIP123" s="95"/>
      <c r="MIQ123" s="95"/>
      <c r="MIR123" s="95"/>
      <c r="MIS123" s="95"/>
      <c r="MIT123" s="95"/>
      <c r="MIU123" s="95"/>
      <c r="MIV123" s="95"/>
      <c r="MIW123" s="95"/>
      <c r="MIX123" s="95"/>
      <c r="MIY123" s="95"/>
      <c r="MIZ123" s="95"/>
      <c r="MJA123" s="95"/>
      <c r="MJB123" s="95"/>
      <c r="MJC123" s="95"/>
      <c r="MJD123" s="95"/>
      <c r="MJE123" s="95"/>
      <c r="MJF123" s="95"/>
      <c r="MJG123" s="95"/>
      <c r="MJH123" s="95"/>
      <c r="MJI123" s="95"/>
      <c r="MJJ123" s="95"/>
      <c r="MJK123" s="95"/>
      <c r="MJL123" s="95"/>
      <c r="MJM123" s="95"/>
      <c r="MJN123" s="95"/>
      <c r="MJO123" s="95"/>
      <c r="MJP123" s="95"/>
      <c r="MJQ123" s="95"/>
      <c r="MJR123" s="95"/>
      <c r="MJS123" s="95"/>
      <c r="MJT123" s="95"/>
      <c r="MJU123" s="95"/>
      <c r="MJV123" s="95"/>
      <c r="MJW123" s="95"/>
      <c r="MJX123" s="95"/>
      <c r="MJY123" s="95"/>
      <c r="MJZ123" s="95"/>
      <c r="MKA123" s="95"/>
      <c r="MKB123" s="95"/>
      <c r="MKC123" s="95"/>
      <c r="MKD123" s="95"/>
      <c r="MKE123" s="95"/>
      <c r="MKF123" s="95"/>
      <c r="MKG123" s="95"/>
      <c r="MKH123" s="95"/>
      <c r="MKI123" s="95"/>
      <c r="MKJ123" s="95"/>
      <c r="MKK123" s="95"/>
      <c r="MKL123" s="95"/>
      <c r="MKM123" s="95"/>
      <c r="MKN123" s="95"/>
      <c r="MKO123" s="95"/>
      <c r="MKP123" s="95"/>
      <c r="MKQ123" s="95"/>
      <c r="MKR123" s="95"/>
      <c r="MKS123" s="95"/>
      <c r="MKT123" s="95"/>
      <c r="MKU123" s="95"/>
      <c r="MKV123" s="95"/>
      <c r="MKW123" s="95"/>
      <c r="MKX123" s="95"/>
      <c r="MKY123" s="95"/>
      <c r="MKZ123" s="95"/>
      <c r="MLA123" s="95"/>
      <c r="MLB123" s="95"/>
      <c r="MLC123" s="95"/>
      <c r="MLD123" s="95"/>
      <c r="MLE123" s="95"/>
      <c r="MLF123" s="95"/>
      <c r="MLG123" s="95"/>
      <c r="MLH123" s="95"/>
      <c r="MLI123" s="95"/>
      <c r="MLJ123" s="95"/>
      <c r="MLK123" s="95"/>
      <c r="MLL123" s="95"/>
      <c r="MLM123" s="95"/>
      <c r="MLN123" s="95"/>
      <c r="MLO123" s="95"/>
      <c r="MLP123" s="95"/>
      <c r="MLQ123" s="95"/>
      <c r="MLR123" s="95"/>
      <c r="MLS123" s="95"/>
      <c r="MLT123" s="95"/>
      <c r="MLU123" s="95"/>
      <c r="MLV123" s="95"/>
      <c r="MLW123" s="95"/>
      <c r="MLX123" s="95"/>
      <c r="MLY123" s="95"/>
      <c r="MLZ123" s="95"/>
      <c r="MMA123" s="95"/>
      <c r="MMB123" s="95"/>
      <c r="MMC123" s="95"/>
      <c r="MMD123" s="95"/>
      <c r="MME123" s="95"/>
      <c r="MMF123" s="95"/>
      <c r="MMG123" s="95"/>
      <c r="MMH123" s="95"/>
      <c r="MMI123" s="95"/>
      <c r="MMJ123" s="95"/>
      <c r="MMK123" s="95"/>
      <c r="MML123" s="95"/>
      <c r="MMM123" s="95"/>
      <c r="MMN123" s="95"/>
      <c r="MMO123" s="95"/>
      <c r="MMP123" s="95"/>
      <c r="MMQ123" s="95"/>
      <c r="MMR123" s="95"/>
      <c r="MMS123" s="95"/>
      <c r="MMT123" s="95"/>
      <c r="MMU123" s="95"/>
      <c r="MMV123" s="95"/>
      <c r="MMW123" s="95"/>
      <c r="MMX123" s="95"/>
      <c r="MMY123" s="95"/>
      <c r="MMZ123" s="95"/>
      <c r="MNA123" s="95"/>
      <c r="MNB123" s="95"/>
      <c r="MNC123" s="95"/>
      <c r="MND123" s="95"/>
      <c r="MNE123" s="95"/>
      <c r="MNF123" s="95"/>
      <c r="MNG123" s="95"/>
      <c r="MNH123" s="95"/>
      <c r="MNI123" s="95"/>
      <c r="MNJ123" s="95"/>
      <c r="MNK123" s="95"/>
      <c r="MNL123" s="95"/>
      <c r="MNM123" s="95"/>
      <c r="MNN123" s="95"/>
      <c r="MNO123" s="95"/>
      <c r="MNP123" s="95"/>
      <c r="MNQ123" s="95"/>
      <c r="MNR123" s="95"/>
      <c r="MNS123" s="95"/>
      <c r="MNT123" s="95"/>
      <c r="MNU123" s="95"/>
      <c r="MNV123" s="95"/>
      <c r="MNW123" s="95"/>
      <c r="MNX123" s="95"/>
      <c r="MNY123" s="95"/>
      <c r="MNZ123" s="95"/>
      <c r="MOA123" s="95"/>
      <c r="MOB123" s="95"/>
      <c r="MOC123" s="95"/>
      <c r="MOD123" s="95"/>
      <c r="MOE123" s="95"/>
      <c r="MOF123" s="95"/>
      <c r="MOG123" s="95"/>
      <c r="MOH123" s="95"/>
      <c r="MOI123" s="95"/>
      <c r="MOJ123" s="95"/>
      <c r="MOK123" s="95"/>
      <c r="MOL123" s="95"/>
      <c r="MOM123" s="95"/>
      <c r="MON123" s="95"/>
      <c r="MOO123" s="95"/>
      <c r="MOP123" s="95"/>
      <c r="MOQ123" s="95"/>
      <c r="MOR123" s="95"/>
      <c r="MOS123" s="95"/>
      <c r="MOT123" s="95"/>
      <c r="MOU123" s="95"/>
      <c r="MOV123" s="95"/>
      <c r="MOW123" s="95"/>
      <c r="MOX123" s="95"/>
      <c r="MOY123" s="95"/>
      <c r="MOZ123" s="95"/>
      <c r="MPA123" s="95"/>
      <c r="MPB123" s="95"/>
      <c r="MPC123" s="95"/>
      <c r="MPD123" s="95"/>
      <c r="MPE123" s="95"/>
      <c r="MPF123" s="95"/>
      <c r="MPG123" s="95"/>
      <c r="MPH123" s="95"/>
      <c r="MPI123" s="95"/>
      <c r="MPJ123" s="95"/>
      <c r="MPK123" s="95"/>
      <c r="MPL123" s="95"/>
      <c r="MPM123" s="95"/>
      <c r="MPN123" s="95"/>
      <c r="MPO123" s="95"/>
      <c r="MPP123" s="95"/>
      <c r="MPQ123" s="95"/>
      <c r="MPR123" s="95"/>
      <c r="MPS123" s="95"/>
      <c r="MPT123" s="95"/>
      <c r="MPU123" s="95"/>
      <c r="MPV123" s="95"/>
      <c r="MPW123" s="95"/>
      <c r="MPX123" s="95"/>
      <c r="MPY123" s="95"/>
      <c r="MPZ123" s="95"/>
      <c r="MQA123" s="95"/>
      <c r="MQB123" s="95"/>
      <c r="MQC123" s="95"/>
      <c r="MQD123" s="95"/>
      <c r="MQE123" s="95"/>
      <c r="MQF123" s="95"/>
      <c r="MQG123" s="95"/>
      <c r="MQH123" s="95"/>
      <c r="MQI123" s="95"/>
      <c r="MQJ123" s="95"/>
      <c r="MQK123" s="95"/>
      <c r="MQL123" s="95"/>
      <c r="MQM123" s="95"/>
      <c r="MQN123" s="95"/>
      <c r="MQO123" s="95"/>
      <c r="MQP123" s="95"/>
      <c r="MQQ123" s="95"/>
      <c r="MQR123" s="95"/>
      <c r="MQS123" s="95"/>
      <c r="MQT123" s="95"/>
      <c r="MQU123" s="95"/>
      <c r="MQV123" s="95"/>
      <c r="MQW123" s="95"/>
      <c r="MQX123" s="95"/>
      <c r="MQY123" s="95"/>
      <c r="MQZ123" s="95"/>
      <c r="MRA123" s="95"/>
      <c r="MRB123" s="95"/>
      <c r="MRC123" s="95"/>
      <c r="MRD123" s="95"/>
      <c r="MRE123" s="95"/>
      <c r="MRF123" s="95"/>
      <c r="MRG123" s="95"/>
      <c r="MRH123" s="95"/>
      <c r="MRI123" s="95"/>
      <c r="MRJ123" s="95"/>
      <c r="MRK123" s="95"/>
      <c r="MRL123" s="95"/>
      <c r="MRM123" s="95"/>
      <c r="MRN123" s="95"/>
      <c r="MRO123" s="95"/>
      <c r="MRP123" s="95"/>
      <c r="MRQ123" s="95"/>
      <c r="MRR123" s="95"/>
      <c r="MRS123" s="95"/>
      <c r="MRT123" s="95"/>
      <c r="MRU123" s="95"/>
      <c r="MRV123" s="95"/>
      <c r="MRW123" s="95"/>
      <c r="MRX123" s="95"/>
      <c r="MRY123" s="95"/>
      <c r="MRZ123" s="95"/>
      <c r="MSA123" s="95"/>
      <c r="MSB123" s="95"/>
      <c r="MSC123" s="95"/>
      <c r="MSD123" s="95"/>
      <c r="MSE123" s="95"/>
      <c r="MSF123" s="95"/>
      <c r="MSG123" s="95"/>
      <c r="MSH123" s="95"/>
      <c r="MSI123" s="95"/>
      <c r="MSJ123" s="95"/>
      <c r="MSK123" s="95"/>
      <c r="MSL123" s="95"/>
      <c r="MSM123" s="95"/>
      <c r="MSN123" s="95"/>
      <c r="MSO123" s="95"/>
      <c r="MSP123" s="95"/>
      <c r="MSQ123" s="95"/>
      <c r="MSR123" s="95"/>
      <c r="MSS123" s="95"/>
      <c r="MST123" s="95"/>
      <c r="MSU123" s="95"/>
      <c r="MSV123" s="95"/>
      <c r="MSW123" s="95"/>
      <c r="MSX123" s="95"/>
      <c r="MSY123" s="95"/>
      <c r="MSZ123" s="95"/>
      <c r="MTA123" s="95"/>
      <c r="MTB123" s="95"/>
      <c r="MTC123" s="95"/>
      <c r="MTD123" s="95"/>
      <c r="MTE123" s="95"/>
      <c r="MTF123" s="95"/>
      <c r="MTG123" s="95"/>
      <c r="MTH123" s="95"/>
      <c r="MTI123" s="95"/>
      <c r="MTJ123" s="95"/>
      <c r="MTK123" s="95"/>
      <c r="MTL123" s="95"/>
      <c r="MTM123" s="95"/>
      <c r="MTN123" s="95"/>
      <c r="MTO123" s="95"/>
      <c r="MTP123" s="95"/>
      <c r="MTQ123" s="95"/>
      <c r="MTR123" s="95"/>
      <c r="MTS123" s="95"/>
      <c r="MTT123" s="95"/>
      <c r="MTU123" s="95"/>
      <c r="MTV123" s="95"/>
      <c r="MTW123" s="95"/>
      <c r="MTX123" s="95"/>
      <c r="MTY123" s="95"/>
      <c r="MTZ123" s="95"/>
      <c r="MUA123" s="95"/>
      <c r="MUB123" s="95"/>
      <c r="MUC123" s="95"/>
      <c r="MUD123" s="95"/>
      <c r="MUE123" s="95"/>
      <c r="MUF123" s="95"/>
      <c r="MUG123" s="95"/>
      <c r="MUH123" s="95"/>
      <c r="MUI123" s="95"/>
      <c r="MUJ123" s="95"/>
      <c r="MUK123" s="95"/>
      <c r="MUL123" s="95"/>
      <c r="MUM123" s="95"/>
      <c r="MUN123" s="95"/>
      <c r="MUO123" s="95"/>
      <c r="MUP123" s="95"/>
      <c r="MUQ123" s="95"/>
      <c r="MUR123" s="95"/>
      <c r="MUS123" s="95"/>
      <c r="MUT123" s="95"/>
      <c r="MUU123" s="95"/>
      <c r="MUV123" s="95"/>
      <c r="MUW123" s="95"/>
      <c r="MUX123" s="95"/>
      <c r="MUY123" s="95"/>
      <c r="MUZ123" s="95"/>
      <c r="MVA123" s="95"/>
      <c r="MVB123" s="95"/>
      <c r="MVC123" s="95"/>
      <c r="MVD123" s="95"/>
      <c r="MVE123" s="95"/>
      <c r="MVF123" s="95"/>
      <c r="MVG123" s="95"/>
      <c r="MVH123" s="95"/>
      <c r="MVI123" s="95"/>
      <c r="MVJ123" s="95"/>
      <c r="MVK123" s="95"/>
      <c r="MVL123" s="95"/>
      <c r="MVM123" s="95"/>
      <c r="MVN123" s="95"/>
      <c r="MVO123" s="95"/>
      <c r="MVP123" s="95"/>
      <c r="MVQ123" s="95"/>
      <c r="MVR123" s="95"/>
      <c r="MVS123" s="95"/>
      <c r="MVT123" s="95"/>
      <c r="MVU123" s="95"/>
      <c r="MVV123" s="95"/>
      <c r="MVW123" s="95"/>
      <c r="MVX123" s="95"/>
      <c r="MVY123" s="95"/>
      <c r="MVZ123" s="95"/>
      <c r="MWA123" s="95"/>
      <c r="MWB123" s="95"/>
      <c r="MWC123" s="95"/>
      <c r="MWD123" s="95"/>
      <c r="MWE123" s="95"/>
      <c r="MWF123" s="95"/>
      <c r="MWG123" s="95"/>
      <c r="MWH123" s="95"/>
      <c r="MWI123" s="95"/>
      <c r="MWJ123" s="95"/>
      <c r="MWK123" s="95"/>
      <c r="MWL123" s="95"/>
      <c r="MWM123" s="95"/>
      <c r="MWN123" s="95"/>
      <c r="MWO123" s="95"/>
      <c r="MWP123" s="95"/>
      <c r="MWQ123" s="95"/>
      <c r="MWR123" s="95"/>
      <c r="MWS123" s="95"/>
      <c r="MWT123" s="95"/>
      <c r="MWU123" s="95"/>
      <c r="MWV123" s="95"/>
      <c r="MWW123" s="95"/>
      <c r="MWX123" s="95"/>
      <c r="MWY123" s="95"/>
      <c r="MWZ123" s="95"/>
      <c r="MXA123" s="95"/>
      <c r="MXB123" s="95"/>
      <c r="MXC123" s="95"/>
      <c r="MXD123" s="95"/>
      <c r="MXE123" s="95"/>
      <c r="MXF123" s="95"/>
      <c r="MXG123" s="95"/>
      <c r="MXH123" s="95"/>
      <c r="MXI123" s="95"/>
      <c r="MXJ123" s="95"/>
      <c r="MXK123" s="95"/>
      <c r="MXL123" s="95"/>
      <c r="MXM123" s="95"/>
      <c r="MXN123" s="95"/>
      <c r="MXO123" s="95"/>
      <c r="MXP123" s="95"/>
      <c r="MXQ123" s="95"/>
      <c r="MXR123" s="95"/>
      <c r="MXS123" s="95"/>
      <c r="MXT123" s="95"/>
      <c r="MXU123" s="95"/>
      <c r="MXV123" s="95"/>
      <c r="MXW123" s="95"/>
      <c r="MXX123" s="95"/>
      <c r="MXY123" s="95"/>
      <c r="MXZ123" s="95"/>
      <c r="MYA123" s="95"/>
      <c r="MYB123" s="95"/>
      <c r="MYC123" s="95"/>
      <c r="MYD123" s="95"/>
      <c r="MYE123" s="95"/>
      <c r="MYF123" s="95"/>
      <c r="MYG123" s="95"/>
      <c r="MYH123" s="95"/>
      <c r="MYI123" s="95"/>
      <c r="MYJ123" s="95"/>
      <c r="MYK123" s="95"/>
      <c r="MYL123" s="95"/>
      <c r="MYM123" s="95"/>
      <c r="MYN123" s="95"/>
      <c r="MYO123" s="95"/>
      <c r="MYP123" s="95"/>
      <c r="MYQ123" s="95"/>
      <c r="MYR123" s="95"/>
      <c r="MYS123" s="95"/>
      <c r="MYT123" s="95"/>
      <c r="MYU123" s="95"/>
      <c r="MYV123" s="95"/>
      <c r="MYW123" s="95"/>
      <c r="MYX123" s="95"/>
      <c r="MYY123" s="95"/>
      <c r="MYZ123" s="95"/>
      <c r="MZA123" s="95"/>
      <c r="MZB123" s="95"/>
      <c r="MZC123" s="95"/>
      <c r="MZD123" s="95"/>
      <c r="MZE123" s="95"/>
      <c r="MZF123" s="95"/>
      <c r="MZG123" s="95"/>
      <c r="MZH123" s="95"/>
      <c r="MZI123" s="95"/>
      <c r="MZJ123" s="95"/>
      <c r="MZK123" s="95"/>
      <c r="MZL123" s="95"/>
      <c r="MZM123" s="95"/>
      <c r="MZN123" s="95"/>
      <c r="MZO123" s="95"/>
      <c r="MZP123" s="95"/>
      <c r="MZQ123" s="95"/>
      <c r="MZR123" s="95"/>
      <c r="MZS123" s="95"/>
      <c r="MZT123" s="95"/>
      <c r="MZU123" s="95"/>
      <c r="MZV123" s="95"/>
      <c r="MZW123" s="95"/>
      <c r="MZX123" s="95"/>
      <c r="MZY123" s="95"/>
      <c r="MZZ123" s="95"/>
      <c r="NAA123" s="95"/>
      <c r="NAB123" s="95"/>
      <c r="NAC123" s="95"/>
      <c r="NAD123" s="95"/>
      <c r="NAE123" s="95"/>
      <c r="NAF123" s="95"/>
      <c r="NAG123" s="95"/>
      <c r="NAH123" s="95"/>
      <c r="NAI123" s="95"/>
      <c r="NAJ123" s="95"/>
      <c r="NAK123" s="95"/>
      <c r="NAL123" s="95"/>
      <c r="NAM123" s="95"/>
      <c r="NAN123" s="95"/>
      <c r="NAO123" s="95"/>
      <c r="NAP123" s="95"/>
      <c r="NAQ123" s="95"/>
      <c r="NAR123" s="95"/>
      <c r="NAS123" s="95"/>
      <c r="NAT123" s="95"/>
      <c r="NAU123" s="95"/>
      <c r="NAV123" s="95"/>
      <c r="NAW123" s="95"/>
      <c r="NAX123" s="95"/>
      <c r="NAY123" s="95"/>
      <c r="NAZ123" s="95"/>
      <c r="NBA123" s="95"/>
      <c r="NBB123" s="95"/>
      <c r="NBC123" s="95"/>
      <c r="NBD123" s="95"/>
      <c r="NBE123" s="95"/>
      <c r="NBF123" s="95"/>
      <c r="NBG123" s="95"/>
      <c r="NBH123" s="95"/>
      <c r="NBI123" s="95"/>
      <c r="NBJ123" s="95"/>
      <c r="NBK123" s="95"/>
      <c r="NBL123" s="95"/>
      <c r="NBM123" s="95"/>
      <c r="NBN123" s="95"/>
      <c r="NBO123" s="95"/>
      <c r="NBP123" s="95"/>
      <c r="NBQ123" s="95"/>
      <c r="NBR123" s="95"/>
      <c r="NBS123" s="95"/>
      <c r="NBT123" s="95"/>
      <c r="NBU123" s="95"/>
      <c r="NBV123" s="95"/>
      <c r="NBW123" s="95"/>
      <c r="NBX123" s="95"/>
      <c r="NBY123" s="95"/>
      <c r="NBZ123" s="95"/>
      <c r="NCA123" s="95"/>
      <c r="NCB123" s="95"/>
      <c r="NCC123" s="95"/>
      <c r="NCD123" s="95"/>
      <c r="NCE123" s="95"/>
      <c r="NCF123" s="95"/>
      <c r="NCG123" s="95"/>
      <c r="NCH123" s="95"/>
      <c r="NCI123" s="95"/>
      <c r="NCJ123" s="95"/>
      <c r="NCK123" s="95"/>
      <c r="NCL123" s="95"/>
      <c r="NCM123" s="95"/>
      <c r="NCN123" s="95"/>
      <c r="NCO123" s="95"/>
      <c r="NCP123" s="95"/>
      <c r="NCQ123" s="95"/>
      <c r="NCR123" s="95"/>
      <c r="NCS123" s="95"/>
      <c r="NCT123" s="95"/>
      <c r="NCU123" s="95"/>
      <c r="NCV123" s="95"/>
      <c r="NCW123" s="95"/>
      <c r="NCX123" s="95"/>
      <c r="NCY123" s="95"/>
      <c r="NCZ123" s="95"/>
      <c r="NDA123" s="95"/>
      <c r="NDB123" s="95"/>
      <c r="NDC123" s="95"/>
      <c r="NDD123" s="95"/>
      <c r="NDE123" s="95"/>
      <c r="NDF123" s="95"/>
      <c r="NDG123" s="95"/>
      <c r="NDH123" s="95"/>
      <c r="NDI123" s="95"/>
      <c r="NDJ123" s="95"/>
      <c r="NDK123" s="95"/>
      <c r="NDL123" s="95"/>
      <c r="NDM123" s="95"/>
      <c r="NDN123" s="95"/>
      <c r="NDO123" s="95"/>
      <c r="NDP123" s="95"/>
      <c r="NDQ123" s="95"/>
      <c r="NDR123" s="95"/>
      <c r="NDS123" s="95"/>
      <c r="NDT123" s="95"/>
      <c r="NDU123" s="95"/>
      <c r="NDV123" s="95"/>
      <c r="NDW123" s="95"/>
      <c r="NDX123" s="95"/>
      <c r="NDY123" s="95"/>
      <c r="NDZ123" s="95"/>
      <c r="NEA123" s="95"/>
      <c r="NEB123" s="95"/>
      <c r="NEC123" s="95"/>
      <c r="NED123" s="95"/>
      <c r="NEE123" s="95"/>
      <c r="NEF123" s="95"/>
      <c r="NEG123" s="95"/>
      <c r="NEH123" s="95"/>
      <c r="NEI123" s="95"/>
      <c r="NEJ123" s="95"/>
      <c r="NEK123" s="95"/>
      <c r="NEL123" s="95"/>
      <c r="NEM123" s="95"/>
      <c r="NEN123" s="95"/>
      <c r="NEO123" s="95"/>
      <c r="NEP123" s="95"/>
      <c r="NEQ123" s="95"/>
      <c r="NER123" s="95"/>
      <c r="NES123" s="95"/>
      <c r="NET123" s="95"/>
      <c r="NEU123" s="95"/>
      <c r="NEV123" s="95"/>
      <c r="NEW123" s="95"/>
      <c r="NEX123" s="95"/>
      <c r="NEY123" s="95"/>
      <c r="NEZ123" s="95"/>
      <c r="NFA123" s="95"/>
      <c r="NFB123" s="95"/>
      <c r="NFC123" s="95"/>
      <c r="NFD123" s="95"/>
      <c r="NFE123" s="95"/>
      <c r="NFF123" s="95"/>
      <c r="NFG123" s="95"/>
      <c r="NFH123" s="95"/>
      <c r="NFI123" s="95"/>
      <c r="NFJ123" s="95"/>
      <c r="NFK123" s="95"/>
      <c r="NFL123" s="95"/>
      <c r="NFM123" s="95"/>
      <c r="NFN123" s="95"/>
      <c r="NFO123" s="95"/>
      <c r="NFP123" s="95"/>
      <c r="NFQ123" s="95"/>
      <c r="NFR123" s="95"/>
      <c r="NFS123" s="95"/>
      <c r="NFT123" s="95"/>
      <c r="NFU123" s="95"/>
      <c r="NFV123" s="95"/>
      <c r="NFW123" s="95"/>
      <c r="NFX123" s="95"/>
      <c r="NFY123" s="95"/>
      <c r="NFZ123" s="95"/>
      <c r="NGA123" s="95"/>
      <c r="NGB123" s="95"/>
      <c r="NGC123" s="95"/>
      <c r="NGD123" s="95"/>
      <c r="NGE123" s="95"/>
      <c r="NGF123" s="95"/>
      <c r="NGG123" s="95"/>
      <c r="NGH123" s="95"/>
      <c r="NGI123" s="95"/>
      <c r="NGJ123" s="95"/>
      <c r="NGK123" s="95"/>
      <c r="NGL123" s="95"/>
      <c r="NGM123" s="95"/>
      <c r="NGN123" s="95"/>
      <c r="NGO123" s="95"/>
      <c r="NGP123" s="95"/>
      <c r="NGQ123" s="95"/>
      <c r="NGR123" s="95"/>
      <c r="NGS123" s="95"/>
      <c r="NGT123" s="95"/>
      <c r="NGU123" s="95"/>
      <c r="NGV123" s="95"/>
      <c r="NGW123" s="95"/>
      <c r="NGX123" s="95"/>
      <c r="NGY123" s="95"/>
      <c r="NGZ123" s="95"/>
      <c r="NHA123" s="95"/>
      <c r="NHB123" s="95"/>
      <c r="NHC123" s="95"/>
      <c r="NHD123" s="95"/>
      <c r="NHE123" s="95"/>
      <c r="NHF123" s="95"/>
      <c r="NHG123" s="95"/>
      <c r="NHH123" s="95"/>
      <c r="NHI123" s="95"/>
      <c r="NHJ123" s="95"/>
      <c r="NHK123" s="95"/>
      <c r="NHL123" s="95"/>
      <c r="NHM123" s="95"/>
      <c r="NHN123" s="95"/>
      <c r="NHO123" s="95"/>
      <c r="NHP123" s="95"/>
      <c r="NHQ123" s="95"/>
      <c r="NHR123" s="95"/>
      <c r="NHS123" s="95"/>
      <c r="NHT123" s="95"/>
      <c r="NHU123" s="95"/>
      <c r="NHV123" s="95"/>
      <c r="NHW123" s="95"/>
      <c r="NHX123" s="95"/>
      <c r="NHY123" s="95"/>
      <c r="NHZ123" s="95"/>
      <c r="NIA123" s="95"/>
      <c r="NIB123" s="95"/>
      <c r="NIC123" s="95"/>
      <c r="NID123" s="95"/>
      <c r="NIE123" s="95"/>
      <c r="NIF123" s="95"/>
      <c r="NIG123" s="95"/>
      <c r="NIH123" s="95"/>
      <c r="NII123" s="95"/>
      <c r="NIJ123" s="95"/>
      <c r="NIK123" s="95"/>
      <c r="NIL123" s="95"/>
      <c r="NIM123" s="95"/>
      <c r="NIN123" s="95"/>
      <c r="NIO123" s="95"/>
      <c r="NIP123" s="95"/>
      <c r="NIQ123" s="95"/>
      <c r="NIR123" s="95"/>
      <c r="NIS123" s="95"/>
      <c r="NIT123" s="95"/>
      <c r="NIU123" s="95"/>
      <c r="NIV123" s="95"/>
      <c r="NIW123" s="95"/>
      <c r="NIX123" s="95"/>
      <c r="NIY123" s="95"/>
      <c r="NIZ123" s="95"/>
      <c r="NJA123" s="95"/>
      <c r="NJB123" s="95"/>
      <c r="NJC123" s="95"/>
      <c r="NJD123" s="95"/>
      <c r="NJE123" s="95"/>
      <c r="NJF123" s="95"/>
      <c r="NJG123" s="95"/>
      <c r="NJH123" s="95"/>
      <c r="NJI123" s="95"/>
      <c r="NJJ123" s="95"/>
      <c r="NJK123" s="95"/>
      <c r="NJL123" s="95"/>
      <c r="NJM123" s="95"/>
      <c r="NJN123" s="95"/>
      <c r="NJO123" s="95"/>
      <c r="NJP123" s="95"/>
      <c r="NJQ123" s="95"/>
      <c r="NJR123" s="95"/>
      <c r="NJS123" s="95"/>
      <c r="NJT123" s="95"/>
      <c r="NJU123" s="95"/>
      <c r="NJV123" s="95"/>
      <c r="NJW123" s="95"/>
      <c r="NJX123" s="95"/>
      <c r="NJY123" s="95"/>
      <c r="NJZ123" s="95"/>
      <c r="NKA123" s="95"/>
      <c r="NKB123" s="95"/>
      <c r="NKC123" s="95"/>
      <c r="NKD123" s="95"/>
      <c r="NKE123" s="95"/>
      <c r="NKF123" s="95"/>
      <c r="NKG123" s="95"/>
      <c r="NKH123" s="95"/>
      <c r="NKI123" s="95"/>
      <c r="NKJ123" s="95"/>
      <c r="NKK123" s="95"/>
      <c r="NKL123" s="95"/>
      <c r="NKM123" s="95"/>
      <c r="NKN123" s="95"/>
      <c r="NKO123" s="95"/>
      <c r="NKP123" s="95"/>
      <c r="NKQ123" s="95"/>
      <c r="NKR123" s="95"/>
      <c r="NKS123" s="95"/>
      <c r="NKT123" s="95"/>
      <c r="NKU123" s="95"/>
      <c r="NKV123" s="95"/>
      <c r="NKW123" s="95"/>
      <c r="NKX123" s="95"/>
      <c r="NKY123" s="95"/>
      <c r="NKZ123" s="95"/>
      <c r="NLA123" s="95"/>
      <c r="NLB123" s="95"/>
      <c r="NLC123" s="95"/>
      <c r="NLD123" s="95"/>
      <c r="NLE123" s="95"/>
      <c r="NLF123" s="95"/>
      <c r="NLG123" s="95"/>
      <c r="NLH123" s="95"/>
      <c r="NLI123" s="95"/>
      <c r="NLJ123" s="95"/>
      <c r="NLK123" s="95"/>
      <c r="NLL123" s="95"/>
      <c r="NLM123" s="95"/>
      <c r="NLN123" s="95"/>
      <c r="NLO123" s="95"/>
      <c r="NLP123" s="95"/>
      <c r="NLQ123" s="95"/>
      <c r="NLR123" s="95"/>
      <c r="NLS123" s="95"/>
      <c r="NLT123" s="95"/>
      <c r="NLU123" s="95"/>
      <c r="NLV123" s="95"/>
      <c r="NLW123" s="95"/>
      <c r="NLX123" s="95"/>
      <c r="NLY123" s="95"/>
      <c r="NLZ123" s="95"/>
      <c r="NMA123" s="95"/>
      <c r="NMB123" s="95"/>
      <c r="NMC123" s="95"/>
      <c r="NMD123" s="95"/>
      <c r="NME123" s="95"/>
      <c r="NMF123" s="95"/>
      <c r="NMG123" s="95"/>
      <c r="NMH123" s="95"/>
      <c r="NMI123" s="95"/>
      <c r="NMJ123" s="95"/>
      <c r="NMK123" s="95"/>
      <c r="NML123" s="95"/>
      <c r="NMM123" s="95"/>
      <c r="NMN123" s="95"/>
      <c r="NMO123" s="95"/>
      <c r="NMP123" s="95"/>
      <c r="NMQ123" s="95"/>
      <c r="NMR123" s="95"/>
      <c r="NMS123" s="95"/>
      <c r="NMT123" s="95"/>
      <c r="NMU123" s="95"/>
      <c r="NMV123" s="95"/>
      <c r="NMW123" s="95"/>
      <c r="NMX123" s="95"/>
      <c r="NMY123" s="95"/>
      <c r="NMZ123" s="95"/>
      <c r="NNA123" s="95"/>
      <c r="NNB123" s="95"/>
      <c r="NNC123" s="95"/>
      <c r="NND123" s="95"/>
      <c r="NNE123" s="95"/>
      <c r="NNF123" s="95"/>
      <c r="NNG123" s="95"/>
      <c r="NNH123" s="95"/>
      <c r="NNI123" s="95"/>
      <c r="NNJ123" s="95"/>
      <c r="NNK123" s="95"/>
      <c r="NNL123" s="95"/>
      <c r="NNM123" s="95"/>
      <c r="NNN123" s="95"/>
      <c r="NNO123" s="95"/>
      <c r="NNP123" s="95"/>
      <c r="NNQ123" s="95"/>
      <c r="NNR123" s="95"/>
      <c r="NNS123" s="95"/>
      <c r="NNT123" s="95"/>
      <c r="NNU123" s="95"/>
      <c r="NNV123" s="95"/>
      <c r="NNW123" s="95"/>
      <c r="NNX123" s="95"/>
      <c r="NNY123" s="95"/>
      <c r="NNZ123" s="95"/>
      <c r="NOA123" s="95"/>
      <c r="NOB123" s="95"/>
      <c r="NOC123" s="95"/>
      <c r="NOD123" s="95"/>
      <c r="NOE123" s="95"/>
      <c r="NOF123" s="95"/>
      <c r="NOG123" s="95"/>
      <c r="NOH123" s="95"/>
      <c r="NOI123" s="95"/>
      <c r="NOJ123" s="95"/>
      <c r="NOK123" s="95"/>
      <c r="NOL123" s="95"/>
      <c r="NOM123" s="95"/>
      <c r="NON123" s="95"/>
      <c r="NOO123" s="95"/>
      <c r="NOP123" s="95"/>
      <c r="NOQ123" s="95"/>
      <c r="NOR123" s="95"/>
      <c r="NOS123" s="95"/>
      <c r="NOT123" s="95"/>
      <c r="NOU123" s="95"/>
      <c r="NOV123" s="95"/>
      <c r="NOW123" s="95"/>
      <c r="NOX123" s="95"/>
      <c r="NOY123" s="95"/>
      <c r="NOZ123" s="95"/>
      <c r="NPA123" s="95"/>
      <c r="NPB123" s="95"/>
      <c r="NPC123" s="95"/>
      <c r="NPD123" s="95"/>
      <c r="NPE123" s="95"/>
      <c r="NPF123" s="95"/>
      <c r="NPG123" s="95"/>
      <c r="NPH123" s="95"/>
      <c r="NPI123" s="95"/>
      <c r="NPJ123" s="95"/>
      <c r="NPK123" s="95"/>
      <c r="NPL123" s="95"/>
      <c r="NPM123" s="95"/>
      <c r="NPN123" s="95"/>
      <c r="NPO123" s="95"/>
      <c r="NPP123" s="95"/>
      <c r="NPQ123" s="95"/>
      <c r="NPR123" s="95"/>
      <c r="NPS123" s="95"/>
      <c r="NPT123" s="95"/>
      <c r="NPU123" s="95"/>
      <c r="NPV123" s="95"/>
      <c r="NPW123" s="95"/>
      <c r="NPX123" s="95"/>
      <c r="NPY123" s="95"/>
      <c r="NPZ123" s="95"/>
      <c r="NQA123" s="95"/>
      <c r="NQB123" s="95"/>
      <c r="NQC123" s="95"/>
      <c r="NQD123" s="95"/>
      <c r="NQE123" s="95"/>
      <c r="NQF123" s="95"/>
      <c r="NQG123" s="95"/>
      <c r="NQH123" s="95"/>
      <c r="NQI123" s="95"/>
      <c r="NQJ123" s="95"/>
      <c r="NQK123" s="95"/>
      <c r="NQL123" s="95"/>
      <c r="NQM123" s="95"/>
      <c r="NQN123" s="95"/>
      <c r="NQO123" s="95"/>
      <c r="NQP123" s="95"/>
      <c r="NQQ123" s="95"/>
      <c r="NQR123" s="95"/>
      <c r="NQS123" s="95"/>
      <c r="NQT123" s="95"/>
      <c r="NQU123" s="95"/>
      <c r="NQV123" s="95"/>
      <c r="NQW123" s="95"/>
      <c r="NQX123" s="95"/>
      <c r="NQY123" s="95"/>
      <c r="NQZ123" s="95"/>
      <c r="NRA123" s="95"/>
      <c r="NRB123" s="95"/>
      <c r="NRC123" s="95"/>
      <c r="NRD123" s="95"/>
      <c r="NRE123" s="95"/>
      <c r="NRF123" s="95"/>
      <c r="NRG123" s="95"/>
      <c r="NRH123" s="95"/>
      <c r="NRI123" s="95"/>
      <c r="NRJ123" s="95"/>
      <c r="NRK123" s="95"/>
      <c r="NRL123" s="95"/>
      <c r="NRM123" s="95"/>
      <c r="NRN123" s="95"/>
      <c r="NRO123" s="95"/>
      <c r="NRP123" s="95"/>
      <c r="NRQ123" s="95"/>
      <c r="NRR123" s="95"/>
      <c r="NRS123" s="95"/>
      <c r="NRT123" s="95"/>
      <c r="NRU123" s="95"/>
      <c r="NRV123" s="95"/>
      <c r="NRW123" s="95"/>
      <c r="NRX123" s="95"/>
      <c r="NRY123" s="95"/>
      <c r="NRZ123" s="95"/>
      <c r="NSA123" s="95"/>
      <c r="NSB123" s="95"/>
      <c r="NSC123" s="95"/>
      <c r="NSD123" s="95"/>
      <c r="NSE123" s="95"/>
      <c r="NSF123" s="95"/>
      <c r="NSG123" s="95"/>
      <c r="NSH123" s="95"/>
      <c r="NSI123" s="95"/>
      <c r="NSJ123" s="95"/>
      <c r="NSK123" s="95"/>
      <c r="NSL123" s="95"/>
      <c r="NSM123" s="95"/>
      <c r="NSN123" s="95"/>
      <c r="NSO123" s="95"/>
      <c r="NSP123" s="95"/>
      <c r="NSQ123" s="95"/>
      <c r="NSR123" s="95"/>
      <c r="NSS123" s="95"/>
      <c r="NST123" s="95"/>
      <c r="NSU123" s="95"/>
      <c r="NSV123" s="95"/>
      <c r="NSW123" s="95"/>
      <c r="NSX123" s="95"/>
      <c r="NSY123" s="95"/>
      <c r="NSZ123" s="95"/>
      <c r="NTA123" s="95"/>
      <c r="NTB123" s="95"/>
      <c r="NTC123" s="95"/>
      <c r="NTD123" s="95"/>
      <c r="NTE123" s="95"/>
      <c r="NTF123" s="95"/>
      <c r="NTG123" s="95"/>
      <c r="NTH123" s="95"/>
      <c r="NTI123" s="95"/>
      <c r="NTJ123" s="95"/>
      <c r="NTK123" s="95"/>
      <c r="NTL123" s="95"/>
      <c r="NTM123" s="95"/>
      <c r="NTN123" s="95"/>
      <c r="NTO123" s="95"/>
      <c r="NTP123" s="95"/>
      <c r="NTQ123" s="95"/>
      <c r="NTR123" s="95"/>
      <c r="NTS123" s="95"/>
      <c r="NTT123" s="95"/>
      <c r="NTU123" s="95"/>
      <c r="NTV123" s="95"/>
      <c r="NTW123" s="95"/>
      <c r="NTX123" s="95"/>
      <c r="NTY123" s="95"/>
      <c r="NTZ123" s="95"/>
      <c r="NUA123" s="95"/>
      <c r="NUB123" s="95"/>
      <c r="NUC123" s="95"/>
      <c r="NUD123" s="95"/>
      <c r="NUE123" s="95"/>
      <c r="NUF123" s="95"/>
      <c r="NUG123" s="95"/>
      <c r="NUH123" s="95"/>
      <c r="NUI123" s="95"/>
      <c r="NUJ123" s="95"/>
      <c r="NUK123" s="95"/>
      <c r="NUL123" s="95"/>
      <c r="NUM123" s="95"/>
      <c r="NUN123" s="95"/>
      <c r="NUO123" s="95"/>
      <c r="NUP123" s="95"/>
      <c r="NUQ123" s="95"/>
      <c r="NUR123" s="95"/>
      <c r="NUS123" s="95"/>
      <c r="NUT123" s="95"/>
      <c r="NUU123" s="95"/>
      <c r="NUV123" s="95"/>
      <c r="NUW123" s="95"/>
      <c r="NUX123" s="95"/>
      <c r="NUY123" s="95"/>
      <c r="NUZ123" s="95"/>
      <c r="NVA123" s="95"/>
      <c r="NVB123" s="95"/>
      <c r="NVC123" s="95"/>
      <c r="NVD123" s="95"/>
      <c r="NVE123" s="95"/>
      <c r="NVF123" s="95"/>
      <c r="NVG123" s="95"/>
      <c r="NVH123" s="95"/>
      <c r="NVI123" s="95"/>
      <c r="NVJ123" s="95"/>
      <c r="NVK123" s="95"/>
      <c r="NVL123" s="95"/>
      <c r="NVM123" s="95"/>
      <c r="NVN123" s="95"/>
      <c r="NVO123" s="95"/>
      <c r="NVP123" s="95"/>
      <c r="NVQ123" s="95"/>
      <c r="NVR123" s="95"/>
      <c r="NVS123" s="95"/>
      <c r="NVT123" s="95"/>
      <c r="NVU123" s="95"/>
      <c r="NVV123" s="95"/>
      <c r="NVW123" s="95"/>
      <c r="NVX123" s="95"/>
      <c r="NVY123" s="95"/>
      <c r="NVZ123" s="95"/>
      <c r="NWA123" s="95"/>
      <c r="NWB123" s="95"/>
      <c r="NWC123" s="95"/>
      <c r="NWD123" s="95"/>
      <c r="NWE123" s="95"/>
      <c r="NWF123" s="95"/>
      <c r="NWG123" s="95"/>
      <c r="NWH123" s="95"/>
      <c r="NWI123" s="95"/>
      <c r="NWJ123" s="95"/>
      <c r="NWK123" s="95"/>
      <c r="NWL123" s="95"/>
      <c r="NWM123" s="95"/>
      <c r="NWN123" s="95"/>
      <c r="NWO123" s="95"/>
      <c r="NWP123" s="95"/>
      <c r="NWQ123" s="95"/>
      <c r="NWR123" s="95"/>
      <c r="NWS123" s="95"/>
      <c r="NWT123" s="95"/>
      <c r="NWU123" s="95"/>
      <c r="NWV123" s="95"/>
      <c r="NWW123" s="95"/>
      <c r="NWX123" s="95"/>
      <c r="NWY123" s="95"/>
      <c r="NWZ123" s="95"/>
      <c r="NXA123" s="95"/>
      <c r="NXB123" s="95"/>
      <c r="NXC123" s="95"/>
      <c r="NXD123" s="95"/>
      <c r="NXE123" s="95"/>
      <c r="NXF123" s="95"/>
      <c r="NXG123" s="95"/>
      <c r="NXH123" s="95"/>
      <c r="NXI123" s="95"/>
      <c r="NXJ123" s="95"/>
      <c r="NXK123" s="95"/>
      <c r="NXL123" s="95"/>
      <c r="NXM123" s="95"/>
      <c r="NXN123" s="95"/>
      <c r="NXO123" s="95"/>
      <c r="NXP123" s="95"/>
      <c r="NXQ123" s="95"/>
      <c r="NXR123" s="95"/>
      <c r="NXS123" s="95"/>
      <c r="NXT123" s="95"/>
      <c r="NXU123" s="95"/>
      <c r="NXV123" s="95"/>
      <c r="NXW123" s="95"/>
      <c r="NXX123" s="95"/>
      <c r="NXY123" s="95"/>
      <c r="NXZ123" s="95"/>
      <c r="NYA123" s="95"/>
      <c r="NYB123" s="95"/>
      <c r="NYC123" s="95"/>
      <c r="NYD123" s="95"/>
      <c r="NYE123" s="95"/>
      <c r="NYF123" s="95"/>
      <c r="NYG123" s="95"/>
      <c r="NYH123" s="95"/>
      <c r="NYI123" s="95"/>
      <c r="NYJ123" s="95"/>
      <c r="NYK123" s="95"/>
      <c r="NYL123" s="95"/>
      <c r="NYM123" s="95"/>
      <c r="NYN123" s="95"/>
      <c r="NYO123" s="95"/>
      <c r="NYP123" s="95"/>
      <c r="NYQ123" s="95"/>
      <c r="NYR123" s="95"/>
      <c r="NYS123" s="95"/>
      <c r="NYT123" s="95"/>
      <c r="NYU123" s="95"/>
      <c r="NYV123" s="95"/>
      <c r="NYW123" s="95"/>
      <c r="NYX123" s="95"/>
      <c r="NYY123" s="95"/>
      <c r="NYZ123" s="95"/>
      <c r="NZA123" s="95"/>
      <c r="NZB123" s="95"/>
      <c r="NZC123" s="95"/>
      <c r="NZD123" s="95"/>
      <c r="NZE123" s="95"/>
      <c r="NZF123" s="95"/>
      <c r="NZG123" s="95"/>
      <c r="NZH123" s="95"/>
      <c r="NZI123" s="95"/>
      <c r="NZJ123" s="95"/>
      <c r="NZK123" s="95"/>
      <c r="NZL123" s="95"/>
      <c r="NZM123" s="95"/>
      <c r="NZN123" s="95"/>
      <c r="NZO123" s="95"/>
      <c r="NZP123" s="95"/>
      <c r="NZQ123" s="95"/>
      <c r="NZR123" s="95"/>
      <c r="NZS123" s="95"/>
      <c r="NZT123" s="95"/>
      <c r="NZU123" s="95"/>
      <c r="NZV123" s="95"/>
      <c r="NZW123" s="95"/>
      <c r="NZX123" s="95"/>
      <c r="NZY123" s="95"/>
      <c r="NZZ123" s="95"/>
      <c r="OAA123" s="95"/>
      <c r="OAB123" s="95"/>
      <c r="OAC123" s="95"/>
      <c r="OAD123" s="95"/>
      <c r="OAE123" s="95"/>
      <c r="OAF123" s="95"/>
      <c r="OAG123" s="95"/>
      <c r="OAH123" s="95"/>
      <c r="OAI123" s="95"/>
      <c r="OAJ123" s="95"/>
      <c r="OAK123" s="95"/>
      <c r="OAL123" s="95"/>
      <c r="OAM123" s="95"/>
      <c r="OAN123" s="95"/>
      <c r="OAO123" s="95"/>
      <c r="OAP123" s="95"/>
      <c r="OAQ123" s="95"/>
      <c r="OAR123" s="95"/>
      <c r="OAS123" s="95"/>
      <c r="OAT123" s="95"/>
      <c r="OAU123" s="95"/>
      <c r="OAV123" s="95"/>
      <c r="OAW123" s="95"/>
      <c r="OAX123" s="95"/>
      <c r="OAY123" s="95"/>
      <c r="OAZ123" s="95"/>
      <c r="OBA123" s="95"/>
      <c r="OBB123" s="95"/>
      <c r="OBC123" s="95"/>
      <c r="OBD123" s="95"/>
      <c r="OBE123" s="95"/>
      <c r="OBF123" s="95"/>
      <c r="OBG123" s="95"/>
      <c r="OBH123" s="95"/>
      <c r="OBI123" s="95"/>
      <c r="OBJ123" s="95"/>
      <c r="OBK123" s="95"/>
      <c r="OBL123" s="95"/>
      <c r="OBM123" s="95"/>
      <c r="OBN123" s="95"/>
      <c r="OBO123" s="95"/>
      <c r="OBP123" s="95"/>
      <c r="OBQ123" s="95"/>
      <c r="OBR123" s="95"/>
      <c r="OBS123" s="95"/>
      <c r="OBT123" s="95"/>
      <c r="OBU123" s="95"/>
      <c r="OBV123" s="95"/>
      <c r="OBW123" s="95"/>
      <c r="OBX123" s="95"/>
      <c r="OBY123" s="95"/>
      <c r="OBZ123" s="95"/>
      <c r="OCA123" s="95"/>
      <c r="OCB123" s="95"/>
      <c r="OCC123" s="95"/>
      <c r="OCD123" s="95"/>
      <c r="OCE123" s="95"/>
      <c r="OCF123" s="95"/>
      <c r="OCG123" s="95"/>
      <c r="OCH123" s="95"/>
      <c r="OCI123" s="95"/>
      <c r="OCJ123" s="95"/>
      <c r="OCK123" s="95"/>
      <c r="OCL123" s="95"/>
      <c r="OCM123" s="95"/>
      <c r="OCN123" s="95"/>
      <c r="OCO123" s="95"/>
      <c r="OCP123" s="95"/>
      <c r="OCQ123" s="95"/>
      <c r="OCR123" s="95"/>
      <c r="OCS123" s="95"/>
      <c r="OCT123" s="95"/>
      <c r="OCU123" s="95"/>
      <c r="OCV123" s="95"/>
      <c r="OCW123" s="95"/>
      <c r="OCX123" s="95"/>
      <c r="OCY123" s="95"/>
      <c r="OCZ123" s="95"/>
      <c r="ODA123" s="95"/>
      <c r="ODB123" s="95"/>
      <c r="ODC123" s="95"/>
      <c r="ODD123" s="95"/>
      <c r="ODE123" s="95"/>
      <c r="ODF123" s="95"/>
      <c r="ODG123" s="95"/>
      <c r="ODH123" s="95"/>
      <c r="ODI123" s="95"/>
      <c r="ODJ123" s="95"/>
      <c r="ODK123" s="95"/>
      <c r="ODL123" s="95"/>
      <c r="ODM123" s="95"/>
      <c r="ODN123" s="95"/>
      <c r="ODO123" s="95"/>
      <c r="ODP123" s="95"/>
      <c r="ODQ123" s="95"/>
      <c r="ODR123" s="95"/>
      <c r="ODS123" s="95"/>
      <c r="ODT123" s="95"/>
      <c r="ODU123" s="95"/>
      <c r="ODV123" s="95"/>
      <c r="ODW123" s="95"/>
      <c r="ODX123" s="95"/>
      <c r="ODY123" s="95"/>
      <c r="ODZ123" s="95"/>
      <c r="OEA123" s="95"/>
      <c r="OEB123" s="95"/>
      <c r="OEC123" s="95"/>
      <c r="OED123" s="95"/>
      <c r="OEE123" s="95"/>
      <c r="OEF123" s="95"/>
      <c r="OEG123" s="95"/>
      <c r="OEH123" s="95"/>
      <c r="OEI123" s="95"/>
      <c r="OEJ123" s="95"/>
      <c r="OEK123" s="95"/>
      <c r="OEL123" s="95"/>
      <c r="OEM123" s="95"/>
      <c r="OEN123" s="95"/>
      <c r="OEO123" s="95"/>
      <c r="OEP123" s="95"/>
      <c r="OEQ123" s="95"/>
      <c r="OER123" s="95"/>
      <c r="OES123" s="95"/>
      <c r="OET123" s="95"/>
      <c r="OEU123" s="95"/>
      <c r="OEV123" s="95"/>
      <c r="OEW123" s="95"/>
      <c r="OEX123" s="95"/>
      <c r="OEY123" s="95"/>
      <c r="OEZ123" s="95"/>
      <c r="OFA123" s="95"/>
      <c r="OFB123" s="95"/>
      <c r="OFC123" s="95"/>
      <c r="OFD123" s="95"/>
      <c r="OFE123" s="95"/>
      <c r="OFF123" s="95"/>
      <c r="OFG123" s="95"/>
      <c r="OFH123" s="95"/>
      <c r="OFI123" s="95"/>
      <c r="OFJ123" s="95"/>
      <c r="OFK123" s="95"/>
      <c r="OFL123" s="95"/>
      <c r="OFM123" s="95"/>
      <c r="OFN123" s="95"/>
      <c r="OFO123" s="95"/>
      <c r="OFP123" s="95"/>
      <c r="OFQ123" s="95"/>
      <c r="OFR123" s="95"/>
      <c r="OFS123" s="95"/>
      <c r="OFT123" s="95"/>
      <c r="OFU123" s="95"/>
      <c r="OFV123" s="95"/>
      <c r="OFW123" s="95"/>
      <c r="OFX123" s="95"/>
      <c r="OFY123" s="95"/>
      <c r="OFZ123" s="95"/>
      <c r="OGA123" s="95"/>
      <c r="OGB123" s="95"/>
      <c r="OGC123" s="95"/>
      <c r="OGD123" s="95"/>
      <c r="OGE123" s="95"/>
      <c r="OGF123" s="95"/>
      <c r="OGG123" s="95"/>
      <c r="OGH123" s="95"/>
      <c r="OGI123" s="95"/>
      <c r="OGJ123" s="95"/>
      <c r="OGK123" s="95"/>
      <c r="OGL123" s="95"/>
      <c r="OGM123" s="95"/>
      <c r="OGN123" s="95"/>
      <c r="OGO123" s="95"/>
      <c r="OGP123" s="95"/>
      <c r="OGQ123" s="95"/>
      <c r="OGR123" s="95"/>
      <c r="OGS123" s="95"/>
      <c r="OGT123" s="95"/>
      <c r="OGU123" s="95"/>
      <c r="OGV123" s="95"/>
      <c r="OGW123" s="95"/>
      <c r="OGX123" s="95"/>
      <c r="OGY123" s="95"/>
      <c r="OGZ123" s="95"/>
      <c r="OHA123" s="95"/>
      <c r="OHB123" s="95"/>
      <c r="OHC123" s="95"/>
      <c r="OHD123" s="95"/>
      <c r="OHE123" s="95"/>
      <c r="OHF123" s="95"/>
      <c r="OHG123" s="95"/>
      <c r="OHH123" s="95"/>
      <c r="OHI123" s="95"/>
      <c r="OHJ123" s="95"/>
      <c r="OHK123" s="95"/>
      <c r="OHL123" s="95"/>
      <c r="OHM123" s="95"/>
      <c r="OHN123" s="95"/>
      <c r="OHO123" s="95"/>
      <c r="OHP123" s="95"/>
      <c r="OHQ123" s="95"/>
      <c r="OHR123" s="95"/>
      <c r="OHS123" s="95"/>
      <c r="OHT123" s="95"/>
      <c r="OHU123" s="95"/>
      <c r="OHV123" s="95"/>
      <c r="OHW123" s="95"/>
      <c r="OHX123" s="95"/>
      <c r="OHY123" s="95"/>
      <c r="OHZ123" s="95"/>
      <c r="OIA123" s="95"/>
      <c r="OIB123" s="95"/>
      <c r="OIC123" s="95"/>
      <c r="OID123" s="95"/>
      <c r="OIE123" s="95"/>
      <c r="OIF123" s="95"/>
      <c r="OIG123" s="95"/>
      <c r="OIH123" s="95"/>
      <c r="OII123" s="95"/>
      <c r="OIJ123" s="95"/>
      <c r="OIK123" s="95"/>
      <c r="OIL123" s="95"/>
      <c r="OIM123" s="95"/>
      <c r="OIN123" s="95"/>
      <c r="OIO123" s="95"/>
      <c r="OIP123" s="95"/>
      <c r="OIQ123" s="95"/>
      <c r="OIR123" s="95"/>
      <c r="OIS123" s="95"/>
      <c r="OIT123" s="95"/>
      <c r="OIU123" s="95"/>
      <c r="OIV123" s="95"/>
      <c r="OIW123" s="95"/>
      <c r="OIX123" s="95"/>
      <c r="OIY123" s="95"/>
      <c r="OIZ123" s="95"/>
      <c r="OJA123" s="95"/>
      <c r="OJB123" s="95"/>
      <c r="OJC123" s="95"/>
      <c r="OJD123" s="95"/>
      <c r="OJE123" s="95"/>
      <c r="OJF123" s="95"/>
      <c r="OJG123" s="95"/>
      <c r="OJH123" s="95"/>
      <c r="OJI123" s="95"/>
      <c r="OJJ123" s="95"/>
      <c r="OJK123" s="95"/>
      <c r="OJL123" s="95"/>
      <c r="OJM123" s="95"/>
      <c r="OJN123" s="95"/>
      <c r="OJO123" s="95"/>
      <c r="OJP123" s="95"/>
      <c r="OJQ123" s="95"/>
      <c r="OJR123" s="95"/>
      <c r="OJS123" s="95"/>
      <c r="OJT123" s="95"/>
      <c r="OJU123" s="95"/>
      <c r="OJV123" s="95"/>
      <c r="OJW123" s="95"/>
      <c r="OJX123" s="95"/>
      <c r="OJY123" s="95"/>
      <c r="OJZ123" s="95"/>
      <c r="OKA123" s="95"/>
      <c r="OKB123" s="95"/>
      <c r="OKC123" s="95"/>
      <c r="OKD123" s="95"/>
      <c r="OKE123" s="95"/>
      <c r="OKF123" s="95"/>
      <c r="OKG123" s="95"/>
      <c r="OKH123" s="95"/>
      <c r="OKI123" s="95"/>
      <c r="OKJ123" s="95"/>
      <c r="OKK123" s="95"/>
      <c r="OKL123" s="95"/>
      <c r="OKM123" s="95"/>
      <c r="OKN123" s="95"/>
      <c r="OKO123" s="95"/>
      <c r="OKP123" s="95"/>
      <c r="OKQ123" s="95"/>
      <c r="OKR123" s="95"/>
      <c r="OKS123" s="95"/>
      <c r="OKT123" s="95"/>
      <c r="OKU123" s="95"/>
      <c r="OKV123" s="95"/>
      <c r="OKW123" s="95"/>
      <c r="OKX123" s="95"/>
      <c r="OKY123" s="95"/>
      <c r="OKZ123" s="95"/>
      <c r="OLA123" s="95"/>
      <c r="OLB123" s="95"/>
      <c r="OLC123" s="95"/>
      <c r="OLD123" s="95"/>
      <c r="OLE123" s="95"/>
      <c r="OLF123" s="95"/>
      <c r="OLG123" s="95"/>
      <c r="OLH123" s="95"/>
      <c r="OLI123" s="95"/>
      <c r="OLJ123" s="95"/>
      <c r="OLK123" s="95"/>
      <c r="OLL123" s="95"/>
      <c r="OLM123" s="95"/>
      <c r="OLN123" s="95"/>
      <c r="OLO123" s="95"/>
      <c r="OLP123" s="95"/>
      <c r="OLQ123" s="95"/>
      <c r="OLR123" s="95"/>
      <c r="OLS123" s="95"/>
      <c r="OLT123" s="95"/>
      <c r="OLU123" s="95"/>
      <c r="OLV123" s="95"/>
      <c r="OLW123" s="95"/>
      <c r="OLX123" s="95"/>
      <c r="OLY123" s="95"/>
      <c r="OLZ123" s="95"/>
      <c r="OMA123" s="95"/>
      <c r="OMB123" s="95"/>
      <c r="OMC123" s="95"/>
      <c r="OMD123" s="95"/>
      <c r="OME123" s="95"/>
      <c r="OMF123" s="95"/>
      <c r="OMG123" s="95"/>
      <c r="OMH123" s="95"/>
      <c r="OMI123" s="95"/>
      <c r="OMJ123" s="95"/>
      <c r="OMK123" s="95"/>
      <c r="OML123" s="95"/>
      <c r="OMM123" s="95"/>
      <c r="OMN123" s="95"/>
      <c r="OMO123" s="95"/>
      <c r="OMP123" s="95"/>
      <c r="OMQ123" s="95"/>
      <c r="OMR123" s="95"/>
      <c r="OMS123" s="95"/>
      <c r="OMT123" s="95"/>
      <c r="OMU123" s="95"/>
      <c r="OMV123" s="95"/>
      <c r="OMW123" s="95"/>
      <c r="OMX123" s="95"/>
      <c r="OMY123" s="95"/>
      <c r="OMZ123" s="95"/>
      <c r="ONA123" s="95"/>
      <c r="ONB123" s="95"/>
      <c r="ONC123" s="95"/>
      <c r="OND123" s="95"/>
      <c r="ONE123" s="95"/>
      <c r="ONF123" s="95"/>
      <c r="ONG123" s="95"/>
      <c r="ONH123" s="95"/>
      <c r="ONI123" s="95"/>
      <c r="ONJ123" s="95"/>
      <c r="ONK123" s="95"/>
      <c r="ONL123" s="95"/>
      <c r="ONM123" s="95"/>
      <c r="ONN123" s="95"/>
      <c r="ONO123" s="95"/>
      <c r="ONP123" s="95"/>
      <c r="ONQ123" s="95"/>
      <c r="ONR123" s="95"/>
      <c r="ONS123" s="95"/>
      <c r="ONT123" s="95"/>
      <c r="ONU123" s="95"/>
      <c r="ONV123" s="95"/>
      <c r="ONW123" s="95"/>
      <c r="ONX123" s="95"/>
      <c r="ONY123" s="95"/>
      <c r="ONZ123" s="95"/>
      <c r="OOA123" s="95"/>
      <c r="OOB123" s="95"/>
      <c r="OOC123" s="95"/>
      <c r="OOD123" s="95"/>
      <c r="OOE123" s="95"/>
      <c r="OOF123" s="95"/>
      <c r="OOG123" s="95"/>
      <c r="OOH123" s="95"/>
      <c r="OOI123" s="95"/>
      <c r="OOJ123" s="95"/>
      <c r="OOK123" s="95"/>
      <c r="OOL123" s="95"/>
      <c r="OOM123" s="95"/>
      <c r="OON123" s="95"/>
      <c r="OOO123" s="95"/>
      <c r="OOP123" s="95"/>
      <c r="OOQ123" s="95"/>
      <c r="OOR123" s="95"/>
      <c r="OOS123" s="95"/>
      <c r="OOT123" s="95"/>
      <c r="OOU123" s="95"/>
      <c r="OOV123" s="95"/>
      <c r="OOW123" s="95"/>
      <c r="OOX123" s="95"/>
      <c r="OOY123" s="95"/>
      <c r="OOZ123" s="95"/>
      <c r="OPA123" s="95"/>
      <c r="OPB123" s="95"/>
      <c r="OPC123" s="95"/>
      <c r="OPD123" s="95"/>
      <c r="OPE123" s="95"/>
      <c r="OPF123" s="95"/>
      <c r="OPG123" s="95"/>
      <c r="OPH123" s="95"/>
      <c r="OPI123" s="95"/>
      <c r="OPJ123" s="95"/>
      <c r="OPK123" s="95"/>
      <c r="OPL123" s="95"/>
      <c r="OPM123" s="95"/>
      <c r="OPN123" s="95"/>
      <c r="OPO123" s="95"/>
      <c r="OPP123" s="95"/>
      <c r="OPQ123" s="95"/>
      <c r="OPR123" s="95"/>
      <c r="OPS123" s="95"/>
      <c r="OPT123" s="95"/>
      <c r="OPU123" s="95"/>
      <c r="OPV123" s="95"/>
      <c r="OPW123" s="95"/>
      <c r="OPX123" s="95"/>
      <c r="OPY123" s="95"/>
      <c r="OPZ123" s="95"/>
      <c r="OQA123" s="95"/>
      <c r="OQB123" s="95"/>
      <c r="OQC123" s="95"/>
      <c r="OQD123" s="95"/>
      <c r="OQE123" s="95"/>
      <c r="OQF123" s="95"/>
      <c r="OQG123" s="95"/>
      <c r="OQH123" s="95"/>
      <c r="OQI123" s="95"/>
      <c r="OQJ123" s="95"/>
      <c r="OQK123" s="95"/>
      <c r="OQL123" s="95"/>
      <c r="OQM123" s="95"/>
      <c r="OQN123" s="95"/>
      <c r="OQO123" s="95"/>
      <c r="OQP123" s="95"/>
      <c r="OQQ123" s="95"/>
      <c r="OQR123" s="95"/>
      <c r="OQS123" s="95"/>
      <c r="OQT123" s="95"/>
      <c r="OQU123" s="95"/>
      <c r="OQV123" s="95"/>
      <c r="OQW123" s="95"/>
      <c r="OQX123" s="95"/>
      <c r="OQY123" s="95"/>
      <c r="OQZ123" s="95"/>
      <c r="ORA123" s="95"/>
      <c r="ORB123" s="95"/>
      <c r="ORC123" s="95"/>
      <c r="ORD123" s="95"/>
      <c r="ORE123" s="95"/>
      <c r="ORF123" s="95"/>
      <c r="ORG123" s="95"/>
      <c r="ORH123" s="95"/>
      <c r="ORI123" s="95"/>
      <c r="ORJ123" s="95"/>
      <c r="ORK123" s="95"/>
      <c r="ORL123" s="95"/>
      <c r="ORM123" s="95"/>
      <c r="ORN123" s="95"/>
      <c r="ORO123" s="95"/>
      <c r="ORP123" s="95"/>
      <c r="ORQ123" s="95"/>
      <c r="ORR123" s="95"/>
      <c r="ORS123" s="95"/>
      <c r="ORT123" s="95"/>
      <c r="ORU123" s="95"/>
      <c r="ORV123" s="95"/>
      <c r="ORW123" s="95"/>
      <c r="ORX123" s="95"/>
      <c r="ORY123" s="95"/>
      <c r="ORZ123" s="95"/>
      <c r="OSA123" s="95"/>
      <c r="OSB123" s="95"/>
      <c r="OSC123" s="95"/>
      <c r="OSD123" s="95"/>
      <c r="OSE123" s="95"/>
      <c r="OSF123" s="95"/>
      <c r="OSG123" s="95"/>
      <c r="OSH123" s="95"/>
      <c r="OSI123" s="95"/>
      <c r="OSJ123" s="95"/>
      <c r="OSK123" s="95"/>
      <c r="OSL123" s="95"/>
      <c r="OSM123" s="95"/>
      <c r="OSN123" s="95"/>
      <c r="OSO123" s="95"/>
      <c r="OSP123" s="95"/>
      <c r="OSQ123" s="95"/>
      <c r="OSR123" s="95"/>
      <c r="OSS123" s="95"/>
      <c r="OST123" s="95"/>
      <c r="OSU123" s="95"/>
      <c r="OSV123" s="95"/>
      <c r="OSW123" s="95"/>
      <c r="OSX123" s="95"/>
      <c r="OSY123" s="95"/>
      <c r="OSZ123" s="95"/>
      <c r="OTA123" s="95"/>
      <c r="OTB123" s="95"/>
      <c r="OTC123" s="95"/>
      <c r="OTD123" s="95"/>
      <c r="OTE123" s="95"/>
      <c r="OTF123" s="95"/>
      <c r="OTG123" s="95"/>
      <c r="OTH123" s="95"/>
      <c r="OTI123" s="95"/>
      <c r="OTJ123" s="95"/>
      <c r="OTK123" s="95"/>
      <c r="OTL123" s="95"/>
      <c r="OTM123" s="95"/>
      <c r="OTN123" s="95"/>
      <c r="OTO123" s="95"/>
      <c r="OTP123" s="95"/>
      <c r="OTQ123" s="95"/>
      <c r="OTR123" s="95"/>
      <c r="OTS123" s="95"/>
      <c r="OTT123" s="95"/>
      <c r="OTU123" s="95"/>
      <c r="OTV123" s="95"/>
      <c r="OTW123" s="95"/>
      <c r="OTX123" s="95"/>
      <c r="OTY123" s="95"/>
      <c r="OTZ123" s="95"/>
      <c r="OUA123" s="95"/>
      <c r="OUB123" s="95"/>
      <c r="OUC123" s="95"/>
      <c r="OUD123" s="95"/>
      <c r="OUE123" s="95"/>
      <c r="OUF123" s="95"/>
      <c r="OUG123" s="95"/>
      <c r="OUH123" s="95"/>
      <c r="OUI123" s="95"/>
      <c r="OUJ123" s="95"/>
      <c r="OUK123" s="95"/>
      <c r="OUL123" s="95"/>
      <c r="OUM123" s="95"/>
      <c r="OUN123" s="95"/>
      <c r="OUO123" s="95"/>
      <c r="OUP123" s="95"/>
      <c r="OUQ123" s="95"/>
      <c r="OUR123" s="95"/>
      <c r="OUS123" s="95"/>
      <c r="OUT123" s="95"/>
      <c r="OUU123" s="95"/>
      <c r="OUV123" s="95"/>
      <c r="OUW123" s="95"/>
      <c r="OUX123" s="95"/>
      <c r="OUY123" s="95"/>
      <c r="OUZ123" s="95"/>
      <c r="OVA123" s="95"/>
      <c r="OVB123" s="95"/>
      <c r="OVC123" s="95"/>
      <c r="OVD123" s="95"/>
      <c r="OVE123" s="95"/>
      <c r="OVF123" s="95"/>
      <c r="OVG123" s="95"/>
      <c r="OVH123" s="95"/>
      <c r="OVI123" s="95"/>
      <c r="OVJ123" s="95"/>
      <c r="OVK123" s="95"/>
      <c r="OVL123" s="95"/>
      <c r="OVM123" s="95"/>
      <c r="OVN123" s="95"/>
      <c r="OVO123" s="95"/>
      <c r="OVP123" s="95"/>
      <c r="OVQ123" s="95"/>
      <c r="OVR123" s="95"/>
      <c r="OVS123" s="95"/>
      <c r="OVT123" s="95"/>
      <c r="OVU123" s="95"/>
      <c r="OVV123" s="95"/>
      <c r="OVW123" s="95"/>
      <c r="OVX123" s="95"/>
      <c r="OVY123" s="95"/>
      <c r="OVZ123" s="95"/>
      <c r="OWA123" s="95"/>
      <c r="OWB123" s="95"/>
      <c r="OWC123" s="95"/>
      <c r="OWD123" s="95"/>
      <c r="OWE123" s="95"/>
      <c r="OWF123" s="95"/>
      <c r="OWG123" s="95"/>
      <c r="OWH123" s="95"/>
      <c r="OWI123" s="95"/>
      <c r="OWJ123" s="95"/>
      <c r="OWK123" s="95"/>
      <c r="OWL123" s="95"/>
      <c r="OWM123" s="95"/>
      <c r="OWN123" s="95"/>
      <c r="OWO123" s="95"/>
      <c r="OWP123" s="95"/>
      <c r="OWQ123" s="95"/>
      <c r="OWR123" s="95"/>
      <c r="OWS123" s="95"/>
      <c r="OWT123" s="95"/>
      <c r="OWU123" s="95"/>
      <c r="OWV123" s="95"/>
      <c r="OWW123" s="95"/>
      <c r="OWX123" s="95"/>
      <c r="OWY123" s="95"/>
      <c r="OWZ123" s="95"/>
      <c r="OXA123" s="95"/>
      <c r="OXB123" s="95"/>
      <c r="OXC123" s="95"/>
      <c r="OXD123" s="95"/>
      <c r="OXE123" s="95"/>
      <c r="OXF123" s="95"/>
      <c r="OXG123" s="95"/>
      <c r="OXH123" s="95"/>
      <c r="OXI123" s="95"/>
      <c r="OXJ123" s="95"/>
      <c r="OXK123" s="95"/>
      <c r="OXL123" s="95"/>
      <c r="OXM123" s="95"/>
      <c r="OXN123" s="95"/>
      <c r="OXO123" s="95"/>
      <c r="OXP123" s="95"/>
      <c r="OXQ123" s="95"/>
      <c r="OXR123" s="95"/>
      <c r="OXS123" s="95"/>
      <c r="OXT123" s="95"/>
      <c r="OXU123" s="95"/>
      <c r="OXV123" s="95"/>
      <c r="OXW123" s="95"/>
      <c r="OXX123" s="95"/>
      <c r="OXY123" s="95"/>
      <c r="OXZ123" s="95"/>
      <c r="OYA123" s="95"/>
      <c r="OYB123" s="95"/>
      <c r="OYC123" s="95"/>
      <c r="OYD123" s="95"/>
      <c r="OYE123" s="95"/>
      <c r="OYF123" s="95"/>
      <c r="OYG123" s="95"/>
      <c r="OYH123" s="95"/>
      <c r="OYI123" s="95"/>
      <c r="OYJ123" s="95"/>
      <c r="OYK123" s="95"/>
      <c r="OYL123" s="95"/>
      <c r="OYM123" s="95"/>
      <c r="OYN123" s="95"/>
      <c r="OYO123" s="95"/>
      <c r="OYP123" s="95"/>
      <c r="OYQ123" s="95"/>
      <c r="OYR123" s="95"/>
      <c r="OYS123" s="95"/>
      <c r="OYT123" s="95"/>
      <c r="OYU123" s="95"/>
      <c r="OYV123" s="95"/>
      <c r="OYW123" s="95"/>
      <c r="OYX123" s="95"/>
      <c r="OYY123" s="95"/>
      <c r="OYZ123" s="95"/>
      <c r="OZA123" s="95"/>
      <c r="OZB123" s="95"/>
      <c r="OZC123" s="95"/>
      <c r="OZD123" s="95"/>
      <c r="OZE123" s="95"/>
      <c r="OZF123" s="95"/>
      <c r="OZG123" s="95"/>
      <c r="OZH123" s="95"/>
      <c r="OZI123" s="95"/>
      <c r="OZJ123" s="95"/>
      <c r="OZK123" s="95"/>
      <c r="OZL123" s="95"/>
      <c r="OZM123" s="95"/>
      <c r="OZN123" s="95"/>
      <c r="OZO123" s="95"/>
      <c r="OZP123" s="95"/>
      <c r="OZQ123" s="95"/>
      <c r="OZR123" s="95"/>
      <c r="OZS123" s="95"/>
      <c r="OZT123" s="95"/>
      <c r="OZU123" s="95"/>
      <c r="OZV123" s="95"/>
      <c r="OZW123" s="95"/>
      <c r="OZX123" s="95"/>
      <c r="OZY123" s="95"/>
      <c r="OZZ123" s="95"/>
      <c r="PAA123" s="95"/>
      <c r="PAB123" s="95"/>
      <c r="PAC123" s="95"/>
      <c r="PAD123" s="95"/>
      <c r="PAE123" s="95"/>
      <c r="PAF123" s="95"/>
      <c r="PAG123" s="95"/>
      <c r="PAH123" s="95"/>
      <c r="PAI123" s="95"/>
      <c r="PAJ123" s="95"/>
      <c r="PAK123" s="95"/>
      <c r="PAL123" s="95"/>
      <c r="PAM123" s="95"/>
      <c r="PAN123" s="95"/>
      <c r="PAO123" s="95"/>
      <c r="PAP123" s="95"/>
      <c r="PAQ123" s="95"/>
      <c r="PAR123" s="95"/>
      <c r="PAS123" s="95"/>
      <c r="PAT123" s="95"/>
      <c r="PAU123" s="95"/>
      <c r="PAV123" s="95"/>
      <c r="PAW123" s="95"/>
      <c r="PAX123" s="95"/>
      <c r="PAY123" s="95"/>
      <c r="PAZ123" s="95"/>
      <c r="PBA123" s="95"/>
      <c r="PBB123" s="95"/>
      <c r="PBC123" s="95"/>
      <c r="PBD123" s="95"/>
      <c r="PBE123" s="95"/>
      <c r="PBF123" s="95"/>
      <c r="PBG123" s="95"/>
      <c r="PBH123" s="95"/>
      <c r="PBI123" s="95"/>
      <c r="PBJ123" s="95"/>
      <c r="PBK123" s="95"/>
      <c r="PBL123" s="95"/>
      <c r="PBM123" s="95"/>
      <c r="PBN123" s="95"/>
      <c r="PBO123" s="95"/>
      <c r="PBP123" s="95"/>
      <c r="PBQ123" s="95"/>
      <c r="PBR123" s="95"/>
      <c r="PBS123" s="95"/>
      <c r="PBT123" s="95"/>
      <c r="PBU123" s="95"/>
      <c r="PBV123" s="95"/>
      <c r="PBW123" s="95"/>
      <c r="PBX123" s="95"/>
      <c r="PBY123" s="95"/>
      <c r="PBZ123" s="95"/>
      <c r="PCA123" s="95"/>
      <c r="PCB123" s="95"/>
      <c r="PCC123" s="95"/>
      <c r="PCD123" s="95"/>
      <c r="PCE123" s="95"/>
      <c r="PCF123" s="95"/>
      <c r="PCG123" s="95"/>
      <c r="PCH123" s="95"/>
      <c r="PCI123" s="95"/>
      <c r="PCJ123" s="95"/>
      <c r="PCK123" s="95"/>
      <c r="PCL123" s="95"/>
      <c r="PCM123" s="95"/>
      <c r="PCN123" s="95"/>
      <c r="PCO123" s="95"/>
      <c r="PCP123" s="95"/>
      <c r="PCQ123" s="95"/>
      <c r="PCR123" s="95"/>
      <c r="PCS123" s="95"/>
      <c r="PCT123" s="95"/>
      <c r="PCU123" s="95"/>
      <c r="PCV123" s="95"/>
      <c r="PCW123" s="95"/>
      <c r="PCX123" s="95"/>
      <c r="PCY123" s="95"/>
      <c r="PCZ123" s="95"/>
      <c r="PDA123" s="95"/>
      <c r="PDB123" s="95"/>
      <c r="PDC123" s="95"/>
      <c r="PDD123" s="95"/>
      <c r="PDE123" s="95"/>
      <c r="PDF123" s="95"/>
      <c r="PDG123" s="95"/>
      <c r="PDH123" s="95"/>
      <c r="PDI123" s="95"/>
      <c r="PDJ123" s="95"/>
      <c r="PDK123" s="95"/>
      <c r="PDL123" s="95"/>
      <c r="PDM123" s="95"/>
      <c r="PDN123" s="95"/>
      <c r="PDO123" s="95"/>
      <c r="PDP123" s="95"/>
      <c r="PDQ123" s="95"/>
      <c r="PDR123" s="95"/>
      <c r="PDS123" s="95"/>
      <c r="PDT123" s="95"/>
      <c r="PDU123" s="95"/>
      <c r="PDV123" s="95"/>
      <c r="PDW123" s="95"/>
      <c r="PDX123" s="95"/>
      <c r="PDY123" s="95"/>
      <c r="PDZ123" s="95"/>
      <c r="PEA123" s="95"/>
      <c r="PEB123" s="95"/>
      <c r="PEC123" s="95"/>
      <c r="PED123" s="95"/>
      <c r="PEE123" s="95"/>
      <c r="PEF123" s="95"/>
      <c r="PEG123" s="95"/>
      <c r="PEH123" s="95"/>
      <c r="PEI123" s="95"/>
      <c r="PEJ123" s="95"/>
      <c r="PEK123" s="95"/>
      <c r="PEL123" s="95"/>
      <c r="PEM123" s="95"/>
      <c r="PEN123" s="95"/>
      <c r="PEO123" s="95"/>
      <c r="PEP123" s="95"/>
      <c r="PEQ123" s="95"/>
      <c r="PER123" s="95"/>
      <c r="PES123" s="95"/>
      <c r="PET123" s="95"/>
      <c r="PEU123" s="95"/>
      <c r="PEV123" s="95"/>
      <c r="PEW123" s="95"/>
      <c r="PEX123" s="95"/>
      <c r="PEY123" s="95"/>
      <c r="PEZ123" s="95"/>
      <c r="PFA123" s="95"/>
      <c r="PFB123" s="95"/>
      <c r="PFC123" s="95"/>
      <c r="PFD123" s="95"/>
      <c r="PFE123" s="95"/>
      <c r="PFF123" s="95"/>
      <c r="PFG123" s="95"/>
      <c r="PFH123" s="95"/>
      <c r="PFI123" s="95"/>
      <c r="PFJ123" s="95"/>
      <c r="PFK123" s="95"/>
      <c r="PFL123" s="95"/>
      <c r="PFM123" s="95"/>
      <c r="PFN123" s="95"/>
      <c r="PFO123" s="95"/>
      <c r="PFP123" s="95"/>
      <c r="PFQ123" s="95"/>
      <c r="PFR123" s="95"/>
      <c r="PFS123" s="95"/>
      <c r="PFT123" s="95"/>
      <c r="PFU123" s="95"/>
      <c r="PFV123" s="95"/>
      <c r="PFW123" s="95"/>
      <c r="PFX123" s="95"/>
      <c r="PFY123" s="95"/>
      <c r="PFZ123" s="95"/>
      <c r="PGA123" s="95"/>
      <c r="PGB123" s="95"/>
      <c r="PGC123" s="95"/>
      <c r="PGD123" s="95"/>
      <c r="PGE123" s="95"/>
      <c r="PGF123" s="95"/>
      <c r="PGG123" s="95"/>
      <c r="PGH123" s="95"/>
      <c r="PGI123" s="95"/>
      <c r="PGJ123" s="95"/>
      <c r="PGK123" s="95"/>
      <c r="PGL123" s="95"/>
      <c r="PGM123" s="95"/>
      <c r="PGN123" s="95"/>
      <c r="PGO123" s="95"/>
      <c r="PGP123" s="95"/>
      <c r="PGQ123" s="95"/>
      <c r="PGR123" s="95"/>
      <c r="PGS123" s="95"/>
      <c r="PGT123" s="95"/>
      <c r="PGU123" s="95"/>
      <c r="PGV123" s="95"/>
      <c r="PGW123" s="95"/>
      <c r="PGX123" s="95"/>
      <c r="PGY123" s="95"/>
      <c r="PGZ123" s="95"/>
      <c r="PHA123" s="95"/>
      <c r="PHB123" s="95"/>
      <c r="PHC123" s="95"/>
      <c r="PHD123" s="95"/>
      <c r="PHE123" s="95"/>
      <c r="PHF123" s="95"/>
      <c r="PHG123" s="95"/>
      <c r="PHH123" s="95"/>
      <c r="PHI123" s="95"/>
      <c r="PHJ123" s="95"/>
      <c r="PHK123" s="95"/>
      <c r="PHL123" s="95"/>
      <c r="PHM123" s="95"/>
      <c r="PHN123" s="95"/>
      <c r="PHO123" s="95"/>
      <c r="PHP123" s="95"/>
      <c r="PHQ123" s="95"/>
      <c r="PHR123" s="95"/>
      <c r="PHS123" s="95"/>
      <c r="PHT123" s="95"/>
      <c r="PHU123" s="95"/>
      <c r="PHV123" s="95"/>
      <c r="PHW123" s="95"/>
      <c r="PHX123" s="95"/>
      <c r="PHY123" s="95"/>
      <c r="PHZ123" s="95"/>
      <c r="PIA123" s="95"/>
      <c r="PIB123" s="95"/>
      <c r="PIC123" s="95"/>
      <c r="PID123" s="95"/>
      <c r="PIE123" s="95"/>
      <c r="PIF123" s="95"/>
      <c r="PIG123" s="95"/>
      <c r="PIH123" s="95"/>
      <c r="PII123" s="95"/>
      <c r="PIJ123" s="95"/>
      <c r="PIK123" s="95"/>
      <c r="PIL123" s="95"/>
      <c r="PIM123" s="95"/>
      <c r="PIN123" s="95"/>
      <c r="PIO123" s="95"/>
      <c r="PIP123" s="95"/>
      <c r="PIQ123" s="95"/>
      <c r="PIR123" s="95"/>
      <c r="PIS123" s="95"/>
      <c r="PIT123" s="95"/>
      <c r="PIU123" s="95"/>
      <c r="PIV123" s="95"/>
      <c r="PIW123" s="95"/>
      <c r="PIX123" s="95"/>
      <c r="PIY123" s="95"/>
      <c r="PIZ123" s="95"/>
      <c r="PJA123" s="95"/>
      <c r="PJB123" s="95"/>
      <c r="PJC123" s="95"/>
      <c r="PJD123" s="95"/>
      <c r="PJE123" s="95"/>
      <c r="PJF123" s="95"/>
      <c r="PJG123" s="95"/>
      <c r="PJH123" s="95"/>
      <c r="PJI123" s="95"/>
      <c r="PJJ123" s="95"/>
      <c r="PJK123" s="95"/>
      <c r="PJL123" s="95"/>
      <c r="PJM123" s="95"/>
      <c r="PJN123" s="95"/>
      <c r="PJO123" s="95"/>
      <c r="PJP123" s="95"/>
      <c r="PJQ123" s="95"/>
      <c r="PJR123" s="95"/>
      <c r="PJS123" s="95"/>
      <c r="PJT123" s="95"/>
      <c r="PJU123" s="95"/>
      <c r="PJV123" s="95"/>
      <c r="PJW123" s="95"/>
      <c r="PJX123" s="95"/>
      <c r="PJY123" s="95"/>
      <c r="PJZ123" s="95"/>
      <c r="PKA123" s="95"/>
      <c r="PKB123" s="95"/>
      <c r="PKC123" s="95"/>
      <c r="PKD123" s="95"/>
      <c r="PKE123" s="95"/>
      <c r="PKF123" s="95"/>
      <c r="PKG123" s="95"/>
      <c r="PKH123" s="95"/>
      <c r="PKI123" s="95"/>
      <c r="PKJ123" s="95"/>
      <c r="PKK123" s="95"/>
      <c r="PKL123" s="95"/>
      <c r="PKM123" s="95"/>
      <c r="PKN123" s="95"/>
      <c r="PKO123" s="95"/>
      <c r="PKP123" s="95"/>
      <c r="PKQ123" s="95"/>
      <c r="PKR123" s="95"/>
      <c r="PKS123" s="95"/>
      <c r="PKT123" s="95"/>
      <c r="PKU123" s="95"/>
      <c r="PKV123" s="95"/>
      <c r="PKW123" s="95"/>
      <c r="PKX123" s="95"/>
      <c r="PKY123" s="95"/>
      <c r="PKZ123" s="95"/>
      <c r="PLA123" s="95"/>
      <c r="PLB123" s="95"/>
      <c r="PLC123" s="95"/>
      <c r="PLD123" s="95"/>
      <c r="PLE123" s="95"/>
      <c r="PLF123" s="95"/>
      <c r="PLG123" s="95"/>
      <c r="PLH123" s="95"/>
      <c r="PLI123" s="95"/>
      <c r="PLJ123" s="95"/>
      <c r="PLK123" s="95"/>
      <c r="PLL123" s="95"/>
      <c r="PLM123" s="95"/>
      <c r="PLN123" s="95"/>
      <c r="PLO123" s="95"/>
      <c r="PLP123" s="95"/>
      <c r="PLQ123" s="95"/>
      <c r="PLR123" s="95"/>
      <c r="PLS123" s="95"/>
      <c r="PLT123" s="95"/>
      <c r="PLU123" s="95"/>
      <c r="PLV123" s="95"/>
      <c r="PLW123" s="95"/>
      <c r="PLX123" s="95"/>
      <c r="PLY123" s="95"/>
      <c r="PLZ123" s="95"/>
      <c r="PMA123" s="95"/>
      <c r="PMB123" s="95"/>
      <c r="PMC123" s="95"/>
      <c r="PMD123" s="95"/>
      <c r="PME123" s="95"/>
      <c r="PMF123" s="95"/>
      <c r="PMG123" s="95"/>
      <c r="PMH123" s="95"/>
      <c r="PMI123" s="95"/>
      <c r="PMJ123" s="95"/>
      <c r="PMK123" s="95"/>
      <c r="PML123" s="95"/>
      <c r="PMM123" s="95"/>
      <c r="PMN123" s="95"/>
      <c r="PMO123" s="95"/>
      <c r="PMP123" s="95"/>
      <c r="PMQ123" s="95"/>
      <c r="PMR123" s="95"/>
      <c r="PMS123" s="95"/>
      <c r="PMT123" s="95"/>
      <c r="PMU123" s="95"/>
      <c r="PMV123" s="95"/>
      <c r="PMW123" s="95"/>
      <c r="PMX123" s="95"/>
      <c r="PMY123" s="95"/>
      <c r="PMZ123" s="95"/>
      <c r="PNA123" s="95"/>
      <c r="PNB123" s="95"/>
      <c r="PNC123" s="95"/>
      <c r="PND123" s="95"/>
      <c r="PNE123" s="95"/>
      <c r="PNF123" s="95"/>
      <c r="PNG123" s="95"/>
      <c r="PNH123" s="95"/>
      <c r="PNI123" s="95"/>
      <c r="PNJ123" s="95"/>
      <c r="PNK123" s="95"/>
      <c r="PNL123" s="95"/>
      <c r="PNM123" s="95"/>
      <c r="PNN123" s="95"/>
      <c r="PNO123" s="95"/>
      <c r="PNP123" s="95"/>
      <c r="PNQ123" s="95"/>
      <c r="PNR123" s="95"/>
      <c r="PNS123" s="95"/>
      <c r="PNT123" s="95"/>
      <c r="PNU123" s="95"/>
      <c r="PNV123" s="95"/>
      <c r="PNW123" s="95"/>
      <c r="PNX123" s="95"/>
      <c r="PNY123" s="95"/>
      <c r="PNZ123" s="95"/>
      <c r="POA123" s="95"/>
      <c r="POB123" s="95"/>
      <c r="POC123" s="95"/>
      <c r="POD123" s="95"/>
      <c r="POE123" s="95"/>
      <c r="POF123" s="95"/>
      <c r="POG123" s="95"/>
      <c r="POH123" s="95"/>
      <c r="POI123" s="95"/>
      <c r="POJ123" s="95"/>
      <c r="POK123" s="95"/>
      <c r="POL123" s="95"/>
      <c r="POM123" s="95"/>
      <c r="PON123" s="95"/>
      <c r="POO123" s="95"/>
      <c r="POP123" s="95"/>
      <c r="POQ123" s="95"/>
      <c r="POR123" s="95"/>
      <c r="POS123" s="95"/>
      <c r="POT123" s="95"/>
      <c r="POU123" s="95"/>
      <c r="POV123" s="95"/>
      <c r="POW123" s="95"/>
      <c r="POX123" s="95"/>
      <c r="POY123" s="95"/>
      <c r="POZ123" s="95"/>
      <c r="PPA123" s="95"/>
      <c r="PPB123" s="95"/>
      <c r="PPC123" s="95"/>
      <c r="PPD123" s="95"/>
      <c r="PPE123" s="95"/>
      <c r="PPF123" s="95"/>
      <c r="PPG123" s="95"/>
      <c r="PPH123" s="95"/>
      <c r="PPI123" s="95"/>
      <c r="PPJ123" s="95"/>
      <c r="PPK123" s="95"/>
      <c r="PPL123" s="95"/>
      <c r="PPM123" s="95"/>
      <c r="PPN123" s="95"/>
      <c r="PPO123" s="95"/>
      <c r="PPP123" s="95"/>
      <c r="PPQ123" s="95"/>
      <c r="PPR123" s="95"/>
      <c r="PPS123" s="95"/>
      <c r="PPT123" s="95"/>
      <c r="PPU123" s="95"/>
      <c r="PPV123" s="95"/>
      <c r="PPW123" s="95"/>
      <c r="PPX123" s="95"/>
      <c r="PPY123" s="95"/>
      <c r="PPZ123" s="95"/>
      <c r="PQA123" s="95"/>
      <c r="PQB123" s="95"/>
      <c r="PQC123" s="95"/>
      <c r="PQD123" s="95"/>
      <c r="PQE123" s="95"/>
      <c r="PQF123" s="95"/>
      <c r="PQG123" s="95"/>
      <c r="PQH123" s="95"/>
      <c r="PQI123" s="95"/>
      <c r="PQJ123" s="95"/>
      <c r="PQK123" s="95"/>
      <c r="PQL123" s="95"/>
      <c r="PQM123" s="95"/>
      <c r="PQN123" s="95"/>
      <c r="PQO123" s="95"/>
      <c r="PQP123" s="95"/>
      <c r="PQQ123" s="95"/>
      <c r="PQR123" s="95"/>
      <c r="PQS123" s="95"/>
      <c r="PQT123" s="95"/>
      <c r="PQU123" s="95"/>
      <c r="PQV123" s="95"/>
      <c r="PQW123" s="95"/>
      <c r="PQX123" s="95"/>
      <c r="PQY123" s="95"/>
      <c r="PQZ123" s="95"/>
      <c r="PRA123" s="95"/>
      <c r="PRB123" s="95"/>
      <c r="PRC123" s="95"/>
      <c r="PRD123" s="95"/>
      <c r="PRE123" s="95"/>
      <c r="PRF123" s="95"/>
      <c r="PRG123" s="95"/>
      <c r="PRH123" s="95"/>
      <c r="PRI123" s="95"/>
      <c r="PRJ123" s="95"/>
      <c r="PRK123" s="95"/>
      <c r="PRL123" s="95"/>
      <c r="PRM123" s="95"/>
      <c r="PRN123" s="95"/>
      <c r="PRO123" s="95"/>
      <c r="PRP123" s="95"/>
      <c r="PRQ123" s="95"/>
      <c r="PRR123" s="95"/>
      <c r="PRS123" s="95"/>
      <c r="PRT123" s="95"/>
      <c r="PRU123" s="95"/>
      <c r="PRV123" s="95"/>
      <c r="PRW123" s="95"/>
      <c r="PRX123" s="95"/>
      <c r="PRY123" s="95"/>
      <c r="PRZ123" s="95"/>
      <c r="PSA123" s="95"/>
      <c r="PSB123" s="95"/>
      <c r="PSC123" s="95"/>
      <c r="PSD123" s="95"/>
      <c r="PSE123" s="95"/>
      <c r="PSF123" s="95"/>
      <c r="PSG123" s="95"/>
      <c r="PSH123" s="95"/>
      <c r="PSI123" s="95"/>
      <c r="PSJ123" s="95"/>
      <c r="PSK123" s="95"/>
      <c r="PSL123" s="95"/>
      <c r="PSM123" s="95"/>
      <c r="PSN123" s="95"/>
      <c r="PSO123" s="95"/>
      <c r="PSP123" s="95"/>
      <c r="PSQ123" s="95"/>
      <c r="PSR123" s="95"/>
      <c r="PSS123" s="95"/>
      <c r="PST123" s="95"/>
      <c r="PSU123" s="95"/>
      <c r="PSV123" s="95"/>
      <c r="PSW123" s="95"/>
      <c r="PSX123" s="95"/>
      <c r="PSY123" s="95"/>
      <c r="PSZ123" s="95"/>
      <c r="PTA123" s="95"/>
      <c r="PTB123" s="95"/>
      <c r="PTC123" s="95"/>
      <c r="PTD123" s="95"/>
      <c r="PTE123" s="95"/>
      <c r="PTF123" s="95"/>
      <c r="PTG123" s="95"/>
      <c r="PTH123" s="95"/>
      <c r="PTI123" s="95"/>
      <c r="PTJ123" s="95"/>
      <c r="PTK123" s="95"/>
      <c r="PTL123" s="95"/>
      <c r="PTM123" s="95"/>
      <c r="PTN123" s="95"/>
      <c r="PTO123" s="95"/>
      <c r="PTP123" s="95"/>
      <c r="PTQ123" s="95"/>
      <c r="PTR123" s="95"/>
      <c r="PTS123" s="95"/>
      <c r="PTT123" s="95"/>
      <c r="PTU123" s="95"/>
      <c r="PTV123" s="95"/>
      <c r="PTW123" s="95"/>
      <c r="PTX123" s="95"/>
      <c r="PTY123" s="95"/>
      <c r="PTZ123" s="95"/>
      <c r="PUA123" s="95"/>
      <c r="PUB123" s="95"/>
      <c r="PUC123" s="95"/>
      <c r="PUD123" s="95"/>
      <c r="PUE123" s="95"/>
      <c r="PUF123" s="95"/>
      <c r="PUG123" s="95"/>
      <c r="PUH123" s="95"/>
      <c r="PUI123" s="95"/>
      <c r="PUJ123" s="95"/>
      <c r="PUK123" s="95"/>
      <c r="PUL123" s="95"/>
      <c r="PUM123" s="95"/>
      <c r="PUN123" s="95"/>
      <c r="PUO123" s="95"/>
      <c r="PUP123" s="95"/>
      <c r="PUQ123" s="95"/>
      <c r="PUR123" s="95"/>
      <c r="PUS123" s="95"/>
      <c r="PUT123" s="95"/>
      <c r="PUU123" s="95"/>
      <c r="PUV123" s="95"/>
      <c r="PUW123" s="95"/>
      <c r="PUX123" s="95"/>
      <c r="PUY123" s="95"/>
      <c r="PUZ123" s="95"/>
      <c r="PVA123" s="95"/>
      <c r="PVB123" s="95"/>
      <c r="PVC123" s="95"/>
      <c r="PVD123" s="95"/>
      <c r="PVE123" s="95"/>
      <c r="PVF123" s="95"/>
      <c r="PVG123" s="95"/>
      <c r="PVH123" s="95"/>
      <c r="PVI123" s="95"/>
      <c r="PVJ123" s="95"/>
      <c r="PVK123" s="95"/>
      <c r="PVL123" s="95"/>
      <c r="PVM123" s="95"/>
      <c r="PVN123" s="95"/>
      <c r="PVO123" s="95"/>
      <c r="PVP123" s="95"/>
      <c r="PVQ123" s="95"/>
      <c r="PVR123" s="95"/>
      <c r="PVS123" s="95"/>
      <c r="PVT123" s="95"/>
      <c r="PVU123" s="95"/>
      <c r="PVV123" s="95"/>
      <c r="PVW123" s="95"/>
      <c r="PVX123" s="95"/>
      <c r="PVY123" s="95"/>
      <c r="PVZ123" s="95"/>
      <c r="PWA123" s="95"/>
      <c r="PWB123" s="95"/>
      <c r="PWC123" s="95"/>
      <c r="PWD123" s="95"/>
      <c r="PWE123" s="95"/>
      <c r="PWF123" s="95"/>
      <c r="PWG123" s="95"/>
      <c r="PWH123" s="95"/>
      <c r="PWI123" s="95"/>
      <c r="PWJ123" s="95"/>
      <c r="PWK123" s="95"/>
      <c r="PWL123" s="95"/>
      <c r="PWM123" s="95"/>
      <c r="PWN123" s="95"/>
      <c r="PWO123" s="95"/>
      <c r="PWP123" s="95"/>
      <c r="PWQ123" s="95"/>
      <c r="PWR123" s="95"/>
      <c r="PWS123" s="95"/>
      <c r="PWT123" s="95"/>
      <c r="PWU123" s="95"/>
      <c r="PWV123" s="95"/>
      <c r="PWW123" s="95"/>
      <c r="PWX123" s="95"/>
      <c r="PWY123" s="95"/>
      <c r="PWZ123" s="95"/>
      <c r="PXA123" s="95"/>
      <c r="PXB123" s="95"/>
      <c r="PXC123" s="95"/>
      <c r="PXD123" s="95"/>
      <c r="PXE123" s="95"/>
      <c r="PXF123" s="95"/>
      <c r="PXG123" s="95"/>
      <c r="PXH123" s="95"/>
      <c r="PXI123" s="95"/>
      <c r="PXJ123" s="95"/>
      <c r="PXK123" s="95"/>
      <c r="PXL123" s="95"/>
      <c r="PXM123" s="95"/>
      <c r="PXN123" s="95"/>
      <c r="PXO123" s="95"/>
      <c r="PXP123" s="95"/>
      <c r="PXQ123" s="95"/>
      <c r="PXR123" s="95"/>
      <c r="PXS123" s="95"/>
      <c r="PXT123" s="95"/>
      <c r="PXU123" s="95"/>
      <c r="PXV123" s="95"/>
      <c r="PXW123" s="95"/>
      <c r="PXX123" s="95"/>
      <c r="PXY123" s="95"/>
      <c r="PXZ123" s="95"/>
      <c r="PYA123" s="95"/>
      <c r="PYB123" s="95"/>
      <c r="PYC123" s="95"/>
      <c r="PYD123" s="95"/>
      <c r="PYE123" s="95"/>
      <c r="PYF123" s="95"/>
      <c r="PYG123" s="95"/>
      <c r="PYH123" s="95"/>
      <c r="PYI123" s="95"/>
      <c r="PYJ123" s="95"/>
      <c r="PYK123" s="95"/>
      <c r="PYL123" s="95"/>
      <c r="PYM123" s="95"/>
      <c r="PYN123" s="95"/>
      <c r="PYO123" s="95"/>
      <c r="PYP123" s="95"/>
      <c r="PYQ123" s="95"/>
      <c r="PYR123" s="95"/>
      <c r="PYS123" s="95"/>
      <c r="PYT123" s="95"/>
      <c r="PYU123" s="95"/>
      <c r="PYV123" s="95"/>
      <c r="PYW123" s="95"/>
      <c r="PYX123" s="95"/>
      <c r="PYY123" s="95"/>
      <c r="PYZ123" s="95"/>
      <c r="PZA123" s="95"/>
      <c r="PZB123" s="95"/>
      <c r="PZC123" s="95"/>
      <c r="PZD123" s="95"/>
      <c r="PZE123" s="95"/>
      <c r="PZF123" s="95"/>
      <c r="PZG123" s="95"/>
      <c r="PZH123" s="95"/>
      <c r="PZI123" s="95"/>
      <c r="PZJ123" s="95"/>
      <c r="PZK123" s="95"/>
      <c r="PZL123" s="95"/>
      <c r="PZM123" s="95"/>
      <c r="PZN123" s="95"/>
      <c r="PZO123" s="95"/>
      <c r="PZP123" s="95"/>
      <c r="PZQ123" s="95"/>
      <c r="PZR123" s="95"/>
      <c r="PZS123" s="95"/>
      <c r="PZT123" s="95"/>
      <c r="PZU123" s="95"/>
      <c r="PZV123" s="95"/>
      <c r="PZW123" s="95"/>
      <c r="PZX123" s="95"/>
      <c r="PZY123" s="95"/>
      <c r="PZZ123" s="95"/>
      <c r="QAA123" s="95"/>
      <c r="QAB123" s="95"/>
      <c r="QAC123" s="95"/>
      <c r="QAD123" s="95"/>
      <c r="QAE123" s="95"/>
      <c r="QAF123" s="95"/>
      <c r="QAG123" s="95"/>
      <c r="QAH123" s="95"/>
      <c r="QAI123" s="95"/>
      <c r="QAJ123" s="95"/>
      <c r="QAK123" s="95"/>
      <c r="QAL123" s="95"/>
      <c r="QAM123" s="95"/>
      <c r="QAN123" s="95"/>
      <c r="QAO123" s="95"/>
      <c r="QAP123" s="95"/>
      <c r="QAQ123" s="95"/>
      <c r="QAR123" s="95"/>
      <c r="QAS123" s="95"/>
      <c r="QAT123" s="95"/>
      <c r="QAU123" s="95"/>
      <c r="QAV123" s="95"/>
      <c r="QAW123" s="95"/>
      <c r="QAX123" s="95"/>
      <c r="QAY123" s="95"/>
      <c r="QAZ123" s="95"/>
      <c r="QBA123" s="95"/>
      <c r="QBB123" s="95"/>
      <c r="QBC123" s="95"/>
      <c r="QBD123" s="95"/>
      <c r="QBE123" s="95"/>
      <c r="QBF123" s="95"/>
      <c r="QBG123" s="95"/>
      <c r="QBH123" s="95"/>
      <c r="QBI123" s="95"/>
      <c r="QBJ123" s="95"/>
      <c r="QBK123" s="95"/>
      <c r="QBL123" s="95"/>
      <c r="QBM123" s="95"/>
      <c r="QBN123" s="95"/>
      <c r="QBO123" s="95"/>
      <c r="QBP123" s="95"/>
      <c r="QBQ123" s="95"/>
      <c r="QBR123" s="95"/>
      <c r="QBS123" s="95"/>
      <c r="QBT123" s="95"/>
      <c r="QBU123" s="95"/>
      <c r="QBV123" s="95"/>
      <c r="QBW123" s="95"/>
      <c r="QBX123" s="95"/>
      <c r="QBY123" s="95"/>
      <c r="QBZ123" s="95"/>
      <c r="QCA123" s="95"/>
      <c r="QCB123" s="95"/>
      <c r="QCC123" s="95"/>
      <c r="QCD123" s="95"/>
      <c r="QCE123" s="95"/>
      <c r="QCF123" s="95"/>
      <c r="QCG123" s="95"/>
      <c r="QCH123" s="95"/>
      <c r="QCI123" s="95"/>
      <c r="QCJ123" s="95"/>
      <c r="QCK123" s="95"/>
      <c r="QCL123" s="95"/>
      <c r="QCM123" s="95"/>
      <c r="QCN123" s="95"/>
      <c r="QCO123" s="95"/>
      <c r="QCP123" s="95"/>
      <c r="QCQ123" s="95"/>
      <c r="QCR123" s="95"/>
      <c r="QCS123" s="95"/>
      <c r="QCT123" s="95"/>
      <c r="QCU123" s="95"/>
      <c r="QCV123" s="95"/>
      <c r="QCW123" s="95"/>
      <c r="QCX123" s="95"/>
      <c r="QCY123" s="95"/>
      <c r="QCZ123" s="95"/>
      <c r="QDA123" s="95"/>
      <c r="QDB123" s="95"/>
      <c r="QDC123" s="95"/>
      <c r="QDD123" s="95"/>
      <c r="QDE123" s="95"/>
      <c r="QDF123" s="95"/>
      <c r="QDG123" s="95"/>
      <c r="QDH123" s="95"/>
      <c r="QDI123" s="95"/>
      <c r="QDJ123" s="95"/>
      <c r="QDK123" s="95"/>
      <c r="QDL123" s="95"/>
      <c r="QDM123" s="95"/>
      <c r="QDN123" s="95"/>
      <c r="QDO123" s="95"/>
      <c r="QDP123" s="95"/>
      <c r="QDQ123" s="95"/>
      <c r="QDR123" s="95"/>
      <c r="QDS123" s="95"/>
      <c r="QDT123" s="95"/>
      <c r="QDU123" s="95"/>
      <c r="QDV123" s="95"/>
      <c r="QDW123" s="95"/>
      <c r="QDX123" s="95"/>
      <c r="QDY123" s="95"/>
      <c r="QDZ123" s="95"/>
      <c r="QEA123" s="95"/>
      <c r="QEB123" s="95"/>
      <c r="QEC123" s="95"/>
      <c r="QED123" s="95"/>
      <c r="QEE123" s="95"/>
      <c r="QEF123" s="95"/>
      <c r="QEG123" s="95"/>
      <c r="QEH123" s="95"/>
      <c r="QEI123" s="95"/>
      <c r="QEJ123" s="95"/>
      <c r="QEK123" s="95"/>
      <c r="QEL123" s="95"/>
      <c r="QEM123" s="95"/>
      <c r="QEN123" s="95"/>
      <c r="QEO123" s="95"/>
      <c r="QEP123" s="95"/>
      <c r="QEQ123" s="95"/>
      <c r="QER123" s="95"/>
      <c r="QES123" s="95"/>
      <c r="QET123" s="95"/>
      <c r="QEU123" s="95"/>
      <c r="QEV123" s="95"/>
      <c r="QEW123" s="95"/>
      <c r="QEX123" s="95"/>
      <c r="QEY123" s="95"/>
      <c r="QEZ123" s="95"/>
      <c r="QFA123" s="95"/>
      <c r="QFB123" s="95"/>
      <c r="QFC123" s="95"/>
      <c r="QFD123" s="95"/>
      <c r="QFE123" s="95"/>
      <c r="QFF123" s="95"/>
      <c r="QFG123" s="95"/>
      <c r="QFH123" s="95"/>
      <c r="QFI123" s="95"/>
      <c r="QFJ123" s="95"/>
      <c r="QFK123" s="95"/>
      <c r="QFL123" s="95"/>
      <c r="QFM123" s="95"/>
      <c r="QFN123" s="95"/>
      <c r="QFO123" s="95"/>
      <c r="QFP123" s="95"/>
      <c r="QFQ123" s="95"/>
      <c r="QFR123" s="95"/>
      <c r="QFS123" s="95"/>
      <c r="QFT123" s="95"/>
      <c r="QFU123" s="95"/>
      <c r="QFV123" s="95"/>
      <c r="QFW123" s="95"/>
      <c r="QFX123" s="95"/>
      <c r="QFY123" s="95"/>
      <c r="QFZ123" s="95"/>
      <c r="QGA123" s="95"/>
      <c r="QGB123" s="95"/>
      <c r="QGC123" s="95"/>
      <c r="QGD123" s="95"/>
      <c r="QGE123" s="95"/>
      <c r="QGF123" s="95"/>
      <c r="QGG123" s="95"/>
      <c r="QGH123" s="95"/>
      <c r="QGI123" s="95"/>
      <c r="QGJ123" s="95"/>
      <c r="QGK123" s="95"/>
      <c r="QGL123" s="95"/>
      <c r="QGM123" s="95"/>
      <c r="QGN123" s="95"/>
      <c r="QGO123" s="95"/>
      <c r="QGP123" s="95"/>
      <c r="QGQ123" s="95"/>
      <c r="QGR123" s="95"/>
      <c r="QGS123" s="95"/>
      <c r="QGT123" s="95"/>
      <c r="QGU123" s="95"/>
      <c r="QGV123" s="95"/>
      <c r="QGW123" s="95"/>
      <c r="QGX123" s="95"/>
      <c r="QGY123" s="95"/>
      <c r="QGZ123" s="95"/>
      <c r="QHA123" s="95"/>
      <c r="QHB123" s="95"/>
      <c r="QHC123" s="95"/>
      <c r="QHD123" s="95"/>
      <c r="QHE123" s="95"/>
      <c r="QHF123" s="95"/>
      <c r="QHG123" s="95"/>
      <c r="QHH123" s="95"/>
      <c r="QHI123" s="95"/>
      <c r="QHJ123" s="95"/>
      <c r="QHK123" s="95"/>
      <c r="QHL123" s="95"/>
      <c r="QHM123" s="95"/>
      <c r="QHN123" s="95"/>
      <c r="QHO123" s="95"/>
      <c r="QHP123" s="95"/>
      <c r="QHQ123" s="95"/>
      <c r="QHR123" s="95"/>
      <c r="QHS123" s="95"/>
      <c r="QHT123" s="95"/>
      <c r="QHU123" s="95"/>
      <c r="QHV123" s="95"/>
      <c r="QHW123" s="95"/>
      <c r="QHX123" s="95"/>
      <c r="QHY123" s="95"/>
      <c r="QHZ123" s="95"/>
      <c r="QIA123" s="95"/>
      <c r="QIB123" s="95"/>
      <c r="QIC123" s="95"/>
      <c r="QID123" s="95"/>
      <c r="QIE123" s="95"/>
      <c r="QIF123" s="95"/>
      <c r="QIG123" s="95"/>
      <c r="QIH123" s="95"/>
      <c r="QII123" s="95"/>
      <c r="QIJ123" s="95"/>
      <c r="QIK123" s="95"/>
      <c r="QIL123" s="95"/>
      <c r="QIM123" s="95"/>
      <c r="QIN123" s="95"/>
      <c r="QIO123" s="95"/>
      <c r="QIP123" s="95"/>
      <c r="QIQ123" s="95"/>
      <c r="QIR123" s="95"/>
      <c r="QIS123" s="95"/>
      <c r="QIT123" s="95"/>
      <c r="QIU123" s="95"/>
      <c r="QIV123" s="95"/>
      <c r="QIW123" s="95"/>
      <c r="QIX123" s="95"/>
      <c r="QIY123" s="95"/>
      <c r="QIZ123" s="95"/>
      <c r="QJA123" s="95"/>
      <c r="QJB123" s="95"/>
      <c r="QJC123" s="95"/>
      <c r="QJD123" s="95"/>
      <c r="QJE123" s="95"/>
      <c r="QJF123" s="95"/>
      <c r="QJG123" s="95"/>
      <c r="QJH123" s="95"/>
      <c r="QJI123" s="95"/>
      <c r="QJJ123" s="95"/>
      <c r="QJK123" s="95"/>
      <c r="QJL123" s="95"/>
      <c r="QJM123" s="95"/>
      <c r="QJN123" s="95"/>
      <c r="QJO123" s="95"/>
      <c r="QJP123" s="95"/>
      <c r="QJQ123" s="95"/>
      <c r="QJR123" s="95"/>
      <c r="QJS123" s="95"/>
      <c r="QJT123" s="95"/>
      <c r="QJU123" s="95"/>
      <c r="QJV123" s="95"/>
      <c r="QJW123" s="95"/>
      <c r="QJX123" s="95"/>
      <c r="QJY123" s="95"/>
      <c r="QJZ123" s="95"/>
      <c r="QKA123" s="95"/>
      <c r="QKB123" s="95"/>
      <c r="QKC123" s="95"/>
      <c r="QKD123" s="95"/>
      <c r="QKE123" s="95"/>
      <c r="QKF123" s="95"/>
      <c r="QKG123" s="95"/>
      <c r="QKH123" s="95"/>
      <c r="QKI123" s="95"/>
      <c r="QKJ123" s="95"/>
      <c r="QKK123" s="95"/>
      <c r="QKL123" s="95"/>
      <c r="QKM123" s="95"/>
      <c r="QKN123" s="95"/>
      <c r="QKO123" s="95"/>
      <c r="QKP123" s="95"/>
      <c r="QKQ123" s="95"/>
      <c r="QKR123" s="95"/>
      <c r="QKS123" s="95"/>
      <c r="QKT123" s="95"/>
      <c r="QKU123" s="95"/>
      <c r="QKV123" s="95"/>
      <c r="QKW123" s="95"/>
      <c r="QKX123" s="95"/>
      <c r="QKY123" s="95"/>
      <c r="QKZ123" s="95"/>
      <c r="QLA123" s="95"/>
      <c r="QLB123" s="95"/>
      <c r="QLC123" s="95"/>
      <c r="QLD123" s="95"/>
      <c r="QLE123" s="95"/>
      <c r="QLF123" s="95"/>
      <c r="QLG123" s="95"/>
      <c r="QLH123" s="95"/>
      <c r="QLI123" s="95"/>
      <c r="QLJ123" s="95"/>
      <c r="QLK123" s="95"/>
      <c r="QLL123" s="95"/>
      <c r="QLM123" s="95"/>
      <c r="QLN123" s="95"/>
      <c r="QLO123" s="95"/>
      <c r="QLP123" s="95"/>
      <c r="QLQ123" s="95"/>
      <c r="QLR123" s="95"/>
      <c r="QLS123" s="95"/>
      <c r="QLT123" s="95"/>
      <c r="QLU123" s="95"/>
      <c r="QLV123" s="95"/>
      <c r="QLW123" s="95"/>
      <c r="QLX123" s="95"/>
      <c r="QLY123" s="95"/>
      <c r="QLZ123" s="95"/>
      <c r="QMA123" s="95"/>
      <c r="QMB123" s="95"/>
      <c r="QMC123" s="95"/>
      <c r="QMD123" s="95"/>
      <c r="QME123" s="95"/>
      <c r="QMF123" s="95"/>
      <c r="QMG123" s="95"/>
      <c r="QMH123" s="95"/>
      <c r="QMI123" s="95"/>
      <c r="QMJ123" s="95"/>
      <c r="QMK123" s="95"/>
      <c r="QML123" s="95"/>
      <c r="QMM123" s="95"/>
      <c r="QMN123" s="95"/>
      <c r="QMO123" s="95"/>
      <c r="QMP123" s="95"/>
      <c r="QMQ123" s="95"/>
      <c r="QMR123" s="95"/>
      <c r="QMS123" s="95"/>
      <c r="QMT123" s="95"/>
      <c r="QMU123" s="95"/>
      <c r="QMV123" s="95"/>
      <c r="QMW123" s="95"/>
      <c r="QMX123" s="95"/>
      <c r="QMY123" s="95"/>
      <c r="QMZ123" s="95"/>
      <c r="QNA123" s="95"/>
      <c r="QNB123" s="95"/>
      <c r="QNC123" s="95"/>
      <c r="QND123" s="95"/>
      <c r="QNE123" s="95"/>
      <c r="QNF123" s="95"/>
      <c r="QNG123" s="95"/>
      <c r="QNH123" s="95"/>
      <c r="QNI123" s="95"/>
      <c r="QNJ123" s="95"/>
      <c r="QNK123" s="95"/>
      <c r="QNL123" s="95"/>
      <c r="QNM123" s="95"/>
      <c r="QNN123" s="95"/>
      <c r="QNO123" s="95"/>
      <c r="QNP123" s="95"/>
      <c r="QNQ123" s="95"/>
      <c r="QNR123" s="95"/>
      <c r="QNS123" s="95"/>
      <c r="QNT123" s="95"/>
      <c r="QNU123" s="95"/>
      <c r="QNV123" s="95"/>
      <c r="QNW123" s="95"/>
      <c r="QNX123" s="95"/>
      <c r="QNY123" s="95"/>
      <c r="QNZ123" s="95"/>
      <c r="QOA123" s="95"/>
      <c r="QOB123" s="95"/>
      <c r="QOC123" s="95"/>
      <c r="QOD123" s="95"/>
      <c r="QOE123" s="95"/>
      <c r="QOF123" s="95"/>
      <c r="QOG123" s="95"/>
      <c r="QOH123" s="95"/>
      <c r="QOI123" s="95"/>
      <c r="QOJ123" s="95"/>
      <c r="QOK123" s="95"/>
      <c r="QOL123" s="95"/>
      <c r="QOM123" s="95"/>
      <c r="QON123" s="95"/>
      <c r="QOO123" s="95"/>
      <c r="QOP123" s="95"/>
      <c r="QOQ123" s="95"/>
      <c r="QOR123" s="95"/>
      <c r="QOS123" s="95"/>
      <c r="QOT123" s="95"/>
      <c r="QOU123" s="95"/>
      <c r="QOV123" s="95"/>
      <c r="QOW123" s="95"/>
      <c r="QOX123" s="95"/>
      <c r="QOY123" s="95"/>
      <c r="QOZ123" s="95"/>
      <c r="QPA123" s="95"/>
      <c r="QPB123" s="95"/>
      <c r="QPC123" s="95"/>
      <c r="QPD123" s="95"/>
      <c r="QPE123" s="95"/>
      <c r="QPF123" s="95"/>
      <c r="QPG123" s="95"/>
      <c r="QPH123" s="95"/>
      <c r="QPI123" s="95"/>
      <c r="QPJ123" s="95"/>
      <c r="QPK123" s="95"/>
      <c r="QPL123" s="95"/>
      <c r="QPM123" s="95"/>
      <c r="QPN123" s="95"/>
      <c r="QPO123" s="95"/>
      <c r="QPP123" s="95"/>
      <c r="QPQ123" s="95"/>
      <c r="QPR123" s="95"/>
      <c r="QPS123" s="95"/>
      <c r="QPT123" s="95"/>
      <c r="QPU123" s="95"/>
      <c r="QPV123" s="95"/>
      <c r="QPW123" s="95"/>
      <c r="QPX123" s="95"/>
      <c r="QPY123" s="95"/>
      <c r="QPZ123" s="95"/>
      <c r="QQA123" s="95"/>
      <c r="QQB123" s="95"/>
      <c r="QQC123" s="95"/>
      <c r="QQD123" s="95"/>
      <c r="QQE123" s="95"/>
      <c r="QQF123" s="95"/>
      <c r="QQG123" s="95"/>
      <c r="QQH123" s="95"/>
      <c r="QQI123" s="95"/>
      <c r="QQJ123" s="95"/>
      <c r="QQK123" s="95"/>
      <c r="QQL123" s="95"/>
      <c r="QQM123" s="95"/>
      <c r="QQN123" s="95"/>
      <c r="QQO123" s="95"/>
      <c r="QQP123" s="95"/>
      <c r="QQQ123" s="95"/>
      <c r="QQR123" s="95"/>
      <c r="QQS123" s="95"/>
      <c r="QQT123" s="95"/>
      <c r="QQU123" s="95"/>
      <c r="QQV123" s="95"/>
      <c r="QQW123" s="95"/>
      <c r="QQX123" s="95"/>
      <c r="QQY123" s="95"/>
      <c r="QQZ123" s="95"/>
      <c r="QRA123" s="95"/>
      <c r="QRB123" s="95"/>
      <c r="QRC123" s="95"/>
      <c r="QRD123" s="95"/>
      <c r="QRE123" s="95"/>
      <c r="QRF123" s="95"/>
      <c r="QRG123" s="95"/>
      <c r="QRH123" s="95"/>
      <c r="QRI123" s="95"/>
      <c r="QRJ123" s="95"/>
      <c r="QRK123" s="95"/>
      <c r="QRL123" s="95"/>
      <c r="QRM123" s="95"/>
      <c r="QRN123" s="95"/>
      <c r="QRO123" s="95"/>
      <c r="QRP123" s="95"/>
      <c r="QRQ123" s="95"/>
      <c r="QRR123" s="95"/>
      <c r="QRS123" s="95"/>
      <c r="QRT123" s="95"/>
      <c r="QRU123" s="95"/>
      <c r="QRV123" s="95"/>
      <c r="QRW123" s="95"/>
      <c r="QRX123" s="95"/>
      <c r="QRY123" s="95"/>
      <c r="QRZ123" s="95"/>
      <c r="QSA123" s="95"/>
      <c r="QSB123" s="95"/>
      <c r="QSC123" s="95"/>
      <c r="QSD123" s="95"/>
      <c r="QSE123" s="95"/>
      <c r="QSF123" s="95"/>
      <c r="QSG123" s="95"/>
      <c r="QSH123" s="95"/>
      <c r="QSI123" s="95"/>
      <c r="QSJ123" s="95"/>
      <c r="QSK123" s="95"/>
      <c r="QSL123" s="95"/>
      <c r="QSM123" s="95"/>
      <c r="QSN123" s="95"/>
      <c r="QSO123" s="95"/>
      <c r="QSP123" s="95"/>
      <c r="QSQ123" s="95"/>
      <c r="QSR123" s="95"/>
      <c r="QSS123" s="95"/>
      <c r="QST123" s="95"/>
      <c r="QSU123" s="95"/>
      <c r="QSV123" s="95"/>
      <c r="QSW123" s="95"/>
      <c r="QSX123" s="95"/>
      <c r="QSY123" s="95"/>
      <c r="QSZ123" s="95"/>
      <c r="QTA123" s="95"/>
      <c r="QTB123" s="95"/>
      <c r="QTC123" s="95"/>
      <c r="QTD123" s="95"/>
      <c r="QTE123" s="95"/>
      <c r="QTF123" s="95"/>
      <c r="QTG123" s="95"/>
      <c r="QTH123" s="95"/>
      <c r="QTI123" s="95"/>
      <c r="QTJ123" s="95"/>
      <c r="QTK123" s="95"/>
      <c r="QTL123" s="95"/>
      <c r="QTM123" s="95"/>
      <c r="QTN123" s="95"/>
      <c r="QTO123" s="95"/>
      <c r="QTP123" s="95"/>
      <c r="QTQ123" s="95"/>
      <c r="QTR123" s="95"/>
      <c r="QTS123" s="95"/>
      <c r="QTT123" s="95"/>
      <c r="QTU123" s="95"/>
      <c r="QTV123" s="95"/>
      <c r="QTW123" s="95"/>
      <c r="QTX123" s="95"/>
      <c r="QTY123" s="95"/>
      <c r="QTZ123" s="95"/>
      <c r="QUA123" s="95"/>
      <c r="QUB123" s="95"/>
      <c r="QUC123" s="95"/>
      <c r="QUD123" s="95"/>
      <c r="QUE123" s="95"/>
      <c r="QUF123" s="95"/>
      <c r="QUG123" s="95"/>
      <c r="QUH123" s="95"/>
      <c r="QUI123" s="95"/>
      <c r="QUJ123" s="95"/>
      <c r="QUK123" s="95"/>
      <c r="QUL123" s="95"/>
      <c r="QUM123" s="95"/>
      <c r="QUN123" s="95"/>
      <c r="QUO123" s="95"/>
      <c r="QUP123" s="95"/>
      <c r="QUQ123" s="95"/>
      <c r="QUR123" s="95"/>
      <c r="QUS123" s="95"/>
      <c r="QUT123" s="95"/>
      <c r="QUU123" s="95"/>
      <c r="QUV123" s="95"/>
      <c r="QUW123" s="95"/>
      <c r="QUX123" s="95"/>
      <c r="QUY123" s="95"/>
      <c r="QUZ123" s="95"/>
      <c r="QVA123" s="95"/>
      <c r="QVB123" s="95"/>
      <c r="QVC123" s="95"/>
      <c r="QVD123" s="95"/>
      <c r="QVE123" s="95"/>
      <c r="QVF123" s="95"/>
      <c r="QVG123" s="95"/>
      <c r="QVH123" s="95"/>
      <c r="QVI123" s="95"/>
      <c r="QVJ123" s="95"/>
      <c r="QVK123" s="95"/>
      <c r="QVL123" s="95"/>
      <c r="QVM123" s="95"/>
      <c r="QVN123" s="95"/>
      <c r="QVO123" s="95"/>
      <c r="QVP123" s="95"/>
      <c r="QVQ123" s="95"/>
      <c r="QVR123" s="95"/>
      <c r="QVS123" s="95"/>
      <c r="QVT123" s="95"/>
      <c r="QVU123" s="95"/>
      <c r="QVV123" s="95"/>
      <c r="QVW123" s="95"/>
      <c r="QVX123" s="95"/>
      <c r="QVY123" s="95"/>
      <c r="QVZ123" s="95"/>
      <c r="QWA123" s="95"/>
      <c r="QWB123" s="95"/>
      <c r="QWC123" s="95"/>
      <c r="QWD123" s="95"/>
      <c r="QWE123" s="95"/>
      <c r="QWF123" s="95"/>
      <c r="QWG123" s="95"/>
      <c r="QWH123" s="95"/>
      <c r="QWI123" s="95"/>
      <c r="QWJ123" s="95"/>
      <c r="QWK123" s="95"/>
      <c r="QWL123" s="95"/>
      <c r="QWM123" s="95"/>
      <c r="QWN123" s="95"/>
      <c r="QWO123" s="95"/>
      <c r="QWP123" s="95"/>
      <c r="QWQ123" s="95"/>
      <c r="QWR123" s="95"/>
      <c r="QWS123" s="95"/>
      <c r="QWT123" s="95"/>
      <c r="QWU123" s="95"/>
      <c r="QWV123" s="95"/>
      <c r="QWW123" s="95"/>
      <c r="QWX123" s="95"/>
      <c r="QWY123" s="95"/>
      <c r="QWZ123" s="95"/>
      <c r="QXA123" s="95"/>
      <c r="QXB123" s="95"/>
      <c r="QXC123" s="95"/>
      <c r="QXD123" s="95"/>
      <c r="QXE123" s="95"/>
      <c r="QXF123" s="95"/>
      <c r="QXG123" s="95"/>
      <c r="QXH123" s="95"/>
      <c r="QXI123" s="95"/>
      <c r="QXJ123" s="95"/>
      <c r="QXK123" s="95"/>
      <c r="QXL123" s="95"/>
      <c r="QXM123" s="95"/>
      <c r="QXN123" s="95"/>
      <c r="QXO123" s="95"/>
      <c r="QXP123" s="95"/>
      <c r="QXQ123" s="95"/>
      <c r="QXR123" s="95"/>
      <c r="QXS123" s="95"/>
      <c r="QXT123" s="95"/>
      <c r="QXU123" s="95"/>
      <c r="QXV123" s="95"/>
      <c r="QXW123" s="95"/>
      <c r="QXX123" s="95"/>
      <c r="QXY123" s="95"/>
      <c r="QXZ123" s="95"/>
      <c r="QYA123" s="95"/>
      <c r="QYB123" s="95"/>
      <c r="QYC123" s="95"/>
      <c r="QYD123" s="95"/>
      <c r="QYE123" s="95"/>
      <c r="QYF123" s="95"/>
      <c r="QYG123" s="95"/>
      <c r="QYH123" s="95"/>
      <c r="QYI123" s="95"/>
      <c r="QYJ123" s="95"/>
      <c r="QYK123" s="95"/>
      <c r="QYL123" s="95"/>
      <c r="QYM123" s="95"/>
      <c r="QYN123" s="95"/>
      <c r="QYO123" s="95"/>
      <c r="QYP123" s="95"/>
      <c r="QYQ123" s="95"/>
      <c r="QYR123" s="95"/>
      <c r="QYS123" s="95"/>
      <c r="QYT123" s="95"/>
      <c r="QYU123" s="95"/>
      <c r="QYV123" s="95"/>
      <c r="QYW123" s="95"/>
      <c r="QYX123" s="95"/>
      <c r="QYY123" s="95"/>
      <c r="QYZ123" s="95"/>
      <c r="QZA123" s="95"/>
      <c r="QZB123" s="95"/>
      <c r="QZC123" s="95"/>
      <c r="QZD123" s="95"/>
      <c r="QZE123" s="95"/>
      <c r="QZF123" s="95"/>
      <c r="QZG123" s="95"/>
      <c r="QZH123" s="95"/>
      <c r="QZI123" s="95"/>
      <c r="QZJ123" s="95"/>
      <c r="QZK123" s="95"/>
      <c r="QZL123" s="95"/>
      <c r="QZM123" s="95"/>
      <c r="QZN123" s="95"/>
      <c r="QZO123" s="95"/>
      <c r="QZP123" s="95"/>
      <c r="QZQ123" s="95"/>
      <c r="QZR123" s="95"/>
      <c r="QZS123" s="95"/>
      <c r="QZT123" s="95"/>
      <c r="QZU123" s="95"/>
      <c r="QZV123" s="95"/>
      <c r="QZW123" s="95"/>
      <c r="QZX123" s="95"/>
      <c r="QZY123" s="95"/>
      <c r="QZZ123" s="95"/>
      <c r="RAA123" s="95"/>
      <c r="RAB123" s="95"/>
      <c r="RAC123" s="95"/>
      <c r="RAD123" s="95"/>
      <c r="RAE123" s="95"/>
      <c r="RAF123" s="95"/>
      <c r="RAG123" s="95"/>
      <c r="RAH123" s="95"/>
      <c r="RAI123" s="95"/>
      <c r="RAJ123" s="95"/>
      <c r="RAK123" s="95"/>
      <c r="RAL123" s="95"/>
      <c r="RAM123" s="95"/>
      <c r="RAN123" s="95"/>
      <c r="RAO123" s="95"/>
      <c r="RAP123" s="95"/>
      <c r="RAQ123" s="95"/>
      <c r="RAR123" s="95"/>
      <c r="RAS123" s="95"/>
      <c r="RAT123" s="95"/>
      <c r="RAU123" s="95"/>
      <c r="RAV123" s="95"/>
      <c r="RAW123" s="95"/>
      <c r="RAX123" s="95"/>
      <c r="RAY123" s="95"/>
      <c r="RAZ123" s="95"/>
      <c r="RBA123" s="95"/>
      <c r="RBB123" s="95"/>
      <c r="RBC123" s="95"/>
      <c r="RBD123" s="95"/>
      <c r="RBE123" s="95"/>
      <c r="RBF123" s="95"/>
      <c r="RBG123" s="95"/>
      <c r="RBH123" s="95"/>
      <c r="RBI123" s="95"/>
      <c r="RBJ123" s="95"/>
      <c r="RBK123" s="95"/>
      <c r="RBL123" s="95"/>
      <c r="RBM123" s="95"/>
      <c r="RBN123" s="95"/>
      <c r="RBO123" s="95"/>
      <c r="RBP123" s="95"/>
      <c r="RBQ123" s="95"/>
      <c r="RBR123" s="95"/>
      <c r="RBS123" s="95"/>
      <c r="RBT123" s="95"/>
      <c r="RBU123" s="95"/>
      <c r="RBV123" s="95"/>
      <c r="RBW123" s="95"/>
      <c r="RBX123" s="95"/>
      <c r="RBY123" s="95"/>
      <c r="RBZ123" s="95"/>
      <c r="RCA123" s="95"/>
      <c r="RCB123" s="95"/>
      <c r="RCC123" s="95"/>
      <c r="RCD123" s="95"/>
      <c r="RCE123" s="95"/>
      <c r="RCF123" s="95"/>
      <c r="RCG123" s="95"/>
      <c r="RCH123" s="95"/>
      <c r="RCI123" s="95"/>
      <c r="RCJ123" s="95"/>
      <c r="RCK123" s="95"/>
      <c r="RCL123" s="95"/>
      <c r="RCM123" s="95"/>
      <c r="RCN123" s="95"/>
      <c r="RCO123" s="95"/>
      <c r="RCP123" s="95"/>
      <c r="RCQ123" s="95"/>
      <c r="RCR123" s="95"/>
      <c r="RCS123" s="95"/>
      <c r="RCT123" s="95"/>
      <c r="RCU123" s="95"/>
      <c r="RCV123" s="95"/>
      <c r="RCW123" s="95"/>
      <c r="RCX123" s="95"/>
      <c r="RCY123" s="95"/>
      <c r="RCZ123" s="95"/>
      <c r="RDA123" s="95"/>
      <c r="RDB123" s="95"/>
      <c r="RDC123" s="95"/>
      <c r="RDD123" s="95"/>
      <c r="RDE123" s="95"/>
      <c r="RDF123" s="95"/>
      <c r="RDG123" s="95"/>
      <c r="RDH123" s="95"/>
      <c r="RDI123" s="95"/>
      <c r="RDJ123" s="95"/>
      <c r="RDK123" s="95"/>
      <c r="RDL123" s="95"/>
      <c r="RDM123" s="95"/>
      <c r="RDN123" s="95"/>
      <c r="RDO123" s="95"/>
      <c r="RDP123" s="95"/>
      <c r="RDQ123" s="95"/>
      <c r="RDR123" s="95"/>
      <c r="RDS123" s="95"/>
      <c r="RDT123" s="95"/>
      <c r="RDU123" s="95"/>
      <c r="RDV123" s="95"/>
      <c r="RDW123" s="95"/>
      <c r="RDX123" s="95"/>
      <c r="RDY123" s="95"/>
      <c r="RDZ123" s="95"/>
      <c r="REA123" s="95"/>
      <c r="REB123" s="95"/>
      <c r="REC123" s="95"/>
      <c r="RED123" s="95"/>
      <c r="REE123" s="95"/>
      <c r="REF123" s="95"/>
      <c r="REG123" s="95"/>
      <c r="REH123" s="95"/>
      <c r="REI123" s="95"/>
      <c r="REJ123" s="95"/>
      <c r="REK123" s="95"/>
      <c r="REL123" s="95"/>
      <c r="REM123" s="95"/>
      <c r="REN123" s="95"/>
      <c r="REO123" s="95"/>
      <c r="REP123" s="95"/>
      <c r="REQ123" s="95"/>
      <c r="RER123" s="95"/>
      <c r="RES123" s="95"/>
      <c r="RET123" s="95"/>
      <c r="REU123" s="95"/>
      <c r="REV123" s="95"/>
      <c r="REW123" s="95"/>
      <c r="REX123" s="95"/>
      <c r="REY123" s="95"/>
      <c r="REZ123" s="95"/>
      <c r="RFA123" s="95"/>
      <c r="RFB123" s="95"/>
      <c r="RFC123" s="95"/>
      <c r="RFD123" s="95"/>
      <c r="RFE123" s="95"/>
      <c r="RFF123" s="95"/>
      <c r="RFG123" s="95"/>
      <c r="RFH123" s="95"/>
      <c r="RFI123" s="95"/>
      <c r="RFJ123" s="95"/>
      <c r="RFK123" s="95"/>
      <c r="RFL123" s="95"/>
      <c r="RFM123" s="95"/>
      <c r="RFN123" s="95"/>
      <c r="RFO123" s="95"/>
      <c r="RFP123" s="95"/>
      <c r="RFQ123" s="95"/>
      <c r="RFR123" s="95"/>
      <c r="RFS123" s="95"/>
      <c r="RFT123" s="95"/>
      <c r="RFU123" s="95"/>
      <c r="RFV123" s="95"/>
      <c r="RFW123" s="95"/>
      <c r="RFX123" s="95"/>
      <c r="RFY123" s="95"/>
      <c r="RFZ123" s="95"/>
      <c r="RGA123" s="95"/>
      <c r="RGB123" s="95"/>
      <c r="RGC123" s="95"/>
      <c r="RGD123" s="95"/>
      <c r="RGE123" s="95"/>
      <c r="RGF123" s="95"/>
      <c r="RGG123" s="95"/>
      <c r="RGH123" s="95"/>
      <c r="RGI123" s="95"/>
      <c r="RGJ123" s="95"/>
      <c r="RGK123" s="95"/>
      <c r="RGL123" s="95"/>
      <c r="RGM123" s="95"/>
      <c r="RGN123" s="95"/>
      <c r="RGO123" s="95"/>
      <c r="RGP123" s="95"/>
      <c r="RGQ123" s="95"/>
      <c r="RGR123" s="95"/>
      <c r="RGS123" s="95"/>
      <c r="RGT123" s="95"/>
      <c r="RGU123" s="95"/>
      <c r="RGV123" s="95"/>
      <c r="RGW123" s="95"/>
      <c r="RGX123" s="95"/>
      <c r="RGY123" s="95"/>
      <c r="RGZ123" s="95"/>
      <c r="RHA123" s="95"/>
      <c r="RHB123" s="95"/>
      <c r="RHC123" s="95"/>
      <c r="RHD123" s="95"/>
      <c r="RHE123" s="95"/>
      <c r="RHF123" s="95"/>
      <c r="RHG123" s="95"/>
      <c r="RHH123" s="95"/>
      <c r="RHI123" s="95"/>
      <c r="RHJ123" s="95"/>
      <c r="RHK123" s="95"/>
      <c r="RHL123" s="95"/>
      <c r="RHM123" s="95"/>
      <c r="RHN123" s="95"/>
      <c r="RHO123" s="95"/>
      <c r="RHP123" s="95"/>
      <c r="RHQ123" s="95"/>
      <c r="RHR123" s="95"/>
      <c r="RHS123" s="95"/>
      <c r="RHT123" s="95"/>
      <c r="RHU123" s="95"/>
      <c r="RHV123" s="95"/>
      <c r="RHW123" s="95"/>
      <c r="RHX123" s="95"/>
      <c r="RHY123" s="95"/>
      <c r="RHZ123" s="95"/>
      <c r="RIA123" s="95"/>
      <c r="RIB123" s="95"/>
      <c r="RIC123" s="95"/>
      <c r="RID123" s="95"/>
      <c r="RIE123" s="95"/>
      <c r="RIF123" s="95"/>
      <c r="RIG123" s="95"/>
      <c r="RIH123" s="95"/>
      <c r="RII123" s="95"/>
      <c r="RIJ123" s="95"/>
      <c r="RIK123" s="95"/>
      <c r="RIL123" s="95"/>
      <c r="RIM123" s="95"/>
      <c r="RIN123" s="95"/>
      <c r="RIO123" s="95"/>
      <c r="RIP123" s="95"/>
      <c r="RIQ123" s="95"/>
      <c r="RIR123" s="95"/>
      <c r="RIS123" s="95"/>
      <c r="RIT123" s="95"/>
      <c r="RIU123" s="95"/>
      <c r="RIV123" s="95"/>
      <c r="RIW123" s="95"/>
      <c r="RIX123" s="95"/>
      <c r="RIY123" s="95"/>
      <c r="RIZ123" s="95"/>
      <c r="RJA123" s="95"/>
      <c r="RJB123" s="95"/>
      <c r="RJC123" s="95"/>
      <c r="RJD123" s="95"/>
      <c r="RJE123" s="95"/>
      <c r="RJF123" s="95"/>
      <c r="RJG123" s="95"/>
      <c r="RJH123" s="95"/>
      <c r="RJI123" s="95"/>
      <c r="RJJ123" s="95"/>
      <c r="RJK123" s="95"/>
      <c r="RJL123" s="95"/>
      <c r="RJM123" s="95"/>
      <c r="RJN123" s="95"/>
      <c r="RJO123" s="95"/>
      <c r="RJP123" s="95"/>
      <c r="RJQ123" s="95"/>
      <c r="RJR123" s="95"/>
      <c r="RJS123" s="95"/>
      <c r="RJT123" s="95"/>
      <c r="RJU123" s="95"/>
      <c r="RJV123" s="95"/>
      <c r="RJW123" s="95"/>
      <c r="RJX123" s="95"/>
      <c r="RJY123" s="95"/>
      <c r="RJZ123" s="95"/>
      <c r="RKA123" s="95"/>
      <c r="RKB123" s="95"/>
      <c r="RKC123" s="95"/>
      <c r="RKD123" s="95"/>
      <c r="RKE123" s="95"/>
      <c r="RKF123" s="95"/>
      <c r="RKG123" s="95"/>
      <c r="RKH123" s="95"/>
      <c r="RKI123" s="95"/>
      <c r="RKJ123" s="95"/>
      <c r="RKK123" s="95"/>
      <c r="RKL123" s="95"/>
      <c r="RKM123" s="95"/>
      <c r="RKN123" s="95"/>
      <c r="RKO123" s="95"/>
      <c r="RKP123" s="95"/>
      <c r="RKQ123" s="95"/>
      <c r="RKR123" s="95"/>
      <c r="RKS123" s="95"/>
      <c r="RKT123" s="95"/>
      <c r="RKU123" s="95"/>
      <c r="RKV123" s="95"/>
      <c r="RKW123" s="95"/>
      <c r="RKX123" s="95"/>
      <c r="RKY123" s="95"/>
      <c r="RKZ123" s="95"/>
      <c r="RLA123" s="95"/>
      <c r="RLB123" s="95"/>
      <c r="RLC123" s="95"/>
      <c r="RLD123" s="95"/>
      <c r="RLE123" s="95"/>
      <c r="RLF123" s="95"/>
      <c r="RLG123" s="95"/>
      <c r="RLH123" s="95"/>
      <c r="RLI123" s="95"/>
      <c r="RLJ123" s="95"/>
      <c r="RLK123" s="95"/>
      <c r="RLL123" s="95"/>
      <c r="RLM123" s="95"/>
      <c r="RLN123" s="95"/>
      <c r="RLO123" s="95"/>
      <c r="RLP123" s="95"/>
      <c r="RLQ123" s="95"/>
      <c r="RLR123" s="95"/>
      <c r="RLS123" s="95"/>
      <c r="RLT123" s="95"/>
      <c r="RLU123" s="95"/>
      <c r="RLV123" s="95"/>
      <c r="RLW123" s="95"/>
      <c r="RLX123" s="95"/>
      <c r="RLY123" s="95"/>
      <c r="RLZ123" s="95"/>
      <c r="RMA123" s="95"/>
      <c r="RMB123" s="95"/>
      <c r="RMC123" s="95"/>
      <c r="RMD123" s="95"/>
      <c r="RME123" s="95"/>
      <c r="RMF123" s="95"/>
      <c r="RMG123" s="95"/>
      <c r="RMH123" s="95"/>
      <c r="RMI123" s="95"/>
      <c r="RMJ123" s="95"/>
      <c r="RMK123" s="95"/>
      <c r="RML123" s="95"/>
      <c r="RMM123" s="95"/>
      <c r="RMN123" s="95"/>
      <c r="RMO123" s="95"/>
      <c r="RMP123" s="95"/>
      <c r="RMQ123" s="95"/>
      <c r="RMR123" s="95"/>
      <c r="RMS123" s="95"/>
      <c r="RMT123" s="95"/>
      <c r="RMU123" s="95"/>
      <c r="RMV123" s="95"/>
      <c r="RMW123" s="95"/>
      <c r="RMX123" s="95"/>
      <c r="RMY123" s="95"/>
      <c r="RMZ123" s="95"/>
      <c r="RNA123" s="95"/>
      <c r="RNB123" s="95"/>
      <c r="RNC123" s="95"/>
      <c r="RND123" s="95"/>
      <c r="RNE123" s="95"/>
      <c r="RNF123" s="95"/>
      <c r="RNG123" s="95"/>
      <c r="RNH123" s="95"/>
      <c r="RNI123" s="95"/>
      <c r="RNJ123" s="95"/>
      <c r="RNK123" s="95"/>
      <c r="RNL123" s="95"/>
      <c r="RNM123" s="95"/>
      <c r="RNN123" s="95"/>
      <c r="RNO123" s="95"/>
      <c r="RNP123" s="95"/>
      <c r="RNQ123" s="95"/>
      <c r="RNR123" s="95"/>
      <c r="RNS123" s="95"/>
      <c r="RNT123" s="95"/>
      <c r="RNU123" s="95"/>
      <c r="RNV123" s="95"/>
      <c r="RNW123" s="95"/>
      <c r="RNX123" s="95"/>
      <c r="RNY123" s="95"/>
      <c r="RNZ123" s="95"/>
      <c r="ROA123" s="95"/>
      <c r="ROB123" s="95"/>
      <c r="ROC123" s="95"/>
      <c r="ROD123" s="95"/>
      <c r="ROE123" s="95"/>
      <c r="ROF123" s="95"/>
      <c r="ROG123" s="95"/>
      <c r="ROH123" s="95"/>
      <c r="ROI123" s="95"/>
      <c r="ROJ123" s="95"/>
      <c r="ROK123" s="95"/>
      <c r="ROL123" s="95"/>
      <c r="ROM123" s="95"/>
      <c r="RON123" s="95"/>
      <c r="ROO123" s="95"/>
      <c r="ROP123" s="95"/>
      <c r="ROQ123" s="95"/>
      <c r="ROR123" s="95"/>
      <c r="ROS123" s="95"/>
      <c r="ROT123" s="95"/>
      <c r="ROU123" s="95"/>
      <c r="ROV123" s="95"/>
      <c r="ROW123" s="95"/>
      <c r="ROX123" s="95"/>
      <c r="ROY123" s="95"/>
      <c r="ROZ123" s="95"/>
      <c r="RPA123" s="95"/>
      <c r="RPB123" s="95"/>
      <c r="RPC123" s="95"/>
      <c r="RPD123" s="95"/>
      <c r="RPE123" s="95"/>
      <c r="RPF123" s="95"/>
      <c r="RPG123" s="95"/>
      <c r="RPH123" s="95"/>
      <c r="RPI123" s="95"/>
      <c r="RPJ123" s="95"/>
      <c r="RPK123" s="95"/>
      <c r="RPL123" s="95"/>
      <c r="RPM123" s="95"/>
      <c r="RPN123" s="95"/>
      <c r="RPO123" s="95"/>
      <c r="RPP123" s="95"/>
      <c r="RPQ123" s="95"/>
      <c r="RPR123" s="95"/>
      <c r="RPS123" s="95"/>
      <c r="RPT123" s="95"/>
      <c r="RPU123" s="95"/>
      <c r="RPV123" s="95"/>
      <c r="RPW123" s="95"/>
      <c r="RPX123" s="95"/>
      <c r="RPY123" s="95"/>
      <c r="RPZ123" s="95"/>
      <c r="RQA123" s="95"/>
      <c r="RQB123" s="95"/>
      <c r="RQC123" s="95"/>
      <c r="RQD123" s="95"/>
      <c r="RQE123" s="95"/>
      <c r="RQF123" s="95"/>
      <c r="RQG123" s="95"/>
      <c r="RQH123" s="95"/>
      <c r="RQI123" s="95"/>
      <c r="RQJ123" s="95"/>
      <c r="RQK123" s="95"/>
      <c r="RQL123" s="95"/>
      <c r="RQM123" s="95"/>
      <c r="RQN123" s="95"/>
      <c r="RQO123" s="95"/>
      <c r="RQP123" s="95"/>
      <c r="RQQ123" s="95"/>
      <c r="RQR123" s="95"/>
      <c r="RQS123" s="95"/>
      <c r="RQT123" s="95"/>
      <c r="RQU123" s="95"/>
      <c r="RQV123" s="95"/>
      <c r="RQW123" s="95"/>
      <c r="RQX123" s="95"/>
      <c r="RQY123" s="95"/>
      <c r="RQZ123" s="95"/>
      <c r="RRA123" s="95"/>
      <c r="RRB123" s="95"/>
      <c r="RRC123" s="95"/>
      <c r="RRD123" s="95"/>
      <c r="RRE123" s="95"/>
      <c r="RRF123" s="95"/>
      <c r="RRG123" s="95"/>
      <c r="RRH123" s="95"/>
      <c r="RRI123" s="95"/>
      <c r="RRJ123" s="95"/>
      <c r="RRK123" s="95"/>
      <c r="RRL123" s="95"/>
      <c r="RRM123" s="95"/>
      <c r="RRN123" s="95"/>
      <c r="RRO123" s="95"/>
      <c r="RRP123" s="95"/>
      <c r="RRQ123" s="95"/>
      <c r="RRR123" s="95"/>
      <c r="RRS123" s="95"/>
      <c r="RRT123" s="95"/>
      <c r="RRU123" s="95"/>
      <c r="RRV123" s="95"/>
      <c r="RRW123" s="95"/>
      <c r="RRX123" s="95"/>
      <c r="RRY123" s="95"/>
      <c r="RRZ123" s="95"/>
      <c r="RSA123" s="95"/>
      <c r="RSB123" s="95"/>
      <c r="RSC123" s="95"/>
      <c r="RSD123" s="95"/>
      <c r="RSE123" s="95"/>
      <c r="RSF123" s="95"/>
      <c r="RSG123" s="95"/>
      <c r="RSH123" s="95"/>
      <c r="RSI123" s="95"/>
      <c r="RSJ123" s="95"/>
      <c r="RSK123" s="95"/>
      <c r="RSL123" s="95"/>
      <c r="RSM123" s="95"/>
      <c r="RSN123" s="95"/>
      <c r="RSO123" s="95"/>
      <c r="RSP123" s="95"/>
      <c r="RSQ123" s="95"/>
      <c r="RSR123" s="95"/>
      <c r="RSS123" s="95"/>
      <c r="RST123" s="95"/>
      <c r="RSU123" s="95"/>
      <c r="RSV123" s="95"/>
      <c r="RSW123" s="95"/>
      <c r="RSX123" s="95"/>
      <c r="RSY123" s="95"/>
      <c r="RSZ123" s="95"/>
      <c r="RTA123" s="95"/>
      <c r="RTB123" s="95"/>
      <c r="RTC123" s="95"/>
      <c r="RTD123" s="95"/>
      <c r="RTE123" s="95"/>
      <c r="RTF123" s="95"/>
      <c r="RTG123" s="95"/>
      <c r="RTH123" s="95"/>
      <c r="RTI123" s="95"/>
      <c r="RTJ123" s="95"/>
      <c r="RTK123" s="95"/>
      <c r="RTL123" s="95"/>
      <c r="RTM123" s="95"/>
      <c r="RTN123" s="95"/>
      <c r="RTO123" s="95"/>
      <c r="RTP123" s="95"/>
      <c r="RTQ123" s="95"/>
      <c r="RTR123" s="95"/>
      <c r="RTS123" s="95"/>
      <c r="RTT123" s="95"/>
      <c r="RTU123" s="95"/>
      <c r="RTV123" s="95"/>
      <c r="RTW123" s="95"/>
      <c r="RTX123" s="95"/>
      <c r="RTY123" s="95"/>
      <c r="RTZ123" s="95"/>
      <c r="RUA123" s="95"/>
      <c r="RUB123" s="95"/>
      <c r="RUC123" s="95"/>
      <c r="RUD123" s="95"/>
      <c r="RUE123" s="95"/>
      <c r="RUF123" s="95"/>
      <c r="RUG123" s="95"/>
      <c r="RUH123" s="95"/>
      <c r="RUI123" s="95"/>
      <c r="RUJ123" s="95"/>
      <c r="RUK123" s="95"/>
      <c r="RUL123" s="95"/>
      <c r="RUM123" s="95"/>
      <c r="RUN123" s="95"/>
      <c r="RUO123" s="95"/>
      <c r="RUP123" s="95"/>
      <c r="RUQ123" s="95"/>
      <c r="RUR123" s="95"/>
      <c r="RUS123" s="95"/>
      <c r="RUT123" s="95"/>
      <c r="RUU123" s="95"/>
      <c r="RUV123" s="95"/>
      <c r="RUW123" s="95"/>
      <c r="RUX123" s="95"/>
      <c r="RUY123" s="95"/>
      <c r="RUZ123" s="95"/>
      <c r="RVA123" s="95"/>
      <c r="RVB123" s="95"/>
      <c r="RVC123" s="95"/>
      <c r="RVD123" s="95"/>
      <c r="RVE123" s="95"/>
      <c r="RVF123" s="95"/>
      <c r="RVG123" s="95"/>
      <c r="RVH123" s="95"/>
      <c r="RVI123" s="95"/>
      <c r="RVJ123" s="95"/>
      <c r="RVK123" s="95"/>
      <c r="RVL123" s="95"/>
      <c r="RVM123" s="95"/>
      <c r="RVN123" s="95"/>
      <c r="RVO123" s="95"/>
      <c r="RVP123" s="95"/>
      <c r="RVQ123" s="95"/>
      <c r="RVR123" s="95"/>
      <c r="RVS123" s="95"/>
      <c r="RVT123" s="95"/>
      <c r="RVU123" s="95"/>
      <c r="RVV123" s="95"/>
      <c r="RVW123" s="95"/>
      <c r="RVX123" s="95"/>
      <c r="RVY123" s="95"/>
      <c r="RVZ123" s="95"/>
      <c r="RWA123" s="95"/>
      <c r="RWB123" s="95"/>
      <c r="RWC123" s="95"/>
      <c r="RWD123" s="95"/>
      <c r="RWE123" s="95"/>
      <c r="RWF123" s="95"/>
      <c r="RWG123" s="95"/>
      <c r="RWH123" s="95"/>
      <c r="RWI123" s="95"/>
      <c r="RWJ123" s="95"/>
      <c r="RWK123" s="95"/>
      <c r="RWL123" s="95"/>
      <c r="RWM123" s="95"/>
      <c r="RWN123" s="95"/>
      <c r="RWO123" s="95"/>
      <c r="RWP123" s="95"/>
      <c r="RWQ123" s="95"/>
      <c r="RWR123" s="95"/>
      <c r="RWS123" s="95"/>
      <c r="RWT123" s="95"/>
      <c r="RWU123" s="95"/>
      <c r="RWV123" s="95"/>
      <c r="RWW123" s="95"/>
      <c r="RWX123" s="95"/>
      <c r="RWY123" s="95"/>
      <c r="RWZ123" s="95"/>
      <c r="RXA123" s="95"/>
      <c r="RXB123" s="95"/>
      <c r="RXC123" s="95"/>
      <c r="RXD123" s="95"/>
      <c r="RXE123" s="95"/>
      <c r="RXF123" s="95"/>
      <c r="RXG123" s="95"/>
      <c r="RXH123" s="95"/>
      <c r="RXI123" s="95"/>
      <c r="RXJ123" s="95"/>
      <c r="RXK123" s="95"/>
      <c r="RXL123" s="95"/>
      <c r="RXM123" s="95"/>
      <c r="RXN123" s="95"/>
      <c r="RXO123" s="95"/>
      <c r="RXP123" s="95"/>
      <c r="RXQ123" s="95"/>
      <c r="RXR123" s="95"/>
      <c r="RXS123" s="95"/>
      <c r="RXT123" s="95"/>
      <c r="RXU123" s="95"/>
      <c r="RXV123" s="95"/>
      <c r="RXW123" s="95"/>
      <c r="RXX123" s="95"/>
      <c r="RXY123" s="95"/>
      <c r="RXZ123" s="95"/>
      <c r="RYA123" s="95"/>
      <c r="RYB123" s="95"/>
      <c r="RYC123" s="95"/>
      <c r="RYD123" s="95"/>
      <c r="RYE123" s="95"/>
      <c r="RYF123" s="95"/>
      <c r="RYG123" s="95"/>
      <c r="RYH123" s="95"/>
      <c r="RYI123" s="95"/>
      <c r="RYJ123" s="95"/>
      <c r="RYK123" s="95"/>
      <c r="RYL123" s="95"/>
      <c r="RYM123" s="95"/>
      <c r="RYN123" s="95"/>
      <c r="RYO123" s="95"/>
      <c r="RYP123" s="95"/>
      <c r="RYQ123" s="95"/>
      <c r="RYR123" s="95"/>
      <c r="RYS123" s="95"/>
      <c r="RYT123" s="95"/>
      <c r="RYU123" s="95"/>
      <c r="RYV123" s="95"/>
      <c r="RYW123" s="95"/>
      <c r="RYX123" s="95"/>
      <c r="RYY123" s="95"/>
      <c r="RYZ123" s="95"/>
      <c r="RZA123" s="95"/>
      <c r="RZB123" s="95"/>
      <c r="RZC123" s="95"/>
      <c r="RZD123" s="95"/>
      <c r="RZE123" s="95"/>
      <c r="RZF123" s="95"/>
      <c r="RZG123" s="95"/>
      <c r="RZH123" s="95"/>
      <c r="RZI123" s="95"/>
      <c r="RZJ123" s="95"/>
      <c r="RZK123" s="95"/>
      <c r="RZL123" s="95"/>
      <c r="RZM123" s="95"/>
      <c r="RZN123" s="95"/>
      <c r="RZO123" s="95"/>
      <c r="RZP123" s="95"/>
      <c r="RZQ123" s="95"/>
      <c r="RZR123" s="95"/>
      <c r="RZS123" s="95"/>
      <c r="RZT123" s="95"/>
      <c r="RZU123" s="95"/>
      <c r="RZV123" s="95"/>
      <c r="RZW123" s="95"/>
      <c r="RZX123" s="95"/>
      <c r="RZY123" s="95"/>
      <c r="RZZ123" s="95"/>
      <c r="SAA123" s="95"/>
      <c r="SAB123" s="95"/>
      <c r="SAC123" s="95"/>
      <c r="SAD123" s="95"/>
      <c r="SAE123" s="95"/>
      <c r="SAF123" s="95"/>
      <c r="SAG123" s="95"/>
      <c r="SAH123" s="95"/>
      <c r="SAI123" s="95"/>
      <c r="SAJ123" s="95"/>
      <c r="SAK123" s="95"/>
      <c r="SAL123" s="95"/>
      <c r="SAM123" s="95"/>
      <c r="SAN123" s="95"/>
      <c r="SAO123" s="95"/>
      <c r="SAP123" s="95"/>
      <c r="SAQ123" s="95"/>
      <c r="SAR123" s="95"/>
      <c r="SAS123" s="95"/>
      <c r="SAT123" s="95"/>
      <c r="SAU123" s="95"/>
      <c r="SAV123" s="95"/>
      <c r="SAW123" s="95"/>
      <c r="SAX123" s="95"/>
      <c r="SAY123" s="95"/>
      <c r="SAZ123" s="95"/>
      <c r="SBA123" s="95"/>
      <c r="SBB123" s="95"/>
      <c r="SBC123" s="95"/>
      <c r="SBD123" s="95"/>
      <c r="SBE123" s="95"/>
      <c r="SBF123" s="95"/>
      <c r="SBG123" s="95"/>
      <c r="SBH123" s="95"/>
      <c r="SBI123" s="95"/>
      <c r="SBJ123" s="95"/>
      <c r="SBK123" s="95"/>
      <c r="SBL123" s="95"/>
      <c r="SBM123" s="95"/>
      <c r="SBN123" s="95"/>
      <c r="SBO123" s="95"/>
      <c r="SBP123" s="95"/>
      <c r="SBQ123" s="95"/>
      <c r="SBR123" s="95"/>
      <c r="SBS123" s="95"/>
      <c r="SBT123" s="95"/>
      <c r="SBU123" s="95"/>
      <c r="SBV123" s="95"/>
      <c r="SBW123" s="95"/>
      <c r="SBX123" s="95"/>
      <c r="SBY123" s="95"/>
      <c r="SBZ123" s="95"/>
      <c r="SCA123" s="95"/>
      <c r="SCB123" s="95"/>
      <c r="SCC123" s="95"/>
      <c r="SCD123" s="95"/>
      <c r="SCE123" s="95"/>
      <c r="SCF123" s="95"/>
      <c r="SCG123" s="95"/>
      <c r="SCH123" s="95"/>
      <c r="SCI123" s="95"/>
      <c r="SCJ123" s="95"/>
      <c r="SCK123" s="95"/>
      <c r="SCL123" s="95"/>
      <c r="SCM123" s="95"/>
      <c r="SCN123" s="95"/>
      <c r="SCO123" s="95"/>
      <c r="SCP123" s="95"/>
      <c r="SCQ123" s="95"/>
      <c r="SCR123" s="95"/>
      <c r="SCS123" s="95"/>
      <c r="SCT123" s="95"/>
      <c r="SCU123" s="95"/>
      <c r="SCV123" s="95"/>
      <c r="SCW123" s="95"/>
      <c r="SCX123" s="95"/>
      <c r="SCY123" s="95"/>
      <c r="SCZ123" s="95"/>
      <c r="SDA123" s="95"/>
      <c r="SDB123" s="95"/>
      <c r="SDC123" s="95"/>
      <c r="SDD123" s="95"/>
      <c r="SDE123" s="95"/>
      <c r="SDF123" s="95"/>
      <c r="SDG123" s="95"/>
      <c r="SDH123" s="95"/>
      <c r="SDI123" s="95"/>
      <c r="SDJ123" s="95"/>
      <c r="SDK123" s="95"/>
      <c r="SDL123" s="95"/>
      <c r="SDM123" s="95"/>
      <c r="SDN123" s="95"/>
      <c r="SDO123" s="95"/>
      <c r="SDP123" s="95"/>
      <c r="SDQ123" s="95"/>
      <c r="SDR123" s="95"/>
      <c r="SDS123" s="95"/>
      <c r="SDT123" s="95"/>
      <c r="SDU123" s="95"/>
      <c r="SDV123" s="95"/>
      <c r="SDW123" s="95"/>
      <c r="SDX123" s="95"/>
      <c r="SDY123" s="95"/>
      <c r="SDZ123" s="95"/>
      <c r="SEA123" s="95"/>
      <c r="SEB123" s="95"/>
      <c r="SEC123" s="95"/>
      <c r="SED123" s="95"/>
      <c r="SEE123" s="95"/>
      <c r="SEF123" s="95"/>
      <c r="SEG123" s="95"/>
      <c r="SEH123" s="95"/>
      <c r="SEI123" s="95"/>
      <c r="SEJ123" s="95"/>
      <c r="SEK123" s="95"/>
      <c r="SEL123" s="95"/>
      <c r="SEM123" s="95"/>
      <c r="SEN123" s="95"/>
      <c r="SEO123" s="95"/>
      <c r="SEP123" s="95"/>
      <c r="SEQ123" s="95"/>
      <c r="SER123" s="95"/>
      <c r="SES123" s="95"/>
      <c r="SET123" s="95"/>
      <c r="SEU123" s="95"/>
      <c r="SEV123" s="95"/>
      <c r="SEW123" s="95"/>
      <c r="SEX123" s="95"/>
      <c r="SEY123" s="95"/>
      <c r="SEZ123" s="95"/>
      <c r="SFA123" s="95"/>
      <c r="SFB123" s="95"/>
      <c r="SFC123" s="95"/>
      <c r="SFD123" s="95"/>
      <c r="SFE123" s="95"/>
      <c r="SFF123" s="95"/>
      <c r="SFG123" s="95"/>
      <c r="SFH123" s="95"/>
      <c r="SFI123" s="95"/>
      <c r="SFJ123" s="95"/>
      <c r="SFK123" s="95"/>
      <c r="SFL123" s="95"/>
      <c r="SFM123" s="95"/>
      <c r="SFN123" s="95"/>
      <c r="SFO123" s="95"/>
      <c r="SFP123" s="95"/>
      <c r="SFQ123" s="95"/>
      <c r="SFR123" s="95"/>
      <c r="SFS123" s="95"/>
      <c r="SFT123" s="95"/>
      <c r="SFU123" s="95"/>
      <c r="SFV123" s="95"/>
      <c r="SFW123" s="95"/>
      <c r="SFX123" s="95"/>
      <c r="SFY123" s="95"/>
      <c r="SFZ123" s="95"/>
      <c r="SGA123" s="95"/>
      <c r="SGB123" s="95"/>
      <c r="SGC123" s="95"/>
      <c r="SGD123" s="95"/>
      <c r="SGE123" s="95"/>
      <c r="SGF123" s="95"/>
      <c r="SGG123" s="95"/>
      <c r="SGH123" s="95"/>
      <c r="SGI123" s="95"/>
      <c r="SGJ123" s="95"/>
      <c r="SGK123" s="95"/>
      <c r="SGL123" s="95"/>
      <c r="SGM123" s="95"/>
      <c r="SGN123" s="95"/>
      <c r="SGO123" s="95"/>
      <c r="SGP123" s="95"/>
      <c r="SGQ123" s="95"/>
      <c r="SGR123" s="95"/>
      <c r="SGS123" s="95"/>
      <c r="SGT123" s="95"/>
      <c r="SGU123" s="95"/>
      <c r="SGV123" s="95"/>
      <c r="SGW123" s="95"/>
      <c r="SGX123" s="95"/>
      <c r="SGY123" s="95"/>
      <c r="SGZ123" s="95"/>
      <c r="SHA123" s="95"/>
      <c r="SHB123" s="95"/>
      <c r="SHC123" s="95"/>
      <c r="SHD123" s="95"/>
      <c r="SHE123" s="95"/>
      <c r="SHF123" s="95"/>
      <c r="SHG123" s="95"/>
      <c r="SHH123" s="95"/>
      <c r="SHI123" s="95"/>
      <c r="SHJ123" s="95"/>
      <c r="SHK123" s="95"/>
      <c r="SHL123" s="95"/>
      <c r="SHM123" s="95"/>
      <c r="SHN123" s="95"/>
      <c r="SHO123" s="95"/>
      <c r="SHP123" s="95"/>
      <c r="SHQ123" s="95"/>
      <c r="SHR123" s="95"/>
      <c r="SHS123" s="95"/>
      <c r="SHT123" s="95"/>
      <c r="SHU123" s="95"/>
      <c r="SHV123" s="95"/>
      <c r="SHW123" s="95"/>
      <c r="SHX123" s="95"/>
      <c r="SHY123" s="95"/>
      <c r="SHZ123" s="95"/>
      <c r="SIA123" s="95"/>
      <c r="SIB123" s="95"/>
      <c r="SIC123" s="95"/>
      <c r="SID123" s="95"/>
      <c r="SIE123" s="95"/>
      <c r="SIF123" s="95"/>
      <c r="SIG123" s="95"/>
      <c r="SIH123" s="95"/>
      <c r="SII123" s="95"/>
      <c r="SIJ123" s="95"/>
      <c r="SIK123" s="95"/>
      <c r="SIL123" s="95"/>
      <c r="SIM123" s="95"/>
      <c r="SIN123" s="95"/>
      <c r="SIO123" s="95"/>
      <c r="SIP123" s="95"/>
      <c r="SIQ123" s="95"/>
      <c r="SIR123" s="95"/>
      <c r="SIS123" s="95"/>
      <c r="SIT123" s="95"/>
      <c r="SIU123" s="95"/>
      <c r="SIV123" s="95"/>
      <c r="SIW123" s="95"/>
      <c r="SIX123" s="95"/>
      <c r="SIY123" s="95"/>
      <c r="SIZ123" s="95"/>
      <c r="SJA123" s="95"/>
      <c r="SJB123" s="95"/>
      <c r="SJC123" s="95"/>
      <c r="SJD123" s="95"/>
      <c r="SJE123" s="95"/>
      <c r="SJF123" s="95"/>
      <c r="SJG123" s="95"/>
      <c r="SJH123" s="95"/>
      <c r="SJI123" s="95"/>
      <c r="SJJ123" s="95"/>
      <c r="SJK123" s="95"/>
      <c r="SJL123" s="95"/>
      <c r="SJM123" s="95"/>
      <c r="SJN123" s="95"/>
      <c r="SJO123" s="95"/>
      <c r="SJP123" s="95"/>
      <c r="SJQ123" s="95"/>
      <c r="SJR123" s="95"/>
      <c r="SJS123" s="95"/>
      <c r="SJT123" s="95"/>
      <c r="SJU123" s="95"/>
      <c r="SJV123" s="95"/>
      <c r="SJW123" s="95"/>
      <c r="SJX123" s="95"/>
      <c r="SJY123" s="95"/>
      <c r="SJZ123" s="95"/>
      <c r="SKA123" s="95"/>
      <c r="SKB123" s="95"/>
      <c r="SKC123" s="95"/>
      <c r="SKD123" s="95"/>
      <c r="SKE123" s="95"/>
      <c r="SKF123" s="95"/>
      <c r="SKG123" s="95"/>
      <c r="SKH123" s="95"/>
      <c r="SKI123" s="95"/>
      <c r="SKJ123" s="95"/>
      <c r="SKK123" s="95"/>
      <c r="SKL123" s="95"/>
      <c r="SKM123" s="95"/>
      <c r="SKN123" s="95"/>
      <c r="SKO123" s="95"/>
      <c r="SKP123" s="95"/>
      <c r="SKQ123" s="95"/>
      <c r="SKR123" s="95"/>
      <c r="SKS123" s="95"/>
      <c r="SKT123" s="95"/>
      <c r="SKU123" s="95"/>
      <c r="SKV123" s="95"/>
      <c r="SKW123" s="95"/>
      <c r="SKX123" s="95"/>
      <c r="SKY123" s="95"/>
      <c r="SKZ123" s="95"/>
      <c r="SLA123" s="95"/>
      <c r="SLB123" s="95"/>
      <c r="SLC123" s="95"/>
      <c r="SLD123" s="95"/>
      <c r="SLE123" s="95"/>
      <c r="SLF123" s="95"/>
      <c r="SLG123" s="95"/>
      <c r="SLH123" s="95"/>
      <c r="SLI123" s="95"/>
      <c r="SLJ123" s="95"/>
      <c r="SLK123" s="95"/>
      <c r="SLL123" s="95"/>
      <c r="SLM123" s="95"/>
      <c r="SLN123" s="95"/>
      <c r="SLO123" s="95"/>
      <c r="SLP123" s="95"/>
      <c r="SLQ123" s="95"/>
      <c r="SLR123" s="95"/>
      <c r="SLS123" s="95"/>
      <c r="SLT123" s="95"/>
      <c r="SLU123" s="95"/>
      <c r="SLV123" s="95"/>
      <c r="SLW123" s="95"/>
      <c r="SLX123" s="95"/>
      <c r="SLY123" s="95"/>
      <c r="SLZ123" s="95"/>
      <c r="SMA123" s="95"/>
      <c r="SMB123" s="95"/>
      <c r="SMC123" s="95"/>
      <c r="SMD123" s="95"/>
      <c r="SME123" s="95"/>
      <c r="SMF123" s="95"/>
      <c r="SMG123" s="95"/>
      <c r="SMH123" s="95"/>
      <c r="SMI123" s="95"/>
      <c r="SMJ123" s="95"/>
      <c r="SMK123" s="95"/>
      <c r="SML123" s="95"/>
      <c r="SMM123" s="95"/>
      <c r="SMN123" s="95"/>
      <c r="SMO123" s="95"/>
      <c r="SMP123" s="95"/>
      <c r="SMQ123" s="95"/>
      <c r="SMR123" s="95"/>
      <c r="SMS123" s="95"/>
      <c r="SMT123" s="95"/>
      <c r="SMU123" s="95"/>
      <c r="SMV123" s="95"/>
      <c r="SMW123" s="95"/>
      <c r="SMX123" s="95"/>
      <c r="SMY123" s="95"/>
      <c r="SMZ123" s="95"/>
      <c r="SNA123" s="95"/>
      <c r="SNB123" s="95"/>
      <c r="SNC123" s="95"/>
      <c r="SND123" s="95"/>
      <c r="SNE123" s="95"/>
      <c r="SNF123" s="95"/>
      <c r="SNG123" s="95"/>
      <c r="SNH123" s="95"/>
      <c r="SNI123" s="95"/>
      <c r="SNJ123" s="95"/>
      <c r="SNK123" s="95"/>
      <c r="SNL123" s="95"/>
      <c r="SNM123" s="95"/>
      <c r="SNN123" s="95"/>
      <c r="SNO123" s="95"/>
      <c r="SNP123" s="95"/>
      <c r="SNQ123" s="95"/>
      <c r="SNR123" s="95"/>
      <c r="SNS123" s="95"/>
      <c r="SNT123" s="95"/>
      <c r="SNU123" s="95"/>
      <c r="SNV123" s="95"/>
      <c r="SNW123" s="95"/>
      <c r="SNX123" s="95"/>
      <c r="SNY123" s="95"/>
      <c r="SNZ123" s="95"/>
      <c r="SOA123" s="95"/>
      <c r="SOB123" s="95"/>
      <c r="SOC123" s="95"/>
      <c r="SOD123" s="95"/>
      <c r="SOE123" s="95"/>
      <c r="SOF123" s="95"/>
      <c r="SOG123" s="95"/>
      <c r="SOH123" s="95"/>
      <c r="SOI123" s="95"/>
      <c r="SOJ123" s="95"/>
      <c r="SOK123" s="95"/>
      <c r="SOL123" s="95"/>
      <c r="SOM123" s="95"/>
      <c r="SON123" s="95"/>
      <c r="SOO123" s="95"/>
      <c r="SOP123" s="95"/>
      <c r="SOQ123" s="95"/>
      <c r="SOR123" s="95"/>
      <c r="SOS123" s="95"/>
      <c r="SOT123" s="95"/>
      <c r="SOU123" s="95"/>
      <c r="SOV123" s="95"/>
      <c r="SOW123" s="95"/>
      <c r="SOX123" s="95"/>
      <c r="SOY123" s="95"/>
      <c r="SOZ123" s="95"/>
      <c r="SPA123" s="95"/>
      <c r="SPB123" s="95"/>
      <c r="SPC123" s="95"/>
      <c r="SPD123" s="95"/>
      <c r="SPE123" s="95"/>
      <c r="SPF123" s="95"/>
      <c r="SPG123" s="95"/>
      <c r="SPH123" s="95"/>
      <c r="SPI123" s="95"/>
      <c r="SPJ123" s="95"/>
      <c r="SPK123" s="95"/>
      <c r="SPL123" s="95"/>
      <c r="SPM123" s="95"/>
      <c r="SPN123" s="95"/>
      <c r="SPO123" s="95"/>
      <c r="SPP123" s="95"/>
      <c r="SPQ123" s="95"/>
      <c r="SPR123" s="95"/>
      <c r="SPS123" s="95"/>
      <c r="SPT123" s="95"/>
      <c r="SPU123" s="95"/>
      <c r="SPV123" s="95"/>
      <c r="SPW123" s="95"/>
      <c r="SPX123" s="95"/>
      <c r="SPY123" s="95"/>
      <c r="SPZ123" s="95"/>
      <c r="SQA123" s="95"/>
      <c r="SQB123" s="95"/>
      <c r="SQC123" s="95"/>
      <c r="SQD123" s="95"/>
      <c r="SQE123" s="95"/>
      <c r="SQF123" s="95"/>
      <c r="SQG123" s="95"/>
      <c r="SQH123" s="95"/>
      <c r="SQI123" s="95"/>
      <c r="SQJ123" s="95"/>
      <c r="SQK123" s="95"/>
      <c r="SQL123" s="95"/>
      <c r="SQM123" s="95"/>
      <c r="SQN123" s="95"/>
      <c r="SQO123" s="95"/>
      <c r="SQP123" s="95"/>
      <c r="SQQ123" s="95"/>
      <c r="SQR123" s="95"/>
      <c r="SQS123" s="95"/>
      <c r="SQT123" s="95"/>
      <c r="SQU123" s="95"/>
      <c r="SQV123" s="95"/>
      <c r="SQW123" s="95"/>
      <c r="SQX123" s="95"/>
      <c r="SQY123" s="95"/>
      <c r="SQZ123" s="95"/>
      <c r="SRA123" s="95"/>
      <c r="SRB123" s="95"/>
      <c r="SRC123" s="95"/>
      <c r="SRD123" s="95"/>
      <c r="SRE123" s="95"/>
      <c r="SRF123" s="95"/>
      <c r="SRG123" s="95"/>
      <c r="SRH123" s="95"/>
      <c r="SRI123" s="95"/>
      <c r="SRJ123" s="95"/>
      <c r="SRK123" s="95"/>
      <c r="SRL123" s="95"/>
      <c r="SRM123" s="95"/>
      <c r="SRN123" s="95"/>
      <c r="SRO123" s="95"/>
      <c r="SRP123" s="95"/>
      <c r="SRQ123" s="95"/>
      <c r="SRR123" s="95"/>
      <c r="SRS123" s="95"/>
      <c r="SRT123" s="95"/>
      <c r="SRU123" s="95"/>
      <c r="SRV123" s="95"/>
      <c r="SRW123" s="95"/>
      <c r="SRX123" s="95"/>
      <c r="SRY123" s="95"/>
      <c r="SRZ123" s="95"/>
      <c r="SSA123" s="95"/>
      <c r="SSB123" s="95"/>
      <c r="SSC123" s="95"/>
      <c r="SSD123" s="95"/>
      <c r="SSE123" s="95"/>
      <c r="SSF123" s="95"/>
      <c r="SSG123" s="95"/>
      <c r="SSH123" s="95"/>
      <c r="SSI123" s="95"/>
      <c r="SSJ123" s="95"/>
      <c r="SSK123" s="95"/>
      <c r="SSL123" s="95"/>
      <c r="SSM123" s="95"/>
      <c r="SSN123" s="95"/>
      <c r="SSO123" s="95"/>
      <c r="SSP123" s="95"/>
      <c r="SSQ123" s="95"/>
      <c r="SSR123" s="95"/>
      <c r="SSS123" s="95"/>
      <c r="SST123" s="95"/>
      <c r="SSU123" s="95"/>
      <c r="SSV123" s="95"/>
      <c r="SSW123" s="95"/>
      <c r="SSX123" s="95"/>
      <c r="SSY123" s="95"/>
      <c r="SSZ123" s="95"/>
      <c r="STA123" s="95"/>
      <c r="STB123" s="95"/>
      <c r="STC123" s="95"/>
      <c r="STD123" s="95"/>
      <c r="STE123" s="95"/>
      <c r="STF123" s="95"/>
      <c r="STG123" s="95"/>
      <c r="STH123" s="95"/>
      <c r="STI123" s="95"/>
      <c r="STJ123" s="95"/>
      <c r="STK123" s="95"/>
      <c r="STL123" s="95"/>
      <c r="STM123" s="95"/>
      <c r="STN123" s="95"/>
      <c r="STO123" s="95"/>
      <c r="STP123" s="95"/>
      <c r="STQ123" s="95"/>
      <c r="STR123" s="95"/>
      <c r="STS123" s="95"/>
      <c r="STT123" s="95"/>
      <c r="STU123" s="95"/>
      <c r="STV123" s="95"/>
      <c r="STW123" s="95"/>
      <c r="STX123" s="95"/>
      <c r="STY123" s="95"/>
      <c r="STZ123" s="95"/>
      <c r="SUA123" s="95"/>
      <c r="SUB123" s="95"/>
      <c r="SUC123" s="95"/>
      <c r="SUD123" s="95"/>
      <c r="SUE123" s="95"/>
      <c r="SUF123" s="95"/>
      <c r="SUG123" s="95"/>
      <c r="SUH123" s="95"/>
      <c r="SUI123" s="95"/>
      <c r="SUJ123" s="95"/>
      <c r="SUK123" s="95"/>
      <c r="SUL123" s="95"/>
      <c r="SUM123" s="95"/>
      <c r="SUN123" s="95"/>
      <c r="SUO123" s="95"/>
      <c r="SUP123" s="95"/>
      <c r="SUQ123" s="95"/>
      <c r="SUR123" s="95"/>
      <c r="SUS123" s="95"/>
      <c r="SUT123" s="95"/>
      <c r="SUU123" s="95"/>
      <c r="SUV123" s="95"/>
      <c r="SUW123" s="95"/>
      <c r="SUX123" s="95"/>
      <c r="SUY123" s="95"/>
      <c r="SUZ123" s="95"/>
      <c r="SVA123" s="95"/>
      <c r="SVB123" s="95"/>
      <c r="SVC123" s="95"/>
      <c r="SVD123" s="95"/>
      <c r="SVE123" s="95"/>
      <c r="SVF123" s="95"/>
      <c r="SVG123" s="95"/>
      <c r="SVH123" s="95"/>
      <c r="SVI123" s="95"/>
      <c r="SVJ123" s="95"/>
      <c r="SVK123" s="95"/>
      <c r="SVL123" s="95"/>
      <c r="SVM123" s="95"/>
      <c r="SVN123" s="95"/>
      <c r="SVO123" s="95"/>
      <c r="SVP123" s="95"/>
      <c r="SVQ123" s="95"/>
      <c r="SVR123" s="95"/>
      <c r="SVS123" s="95"/>
      <c r="SVT123" s="95"/>
      <c r="SVU123" s="95"/>
      <c r="SVV123" s="95"/>
      <c r="SVW123" s="95"/>
      <c r="SVX123" s="95"/>
      <c r="SVY123" s="95"/>
      <c r="SVZ123" s="95"/>
      <c r="SWA123" s="95"/>
      <c r="SWB123" s="95"/>
      <c r="SWC123" s="95"/>
      <c r="SWD123" s="95"/>
      <c r="SWE123" s="95"/>
      <c r="SWF123" s="95"/>
      <c r="SWG123" s="95"/>
      <c r="SWH123" s="95"/>
      <c r="SWI123" s="95"/>
      <c r="SWJ123" s="95"/>
      <c r="SWK123" s="95"/>
      <c r="SWL123" s="95"/>
      <c r="SWM123" s="95"/>
      <c r="SWN123" s="95"/>
      <c r="SWO123" s="95"/>
      <c r="SWP123" s="95"/>
      <c r="SWQ123" s="95"/>
      <c r="SWR123" s="95"/>
      <c r="SWS123" s="95"/>
      <c r="SWT123" s="95"/>
      <c r="SWU123" s="95"/>
      <c r="SWV123" s="95"/>
      <c r="SWW123" s="95"/>
      <c r="SWX123" s="95"/>
      <c r="SWY123" s="95"/>
      <c r="SWZ123" s="95"/>
      <c r="SXA123" s="95"/>
      <c r="SXB123" s="95"/>
      <c r="SXC123" s="95"/>
      <c r="SXD123" s="95"/>
      <c r="SXE123" s="95"/>
      <c r="SXF123" s="95"/>
      <c r="SXG123" s="95"/>
      <c r="SXH123" s="95"/>
      <c r="SXI123" s="95"/>
      <c r="SXJ123" s="95"/>
      <c r="SXK123" s="95"/>
      <c r="SXL123" s="95"/>
      <c r="SXM123" s="95"/>
      <c r="SXN123" s="95"/>
      <c r="SXO123" s="95"/>
      <c r="SXP123" s="95"/>
      <c r="SXQ123" s="95"/>
      <c r="SXR123" s="95"/>
      <c r="SXS123" s="95"/>
      <c r="SXT123" s="95"/>
      <c r="SXU123" s="95"/>
      <c r="SXV123" s="95"/>
      <c r="SXW123" s="95"/>
      <c r="SXX123" s="95"/>
      <c r="SXY123" s="95"/>
      <c r="SXZ123" s="95"/>
      <c r="SYA123" s="95"/>
      <c r="SYB123" s="95"/>
      <c r="SYC123" s="95"/>
      <c r="SYD123" s="95"/>
      <c r="SYE123" s="95"/>
      <c r="SYF123" s="95"/>
      <c r="SYG123" s="95"/>
      <c r="SYH123" s="95"/>
      <c r="SYI123" s="95"/>
      <c r="SYJ123" s="95"/>
      <c r="SYK123" s="95"/>
      <c r="SYL123" s="95"/>
      <c r="SYM123" s="95"/>
      <c r="SYN123" s="95"/>
      <c r="SYO123" s="95"/>
      <c r="SYP123" s="95"/>
      <c r="SYQ123" s="95"/>
      <c r="SYR123" s="95"/>
      <c r="SYS123" s="95"/>
      <c r="SYT123" s="95"/>
      <c r="SYU123" s="95"/>
      <c r="SYV123" s="95"/>
      <c r="SYW123" s="95"/>
      <c r="SYX123" s="95"/>
      <c r="SYY123" s="95"/>
      <c r="SYZ123" s="95"/>
      <c r="SZA123" s="95"/>
      <c r="SZB123" s="95"/>
      <c r="SZC123" s="95"/>
      <c r="SZD123" s="95"/>
      <c r="SZE123" s="95"/>
      <c r="SZF123" s="95"/>
      <c r="SZG123" s="95"/>
      <c r="SZH123" s="95"/>
      <c r="SZI123" s="95"/>
      <c r="SZJ123" s="95"/>
      <c r="SZK123" s="95"/>
      <c r="SZL123" s="95"/>
      <c r="SZM123" s="95"/>
      <c r="SZN123" s="95"/>
      <c r="SZO123" s="95"/>
      <c r="SZP123" s="95"/>
      <c r="SZQ123" s="95"/>
      <c r="SZR123" s="95"/>
      <c r="SZS123" s="95"/>
      <c r="SZT123" s="95"/>
      <c r="SZU123" s="95"/>
      <c r="SZV123" s="95"/>
      <c r="SZW123" s="95"/>
      <c r="SZX123" s="95"/>
      <c r="SZY123" s="95"/>
      <c r="SZZ123" s="95"/>
      <c r="TAA123" s="95"/>
      <c r="TAB123" s="95"/>
      <c r="TAC123" s="95"/>
      <c r="TAD123" s="95"/>
      <c r="TAE123" s="95"/>
      <c r="TAF123" s="95"/>
      <c r="TAG123" s="95"/>
      <c r="TAH123" s="95"/>
      <c r="TAI123" s="95"/>
      <c r="TAJ123" s="95"/>
      <c r="TAK123" s="95"/>
      <c r="TAL123" s="95"/>
      <c r="TAM123" s="95"/>
      <c r="TAN123" s="95"/>
      <c r="TAO123" s="95"/>
      <c r="TAP123" s="95"/>
      <c r="TAQ123" s="95"/>
      <c r="TAR123" s="95"/>
      <c r="TAS123" s="95"/>
      <c r="TAT123" s="95"/>
      <c r="TAU123" s="95"/>
      <c r="TAV123" s="95"/>
      <c r="TAW123" s="95"/>
      <c r="TAX123" s="95"/>
      <c r="TAY123" s="95"/>
      <c r="TAZ123" s="95"/>
      <c r="TBA123" s="95"/>
      <c r="TBB123" s="95"/>
      <c r="TBC123" s="95"/>
      <c r="TBD123" s="95"/>
      <c r="TBE123" s="95"/>
      <c r="TBF123" s="95"/>
      <c r="TBG123" s="95"/>
      <c r="TBH123" s="95"/>
      <c r="TBI123" s="95"/>
      <c r="TBJ123" s="95"/>
      <c r="TBK123" s="95"/>
      <c r="TBL123" s="95"/>
      <c r="TBM123" s="95"/>
      <c r="TBN123" s="95"/>
      <c r="TBO123" s="95"/>
      <c r="TBP123" s="95"/>
      <c r="TBQ123" s="95"/>
      <c r="TBR123" s="95"/>
      <c r="TBS123" s="95"/>
      <c r="TBT123" s="95"/>
      <c r="TBU123" s="95"/>
      <c r="TBV123" s="95"/>
      <c r="TBW123" s="95"/>
      <c r="TBX123" s="95"/>
      <c r="TBY123" s="95"/>
      <c r="TBZ123" s="95"/>
      <c r="TCA123" s="95"/>
      <c r="TCB123" s="95"/>
      <c r="TCC123" s="95"/>
      <c r="TCD123" s="95"/>
      <c r="TCE123" s="95"/>
      <c r="TCF123" s="95"/>
      <c r="TCG123" s="95"/>
      <c r="TCH123" s="95"/>
      <c r="TCI123" s="95"/>
      <c r="TCJ123" s="95"/>
      <c r="TCK123" s="95"/>
      <c r="TCL123" s="95"/>
      <c r="TCM123" s="95"/>
      <c r="TCN123" s="95"/>
      <c r="TCO123" s="95"/>
      <c r="TCP123" s="95"/>
      <c r="TCQ123" s="95"/>
      <c r="TCR123" s="95"/>
      <c r="TCS123" s="95"/>
      <c r="TCT123" s="95"/>
      <c r="TCU123" s="95"/>
      <c r="TCV123" s="95"/>
      <c r="TCW123" s="95"/>
      <c r="TCX123" s="95"/>
      <c r="TCY123" s="95"/>
      <c r="TCZ123" s="95"/>
      <c r="TDA123" s="95"/>
      <c r="TDB123" s="95"/>
      <c r="TDC123" s="95"/>
      <c r="TDD123" s="95"/>
      <c r="TDE123" s="95"/>
      <c r="TDF123" s="95"/>
      <c r="TDG123" s="95"/>
      <c r="TDH123" s="95"/>
      <c r="TDI123" s="95"/>
      <c r="TDJ123" s="95"/>
      <c r="TDK123" s="95"/>
      <c r="TDL123" s="95"/>
      <c r="TDM123" s="95"/>
      <c r="TDN123" s="95"/>
      <c r="TDO123" s="95"/>
      <c r="TDP123" s="95"/>
      <c r="TDQ123" s="95"/>
      <c r="TDR123" s="95"/>
      <c r="TDS123" s="95"/>
      <c r="TDT123" s="95"/>
      <c r="TDU123" s="95"/>
      <c r="TDV123" s="95"/>
      <c r="TDW123" s="95"/>
      <c r="TDX123" s="95"/>
      <c r="TDY123" s="95"/>
      <c r="TDZ123" s="95"/>
      <c r="TEA123" s="95"/>
      <c r="TEB123" s="95"/>
      <c r="TEC123" s="95"/>
      <c r="TED123" s="95"/>
      <c r="TEE123" s="95"/>
      <c r="TEF123" s="95"/>
      <c r="TEG123" s="95"/>
      <c r="TEH123" s="95"/>
      <c r="TEI123" s="95"/>
      <c r="TEJ123" s="95"/>
      <c r="TEK123" s="95"/>
      <c r="TEL123" s="95"/>
      <c r="TEM123" s="95"/>
      <c r="TEN123" s="95"/>
      <c r="TEO123" s="95"/>
      <c r="TEP123" s="95"/>
      <c r="TEQ123" s="95"/>
      <c r="TER123" s="95"/>
      <c r="TES123" s="95"/>
      <c r="TET123" s="95"/>
      <c r="TEU123" s="95"/>
      <c r="TEV123" s="95"/>
      <c r="TEW123" s="95"/>
      <c r="TEX123" s="95"/>
      <c r="TEY123" s="95"/>
      <c r="TEZ123" s="95"/>
      <c r="TFA123" s="95"/>
      <c r="TFB123" s="95"/>
      <c r="TFC123" s="95"/>
      <c r="TFD123" s="95"/>
      <c r="TFE123" s="95"/>
      <c r="TFF123" s="95"/>
      <c r="TFG123" s="95"/>
      <c r="TFH123" s="95"/>
      <c r="TFI123" s="95"/>
      <c r="TFJ123" s="95"/>
      <c r="TFK123" s="95"/>
      <c r="TFL123" s="95"/>
      <c r="TFM123" s="95"/>
      <c r="TFN123" s="95"/>
      <c r="TFO123" s="95"/>
      <c r="TFP123" s="95"/>
      <c r="TFQ123" s="95"/>
      <c r="TFR123" s="95"/>
      <c r="TFS123" s="95"/>
      <c r="TFT123" s="95"/>
      <c r="TFU123" s="95"/>
      <c r="TFV123" s="95"/>
      <c r="TFW123" s="95"/>
      <c r="TFX123" s="95"/>
      <c r="TFY123" s="95"/>
      <c r="TFZ123" s="95"/>
      <c r="TGA123" s="95"/>
      <c r="TGB123" s="95"/>
      <c r="TGC123" s="95"/>
      <c r="TGD123" s="95"/>
      <c r="TGE123" s="95"/>
      <c r="TGF123" s="95"/>
      <c r="TGG123" s="95"/>
      <c r="TGH123" s="95"/>
      <c r="TGI123" s="95"/>
      <c r="TGJ123" s="95"/>
      <c r="TGK123" s="95"/>
      <c r="TGL123" s="95"/>
      <c r="TGM123" s="95"/>
      <c r="TGN123" s="95"/>
      <c r="TGO123" s="95"/>
      <c r="TGP123" s="95"/>
      <c r="TGQ123" s="95"/>
      <c r="TGR123" s="95"/>
      <c r="TGS123" s="95"/>
      <c r="TGT123" s="95"/>
      <c r="TGU123" s="95"/>
      <c r="TGV123" s="95"/>
      <c r="TGW123" s="95"/>
      <c r="TGX123" s="95"/>
      <c r="TGY123" s="95"/>
      <c r="TGZ123" s="95"/>
      <c r="THA123" s="95"/>
      <c r="THB123" s="95"/>
      <c r="THC123" s="95"/>
      <c r="THD123" s="95"/>
      <c r="THE123" s="95"/>
      <c r="THF123" s="95"/>
      <c r="THG123" s="95"/>
      <c r="THH123" s="95"/>
      <c r="THI123" s="95"/>
      <c r="THJ123" s="95"/>
      <c r="THK123" s="95"/>
      <c r="THL123" s="95"/>
      <c r="THM123" s="95"/>
      <c r="THN123" s="95"/>
      <c r="THO123" s="95"/>
      <c r="THP123" s="95"/>
      <c r="THQ123" s="95"/>
      <c r="THR123" s="95"/>
      <c r="THS123" s="95"/>
      <c r="THT123" s="95"/>
      <c r="THU123" s="95"/>
      <c r="THV123" s="95"/>
      <c r="THW123" s="95"/>
      <c r="THX123" s="95"/>
      <c r="THY123" s="95"/>
      <c r="THZ123" s="95"/>
      <c r="TIA123" s="95"/>
      <c r="TIB123" s="95"/>
      <c r="TIC123" s="95"/>
      <c r="TID123" s="95"/>
      <c r="TIE123" s="95"/>
      <c r="TIF123" s="95"/>
      <c r="TIG123" s="95"/>
      <c r="TIH123" s="95"/>
      <c r="TII123" s="95"/>
      <c r="TIJ123" s="95"/>
      <c r="TIK123" s="95"/>
      <c r="TIL123" s="95"/>
      <c r="TIM123" s="95"/>
      <c r="TIN123" s="95"/>
      <c r="TIO123" s="95"/>
      <c r="TIP123" s="95"/>
      <c r="TIQ123" s="95"/>
      <c r="TIR123" s="95"/>
      <c r="TIS123" s="95"/>
      <c r="TIT123" s="95"/>
      <c r="TIU123" s="95"/>
      <c r="TIV123" s="95"/>
      <c r="TIW123" s="95"/>
      <c r="TIX123" s="95"/>
      <c r="TIY123" s="95"/>
      <c r="TIZ123" s="95"/>
      <c r="TJA123" s="95"/>
      <c r="TJB123" s="95"/>
      <c r="TJC123" s="95"/>
      <c r="TJD123" s="95"/>
      <c r="TJE123" s="95"/>
      <c r="TJF123" s="95"/>
      <c r="TJG123" s="95"/>
      <c r="TJH123" s="95"/>
      <c r="TJI123" s="95"/>
      <c r="TJJ123" s="95"/>
      <c r="TJK123" s="95"/>
      <c r="TJL123" s="95"/>
      <c r="TJM123" s="95"/>
      <c r="TJN123" s="95"/>
      <c r="TJO123" s="95"/>
      <c r="TJP123" s="95"/>
      <c r="TJQ123" s="95"/>
      <c r="TJR123" s="95"/>
      <c r="TJS123" s="95"/>
      <c r="TJT123" s="95"/>
      <c r="TJU123" s="95"/>
      <c r="TJV123" s="95"/>
      <c r="TJW123" s="95"/>
      <c r="TJX123" s="95"/>
      <c r="TJY123" s="95"/>
      <c r="TJZ123" s="95"/>
      <c r="TKA123" s="95"/>
      <c r="TKB123" s="95"/>
      <c r="TKC123" s="95"/>
      <c r="TKD123" s="95"/>
      <c r="TKE123" s="95"/>
      <c r="TKF123" s="95"/>
      <c r="TKG123" s="95"/>
      <c r="TKH123" s="95"/>
      <c r="TKI123" s="95"/>
      <c r="TKJ123" s="95"/>
      <c r="TKK123" s="95"/>
      <c r="TKL123" s="95"/>
      <c r="TKM123" s="95"/>
      <c r="TKN123" s="95"/>
      <c r="TKO123" s="95"/>
      <c r="TKP123" s="95"/>
      <c r="TKQ123" s="95"/>
      <c r="TKR123" s="95"/>
      <c r="TKS123" s="95"/>
      <c r="TKT123" s="95"/>
      <c r="TKU123" s="95"/>
      <c r="TKV123" s="95"/>
      <c r="TKW123" s="95"/>
      <c r="TKX123" s="95"/>
      <c r="TKY123" s="95"/>
      <c r="TKZ123" s="95"/>
      <c r="TLA123" s="95"/>
      <c r="TLB123" s="95"/>
      <c r="TLC123" s="95"/>
      <c r="TLD123" s="95"/>
      <c r="TLE123" s="95"/>
      <c r="TLF123" s="95"/>
      <c r="TLG123" s="95"/>
      <c r="TLH123" s="95"/>
      <c r="TLI123" s="95"/>
      <c r="TLJ123" s="95"/>
      <c r="TLK123" s="95"/>
      <c r="TLL123" s="95"/>
      <c r="TLM123" s="95"/>
      <c r="TLN123" s="95"/>
      <c r="TLO123" s="95"/>
      <c r="TLP123" s="95"/>
      <c r="TLQ123" s="95"/>
      <c r="TLR123" s="95"/>
      <c r="TLS123" s="95"/>
      <c r="TLT123" s="95"/>
      <c r="TLU123" s="95"/>
      <c r="TLV123" s="95"/>
      <c r="TLW123" s="95"/>
      <c r="TLX123" s="95"/>
      <c r="TLY123" s="95"/>
      <c r="TLZ123" s="95"/>
      <c r="TMA123" s="95"/>
      <c r="TMB123" s="95"/>
      <c r="TMC123" s="95"/>
      <c r="TMD123" s="95"/>
      <c r="TME123" s="95"/>
      <c r="TMF123" s="95"/>
      <c r="TMG123" s="95"/>
      <c r="TMH123" s="95"/>
      <c r="TMI123" s="95"/>
      <c r="TMJ123" s="95"/>
      <c r="TMK123" s="95"/>
      <c r="TML123" s="95"/>
      <c r="TMM123" s="95"/>
      <c r="TMN123" s="95"/>
      <c r="TMO123" s="95"/>
      <c r="TMP123" s="95"/>
      <c r="TMQ123" s="95"/>
      <c r="TMR123" s="95"/>
      <c r="TMS123" s="95"/>
      <c r="TMT123" s="95"/>
      <c r="TMU123" s="95"/>
      <c r="TMV123" s="95"/>
      <c r="TMW123" s="95"/>
      <c r="TMX123" s="95"/>
      <c r="TMY123" s="95"/>
      <c r="TMZ123" s="95"/>
      <c r="TNA123" s="95"/>
      <c r="TNB123" s="95"/>
      <c r="TNC123" s="95"/>
      <c r="TND123" s="95"/>
      <c r="TNE123" s="95"/>
      <c r="TNF123" s="95"/>
      <c r="TNG123" s="95"/>
      <c r="TNH123" s="95"/>
      <c r="TNI123" s="95"/>
      <c r="TNJ123" s="95"/>
      <c r="TNK123" s="95"/>
      <c r="TNL123" s="95"/>
      <c r="TNM123" s="95"/>
      <c r="TNN123" s="95"/>
      <c r="TNO123" s="95"/>
      <c r="TNP123" s="95"/>
      <c r="TNQ123" s="95"/>
      <c r="TNR123" s="95"/>
      <c r="TNS123" s="95"/>
      <c r="TNT123" s="95"/>
      <c r="TNU123" s="95"/>
      <c r="TNV123" s="95"/>
      <c r="TNW123" s="95"/>
      <c r="TNX123" s="95"/>
      <c r="TNY123" s="95"/>
      <c r="TNZ123" s="95"/>
      <c r="TOA123" s="95"/>
      <c r="TOB123" s="95"/>
      <c r="TOC123" s="95"/>
      <c r="TOD123" s="95"/>
      <c r="TOE123" s="95"/>
      <c r="TOF123" s="95"/>
      <c r="TOG123" s="95"/>
      <c r="TOH123" s="95"/>
      <c r="TOI123" s="95"/>
      <c r="TOJ123" s="95"/>
      <c r="TOK123" s="95"/>
      <c r="TOL123" s="95"/>
      <c r="TOM123" s="95"/>
      <c r="TON123" s="95"/>
      <c r="TOO123" s="95"/>
      <c r="TOP123" s="95"/>
      <c r="TOQ123" s="95"/>
      <c r="TOR123" s="95"/>
      <c r="TOS123" s="95"/>
      <c r="TOT123" s="95"/>
      <c r="TOU123" s="95"/>
      <c r="TOV123" s="95"/>
      <c r="TOW123" s="95"/>
      <c r="TOX123" s="95"/>
      <c r="TOY123" s="95"/>
      <c r="TOZ123" s="95"/>
      <c r="TPA123" s="95"/>
      <c r="TPB123" s="95"/>
      <c r="TPC123" s="95"/>
      <c r="TPD123" s="95"/>
      <c r="TPE123" s="95"/>
      <c r="TPF123" s="95"/>
      <c r="TPG123" s="95"/>
      <c r="TPH123" s="95"/>
      <c r="TPI123" s="95"/>
      <c r="TPJ123" s="95"/>
      <c r="TPK123" s="95"/>
      <c r="TPL123" s="95"/>
      <c r="TPM123" s="95"/>
      <c r="TPN123" s="95"/>
      <c r="TPO123" s="95"/>
      <c r="TPP123" s="95"/>
      <c r="TPQ123" s="95"/>
      <c r="TPR123" s="95"/>
      <c r="TPS123" s="95"/>
      <c r="TPT123" s="95"/>
      <c r="TPU123" s="95"/>
      <c r="TPV123" s="95"/>
      <c r="TPW123" s="95"/>
      <c r="TPX123" s="95"/>
      <c r="TPY123" s="95"/>
      <c r="TPZ123" s="95"/>
      <c r="TQA123" s="95"/>
      <c r="TQB123" s="95"/>
      <c r="TQC123" s="95"/>
      <c r="TQD123" s="95"/>
      <c r="TQE123" s="95"/>
      <c r="TQF123" s="95"/>
      <c r="TQG123" s="95"/>
      <c r="TQH123" s="95"/>
      <c r="TQI123" s="95"/>
      <c r="TQJ123" s="95"/>
      <c r="TQK123" s="95"/>
      <c r="TQL123" s="95"/>
      <c r="TQM123" s="95"/>
      <c r="TQN123" s="95"/>
      <c r="TQO123" s="95"/>
      <c r="TQP123" s="95"/>
      <c r="TQQ123" s="95"/>
      <c r="TQR123" s="95"/>
      <c r="TQS123" s="95"/>
      <c r="TQT123" s="95"/>
      <c r="TQU123" s="95"/>
      <c r="TQV123" s="95"/>
      <c r="TQW123" s="95"/>
      <c r="TQX123" s="95"/>
      <c r="TQY123" s="95"/>
      <c r="TQZ123" s="95"/>
      <c r="TRA123" s="95"/>
      <c r="TRB123" s="95"/>
      <c r="TRC123" s="95"/>
      <c r="TRD123" s="95"/>
      <c r="TRE123" s="95"/>
      <c r="TRF123" s="95"/>
      <c r="TRG123" s="95"/>
      <c r="TRH123" s="95"/>
      <c r="TRI123" s="95"/>
      <c r="TRJ123" s="95"/>
      <c r="TRK123" s="95"/>
      <c r="TRL123" s="95"/>
      <c r="TRM123" s="95"/>
      <c r="TRN123" s="95"/>
      <c r="TRO123" s="95"/>
      <c r="TRP123" s="95"/>
      <c r="TRQ123" s="95"/>
      <c r="TRR123" s="95"/>
      <c r="TRS123" s="95"/>
      <c r="TRT123" s="95"/>
      <c r="TRU123" s="95"/>
      <c r="TRV123" s="95"/>
      <c r="TRW123" s="95"/>
      <c r="TRX123" s="95"/>
      <c r="TRY123" s="95"/>
      <c r="TRZ123" s="95"/>
      <c r="TSA123" s="95"/>
      <c r="TSB123" s="95"/>
      <c r="TSC123" s="95"/>
      <c r="TSD123" s="95"/>
      <c r="TSE123" s="95"/>
      <c r="TSF123" s="95"/>
      <c r="TSG123" s="95"/>
      <c r="TSH123" s="95"/>
      <c r="TSI123" s="95"/>
      <c r="TSJ123" s="95"/>
      <c r="TSK123" s="95"/>
      <c r="TSL123" s="95"/>
      <c r="TSM123" s="95"/>
      <c r="TSN123" s="95"/>
      <c r="TSO123" s="95"/>
      <c r="TSP123" s="95"/>
      <c r="TSQ123" s="95"/>
      <c r="TSR123" s="95"/>
      <c r="TSS123" s="95"/>
      <c r="TST123" s="95"/>
      <c r="TSU123" s="95"/>
      <c r="TSV123" s="95"/>
      <c r="TSW123" s="95"/>
      <c r="TSX123" s="95"/>
      <c r="TSY123" s="95"/>
      <c r="TSZ123" s="95"/>
      <c r="TTA123" s="95"/>
      <c r="TTB123" s="95"/>
      <c r="TTC123" s="95"/>
      <c r="TTD123" s="95"/>
      <c r="TTE123" s="95"/>
      <c r="TTF123" s="95"/>
      <c r="TTG123" s="95"/>
      <c r="TTH123" s="95"/>
      <c r="TTI123" s="95"/>
      <c r="TTJ123" s="95"/>
      <c r="TTK123" s="95"/>
      <c r="TTL123" s="95"/>
      <c r="TTM123" s="95"/>
      <c r="TTN123" s="95"/>
      <c r="TTO123" s="95"/>
      <c r="TTP123" s="95"/>
      <c r="TTQ123" s="95"/>
      <c r="TTR123" s="95"/>
      <c r="TTS123" s="95"/>
      <c r="TTT123" s="95"/>
      <c r="TTU123" s="95"/>
      <c r="TTV123" s="95"/>
      <c r="TTW123" s="95"/>
      <c r="TTX123" s="95"/>
      <c r="TTY123" s="95"/>
      <c r="TTZ123" s="95"/>
      <c r="TUA123" s="95"/>
      <c r="TUB123" s="95"/>
      <c r="TUC123" s="95"/>
      <c r="TUD123" s="95"/>
      <c r="TUE123" s="95"/>
      <c r="TUF123" s="95"/>
      <c r="TUG123" s="95"/>
      <c r="TUH123" s="95"/>
      <c r="TUI123" s="95"/>
      <c r="TUJ123" s="95"/>
      <c r="TUK123" s="95"/>
      <c r="TUL123" s="95"/>
      <c r="TUM123" s="95"/>
      <c r="TUN123" s="95"/>
      <c r="TUO123" s="95"/>
      <c r="TUP123" s="95"/>
      <c r="TUQ123" s="95"/>
      <c r="TUR123" s="95"/>
      <c r="TUS123" s="95"/>
      <c r="TUT123" s="95"/>
      <c r="TUU123" s="95"/>
      <c r="TUV123" s="95"/>
      <c r="TUW123" s="95"/>
      <c r="TUX123" s="95"/>
      <c r="TUY123" s="95"/>
      <c r="TUZ123" s="95"/>
      <c r="TVA123" s="95"/>
      <c r="TVB123" s="95"/>
      <c r="TVC123" s="95"/>
      <c r="TVD123" s="95"/>
      <c r="TVE123" s="95"/>
      <c r="TVF123" s="95"/>
      <c r="TVG123" s="95"/>
      <c r="TVH123" s="95"/>
      <c r="TVI123" s="95"/>
      <c r="TVJ123" s="95"/>
      <c r="TVK123" s="95"/>
      <c r="TVL123" s="95"/>
      <c r="TVM123" s="95"/>
      <c r="TVN123" s="95"/>
      <c r="TVO123" s="95"/>
      <c r="TVP123" s="95"/>
      <c r="TVQ123" s="95"/>
      <c r="TVR123" s="95"/>
      <c r="TVS123" s="95"/>
      <c r="TVT123" s="95"/>
      <c r="TVU123" s="95"/>
      <c r="TVV123" s="95"/>
      <c r="TVW123" s="95"/>
      <c r="TVX123" s="95"/>
      <c r="TVY123" s="95"/>
      <c r="TVZ123" s="95"/>
      <c r="TWA123" s="95"/>
      <c r="TWB123" s="95"/>
      <c r="TWC123" s="95"/>
      <c r="TWD123" s="95"/>
      <c r="TWE123" s="95"/>
      <c r="TWF123" s="95"/>
      <c r="TWG123" s="95"/>
      <c r="TWH123" s="95"/>
      <c r="TWI123" s="95"/>
      <c r="TWJ123" s="95"/>
      <c r="TWK123" s="95"/>
      <c r="TWL123" s="95"/>
      <c r="TWM123" s="95"/>
      <c r="TWN123" s="95"/>
      <c r="TWO123" s="95"/>
      <c r="TWP123" s="95"/>
      <c r="TWQ123" s="95"/>
      <c r="TWR123" s="95"/>
      <c r="TWS123" s="95"/>
      <c r="TWT123" s="95"/>
      <c r="TWU123" s="95"/>
      <c r="TWV123" s="95"/>
      <c r="TWW123" s="95"/>
      <c r="TWX123" s="95"/>
      <c r="TWY123" s="95"/>
      <c r="TWZ123" s="95"/>
      <c r="TXA123" s="95"/>
      <c r="TXB123" s="95"/>
      <c r="TXC123" s="95"/>
      <c r="TXD123" s="95"/>
      <c r="TXE123" s="95"/>
      <c r="TXF123" s="95"/>
      <c r="TXG123" s="95"/>
      <c r="TXH123" s="95"/>
      <c r="TXI123" s="95"/>
      <c r="TXJ123" s="95"/>
      <c r="TXK123" s="95"/>
      <c r="TXL123" s="95"/>
      <c r="TXM123" s="95"/>
      <c r="TXN123" s="95"/>
      <c r="TXO123" s="95"/>
      <c r="TXP123" s="95"/>
      <c r="TXQ123" s="95"/>
      <c r="TXR123" s="95"/>
      <c r="TXS123" s="95"/>
      <c r="TXT123" s="95"/>
      <c r="TXU123" s="95"/>
      <c r="TXV123" s="95"/>
      <c r="TXW123" s="95"/>
      <c r="TXX123" s="95"/>
      <c r="TXY123" s="95"/>
      <c r="TXZ123" s="95"/>
      <c r="TYA123" s="95"/>
      <c r="TYB123" s="95"/>
      <c r="TYC123" s="95"/>
      <c r="TYD123" s="95"/>
      <c r="TYE123" s="95"/>
      <c r="TYF123" s="95"/>
      <c r="TYG123" s="95"/>
      <c r="TYH123" s="95"/>
      <c r="TYI123" s="95"/>
      <c r="TYJ123" s="95"/>
      <c r="TYK123" s="95"/>
      <c r="TYL123" s="95"/>
      <c r="TYM123" s="95"/>
      <c r="TYN123" s="95"/>
      <c r="TYO123" s="95"/>
      <c r="TYP123" s="95"/>
      <c r="TYQ123" s="95"/>
      <c r="TYR123" s="95"/>
      <c r="TYS123" s="95"/>
      <c r="TYT123" s="95"/>
      <c r="TYU123" s="95"/>
      <c r="TYV123" s="95"/>
      <c r="TYW123" s="95"/>
      <c r="TYX123" s="95"/>
      <c r="TYY123" s="95"/>
      <c r="TYZ123" s="95"/>
      <c r="TZA123" s="95"/>
      <c r="TZB123" s="95"/>
      <c r="TZC123" s="95"/>
      <c r="TZD123" s="95"/>
      <c r="TZE123" s="95"/>
      <c r="TZF123" s="95"/>
      <c r="TZG123" s="95"/>
      <c r="TZH123" s="95"/>
      <c r="TZI123" s="95"/>
      <c r="TZJ123" s="95"/>
      <c r="TZK123" s="95"/>
      <c r="TZL123" s="95"/>
      <c r="TZM123" s="95"/>
      <c r="TZN123" s="95"/>
      <c r="TZO123" s="95"/>
      <c r="TZP123" s="95"/>
      <c r="TZQ123" s="95"/>
      <c r="TZR123" s="95"/>
      <c r="TZS123" s="95"/>
      <c r="TZT123" s="95"/>
      <c r="TZU123" s="95"/>
      <c r="TZV123" s="95"/>
      <c r="TZW123" s="95"/>
      <c r="TZX123" s="95"/>
      <c r="TZY123" s="95"/>
      <c r="TZZ123" s="95"/>
      <c r="UAA123" s="95"/>
      <c r="UAB123" s="95"/>
      <c r="UAC123" s="95"/>
      <c r="UAD123" s="95"/>
      <c r="UAE123" s="95"/>
      <c r="UAF123" s="95"/>
      <c r="UAG123" s="95"/>
      <c r="UAH123" s="95"/>
      <c r="UAI123" s="95"/>
      <c r="UAJ123" s="95"/>
      <c r="UAK123" s="95"/>
      <c r="UAL123" s="95"/>
      <c r="UAM123" s="95"/>
      <c r="UAN123" s="95"/>
      <c r="UAO123" s="95"/>
      <c r="UAP123" s="95"/>
      <c r="UAQ123" s="95"/>
      <c r="UAR123" s="95"/>
      <c r="UAS123" s="95"/>
      <c r="UAT123" s="95"/>
      <c r="UAU123" s="95"/>
      <c r="UAV123" s="95"/>
      <c r="UAW123" s="95"/>
      <c r="UAX123" s="95"/>
      <c r="UAY123" s="95"/>
      <c r="UAZ123" s="95"/>
      <c r="UBA123" s="95"/>
      <c r="UBB123" s="95"/>
      <c r="UBC123" s="95"/>
      <c r="UBD123" s="95"/>
      <c r="UBE123" s="95"/>
      <c r="UBF123" s="95"/>
      <c r="UBG123" s="95"/>
      <c r="UBH123" s="95"/>
      <c r="UBI123" s="95"/>
      <c r="UBJ123" s="95"/>
      <c r="UBK123" s="95"/>
      <c r="UBL123" s="95"/>
      <c r="UBM123" s="95"/>
      <c r="UBN123" s="95"/>
      <c r="UBO123" s="95"/>
      <c r="UBP123" s="95"/>
      <c r="UBQ123" s="95"/>
      <c r="UBR123" s="95"/>
      <c r="UBS123" s="95"/>
      <c r="UBT123" s="95"/>
      <c r="UBU123" s="95"/>
      <c r="UBV123" s="95"/>
      <c r="UBW123" s="95"/>
      <c r="UBX123" s="95"/>
      <c r="UBY123" s="95"/>
      <c r="UBZ123" s="95"/>
      <c r="UCA123" s="95"/>
      <c r="UCB123" s="95"/>
      <c r="UCC123" s="95"/>
      <c r="UCD123" s="95"/>
      <c r="UCE123" s="95"/>
      <c r="UCF123" s="95"/>
      <c r="UCG123" s="95"/>
      <c r="UCH123" s="95"/>
      <c r="UCI123" s="95"/>
      <c r="UCJ123" s="95"/>
      <c r="UCK123" s="95"/>
      <c r="UCL123" s="95"/>
      <c r="UCM123" s="95"/>
      <c r="UCN123" s="95"/>
      <c r="UCO123" s="95"/>
      <c r="UCP123" s="95"/>
      <c r="UCQ123" s="95"/>
      <c r="UCR123" s="95"/>
      <c r="UCS123" s="95"/>
      <c r="UCT123" s="95"/>
      <c r="UCU123" s="95"/>
      <c r="UCV123" s="95"/>
      <c r="UCW123" s="95"/>
      <c r="UCX123" s="95"/>
      <c r="UCY123" s="95"/>
      <c r="UCZ123" s="95"/>
      <c r="UDA123" s="95"/>
      <c r="UDB123" s="95"/>
      <c r="UDC123" s="95"/>
      <c r="UDD123" s="95"/>
      <c r="UDE123" s="95"/>
      <c r="UDF123" s="95"/>
      <c r="UDG123" s="95"/>
      <c r="UDH123" s="95"/>
      <c r="UDI123" s="95"/>
      <c r="UDJ123" s="95"/>
      <c r="UDK123" s="95"/>
      <c r="UDL123" s="95"/>
      <c r="UDM123" s="95"/>
      <c r="UDN123" s="95"/>
      <c r="UDO123" s="95"/>
      <c r="UDP123" s="95"/>
      <c r="UDQ123" s="95"/>
      <c r="UDR123" s="95"/>
      <c r="UDS123" s="95"/>
      <c r="UDT123" s="95"/>
      <c r="UDU123" s="95"/>
      <c r="UDV123" s="95"/>
      <c r="UDW123" s="95"/>
      <c r="UDX123" s="95"/>
      <c r="UDY123" s="95"/>
      <c r="UDZ123" s="95"/>
      <c r="UEA123" s="95"/>
      <c r="UEB123" s="95"/>
      <c r="UEC123" s="95"/>
      <c r="UED123" s="95"/>
      <c r="UEE123" s="95"/>
      <c r="UEF123" s="95"/>
      <c r="UEG123" s="95"/>
      <c r="UEH123" s="95"/>
      <c r="UEI123" s="95"/>
      <c r="UEJ123" s="95"/>
      <c r="UEK123" s="95"/>
      <c r="UEL123" s="95"/>
      <c r="UEM123" s="95"/>
      <c r="UEN123" s="95"/>
      <c r="UEO123" s="95"/>
      <c r="UEP123" s="95"/>
      <c r="UEQ123" s="95"/>
      <c r="UER123" s="95"/>
      <c r="UES123" s="95"/>
      <c r="UET123" s="95"/>
      <c r="UEU123" s="95"/>
      <c r="UEV123" s="95"/>
      <c r="UEW123" s="95"/>
      <c r="UEX123" s="95"/>
      <c r="UEY123" s="95"/>
      <c r="UEZ123" s="95"/>
      <c r="UFA123" s="95"/>
      <c r="UFB123" s="95"/>
      <c r="UFC123" s="95"/>
      <c r="UFD123" s="95"/>
      <c r="UFE123" s="95"/>
      <c r="UFF123" s="95"/>
      <c r="UFG123" s="95"/>
      <c r="UFH123" s="95"/>
      <c r="UFI123" s="95"/>
      <c r="UFJ123" s="95"/>
      <c r="UFK123" s="95"/>
      <c r="UFL123" s="95"/>
      <c r="UFM123" s="95"/>
      <c r="UFN123" s="95"/>
      <c r="UFO123" s="95"/>
      <c r="UFP123" s="95"/>
      <c r="UFQ123" s="95"/>
      <c r="UFR123" s="95"/>
      <c r="UFS123" s="95"/>
      <c r="UFT123" s="95"/>
      <c r="UFU123" s="95"/>
      <c r="UFV123" s="95"/>
      <c r="UFW123" s="95"/>
      <c r="UFX123" s="95"/>
      <c r="UFY123" s="95"/>
      <c r="UFZ123" s="95"/>
      <c r="UGA123" s="95"/>
      <c r="UGB123" s="95"/>
      <c r="UGC123" s="95"/>
      <c r="UGD123" s="95"/>
      <c r="UGE123" s="95"/>
      <c r="UGF123" s="95"/>
      <c r="UGG123" s="95"/>
      <c r="UGH123" s="95"/>
      <c r="UGI123" s="95"/>
      <c r="UGJ123" s="95"/>
      <c r="UGK123" s="95"/>
      <c r="UGL123" s="95"/>
      <c r="UGM123" s="95"/>
      <c r="UGN123" s="95"/>
      <c r="UGO123" s="95"/>
      <c r="UGP123" s="95"/>
      <c r="UGQ123" s="95"/>
      <c r="UGR123" s="95"/>
      <c r="UGS123" s="95"/>
      <c r="UGT123" s="95"/>
      <c r="UGU123" s="95"/>
      <c r="UGV123" s="95"/>
      <c r="UGW123" s="95"/>
      <c r="UGX123" s="95"/>
      <c r="UGY123" s="95"/>
      <c r="UGZ123" s="95"/>
      <c r="UHA123" s="95"/>
      <c r="UHB123" s="95"/>
      <c r="UHC123" s="95"/>
      <c r="UHD123" s="95"/>
      <c r="UHE123" s="95"/>
      <c r="UHF123" s="95"/>
      <c r="UHG123" s="95"/>
      <c r="UHH123" s="95"/>
      <c r="UHI123" s="95"/>
      <c r="UHJ123" s="95"/>
      <c r="UHK123" s="95"/>
      <c r="UHL123" s="95"/>
      <c r="UHM123" s="95"/>
      <c r="UHN123" s="95"/>
      <c r="UHO123" s="95"/>
      <c r="UHP123" s="95"/>
      <c r="UHQ123" s="95"/>
      <c r="UHR123" s="95"/>
      <c r="UHS123" s="95"/>
      <c r="UHT123" s="95"/>
      <c r="UHU123" s="95"/>
      <c r="UHV123" s="95"/>
      <c r="UHW123" s="95"/>
      <c r="UHX123" s="95"/>
      <c r="UHY123" s="95"/>
      <c r="UHZ123" s="95"/>
      <c r="UIA123" s="95"/>
      <c r="UIB123" s="95"/>
      <c r="UIC123" s="95"/>
      <c r="UID123" s="95"/>
      <c r="UIE123" s="95"/>
      <c r="UIF123" s="95"/>
      <c r="UIG123" s="95"/>
      <c r="UIH123" s="95"/>
      <c r="UII123" s="95"/>
      <c r="UIJ123" s="95"/>
      <c r="UIK123" s="95"/>
      <c r="UIL123" s="95"/>
      <c r="UIM123" s="95"/>
      <c r="UIN123" s="95"/>
      <c r="UIO123" s="95"/>
      <c r="UIP123" s="95"/>
      <c r="UIQ123" s="95"/>
      <c r="UIR123" s="95"/>
      <c r="UIS123" s="95"/>
      <c r="UIT123" s="95"/>
      <c r="UIU123" s="95"/>
      <c r="UIV123" s="95"/>
      <c r="UIW123" s="95"/>
      <c r="UIX123" s="95"/>
      <c r="UIY123" s="95"/>
      <c r="UIZ123" s="95"/>
      <c r="UJA123" s="95"/>
      <c r="UJB123" s="95"/>
      <c r="UJC123" s="95"/>
      <c r="UJD123" s="95"/>
      <c r="UJE123" s="95"/>
      <c r="UJF123" s="95"/>
      <c r="UJG123" s="95"/>
      <c r="UJH123" s="95"/>
      <c r="UJI123" s="95"/>
      <c r="UJJ123" s="95"/>
      <c r="UJK123" s="95"/>
      <c r="UJL123" s="95"/>
      <c r="UJM123" s="95"/>
      <c r="UJN123" s="95"/>
      <c r="UJO123" s="95"/>
      <c r="UJP123" s="95"/>
      <c r="UJQ123" s="95"/>
      <c r="UJR123" s="95"/>
      <c r="UJS123" s="95"/>
      <c r="UJT123" s="95"/>
      <c r="UJU123" s="95"/>
      <c r="UJV123" s="95"/>
      <c r="UJW123" s="95"/>
      <c r="UJX123" s="95"/>
      <c r="UJY123" s="95"/>
      <c r="UJZ123" s="95"/>
      <c r="UKA123" s="95"/>
      <c r="UKB123" s="95"/>
      <c r="UKC123" s="95"/>
      <c r="UKD123" s="95"/>
      <c r="UKE123" s="95"/>
      <c r="UKF123" s="95"/>
      <c r="UKG123" s="95"/>
      <c r="UKH123" s="95"/>
      <c r="UKI123" s="95"/>
      <c r="UKJ123" s="95"/>
      <c r="UKK123" s="95"/>
      <c r="UKL123" s="95"/>
      <c r="UKM123" s="95"/>
      <c r="UKN123" s="95"/>
      <c r="UKO123" s="95"/>
      <c r="UKP123" s="95"/>
      <c r="UKQ123" s="95"/>
      <c r="UKR123" s="95"/>
      <c r="UKS123" s="95"/>
      <c r="UKT123" s="95"/>
      <c r="UKU123" s="95"/>
      <c r="UKV123" s="95"/>
      <c r="UKW123" s="95"/>
      <c r="UKX123" s="95"/>
      <c r="UKY123" s="95"/>
      <c r="UKZ123" s="95"/>
      <c r="ULA123" s="95"/>
      <c r="ULB123" s="95"/>
      <c r="ULC123" s="95"/>
      <c r="ULD123" s="95"/>
      <c r="ULE123" s="95"/>
      <c r="ULF123" s="95"/>
      <c r="ULG123" s="95"/>
      <c r="ULH123" s="95"/>
      <c r="ULI123" s="95"/>
      <c r="ULJ123" s="95"/>
      <c r="ULK123" s="95"/>
      <c r="ULL123" s="95"/>
      <c r="ULM123" s="95"/>
      <c r="ULN123" s="95"/>
      <c r="ULO123" s="95"/>
      <c r="ULP123" s="95"/>
      <c r="ULQ123" s="95"/>
      <c r="ULR123" s="95"/>
      <c r="ULS123" s="95"/>
      <c r="ULT123" s="95"/>
      <c r="ULU123" s="95"/>
      <c r="ULV123" s="95"/>
      <c r="ULW123" s="95"/>
      <c r="ULX123" s="95"/>
      <c r="ULY123" s="95"/>
      <c r="ULZ123" s="95"/>
      <c r="UMA123" s="95"/>
      <c r="UMB123" s="95"/>
      <c r="UMC123" s="95"/>
      <c r="UMD123" s="95"/>
      <c r="UME123" s="95"/>
      <c r="UMF123" s="95"/>
      <c r="UMG123" s="95"/>
      <c r="UMH123" s="95"/>
      <c r="UMI123" s="95"/>
      <c r="UMJ123" s="95"/>
      <c r="UMK123" s="95"/>
      <c r="UML123" s="95"/>
      <c r="UMM123" s="95"/>
      <c r="UMN123" s="95"/>
      <c r="UMO123" s="95"/>
      <c r="UMP123" s="95"/>
      <c r="UMQ123" s="95"/>
      <c r="UMR123" s="95"/>
      <c r="UMS123" s="95"/>
      <c r="UMT123" s="95"/>
      <c r="UMU123" s="95"/>
      <c r="UMV123" s="95"/>
      <c r="UMW123" s="95"/>
      <c r="UMX123" s="95"/>
      <c r="UMY123" s="95"/>
      <c r="UMZ123" s="95"/>
      <c r="UNA123" s="95"/>
      <c r="UNB123" s="95"/>
      <c r="UNC123" s="95"/>
      <c r="UND123" s="95"/>
      <c r="UNE123" s="95"/>
      <c r="UNF123" s="95"/>
      <c r="UNG123" s="95"/>
      <c r="UNH123" s="95"/>
      <c r="UNI123" s="95"/>
      <c r="UNJ123" s="95"/>
      <c r="UNK123" s="95"/>
      <c r="UNL123" s="95"/>
      <c r="UNM123" s="95"/>
      <c r="UNN123" s="95"/>
      <c r="UNO123" s="95"/>
      <c r="UNP123" s="95"/>
      <c r="UNQ123" s="95"/>
      <c r="UNR123" s="95"/>
      <c r="UNS123" s="95"/>
      <c r="UNT123" s="95"/>
      <c r="UNU123" s="95"/>
      <c r="UNV123" s="95"/>
      <c r="UNW123" s="95"/>
      <c r="UNX123" s="95"/>
      <c r="UNY123" s="95"/>
      <c r="UNZ123" s="95"/>
      <c r="UOA123" s="95"/>
      <c r="UOB123" s="95"/>
      <c r="UOC123" s="95"/>
      <c r="UOD123" s="95"/>
      <c r="UOE123" s="95"/>
      <c r="UOF123" s="95"/>
      <c r="UOG123" s="95"/>
      <c r="UOH123" s="95"/>
      <c r="UOI123" s="95"/>
      <c r="UOJ123" s="95"/>
      <c r="UOK123" s="95"/>
      <c r="UOL123" s="95"/>
      <c r="UOM123" s="95"/>
      <c r="UON123" s="95"/>
      <c r="UOO123" s="95"/>
      <c r="UOP123" s="95"/>
      <c r="UOQ123" s="95"/>
      <c r="UOR123" s="95"/>
      <c r="UOS123" s="95"/>
      <c r="UOT123" s="95"/>
      <c r="UOU123" s="95"/>
      <c r="UOV123" s="95"/>
      <c r="UOW123" s="95"/>
      <c r="UOX123" s="95"/>
      <c r="UOY123" s="95"/>
      <c r="UOZ123" s="95"/>
      <c r="UPA123" s="95"/>
      <c r="UPB123" s="95"/>
      <c r="UPC123" s="95"/>
      <c r="UPD123" s="95"/>
      <c r="UPE123" s="95"/>
      <c r="UPF123" s="95"/>
      <c r="UPG123" s="95"/>
      <c r="UPH123" s="95"/>
      <c r="UPI123" s="95"/>
      <c r="UPJ123" s="95"/>
      <c r="UPK123" s="95"/>
      <c r="UPL123" s="95"/>
      <c r="UPM123" s="95"/>
      <c r="UPN123" s="95"/>
      <c r="UPO123" s="95"/>
      <c r="UPP123" s="95"/>
      <c r="UPQ123" s="95"/>
      <c r="UPR123" s="95"/>
      <c r="UPS123" s="95"/>
      <c r="UPT123" s="95"/>
      <c r="UPU123" s="95"/>
      <c r="UPV123" s="95"/>
      <c r="UPW123" s="95"/>
      <c r="UPX123" s="95"/>
      <c r="UPY123" s="95"/>
      <c r="UPZ123" s="95"/>
      <c r="UQA123" s="95"/>
      <c r="UQB123" s="95"/>
      <c r="UQC123" s="95"/>
      <c r="UQD123" s="95"/>
      <c r="UQE123" s="95"/>
      <c r="UQF123" s="95"/>
      <c r="UQG123" s="95"/>
      <c r="UQH123" s="95"/>
      <c r="UQI123" s="95"/>
      <c r="UQJ123" s="95"/>
      <c r="UQK123" s="95"/>
      <c r="UQL123" s="95"/>
      <c r="UQM123" s="95"/>
      <c r="UQN123" s="95"/>
      <c r="UQO123" s="95"/>
      <c r="UQP123" s="95"/>
      <c r="UQQ123" s="95"/>
      <c r="UQR123" s="95"/>
      <c r="UQS123" s="95"/>
      <c r="UQT123" s="95"/>
      <c r="UQU123" s="95"/>
      <c r="UQV123" s="95"/>
      <c r="UQW123" s="95"/>
      <c r="UQX123" s="95"/>
      <c r="UQY123" s="95"/>
      <c r="UQZ123" s="95"/>
      <c r="URA123" s="95"/>
      <c r="URB123" s="95"/>
      <c r="URC123" s="95"/>
      <c r="URD123" s="95"/>
      <c r="URE123" s="95"/>
      <c r="URF123" s="95"/>
      <c r="URG123" s="95"/>
      <c r="URH123" s="95"/>
      <c r="URI123" s="95"/>
      <c r="URJ123" s="95"/>
      <c r="URK123" s="95"/>
      <c r="URL123" s="95"/>
      <c r="URM123" s="95"/>
      <c r="URN123" s="95"/>
      <c r="URO123" s="95"/>
      <c r="URP123" s="95"/>
      <c r="URQ123" s="95"/>
      <c r="URR123" s="95"/>
      <c r="URS123" s="95"/>
      <c r="URT123" s="95"/>
      <c r="URU123" s="95"/>
      <c r="URV123" s="95"/>
      <c r="URW123" s="95"/>
      <c r="URX123" s="95"/>
      <c r="URY123" s="95"/>
      <c r="URZ123" s="95"/>
      <c r="USA123" s="95"/>
      <c r="USB123" s="95"/>
      <c r="USC123" s="95"/>
      <c r="USD123" s="95"/>
      <c r="USE123" s="95"/>
      <c r="USF123" s="95"/>
      <c r="USG123" s="95"/>
      <c r="USH123" s="95"/>
      <c r="USI123" s="95"/>
      <c r="USJ123" s="95"/>
      <c r="USK123" s="95"/>
      <c r="USL123" s="95"/>
      <c r="USM123" s="95"/>
      <c r="USN123" s="95"/>
      <c r="USO123" s="95"/>
      <c r="USP123" s="95"/>
      <c r="USQ123" s="95"/>
      <c r="USR123" s="95"/>
      <c r="USS123" s="95"/>
      <c r="UST123" s="95"/>
      <c r="USU123" s="95"/>
      <c r="USV123" s="95"/>
      <c r="USW123" s="95"/>
      <c r="USX123" s="95"/>
      <c r="USY123" s="95"/>
      <c r="USZ123" s="95"/>
      <c r="UTA123" s="95"/>
      <c r="UTB123" s="95"/>
      <c r="UTC123" s="95"/>
      <c r="UTD123" s="95"/>
      <c r="UTE123" s="95"/>
      <c r="UTF123" s="95"/>
      <c r="UTG123" s="95"/>
      <c r="UTH123" s="95"/>
      <c r="UTI123" s="95"/>
      <c r="UTJ123" s="95"/>
      <c r="UTK123" s="95"/>
      <c r="UTL123" s="95"/>
      <c r="UTM123" s="95"/>
      <c r="UTN123" s="95"/>
      <c r="UTO123" s="95"/>
      <c r="UTP123" s="95"/>
      <c r="UTQ123" s="95"/>
      <c r="UTR123" s="95"/>
      <c r="UTS123" s="95"/>
      <c r="UTT123" s="95"/>
      <c r="UTU123" s="95"/>
      <c r="UTV123" s="95"/>
      <c r="UTW123" s="95"/>
      <c r="UTX123" s="95"/>
      <c r="UTY123" s="95"/>
      <c r="UTZ123" s="95"/>
      <c r="UUA123" s="95"/>
      <c r="UUB123" s="95"/>
      <c r="UUC123" s="95"/>
      <c r="UUD123" s="95"/>
      <c r="UUE123" s="95"/>
      <c r="UUF123" s="95"/>
      <c r="UUG123" s="95"/>
      <c r="UUH123" s="95"/>
      <c r="UUI123" s="95"/>
      <c r="UUJ123" s="95"/>
      <c r="UUK123" s="95"/>
      <c r="UUL123" s="95"/>
      <c r="UUM123" s="95"/>
      <c r="UUN123" s="95"/>
      <c r="UUO123" s="95"/>
      <c r="UUP123" s="95"/>
      <c r="UUQ123" s="95"/>
      <c r="UUR123" s="95"/>
      <c r="UUS123" s="95"/>
      <c r="UUT123" s="95"/>
      <c r="UUU123" s="95"/>
      <c r="UUV123" s="95"/>
      <c r="UUW123" s="95"/>
      <c r="UUX123" s="95"/>
      <c r="UUY123" s="95"/>
      <c r="UUZ123" s="95"/>
      <c r="UVA123" s="95"/>
      <c r="UVB123" s="95"/>
      <c r="UVC123" s="95"/>
      <c r="UVD123" s="95"/>
      <c r="UVE123" s="95"/>
      <c r="UVF123" s="95"/>
      <c r="UVG123" s="95"/>
      <c r="UVH123" s="95"/>
      <c r="UVI123" s="95"/>
      <c r="UVJ123" s="95"/>
      <c r="UVK123" s="95"/>
      <c r="UVL123" s="95"/>
      <c r="UVM123" s="95"/>
      <c r="UVN123" s="95"/>
      <c r="UVO123" s="95"/>
      <c r="UVP123" s="95"/>
      <c r="UVQ123" s="95"/>
      <c r="UVR123" s="95"/>
      <c r="UVS123" s="95"/>
      <c r="UVT123" s="95"/>
      <c r="UVU123" s="95"/>
      <c r="UVV123" s="95"/>
      <c r="UVW123" s="95"/>
      <c r="UVX123" s="95"/>
      <c r="UVY123" s="95"/>
      <c r="UVZ123" s="95"/>
      <c r="UWA123" s="95"/>
      <c r="UWB123" s="95"/>
      <c r="UWC123" s="95"/>
      <c r="UWD123" s="95"/>
      <c r="UWE123" s="95"/>
      <c r="UWF123" s="95"/>
      <c r="UWG123" s="95"/>
      <c r="UWH123" s="95"/>
      <c r="UWI123" s="95"/>
      <c r="UWJ123" s="95"/>
      <c r="UWK123" s="95"/>
      <c r="UWL123" s="95"/>
      <c r="UWM123" s="95"/>
      <c r="UWN123" s="95"/>
      <c r="UWO123" s="95"/>
      <c r="UWP123" s="95"/>
      <c r="UWQ123" s="95"/>
      <c r="UWR123" s="95"/>
      <c r="UWS123" s="95"/>
      <c r="UWT123" s="95"/>
      <c r="UWU123" s="95"/>
      <c r="UWV123" s="95"/>
      <c r="UWW123" s="95"/>
      <c r="UWX123" s="95"/>
      <c r="UWY123" s="95"/>
      <c r="UWZ123" s="95"/>
      <c r="UXA123" s="95"/>
      <c r="UXB123" s="95"/>
      <c r="UXC123" s="95"/>
      <c r="UXD123" s="95"/>
      <c r="UXE123" s="95"/>
      <c r="UXF123" s="95"/>
      <c r="UXG123" s="95"/>
      <c r="UXH123" s="95"/>
      <c r="UXI123" s="95"/>
      <c r="UXJ123" s="95"/>
      <c r="UXK123" s="95"/>
      <c r="UXL123" s="95"/>
      <c r="UXM123" s="95"/>
      <c r="UXN123" s="95"/>
      <c r="UXO123" s="95"/>
      <c r="UXP123" s="95"/>
      <c r="UXQ123" s="95"/>
      <c r="UXR123" s="95"/>
      <c r="UXS123" s="95"/>
      <c r="UXT123" s="95"/>
      <c r="UXU123" s="95"/>
      <c r="UXV123" s="95"/>
      <c r="UXW123" s="95"/>
      <c r="UXX123" s="95"/>
      <c r="UXY123" s="95"/>
      <c r="UXZ123" s="95"/>
      <c r="UYA123" s="95"/>
      <c r="UYB123" s="95"/>
      <c r="UYC123" s="95"/>
      <c r="UYD123" s="95"/>
      <c r="UYE123" s="95"/>
      <c r="UYF123" s="95"/>
      <c r="UYG123" s="95"/>
      <c r="UYH123" s="95"/>
      <c r="UYI123" s="95"/>
      <c r="UYJ123" s="95"/>
      <c r="UYK123" s="95"/>
      <c r="UYL123" s="95"/>
      <c r="UYM123" s="95"/>
      <c r="UYN123" s="95"/>
      <c r="UYO123" s="95"/>
      <c r="UYP123" s="95"/>
      <c r="UYQ123" s="95"/>
      <c r="UYR123" s="95"/>
      <c r="UYS123" s="95"/>
      <c r="UYT123" s="95"/>
      <c r="UYU123" s="95"/>
      <c r="UYV123" s="95"/>
      <c r="UYW123" s="95"/>
      <c r="UYX123" s="95"/>
      <c r="UYY123" s="95"/>
      <c r="UYZ123" s="95"/>
      <c r="UZA123" s="95"/>
      <c r="UZB123" s="95"/>
      <c r="UZC123" s="95"/>
      <c r="UZD123" s="95"/>
      <c r="UZE123" s="95"/>
      <c r="UZF123" s="95"/>
      <c r="UZG123" s="95"/>
      <c r="UZH123" s="95"/>
      <c r="UZI123" s="95"/>
      <c r="UZJ123" s="95"/>
      <c r="UZK123" s="95"/>
      <c r="UZL123" s="95"/>
      <c r="UZM123" s="95"/>
      <c r="UZN123" s="95"/>
      <c r="UZO123" s="95"/>
      <c r="UZP123" s="95"/>
      <c r="UZQ123" s="95"/>
      <c r="UZR123" s="95"/>
      <c r="UZS123" s="95"/>
      <c r="UZT123" s="95"/>
      <c r="UZU123" s="95"/>
      <c r="UZV123" s="95"/>
      <c r="UZW123" s="95"/>
      <c r="UZX123" s="95"/>
      <c r="UZY123" s="95"/>
      <c r="UZZ123" s="95"/>
      <c r="VAA123" s="95"/>
      <c r="VAB123" s="95"/>
      <c r="VAC123" s="95"/>
      <c r="VAD123" s="95"/>
      <c r="VAE123" s="95"/>
      <c r="VAF123" s="95"/>
      <c r="VAG123" s="95"/>
      <c r="VAH123" s="95"/>
      <c r="VAI123" s="95"/>
      <c r="VAJ123" s="95"/>
      <c r="VAK123" s="95"/>
      <c r="VAL123" s="95"/>
      <c r="VAM123" s="95"/>
      <c r="VAN123" s="95"/>
      <c r="VAO123" s="95"/>
      <c r="VAP123" s="95"/>
      <c r="VAQ123" s="95"/>
      <c r="VAR123" s="95"/>
      <c r="VAS123" s="95"/>
      <c r="VAT123" s="95"/>
      <c r="VAU123" s="95"/>
      <c r="VAV123" s="95"/>
      <c r="VAW123" s="95"/>
      <c r="VAX123" s="95"/>
      <c r="VAY123" s="95"/>
      <c r="VAZ123" s="95"/>
      <c r="VBA123" s="95"/>
      <c r="VBB123" s="95"/>
      <c r="VBC123" s="95"/>
      <c r="VBD123" s="95"/>
      <c r="VBE123" s="95"/>
      <c r="VBF123" s="95"/>
      <c r="VBG123" s="95"/>
      <c r="VBH123" s="95"/>
      <c r="VBI123" s="95"/>
      <c r="VBJ123" s="95"/>
      <c r="VBK123" s="95"/>
      <c r="VBL123" s="95"/>
      <c r="VBM123" s="95"/>
      <c r="VBN123" s="95"/>
      <c r="VBO123" s="95"/>
      <c r="VBP123" s="95"/>
      <c r="VBQ123" s="95"/>
      <c r="VBR123" s="95"/>
      <c r="VBS123" s="95"/>
      <c r="VBT123" s="95"/>
      <c r="VBU123" s="95"/>
      <c r="VBV123" s="95"/>
      <c r="VBW123" s="95"/>
      <c r="VBX123" s="95"/>
      <c r="VBY123" s="95"/>
      <c r="VBZ123" s="95"/>
      <c r="VCA123" s="95"/>
      <c r="VCB123" s="95"/>
      <c r="VCC123" s="95"/>
      <c r="VCD123" s="95"/>
      <c r="VCE123" s="95"/>
      <c r="VCF123" s="95"/>
      <c r="VCG123" s="95"/>
      <c r="VCH123" s="95"/>
      <c r="VCI123" s="95"/>
      <c r="VCJ123" s="95"/>
      <c r="VCK123" s="95"/>
      <c r="VCL123" s="95"/>
      <c r="VCM123" s="95"/>
      <c r="VCN123" s="95"/>
      <c r="VCO123" s="95"/>
      <c r="VCP123" s="95"/>
      <c r="VCQ123" s="95"/>
      <c r="VCR123" s="95"/>
      <c r="VCS123" s="95"/>
      <c r="VCT123" s="95"/>
      <c r="VCU123" s="95"/>
      <c r="VCV123" s="95"/>
      <c r="VCW123" s="95"/>
      <c r="VCX123" s="95"/>
      <c r="VCY123" s="95"/>
      <c r="VCZ123" s="95"/>
      <c r="VDA123" s="95"/>
      <c r="VDB123" s="95"/>
      <c r="VDC123" s="95"/>
      <c r="VDD123" s="95"/>
      <c r="VDE123" s="95"/>
      <c r="VDF123" s="95"/>
      <c r="VDG123" s="95"/>
      <c r="VDH123" s="95"/>
      <c r="VDI123" s="95"/>
      <c r="VDJ123" s="95"/>
      <c r="VDK123" s="95"/>
      <c r="VDL123" s="95"/>
      <c r="VDM123" s="95"/>
      <c r="VDN123" s="95"/>
      <c r="VDO123" s="95"/>
      <c r="VDP123" s="95"/>
      <c r="VDQ123" s="95"/>
      <c r="VDR123" s="95"/>
      <c r="VDS123" s="95"/>
      <c r="VDT123" s="95"/>
      <c r="VDU123" s="95"/>
      <c r="VDV123" s="95"/>
      <c r="VDW123" s="95"/>
      <c r="VDX123" s="95"/>
      <c r="VDY123" s="95"/>
      <c r="VDZ123" s="95"/>
      <c r="VEA123" s="95"/>
      <c r="VEB123" s="95"/>
      <c r="VEC123" s="95"/>
      <c r="VED123" s="95"/>
      <c r="VEE123" s="95"/>
      <c r="VEF123" s="95"/>
      <c r="VEG123" s="95"/>
      <c r="VEH123" s="95"/>
      <c r="VEI123" s="95"/>
      <c r="VEJ123" s="95"/>
      <c r="VEK123" s="95"/>
      <c r="VEL123" s="95"/>
      <c r="VEM123" s="95"/>
      <c r="VEN123" s="95"/>
      <c r="VEO123" s="95"/>
      <c r="VEP123" s="95"/>
      <c r="VEQ123" s="95"/>
      <c r="VER123" s="95"/>
      <c r="VES123" s="95"/>
      <c r="VET123" s="95"/>
      <c r="VEU123" s="95"/>
      <c r="VEV123" s="95"/>
      <c r="VEW123" s="95"/>
      <c r="VEX123" s="95"/>
      <c r="VEY123" s="95"/>
      <c r="VEZ123" s="95"/>
      <c r="VFA123" s="95"/>
      <c r="VFB123" s="95"/>
      <c r="VFC123" s="95"/>
      <c r="VFD123" s="95"/>
      <c r="VFE123" s="95"/>
      <c r="VFF123" s="95"/>
      <c r="VFG123" s="95"/>
      <c r="VFH123" s="95"/>
      <c r="VFI123" s="95"/>
      <c r="VFJ123" s="95"/>
      <c r="VFK123" s="95"/>
      <c r="VFL123" s="95"/>
      <c r="VFM123" s="95"/>
      <c r="VFN123" s="95"/>
      <c r="VFO123" s="95"/>
      <c r="VFP123" s="95"/>
      <c r="VFQ123" s="95"/>
      <c r="VFR123" s="95"/>
      <c r="VFS123" s="95"/>
      <c r="VFT123" s="95"/>
      <c r="VFU123" s="95"/>
      <c r="VFV123" s="95"/>
      <c r="VFW123" s="95"/>
      <c r="VFX123" s="95"/>
      <c r="VFY123" s="95"/>
      <c r="VFZ123" s="95"/>
      <c r="VGA123" s="95"/>
      <c r="VGB123" s="95"/>
      <c r="VGC123" s="95"/>
      <c r="VGD123" s="95"/>
      <c r="VGE123" s="95"/>
      <c r="VGF123" s="95"/>
      <c r="VGG123" s="95"/>
      <c r="VGH123" s="95"/>
      <c r="VGI123" s="95"/>
      <c r="VGJ123" s="95"/>
      <c r="VGK123" s="95"/>
      <c r="VGL123" s="95"/>
      <c r="VGM123" s="95"/>
      <c r="VGN123" s="95"/>
      <c r="VGO123" s="95"/>
      <c r="VGP123" s="95"/>
      <c r="VGQ123" s="95"/>
      <c r="VGR123" s="95"/>
      <c r="VGS123" s="95"/>
      <c r="VGT123" s="95"/>
      <c r="VGU123" s="95"/>
      <c r="VGV123" s="95"/>
      <c r="VGW123" s="95"/>
      <c r="VGX123" s="95"/>
      <c r="VGY123" s="95"/>
      <c r="VGZ123" s="95"/>
      <c r="VHA123" s="95"/>
      <c r="VHB123" s="95"/>
      <c r="VHC123" s="95"/>
      <c r="VHD123" s="95"/>
      <c r="VHE123" s="95"/>
      <c r="VHF123" s="95"/>
      <c r="VHG123" s="95"/>
      <c r="VHH123" s="95"/>
      <c r="VHI123" s="95"/>
      <c r="VHJ123" s="95"/>
      <c r="VHK123" s="95"/>
      <c r="VHL123" s="95"/>
      <c r="VHM123" s="95"/>
      <c r="VHN123" s="95"/>
      <c r="VHO123" s="95"/>
      <c r="VHP123" s="95"/>
      <c r="VHQ123" s="95"/>
      <c r="VHR123" s="95"/>
      <c r="VHS123" s="95"/>
      <c r="VHT123" s="95"/>
      <c r="VHU123" s="95"/>
      <c r="VHV123" s="95"/>
      <c r="VHW123" s="95"/>
      <c r="VHX123" s="95"/>
      <c r="VHY123" s="95"/>
      <c r="VHZ123" s="95"/>
      <c r="VIA123" s="95"/>
      <c r="VIB123" s="95"/>
      <c r="VIC123" s="95"/>
      <c r="VID123" s="95"/>
      <c r="VIE123" s="95"/>
      <c r="VIF123" s="95"/>
      <c r="VIG123" s="95"/>
      <c r="VIH123" s="95"/>
      <c r="VII123" s="95"/>
      <c r="VIJ123" s="95"/>
      <c r="VIK123" s="95"/>
      <c r="VIL123" s="95"/>
      <c r="VIM123" s="95"/>
      <c r="VIN123" s="95"/>
      <c r="VIO123" s="95"/>
      <c r="VIP123" s="95"/>
      <c r="VIQ123" s="95"/>
      <c r="VIR123" s="95"/>
      <c r="VIS123" s="95"/>
      <c r="VIT123" s="95"/>
      <c r="VIU123" s="95"/>
      <c r="VIV123" s="95"/>
      <c r="VIW123" s="95"/>
      <c r="VIX123" s="95"/>
      <c r="VIY123" s="95"/>
      <c r="VIZ123" s="95"/>
      <c r="VJA123" s="95"/>
      <c r="VJB123" s="95"/>
      <c r="VJC123" s="95"/>
      <c r="VJD123" s="95"/>
      <c r="VJE123" s="95"/>
      <c r="VJF123" s="95"/>
      <c r="VJG123" s="95"/>
      <c r="VJH123" s="95"/>
      <c r="VJI123" s="95"/>
      <c r="VJJ123" s="95"/>
      <c r="VJK123" s="95"/>
      <c r="VJL123" s="95"/>
      <c r="VJM123" s="95"/>
      <c r="VJN123" s="95"/>
      <c r="VJO123" s="95"/>
      <c r="VJP123" s="95"/>
      <c r="VJQ123" s="95"/>
      <c r="VJR123" s="95"/>
      <c r="VJS123" s="95"/>
      <c r="VJT123" s="95"/>
      <c r="VJU123" s="95"/>
      <c r="VJV123" s="95"/>
      <c r="VJW123" s="95"/>
      <c r="VJX123" s="95"/>
      <c r="VJY123" s="95"/>
      <c r="VJZ123" s="95"/>
      <c r="VKA123" s="95"/>
      <c r="VKB123" s="95"/>
      <c r="VKC123" s="95"/>
      <c r="VKD123" s="95"/>
      <c r="VKE123" s="95"/>
      <c r="VKF123" s="95"/>
      <c r="VKG123" s="95"/>
      <c r="VKH123" s="95"/>
      <c r="VKI123" s="95"/>
      <c r="VKJ123" s="95"/>
      <c r="VKK123" s="95"/>
      <c r="VKL123" s="95"/>
      <c r="VKM123" s="95"/>
      <c r="VKN123" s="95"/>
      <c r="VKO123" s="95"/>
      <c r="VKP123" s="95"/>
      <c r="VKQ123" s="95"/>
      <c r="VKR123" s="95"/>
      <c r="VKS123" s="95"/>
      <c r="VKT123" s="95"/>
      <c r="VKU123" s="95"/>
      <c r="VKV123" s="95"/>
      <c r="VKW123" s="95"/>
      <c r="VKX123" s="95"/>
      <c r="VKY123" s="95"/>
      <c r="VKZ123" s="95"/>
      <c r="VLA123" s="95"/>
      <c r="VLB123" s="95"/>
      <c r="VLC123" s="95"/>
      <c r="VLD123" s="95"/>
      <c r="VLE123" s="95"/>
      <c r="VLF123" s="95"/>
      <c r="VLG123" s="95"/>
      <c r="VLH123" s="95"/>
      <c r="VLI123" s="95"/>
      <c r="VLJ123" s="95"/>
      <c r="VLK123" s="95"/>
      <c r="VLL123" s="95"/>
      <c r="VLM123" s="95"/>
      <c r="VLN123" s="95"/>
      <c r="VLO123" s="95"/>
      <c r="VLP123" s="95"/>
      <c r="VLQ123" s="95"/>
      <c r="VLR123" s="95"/>
      <c r="VLS123" s="95"/>
      <c r="VLT123" s="95"/>
      <c r="VLU123" s="95"/>
      <c r="VLV123" s="95"/>
      <c r="VLW123" s="95"/>
      <c r="VLX123" s="95"/>
      <c r="VLY123" s="95"/>
      <c r="VLZ123" s="95"/>
      <c r="VMA123" s="95"/>
      <c r="VMB123" s="95"/>
      <c r="VMC123" s="95"/>
      <c r="VMD123" s="95"/>
      <c r="VME123" s="95"/>
      <c r="VMF123" s="95"/>
      <c r="VMG123" s="95"/>
      <c r="VMH123" s="95"/>
      <c r="VMI123" s="95"/>
      <c r="VMJ123" s="95"/>
      <c r="VMK123" s="95"/>
      <c r="VML123" s="95"/>
      <c r="VMM123" s="95"/>
      <c r="VMN123" s="95"/>
      <c r="VMO123" s="95"/>
      <c r="VMP123" s="95"/>
      <c r="VMQ123" s="95"/>
      <c r="VMR123" s="95"/>
      <c r="VMS123" s="95"/>
      <c r="VMT123" s="95"/>
      <c r="VMU123" s="95"/>
      <c r="VMV123" s="95"/>
      <c r="VMW123" s="95"/>
      <c r="VMX123" s="95"/>
      <c r="VMY123" s="95"/>
      <c r="VMZ123" s="95"/>
      <c r="VNA123" s="95"/>
      <c r="VNB123" s="95"/>
      <c r="VNC123" s="95"/>
      <c r="VND123" s="95"/>
      <c r="VNE123" s="95"/>
      <c r="VNF123" s="95"/>
      <c r="VNG123" s="95"/>
      <c r="VNH123" s="95"/>
      <c r="VNI123" s="95"/>
      <c r="VNJ123" s="95"/>
      <c r="VNK123" s="95"/>
      <c r="VNL123" s="95"/>
      <c r="VNM123" s="95"/>
      <c r="VNN123" s="95"/>
      <c r="VNO123" s="95"/>
      <c r="VNP123" s="95"/>
      <c r="VNQ123" s="95"/>
      <c r="VNR123" s="95"/>
      <c r="VNS123" s="95"/>
      <c r="VNT123" s="95"/>
      <c r="VNU123" s="95"/>
      <c r="VNV123" s="95"/>
      <c r="VNW123" s="95"/>
      <c r="VNX123" s="95"/>
      <c r="VNY123" s="95"/>
      <c r="VNZ123" s="95"/>
      <c r="VOA123" s="95"/>
      <c r="VOB123" s="95"/>
      <c r="VOC123" s="95"/>
      <c r="VOD123" s="95"/>
      <c r="VOE123" s="95"/>
      <c r="VOF123" s="95"/>
      <c r="VOG123" s="95"/>
      <c r="VOH123" s="95"/>
      <c r="VOI123" s="95"/>
      <c r="VOJ123" s="95"/>
      <c r="VOK123" s="95"/>
      <c r="VOL123" s="95"/>
      <c r="VOM123" s="95"/>
      <c r="VON123" s="95"/>
      <c r="VOO123" s="95"/>
      <c r="VOP123" s="95"/>
      <c r="VOQ123" s="95"/>
      <c r="VOR123" s="95"/>
      <c r="VOS123" s="95"/>
      <c r="VOT123" s="95"/>
      <c r="VOU123" s="95"/>
      <c r="VOV123" s="95"/>
      <c r="VOW123" s="95"/>
      <c r="VOX123" s="95"/>
      <c r="VOY123" s="95"/>
      <c r="VOZ123" s="95"/>
      <c r="VPA123" s="95"/>
      <c r="VPB123" s="95"/>
      <c r="VPC123" s="95"/>
      <c r="VPD123" s="95"/>
      <c r="VPE123" s="95"/>
      <c r="VPF123" s="95"/>
      <c r="VPG123" s="95"/>
      <c r="VPH123" s="95"/>
      <c r="VPI123" s="95"/>
      <c r="VPJ123" s="95"/>
      <c r="VPK123" s="95"/>
      <c r="VPL123" s="95"/>
      <c r="VPM123" s="95"/>
      <c r="VPN123" s="95"/>
      <c r="VPO123" s="95"/>
      <c r="VPP123" s="95"/>
      <c r="VPQ123" s="95"/>
      <c r="VPR123" s="95"/>
      <c r="VPS123" s="95"/>
      <c r="VPT123" s="95"/>
      <c r="VPU123" s="95"/>
      <c r="VPV123" s="95"/>
      <c r="VPW123" s="95"/>
      <c r="VPX123" s="95"/>
      <c r="VPY123" s="95"/>
      <c r="VPZ123" s="95"/>
      <c r="VQA123" s="95"/>
      <c r="VQB123" s="95"/>
      <c r="VQC123" s="95"/>
      <c r="VQD123" s="95"/>
      <c r="VQE123" s="95"/>
      <c r="VQF123" s="95"/>
      <c r="VQG123" s="95"/>
      <c r="VQH123" s="95"/>
      <c r="VQI123" s="95"/>
      <c r="VQJ123" s="95"/>
      <c r="VQK123" s="95"/>
      <c r="VQL123" s="95"/>
      <c r="VQM123" s="95"/>
      <c r="VQN123" s="95"/>
      <c r="VQO123" s="95"/>
      <c r="VQP123" s="95"/>
      <c r="VQQ123" s="95"/>
      <c r="VQR123" s="95"/>
      <c r="VQS123" s="95"/>
      <c r="VQT123" s="95"/>
      <c r="VQU123" s="95"/>
      <c r="VQV123" s="95"/>
      <c r="VQW123" s="95"/>
      <c r="VQX123" s="95"/>
      <c r="VQY123" s="95"/>
      <c r="VQZ123" s="95"/>
      <c r="VRA123" s="95"/>
      <c r="VRB123" s="95"/>
      <c r="VRC123" s="95"/>
      <c r="VRD123" s="95"/>
      <c r="VRE123" s="95"/>
      <c r="VRF123" s="95"/>
      <c r="VRG123" s="95"/>
      <c r="VRH123" s="95"/>
      <c r="VRI123" s="95"/>
      <c r="VRJ123" s="95"/>
      <c r="VRK123" s="95"/>
      <c r="VRL123" s="95"/>
      <c r="VRM123" s="95"/>
      <c r="VRN123" s="95"/>
      <c r="VRO123" s="95"/>
      <c r="VRP123" s="95"/>
      <c r="VRQ123" s="95"/>
      <c r="VRR123" s="95"/>
      <c r="VRS123" s="95"/>
      <c r="VRT123" s="95"/>
      <c r="VRU123" s="95"/>
      <c r="VRV123" s="95"/>
      <c r="VRW123" s="95"/>
      <c r="VRX123" s="95"/>
      <c r="VRY123" s="95"/>
      <c r="VRZ123" s="95"/>
      <c r="VSA123" s="95"/>
      <c r="VSB123" s="95"/>
      <c r="VSC123" s="95"/>
      <c r="VSD123" s="95"/>
      <c r="VSE123" s="95"/>
      <c r="VSF123" s="95"/>
      <c r="VSG123" s="95"/>
      <c r="VSH123" s="95"/>
      <c r="VSI123" s="95"/>
      <c r="VSJ123" s="95"/>
      <c r="VSK123" s="95"/>
      <c r="VSL123" s="95"/>
      <c r="VSM123" s="95"/>
      <c r="VSN123" s="95"/>
      <c r="VSO123" s="95"/>
      <c r="VSP123" s="95"/>
      <c r="VSQ123" s="95"/>
      <c r="VSR123" s="95"/>
      <c r="VSS123" s="95"/>
      <c r="VST123" s="95"/>
      <c r="VSU123" s="95"/>
      <c r="VSV123" s="95"/>
      <c r="VSW123" s="95"/>
      <c r="VSX123" s="95"/>
      <c r="VSY123" s="95"/>
      <c r="VSZ123" s="95"/>
      <c r="VTA123" s="95"/>
      <c r="VTB123" s="95"/>
      <c r="VTC123" s="95"/>
      <c r="VTD123" s="95"/>
      <c r="VTE123" s="95"/>
      <c r="VTF123" s="95"/>
      <c r="VTG123" s="95"/>
      <c r="VTH123" s="95"/>
      <c r="VTI123" s="95"/>
      <c r="VTJ123" s="95"/>
      <c r="VTK123" s="95"/>
      <c r="VTL123" s="95"/>
      <c r="VTM123" s="95"/>
      <c r="VTN123" s="95"/>
      <c r="VTO123" s="95"/>
      <c r="VTP123" s="95"/>
      <c r="VTQ123" s="95"/>
      <c r="VTR123" s="95"/>
      <c r="VTS123" s="95"/>
      <c r="VTT123" s="95"/>
      <c r="VTU123" s="95"/>
      <c r="VTV123" s="95"/>
      <c r="VTW123" s="95"/>
      <c r="VTX123" s="95"/>
      <c r="VTY123" s="95"/>
      <c r="VTZ123" s="95"/>
      <c r="VUA123" s="95"/>
      <c r="VUB123" s="95"/>
      <c r="VUC123" s="95"/>
      <c r="VUD123" s="95"/>
      <c r="VUE123" s="95"/>
      <c r="VUF123" s="95"/>
      <c r="VUG123" s="95"/>
      <c r="VUH123" s="95"/>
      <c r="VUI123" s="95"/>
      <c r="VUJ123" s="95"/>
      <c r="VUK123" s="95"/>
      <c r="VUL123" s="95"/>
      <c r="VUM123" s="95"/>
      <c r="VUN123" s="95"/>
      <c r="VUO123" s="95"/>
      <c r="VUP123" s="95"/>
      <c r="VUQ123" s="95"/>
      <c r="VUR123" s="95"/>
      <c r="VUS123" s="95"/>
      <c r="VUT123" s="95"/>
      <c r="VUU123" s="95"/>
      <c r="VUV123" s="95"/>
      <c r="VUW123" s="95"/>
      <c r="VUX123" s="95"/>
      <c r="VUY123" s="95"/>
      <c r="VUZ123" s="95"/>
      <c r="VVA123" s="95"/>
      <c r="VVB123" s="95"/>
      <c r="VVC123" s="95"/>
      <c r="VVD123" s="95"/>
      <c r="VVE123" s="95"/>
      <c r="VVF123" s="95"/>
      <c r="VVG123" s="95"/>
      <c r="VVH123" s="95"/>
      <c r="VVI123" s="95"/>
      <c r="VVJ123" s="95"/>
      <c r="VVK123" s="95"/>
      <c r="VVL123" s="95"/>
      <c r="VVM123" s="95"/>
      <c r="VVN123" s="95"/>
      <c r="VVO123" s="95"/>
      <c r="VVP123" s="95"/>
      <c r="VVQ123" s="95"/>
      <c r="VVR123" s="95"/>
      <c r="VVS123" s="95"/>
      <c r="VVT123" s="95"/>
      <c r="VVU123" s="95"/>
      <c r="VVV123" s="95"/>
      <c r="VVW123" s="95"/>
      <c r="VVX123" s="95"/>
      <c r="VVY123" s="95"/>
      <c r="VVZ123" s="95"/>
      <c r="VWA123" s="95"/>
      <c r="VWB123" s="95"/>
      <c r="VWC123" s="95"/>
      <c r="VWD123" s="95"/>
      <c r="VWE123" s="95"/>
      <c r="VWF123" s="95"/>
      <c r="VWG123" s="95"/>
      <c r="VWH123" s="95"/>
      <c r="VWI123" s="95"/>
      <c r="VWJ123" s="95"/>
      <c r="VWK123" s="95"/>
      <c r="VWL123" s="95"/>
      <c r="VWM123" s="95"/>
      <c r="VWN123" s="95"/>
      <c r="VWO123" s="95"/>
      <c r="VWP123" s="95"/>
      <c r="VWQ123" s="95"/>
      <c r="VWR123" s="95"/>
      <c r="VWS123" s="95"/>
      <c r="VWT123" s="95"/>
      <c r="VWU123" s="95"/>
      <c r="VWV123" s="95"/>
      <c r="VWW123" s="95"/>
      <c r="VWX123" s="95"/>
      <c r="VWY123" s="95"/>
      <c r="VWZ123" s="95"/>
      <c r="VXA123" s="95"/>
      <c r="VXB123" s="95"/>
      <c r="VXC123" s="95"/>
      <c r="VXD123" s="95"/>
      <c r="VXE123" s="95"/>
      <c r="VXF123" s="95"/>
      <c r="VXG123" s="95"/>
      <c r="VXH123" s="95"/>
      <c r="VXI123" s="95"/>
      <c r="VXJ123" s="95"/>
      <c r="VXK123" s="95"/>
      <c r="VXL123" s="95"/>
      <c r="VXM123" s="95"/>
      <c r="VXN123" s="95"/>
      <c r="VXO123" s="95"/>
      <c r="VXP123" s="95"/>
      <c r="VXQ123" s="95"/>
      <c r="VXR123" s="95"/>
      <c r="VXS123" s="95"/>
      <c r="VXT123" s="95"/>
      <c r="VXU123" s="95"/>
      <c r="VXV123" s="95"/>
      <c r="VXW123" s="95"/>
      <c r="VXX123" s="95"/>
      <c r="VXY123" s="95"/>
      <c r="VXZ123" s="95"/>
      <c r="VYA123" s="95"/>
      <c r="VYB123" s="95"/>
      <c r="VYC123" s="95"/>
      <c r="VYD123" s="95"/>
      <c r="VYE123" s="95"/>
      <c r="VYF123" s="95"/>
      <c r="VYG123" s="95"/>
      <c r="VYH123" s="95"/>
      <c r="VYI123" s="95"/>
      <c r="VYJ123" s="95"/>
      <c r="VYK123" s="95"/>
      <c r="VYL123" s="95"/>
      <c r="VYM123" s="95"/>
      <c r="VYN123" s="95"/>
      <c r="VYO123" s="95"/>
      <c r="VYP123" s="95"/>
      <c r="VYQ123" s="95"/>
      <c r="VYR123" s="95"/>
      <c r="VYS123" s="95"/>
      <c r="VYT123" s="95"/>
      <c r="VYU123" s="95"/>
      <c r="VYV123" s="95"/>
      <c r="VYW123" s="95"/>
      <c r="VYX123" s="95"/>
      <c r="VYY123" s="95"/>
      <c r="VYZ123" s="95"/>
      <c r="VZA123" s="95"/>
      <c r="VZB123" s="95"/>
      <c r="VZC123" s="95"/>
      <c r="VZD123" s="95"/>
      <c r="VZE123" s="95"/>
      <c r="VZF123" s="95"/>
      <c r="VZG123" s="95"/>
      <c r="VZH123" s="95"/>
      <c r="VZI123" s="95"/>
      <c r="VZJ123" s="95"/>
      <c r="VZK123" s="95"/>
      <c r="VZL123" s="95"/>
      <c r="VZM123" s="95"/>
      <c r="VZN123" s="95"/>
      <c r="VZO123" s="95"/>
      <c r="VZP123" s="95"/>
      <c r="VZQ123" s="95"/>
      <c r="VZR123" s="95"/>
      <c r="VZS123" s="95"/>
      <c r="VZT123" s="95"/>
      <c r="VZU123" s="95"/>
      <c r="VZV123" s="95"/>
      <c r="VZW123" s="95"/>
      <c r="VZX123" s="95"/>
      <c r="VZY123" s="95"/>
      <c r="VZZ123" s="95"/>
      <c r="WAA123" s="95"/>
      <c r="WAB123" s="95"/>
      <c r="WAC123" s="95"/>
      <c r="WAD123" s="95"/>
      <c r="WAE123" s="95"/>
      <c r="WAF123" s="95"/>
      <c r="WAG123" s="95"/>
      <c r="WAH123" s="95"/>
      <c r="WAI123" s="95"/>
      <c r="WAJ123" s="95"/>
      <c r="WAK123" s="95"/>
      <c r="WAL123" s="95"/>
      <c r="WAM123" s="95"/>
      <c r="WAN123" s="95"/>
      <c r="WAO123" s="95"/>
      <c r="WAP123" s="95"/>
      <c r="WAQ123" s="95"/>
      <c r="WAR123" s="95"/>
      <c r="WAS123" s="95"/>
      <c r="WAT123" s="95"/>
      <c r="WAU123" s="95"/>
      <c r="WAV123" s="95"/>
      <c r="WAW123" s="95"/>
      <c r="WAX123" s="95"/>
      <c r="WAY123" s="95"/>
      <c r="WAZ123" s="95"/>
      <c r="WBA123" s="95"/>
      <c r="WBB123" s="95"/>
      <c r="WBC123" s="95"/>
      <c r="WBD123" s="95"/>
      <c r="WBE123" s="95"/>
      <c r="WBF123" s="95"/>
      <c r="WBG123" s="95"/>
      <c r="WBH123" s="95"/>
      <c r="WBI123" s="95"/>
      <c r="WBJ123" s="95"/>
      <c r="WBK123" s="95"/>
      <c r="WBL123" s="95"/>
      <c r="WBM123" s="95"/>
      <c r="WBN123" s="95"/>
      <c r="WBO123" s="95"/>
      <c r="WBP123" s="95"/>
      <c r="WBQ123" s="95"/>
      <c r="WBR123" s="95"/>
      <c r="WBS123" s="95"/>
      <c r="WBT123" s="95"/>
      <c r="WBU123" s="95"/>
      <c r="WBV123" s="95"/>
      <c r="WBW123" s="95"/>
      <c r="WBX123" s="95"/>
      <c r="WBY123" s="95"/>
      <c r="WBZ123" s="95"/>
      <c r="WCA123" s="95"/>
      <c r="WCB123" s="95"/>
      <c r="WCC123" s="95"/>
      <c r="WCD123" s="95"/>
      <c r="WCE123" s="95"/>
      <c r="WCF123" s="95"/>
      <c r="WCG123" s="95"/>
      <c r="WCH123" s="95"/>
      <c r="WCI123" s="95"/>
      <c r="WCJ123" s="95"/>
      <c r="WCK123" s="95"/>
      <c r="WCL123" s="95"/>
      <c r="WCM123" s="95"/>
      <c r="WCN123" s="95"/>
      <c r="WCO123" s="95"/>
      <c r="WCP123" s="95"/>
      <c r="WCQ123" s="95"/>
      <c r="WCR123" s="95"/>
      <c r="WCS123" s="95"/>
      <c r="WCT123" s="95"/>
      <c r="WCU123" s="95"/>
      <c r="WCV123" s="95"/>
      <c r="WCW123" s="95"/>
      <c r="WCX123" s="95"/>
      <c r="WCY123" s="95"/>
      <c r="WCZ123" s="95"/>
      <c r="WDA123" s="95"/>
      <c r="WDB123" s="95"/>
      <c r="WDC123" s="95"/>
      <c r="WDD123" s="95"/>
      <c r="WDE123" s="95"/>
      <c r="WDF123" s="95"/>
      <c r="WDG123" s="95"/>
      <c r="WDH123" s="95"/>
      <c r="WDI123" s="95"/>
      <c r="WDJ123" s="95"/>
      <c r="WDK123" s="95"/>
      <c r="WDL123" s="95"/>
      <c r="WDM123" s="95"/>
      <c r="WDN123" s="95"/>
      <c r="WDO123" s="95"/>
      <c r="WDP123" s="95"/>
      <c r="WDQ123" s="95"/>
      <c r="WDR123" s="95"/>
      <c r="WDS123" s="95"/>
      <c r="WDT123" s="95"/>
      <c r="WDU123" s="95"/>
      <c r="WDV123" s="95"/>
      <c r="WDW123" s="95"/>
      <c r="WDX123" s="95"/>
      <c r="WDY123" s="95"/>
      <c r="WDZ123" s="95"/>
      <c r="WEA123" s="95"/>
      <c r="WEB123" s="95"/>
      <c r="WEC123" s="95"/>
      <c r="WED123" s="95"/>
      <c r="WEE123" s="95"/>
      <c r="WEF123" s="95"/>
      <c r="WEG123" s="95"/>
      <c r="WEH123" s="95"/>
      <c r="WEI123" s="95"/>
      <c r="WEJ123" s="95"/>
      <c r="WEK123" s="95"/>
      <c r="WEL123" s="95"/>
      <c r="WEM123" s="95"/>
      <c r="WEN123" s="95"/>
      <c r="WEO123" s="95"/>
      <c r="WEP123" s="95"/>
      <c r="WEQ123" s="95"/>
      <c r="WER123" s="95"/>
      <c r="WES123" s="95"/>
      <c r="WET123" s="95"/>
      <c r="WEU123" s="95"/>
      <c r="WEV123" s="95"/>
      <c r="WEW123" s="95"/>
      <c r="WEX123" s="95"/>
      <c r="WEY123" s="95"/>
      <c r="WEZ123" s="95"/>
      <c r="WFA123" s="95"/>
      <c r="WFB123" s="95"/>
      <c r="WFC123" s="95"/>
      <c r="WFD123" s="95"/>
      <c r="WFE123" s="95"/>
      <c r="WFF123" s="95"/>
      <c r="WFG123" s="95"/>
      <c r="WFH123" s="95"/>
      <c r="WFI123" s="95"/>
      <c r="WFJ123" s="95"/>
      <c r="WFK123" s="95"/>
      <c r="WFL123" s="95"/>
      <c r="WFM123" s="95"/>
      <c r="WFN123" s="95"/>
      <c r="WFO123" s="95"/>
      <c r="WFP123" s="95"/>
      <c r="WFQ123" s="95"/>
      <c r="WFR123" s="95"/>
      <c r="WFS123" s="95"/>
      <c r="WFT123" s="95"/>
      <c r="WFU123" s="95"/>
      <c r="WFV123" s="95"/>
      <c r="WFW123" s="95"/>
      <c r="WFX123" s="95"/>
      <c r="WFY123" s="95"/>
      <c r="WFZ123" s="95"/>
      <c r="WGA123" s="95"/>
      <c r="WGB123" s="95"/>
      <c r="WGC123" s="95"/>
      <c r="WGD123" s="95"/>
      <c r="WGE123" s="95"/>
      <c r="WGF123" s="95"/>
      <c r="WGG123" s="95"/>
      <c r="WGH123" s="95"/>
      <c r="WGI123" s="95"/>
      <c r="WGJ123" s="95"/>
      <c r="WGK123" s="95"/>
      <c r="WGL123" s="95"/>
      <c r="WGM123" s="95"/>
      <c r="WGN123" s="95"/>
      <c r="WGO123" s="95"/>
      <c r="WGP123" s="95"/>
      <c r="WGQ123" s="95"/>
      <c r="WGR123" s="95"/>
      <c r="WGS123" s="95"/>
      <c r="WGT123" s="95"/>
      <c r="WGU123" s="95"/>
      <c r="WGV123" s="95"/>
      <c r="WGW123" s="95"/>
      <c r="WGX123" s="95"/>
      <c r="WGY123" s="95"/>
      <c r="WGZ123" s="95"/>
      <c r="WHA123" s="95"/>
      <c r="WHB123" s="95"/>
      <c r="WHC123" s="95"/>
      <c r="WHD123" s="95"/>
      <c r="WHE123" s="95"/>
      <c r="WHF123" s="95"/>
      <c r="WHG123" s="95"/>
      <c r="WHH123" s="95"/>
      <c r="WHI123" s="95"/>
      <c r="WHJ123" s="95"/>
      <c r="WHK123" s="95"/>
      <c r="WHL123" s="95"/>
      <c r="WHM123" s="95"/>
      <c r="WHN123" s="95"/>
      <c r="WHO123" s="95"/>
      <c r="WHP123" s="95"/>
      <c r="WHQ123" s="95"/>
      <c r="WHR123" s="95"/>
      <c r="WHS123" s="95"/>
      <c r="WHT123" s="95"/>
      <c r="WHU123" s="95"/>
      <c r="WHV123" s="95"/>
      <c r="WHW123" s="95"/>
      <c r="WHX123" s="95"/>
      <c r="WHY123" s="95"/>
      <c r="WHZ123" s="95"/>
      <c r="WIA123" s="95"/>
      <c r="WIB123" s="95"/>
      <c r="WIC123" s="95"/>
      <c r="WID123" s="95"/>
      <c r="WIE123" s="95"/>
      <c r="WIF123" s="95"/>
      <c r="WIG123" s="95"/>
      <c r="WIH123" s="95"/>
      <c r="WII123" s="95"/>
      <c r="WIJ123" s="95"/>
      <c r="WIK123" s="95"/>
      <c r="WIL123" s="95"/>
      <c r="WIM123" s="95"/>
      <c r="WIN123" s="95"/>
      <c r="WIO123" s="95"/>
      <c r="WIP123" s="95"/>
      <c r="WIQ123" s="95"/>
      <c r="WIR123" s="95"/>
      <c r="WIS123" s="95"/>
      <c r="WIT123" s="95"/>
      <c r="WIU123" s="95"/>
      <c r="WIV123" s="95"/>
      <c r="WIW123" s="95"/>
      <c r="WIX123" s="95"/>
      <c r="WIY123" s="95"/>
      <c r="WIZ123" s="95"/>
      <c r="WJA123" s="95"/>
      <c r="WJB123" s="95"/>
      <c r="WJC123" s="95"/>
      <c r="WJD123" s="95"/>
      <c r="WJE123" s="95"/>
      <c r="WJF123" s="95"/>
      <c r="WJG123" s="95"/>
      <c r="WJH123" s="95"/>
      <c r="WJI123" s="95"/>
      <c r="WJJ123" s="95"/>
      <c r="WJK123" s="95"/>
      <c r="WJL123" s="95"/>
      <c r="WJM123" s="95"/>
      <c r="WJN123" s="95"/>
      <c r="WJO123" s="95"/>
      <c r="WJP123" s="95"/>
      <c r="WJQ123" s="95"/>
      <c r="WJR123" s="95"/>
      <c r="WJS123" s="95"/>
      <c r="WJT123" s="95"/>
      <c r="WJU123" s="95"/>
      <c r="WJV123" s="95"/>
      <c r="WJW123" s="95"/>
      <c r="WJX123" s="95"/>
      <c r="WJY123" s="95"/>
      <c r="WJZ123" s="95"/>
      <c r="WKA123" s="95"/>
      <c r="WKB123" s="95"/>
      <c r="WKC123" s="95"/>
      <c r="WKD123" s="95"/>
      <c r="WKE123" s="95"/>
      <c r="WKF123" s="95"/>
      <c r="WKG123" s="95"/>
      <c r="WKH123" s="95"/>
      <c r="WKI123" s="95"/>
      <c r="WKJ123" s="95"/>
      <c r="WKK123" s="95"/>
      <c r="WKL123" s="95"/>
      <c r="WKM123" s="95"/>
      <c r="WKN123" s="95"/>
      <c r="WKO123" s="95"/>
      <c r="WKP123" s="95"/>
      <c r="WKQ123" s="95"/>
      <c r="WKR123" s="95"/>
      <c r="WKS123" s="95"/>
      <c r="WKT123" s="95"/>
      <c r="WKU123" s="95"/>
      <c r="WKV123" s="95"/>
      <c r="WKW123" s="95"/>
      <c r="WKX123" s="95"/>
      <c r="WKY123" s="95"/>
      <c r="WKZ123" s="95"/>
      <c r="WLA123" s="95"/>
      <c r="WLB123" s="95"/>
      <c r="WLC123" s="95"/>
      <c r="WLD123" s="95"/>
      <c r="WLE123" s="95"/>
      <c r="WLF123" s="95"/>
      <c r="WLG123" s="95"/>
      <c r="WLH123" s="95"/>
      <c r="WLI123" s="95"/>
      <c r="WLJ123" s="95"/>
      <c r="WLK123" s="95"/>
      <c r="WLL123" s="95"/>
      <c r="WLM123" s="95"/>
      <c r="WLN123" s="95"/>
      <c r="WLO123" s="95"/>
      <c r="WLP123" s="95"/>
      <c r="WLQ123" s="95"/>
      <c r="WLR123" s="95"/>
      <c r="WLS123" s="95"/>
      <c r="WLT123" s="95"/>
      <c r="WLU123" s="95"/>
      <c r="WLV123" s="95"/>
      <c r="WLW123" s="95"/>
      <c r="WLX123" s="95"/>
      <c r="WLY123" s="95"/>
      <c r="WLZ123" s="95"/>
      <c r="WMA123" s="95"/>
      <c r="WMB123" s="95"/>
      <c r="WMC123" s="95"/>
      <c r="WMD123" s="95"/>
      <c r="WME123" s="95"/>
      <c r="WMF123" s="95"/>
      <c r="WMG123" s="95"/>
      <c r="WMH123" s="95"/>
      <c r="WMI123" s="95"/>
      <c r="WMJ123" s="95"/>
      <c r="WMK123" s="95"/>
      <c r="WML123" s="95"/>
      <c r="WMM123" s="95"/>
      <c r="WMN123" s="95"/>
      <c r="WMO123" s="95"/>
      <c r="WMP123" s="95"/>
      <c r="WMQ123" s="95"/>
      <c r="WMR123" s="95"/>
      <c r="WMS123" s="95"/>
      <c r="WMT123" s="95"/>
      <c r="WMU123" s="95"/>
      <c r="WMV123" s="95"/>
      <c r="WMW123" s="95"/>
      <c r="WMX123" s="95"/>
      <c r="WMY123" s="95"/>
      <c r="WMZ123" s="95"/>
      <c r="WNA123" s="95"/>
      <c r="WNB123" s="95"/>
      <c r="WNC123" s="95"/>
      <c r="WND123" s="95"/>
      <c r="WNE123" s="95"/>
      <c r="WNF123" s="95"/>
      <c r="WNG123" s="95"/>
      <c r="WNH123" s="95"/>
      <c r="WNI123" s="95"/>
      <c r="WNJ123" s="95"/>
      <c r="WNK123" s="95"/>
      <c r="WNL123" s="95"/>
      <c r="WNM123" s="95"/>
      <c r="WNN123" s="95"/>
      <c r="WNO123" s="95"/>
      <c r="WNP123" s="95"/>
      <c r="WNQ123" s="95"/>
      <c r="WNR123" s="95"/>
      <c r="WNS123" s="95"/>
      <c r="WNT123" s="95"/>
      <c r="WNU123" s="95"/>
      <c r="WNV123" s="95"/>
      <c r="WNW123" s="95"/>
      <c r="WNX123" s="95"/>
      <c r="WNY123" s="95"/>
      <c r="WNZ123" s="95"/>
      <c r="WOA123" s="95"/>
      <c r="WOB123" s="95"/>
      <c r="WOC123" s="95"/>
      <c r="WOD123" s="95"/>
      <c r="WOE123" s="95"/>
      <c r="WOF123" s="95"/>
      <c r="WOG123" s="95"/>
      <c r="WOH123" s="95"/>
      <c r="WOI123" s="95"/>
      <c r="WOJ123" s="95"/>
      <c r="WOK123" s="95"/>
      <c r="WOL123" s="95"/>
      <c r="WOM123" s="95"/>
      <c r="WON123" s="95"/>
      <c r="WOO123" s="95"/>
      <c r="WOP123" s="95"/>
      <c r="WOQ123" s="95"/>
      <c r="WOR123" s="95"/>
      <c r="WOS123" s="95"/>
      <c r="WOT123" s="95"/>
      <c r="WOU123" s="95"/>
      <c r="WOV123" s="95"/>
      <c r="WOW123" s="95"/>
      <c r="WOX123" s="95"/>
      <c r="WOY123" s="95"/>
      <c r="WOZ123" s="95"/>
      <c r="WPA123" s="95"/>
      <c r="WPB123" s="95"/>
      <c r="WPC123" s="95"/>
      <c r="WPD123" s="95"/>
      <c r="WPE123" s="95"/>
      <c r="WPF123" s="95"/>
      <c r="WPG123" s="95"/>
      <c r="WPH123" s="95"/>
      <c r="WPI123" s="95"/>
      <c r="WPJ123" s="95"/>
      <c r="WPK123" s="95"/>
      <c r="WPL123" s="95"/>
      <c r="WPM123" s="95"/>
      <c r="WPN123" s="95"/>
      <c r="WPO123" s="95"/>
      <c r="WPP123" s="95"/>
      <c r="WPQ123" s="95"/>
      <c r="WPR123" s="95"/>
      <c r="WPS123" s="95"/>
      <c r="WPT123" s="95"/>
      <c r="WPU123" s="95"/>
      <c r="WPV123" s="95"/>
      <c r="WPW123" s="95"/>
      <c r="WPX123" s="95"/>
      <c r="WPY123" s="95"/>
      <c r="WPZ123" s="95"/>
      <c r="WQA123" s="95"/>
      <c r="WQB123" s="95"/>
      <c r="WQC123" s="95"/>
      <c r="WQD123" s="95"/>
      <c r="WQE123" s="95"/>
      <c r="WQF123" s="95"/>
      <c r="WQG123" s="95"/>
      <c r="WQH123" s="95"/>
      <c r="WQI123" s="95"/>
      <c r="WQJ123" s="95"/>
      <c r="WQK123" s="95"/>
      <c r="WQL123" s="95"/>
      <c r="WQM123" s="95"/>
      <c r="WQN123" s="95"/>
      <c r="WQO123" s="95"/>
      <c r="WQP123" s="95"/>
      <c r="WQQ123" s="95"/>
      <c r="WQR123" s="95"/>
      <c r="WQS123" s="95"/>
      <c r="WQT123" s="95"/>
      <c r="WQU123" s="95"/>
      <c r="WQV123" s="95"/>
      <c r="WQW123" s="95"/>
      <c r="WQX123" s="95"/>
      <c r="WQY123" s="95"/>
      <c r="WQZ123" s="95"/>
      <c r="WRA123" s="95"/>
      <c r="WRB123" s="95"/>
      <c r="WRC123" s="95"/>
      <c r="WRD123" s="95"/>
      <c r="WRE123" s="95"/>
      <c r="WRF123" s="95"/>
      <c r="WRG123" s="95"/>
      <c r="WRH123" s="95"/>
      <c r="WRI123" s="95"/>
      <c r="WRJ123" s="95"/>
      <c r="WRK123" s="95"/>
      <c r="WRL123" s="95"/>
      <c r="WRM123" s="95"/>
      <c r="WRN123" s="95"/>
      <c r="WRO123" s="95"/>
      <c r="WRP123" s="95"/>
      <c r="WRQ123" s="95"/>
      <c r="WRR123" s="95"/>
      <c r="WRS123" s="95"/>
      <c r="WRT123" s="95"/>
      <c r="WRU123" s="95"/>
      <c r="WRV123" s="95"/>
      <c r="WRW123" s="95"/>
      <c r="WRX123" s="95"/>
      <c r="WRY123" s="95"/>
      <c r="WRZ123" s="95"/>
      <c r="WSA123" s="95"/>
      <c r="WSB123" s="95"/>
      <c r="WSC123" s="95"/>
      <c r="WSD123" s="95"/>
      <c r="WSE123" s="95"/>
      <c r="WSF123" s="95"/>
      <c r="WSG123" s="95"/>
      <c r="WSH123" s="95"/>
      <c r="WSI123" s="95"/>
      <c r="WSJ123" s="95"/>
      <c r="WSK123" s="95"/>
      <c r="WSL123" s="95"/>
      <c r="WSM123" s="95"/>
      <c r="WSN123" s="95"/>
      <c r="WSO123" s="95"/>
      <c r="WSP123" s="95"/>
      <c r="WSQ123" s="95"/>
      <c r="WSR123" s="95"/>
      <c r="WSS123" s="95"/>
      <c r="WST123" s="95"/>
      <c r="WSU123" s="95"/>
      <c r="WSV123" s="95"/>
      <c r="WSW123" s="95"/>
      <c r="WSX123" s="95"/>
      <c r="WSY123" s="95"/>
      <c r="WSZ123" s="95"/>
      <c r="WTA123" s="95"/>
      <c r="WTB123" s="95"/>
      <c r="WTC123" s="95"/>
      <c r="WTD123" s="95"/>
      <c r="WTE123" s="95"/>
      <c r="WTF123" s="95"/>
      <c r="WTG123" s="95"/>
      <c r="WTH123" s="95"/>
      <c r="WTI123" s="95"/>
      <c r="WTJ123" s="95"/>
      <c r="WTK123" s="95"/>
      <c r="WTL123" s="95"/>
      <c r="WTM123" s="95"/>
      <c r="WTN123" s="95"/>
      <c r="WTO123" s="95"/>
      <c r="WTP123" s="95"/>
      <c r="WTQ123" s="95"/>
      <c r="WTR123" s="95"/>
      <c r="WTS123" s="95"/>
      <c r="WTT123" s="95"/>
      <c r="WTU123" s="95"/>
      <c r="WTV123" s="95"/>
      <c r="WTW123" s="95"/>
      <c r="WTX123" s="95"/>
      <c r="WTY123" s="95"/>
      <c r="WTZ123" s="95"/>
      <c r="WUA123" s="95"/>
      <c r="WUB123" s="95"/>
      <c r="WUC123" s="95"/>
      <c r="WUD123" s="95"/>
      <c r="WUE123" s="95"/>
      <c r="WUF123" s="95"/>
      <c r="WUG123" s="95"/>
      <c r="WUH123" s="95"/>
      <c r="WUI123" s="95"/>
      <c r="WUJ123" s="95"/>
      <c r="WUK123" s="95"/>
      <c r="WUL123" s="95"/>
      <c r="WUM123" s="95"/>
      <c r="WUN123" s="95"/>
      <c r="WUO123" s="95"/>
      <c r="WUP123" s="95"/>
      <c r="WUQ123" s="95"/>
      <c r="WUR123" s="95"/>
      <c r="WUS123" s="95"/>
      <c r="WUT123" s="95"/>
      <c r="WUU123" s="95"/>
      <c r="WUV123" s="95"/>
      <c r="WUW123" s="95"/>
      <c r="WUX123" s="95"/>
      <c r="WUY123" s="95"/>
      <c r="WUZ123" s="95"/>
      <c r="WVA123" s="95"/>
      <c r="WVB123" s="95"/>
      <c r="WVC123" s="95"/>
      <c r="WVD123" s="95"/>
      <c r="WVE123" s="95"/>
      <c r="WVF123" s="95"/>
      <c r="WVG123" s="95"/>
      <c r="WVH123" s="95"/>
      <c r="WVI123" s="95"/>
      <c r="WVJ123" s="95"/>
      <c r="WVK123" s="95"/>
      <c r="WVL123" s="95"/>
      <c r="WVM123" s="95"/>
      <c r="WVN123" s="95"/>
      <c r="WVO123" s="95"/>
      <c r="WVP123" s="95"/>
      <c r="WVQ123" s="95"/>
      <c r="WVR123" s="95"/>
      <c r="WVS123" s="95"/>
      <c r="WVT123" s="95"/>
      <c r="WVU123" s="95"/>
      <c r="WVV123" s="95"/>
      <c r="WVW123" s="95"/>
      <c r="WVX123" s="95"/>
      <c r="WVY123" s="95"/>
      <c r="WVZ123" s="95"/>
      <c r="WWA123" s="95"/>
      <c r="WWB123" s="95"/>
      <c r="WWC123" s="95"/>
      <c r="WWD123" s="95"/>
      <c r="WWE123" s="95"/>
      <c r="WWF123" s="95"/>
      <c r="WWG123" s="95"/>
      <c r="WWH123" s="95"/>
      <c r="WWI123" s="95"/>
      <c r="WWJ123" s="95"/>
      <c r="WWK123" s="95"/>
      <c r="WWL123" s="95"/>
      <c r="WWM123" s="95"/>
      <c r="WWN123" s="95"/>
      <c r="WWO123" s="95"/>
      <c r="WWP123" s="95"/>
      <c r="WWQ123" s="95"/>
      <c r="WWR123" s="95"/>
      <c r="WWS123" s="95"/>
      <c r="WWT123" s="95"/>
      <c r="WWU123" s="95"/>
      <c r="WWV123" s="95"/>
      <c r="WWW123" s="95"/>
      <c r="WWX123" s="95"/>
      <c r="WWY123" s="95"/>
      <c r="WWZ123" s="95"/>
      <c r="WXA123" s="95"/>
      <c r="WXB123" s="95"/>
      <c r="WXC123" s="95"/>
      <c r="WXD123" s="95"/>
      <c r="WXE123" s="95"/>
      <c r="WXF123" s="95"/>
      <c r="WXG123" s="95"/>
      <c r="WXH123" s="95"/>
      <c r="WXI123" s="95"/>
      <c r="WXJ123" s="95"/>
      <c r="WXK123" s="95"/>
      <c r="WXL123" s="95"/>
      <c r="WXM123" s="95"/>
      <c r="WXN123" s="95"/>
      <c r="WXO123" s="95"/>
      <c r="WXP123" s="95"/>
      <c r="WXQ123" s="95"/>
      <c r="WXR123" s="95"/>
      <c r="WXS123" s="95"/>
      <c r="WXT123" s="95"/>
      <c r="WXU123" s="95"/>
      <c r="WXV123" s="95"/>
      <c r="WXW123" s="95"/>
      <c r="WXX123" s="95"/>
      <c r="WXY123" s="95"/>
      <c r="WXZ123" s="95"/>
      <c r="WYA123" s="95"/>
      <c r="WYB123" s="95"/>
      <c r="WYC123" s="95"/>
      <c r="WYD123" s="95"/>
      <c r="WYE123" s="95"/>
      <c r="WYF123" s="95"/>
      <c r="WYG123" s="95"/>
      <c r="WYH123" s="95"/>
      <c r="WYI123" s="95"/>
      <c r="WYJ123" s="95"/>
      <c r="WYK123" s="95"/>
      <c r="WYL123" s="95"/>
      <c r="WYM123" s="95"/>
      <c r="WYN123" s="95"/>
      <c r="WYO123" s="95"/>
      <c r="WYP123" s="95"/>
      <c r="WYQ123" s="95"/>
      <c r="WYR123" s="95"/>
      <c r="WYS123" s="95"/>
      <c r="WYT123" s="95"/>
      <c r="WYU123" s="95"/>
      <c r="WYV123" s="95"/>
      <c r="WYW123" s="95"/>
      <c r="WYX123" s="95"/>
      <c r="WYY123" s="95"/>
      <c r="WYZ123" s="95"/>
      <c r="WZA123" s="95"/>
      <c r="WZB123" s="95"/>
      <c r="WZC123" s="95"/>
      <c r="WZD123" s="95"/>
      <c r="WZE123" s="95"/>
      <c r="WZF123" s="95"/>
      <c r="WZG123" s="95"/>
      <c r="WZH123" s="95"/>
      <c r="WZI123" s="95"/>
      <c r="WZJ123" s="95"/>
      <c r="WZK123" s="95"/>
      <c r="WZL123" s="95"/>
      <c r="WZM123" s="95"/>
      <c r="WZN123" s="95"/>
      <c r="WZO123" s="95"/>
      <c r="WZP123" s="95"/>
      <c r="WZQ123" s="95"/>
      <c r="WZR123" s="95"/>
      <c r="WZS123" s="95"/>
      <c r="WZT123" s="95"/>
      <c r="WZU123" s="95"/>
      <c r="WZV123" s="95"/>
      <c r="WZW123" s="95"/>
      <c r="WZX123" s="95"/>
      <c r="WZY123" s="95"/>
      <c r="WZZ123" s="95"/>
      <c r="XAA123" s="95"/>
      <c r="XAB123" s="95"/>
      <c r="XAC123" s="95"/>
      <c r="XAD123" s="95"/>
      <c r="XAE123" s="95"/>
      <c r="XAF123" s="95"/>
      <c r="XAG123" s="95"/>
      <c r="XAH123" s="95"/>
      <c r="XAI123" s="95"/>
      <c r="XAJ123" s="95"/>
      <c r="XAK123" s="95"/>
      <c r="XAL123" s="95"/>
      <c r="XAM123" s="95"/>
      <c r="XAN123" s="95"/>
      <c r="XAO123" s="95"/>
      <c r="XAP123" s="95"/>
      <c r="XAQ123" s="95"/>
      <c r="XAR123" s="95"/>
      <c r="XAS123" s="95"/>
      <c r="XAT123" s="95"/>
      <c r="XAU123" s="95"/>
      <c r="XAV123" s="95"/>
      <c r="XAW123" s="95"/>
      <c r="XAX123" s="95"/>
      <c r="XAY123" s="95"/>
      <c r="XAZ123" s="95"/>
      <c r="XBA123" s="95"/>
      <c r="XBB123" s="95"/>
      <c r="XBC123" s="95"/>
      <c r="XBD123" s="95"/>
      <c r="XBE123" s="95"/>
      <c r="XBF123" s="95"/>
      <c r="XBG123" s="95"/>
      <c r="XBH123" s="95"/>
      <c r="XBI123" s="95"/>
      <c r="XBJ123" s="95"/>
      <c r="XBK123" s="95"/>
      <c r="XBL123" s="95"/>
      <c r="XBM123" s="95"/>
      <c r="XBN123" s="95"/>
      <c r="XBO123" s="95"/>
      <c r="XBP123" s="95"/>
      <c r="XBQ123" s="95"/>
      <c r="XBR123" s="95"/>
      <c r="XBS123" s="95"/>
      <c r="XBT123" s="95"/>
      <c r="XBU123" s="95"/>
      <c r="XBV123" s="95"/>
      <c r="XBW123" s="95"/>
      <c r="XBX123" s="95"/>
      <c r="XBY123" s="95"/>
      <c r="XBZ123" s="95"/>
      <c r="XCA123" s="95"/>
      <c r="XCB123" s="95"/>
      <c r="XCC123" s="95"/>
      <c r="XCD123" s="95"/>
      <c r="XCE123" s="95"/>
      <c r="XCF123" s="95"/>
      <c r="XCG123" s="95"/>
      <c r="XCH123" s="95"/>
      <c r="XCI123" s="95"/>
      <c r="XCJ123" s="95"/>
      <c r="XCK123" s="95"/>
      <c r="XCL123" s="95"/>
      <c r="XCM123" s="95"/>
      <c r="XCN123" s="95"/>
      <c r="XCO123" s="95"/>
      <c r="XCP123" s="95"/>
      <c r="XCQ123" s="95"/>
      <c r="XCR123" s="95"/>
      <c r="XCS123" s="95"/>
      <c r="XCT123" s="95"/>
      <c r="XCU123" s="95"/>
      <c r="XCV123" s="95"/>
      <c r="XCW123" s="95"/>
      <c r="XCX123" s="95"/>
      <c r="XCY123" s="95"/>
      <c r="XCZ123" s="95"/>
      <c r="XDA123" s="95"/>
      <c r="XDB123" s="95"/>
      <c r="XDC123" s="95"/>
      <c r="XDD123" s="95"/>
      <c r="XDE123" s="95"/>
      <c r="XDF123" s="95"/>
      <c r="XDG123" s="95"/>
      <c r="XDH123" s="95"/>
      <c r="XDI123" s="95"/>
      <c r="XDJ123" s="95"/>
      <c r="XDK123" s="95"/>
      <c r="XDL123" s="95"/>
      <c r="XDM123" s="95"/>
      <c r="XDN123" s="95"/>
      <c r="XDO123" s="95"/>
      <c r="XDP123" s="95"/>
      <c r="XDQ123" s="95"/>
      <c r="XDR123" s="95"/>
      <c r="XDS123" s="95"/>
      <c r="XDT123" s="95"/>
      <c r="XDU123" s="95"/>
      <c r="XDV123" s="95"/>
      <c r="XDW123" s="95"/>
      <c r="XDX123" s="95"/>
      <c r="XDY123" s="95"/>
      <c r="XDZ123" s="95"/>
      <c r="XEA123" s="95"/>
      <c r="XEB123" s="95"/>
      <c r="XEC123" s="95"/>
      <c r="XED123" s="95"/>
      <c r="XEE123" s="95"/>
      <c r="XEF123" s="95"/>
      <c r="XEG123" s="95"/>
      <c r="XEH123" s="95"/>
      <c r="XEI123" s="95"/>
      <c r="XEJ123" s="95"/>
      <c r="XEK123" s="95"/>
      <c r="XEL123" s="95"/>
      <c r="XEM123" s="95"/>
      <c r="XEN123" s="95"/>
      <c r="XEO123" s="95"/>
      <c r="XEP123" s="95"/>
      <c r="XEQ123" s="95"/>
      <c r="XER123" s="95"/>
      <c r="XES123" s="95"/>
      <c r="XET123" s="95"/>
      <c r="XEU123" s="95"/>
      <c r="XEV123" s="95"/>
      <c r="XEW123" s="95"/>
      <c r="XEX123" s="95"/>
      <c r="XEY123" s="95"/>
      <c r="XEZ123" s="95"/>
      <c r="XFA123" s="95"/>
      <c r="XFB123" s="95"/>
      <c r="XFC123" s="95"/>
      <c r="XFD123" s="95"/>
    </row>
    <row r="124" spans="1:16384" ht="14.1" customHeight="1" x14ac:dyDescent="0.2">
      <c r="A124" s="45"/>
      <c r="B124" s="45"/>
      <c r="C124" s="45"/>
      <c r="D124" s="45"/>
      <c r="E124" s="73" t="s">
        <v>12551</v>
      </c>
      <c r="F124" s="74">
        <f ca="1">SUM(Table312[MONTO TOTAL ESTIMADO])</f>
        <v>7955000</v>
      </c>
      <c r="G124" s="45"/>
      <c r="H124" s="45" t="str">
        <f>C96</f>
        <v>Servicios</v>
      </c>
      <c r="I124" s="45" t="str">
        <f>E96</f>
        <v>No</v>
      </c>
      <c r="J124" s="45" t="str">
        <f>D96</f>
        <v>Licitacion Publica</v>
      </c>
    </row>
    <row r="125" spans="1:16384" ht="14.1" customHeight="1" thickBot="1" x14ac:dyDescent="0.3"/>
    <row r="126" spans="1:16384" ht="33.75" customHeight="1" thickBot="1" x14ac:dyDescent="0.25">
      <c r="A126" s="64" t="s">
        <v>16383</v>
      </c>
      <c r="B126" s="64" t="s">
        <v>161</v>
      </c>
      <c r="C126" s="64" t="s">
        <v>11724</v>
      </c>
      <c r="D126" s="64" t="s">
        <v>14378</v>
      </c>
      <c r="E126" s="64" t="s">
        <v>10962</v>
      </c>
      <c r="F126" s="64" t="s">
        <v>11095</v>
      </c>
      <c r="G126" s="45"/>
      <c r="H126" s="45"/>
      <c r="I126" s="45"/>
      <c r="J126" s="45"/>
    </row>
    <row r="127" spans="1:16384" ht="14.1" customHeight="1" thickBot="1" x14ac:dyDescent="0.25">
      <c r="A127" s="66" t="s">
        <v>18847</v>
      </c>
      <c r="B127" s="66" t="s">
        <v>18860</v>
      </c>
      <c r="C127" s="66" t="s">
        <v>17799</v>
      </c>
      <c r="D127" s="66" t="s">
        <v>1875</v>
      </c>
      <c r="E127" s="66" t="s">
        <v>17855</v>
      </c>
      <c r="F127" s="66"/>
      <c r="G127" s="45"/>
      <c r="H127" s="45"/>
      <c r="I127" s="45"/>
      <c r="J127" s="45"/>
    </row>
    <row r="128" spans="1:16384" ht="14.1" customHeight="1" thickBot="1" x14ac:dyDescent="0.25">
      <c r="A128" s="122" t="s">
        <v>14828</v>
      </c>
      <c r="B128" s="67" t="s">
        <v>8528</v>
      </c>
      <c r="C128" s="76">
        <v>42781</v>
      </c>
      <c r="D128" s="122" t="s">
        <v>9386</v>
      </c>
      <c r="E128" s="67" t="s">
        <v>13094</v>
      </c>
      <c r="F128" s="66"/>
      <c r="G128" s="45"/>
      <c r="H128" s="45"/>
      <c r="I128" s="45"/>
      <c r="J128" s="45"/>
    </row>
    <row r="129" spans="1:10" ht="14.1" customHeight="1" thickBot="1" x14ac:dyDescent="0.25">
      <c r="A129" s="123"/>
      <c r="B129" s="67" t="s">
        <v>1786</v>
      </c>
      <c r="C129" s="87">
        <f>IF(C128="","",IF(AND(MONTH(C128)&gt;=1,MONTH(C128)&lt;=3),1,IF(AND(MONTH(C128)&gt;=4,MONTH(C128)&lt;=6),2,IF(AND(MONTH(C128)&gt;=7,MONTH(C128)&lt;=9),3,4))))</f>
        <v>1</v>
      </c>
      <c r="D129" s="123"/>
      <c r="E129" s="67" t="s">
        <v>2417</v>
      </c>
      <c r="F129" s="66"/>
      <c r="G129" s="45"/>
      <c r="H129" s="45"/>
      <c r="I129" s="45"/>
      <c r="J129" s="45"/>
    </row>
    <row r="130" spans="1:10" ht="14.1" customHeight="1" thickBot="1" x14ac:dyDescent="0.25">
      <c r="A130" s="123"/>
      <c r="B130" s="67" t="s">
        <v>12943</v>
      </c>
      <c r="C130" s="76">
        <v>42795</v>
      </c>
      <c r="D130" s="123"/>
      <c r="E130" s="67" t="s">
        <v>3073</v>
      </c>
      <c r="F130" s="66"/>
      <c r="G130" s="45"/>
      <c r="H130" s="45"/>
      <c r="I130" s="45"/>
      <c r="J130" s="45"/>
    </row>
    <row r="131" spans="1:10" ht="14.1" customHeight="1" thickBot="1" x14ac:dyDescent="0.25">
      <c r="A131" s="123"/>
      <c r="B131" s="67" t="s">
        <v>1786</v>
      </c>
      <c r="C131" s="87">
        <f>IF(C130="","",IF(AND(MONTH(C130)&gt;=1,MONTH(C130)&lt;=3),1,IF(AND(MONTH(C130)&gt;=4,MONTH(C130)&lt;=6),2,IF(AND(MONTH(C130)&gt;=7,MONTH(C130)&lt;=9),3,4))))</f>
        <v>1</v>
      </c>
      <c r="D131" s="123"/>
      <c r="E131" s="67" t="s">
        <v>13193</v>
      </c>
      <c r="F131" s="66"/>
      <c r="G131" s="45"/>
      <c r="H131" s="45"/>
      <c r="I131" s="45"/>
      <c r="J131" s="45"/>
    </row>
    <row r="132" spans="1:10" ht="14.1" customHeight="1" thickBot="1" x14ac:dyDescent="0.25">
      <c r="A132" s="45"/>
      <c r="B132" s="45"/>
      <c r="C132" s="45"/>
      <c r="D132" s="45"/>
      <c r="E132" s="45"/>
      <c r="F132" s="45"/>
      <c r="G132" s="45"/>
      <c r="H132" s="45"/>
      <c r="I132" s="45"/>
      <c r="J132" s="45"/>
    </row>
    <row r="133" spans="1:10" ht="14.1" customHeight="1" thickBot="1" x14ac:dyDescent="0.25">
      <c r="A133" s="72" t="s">
        <v>15736</v>
      </c>
      <c r="B133" s="72" t="s">
        <v>16147</v>
      </c>
      <c r="C133" s="72" t="s">
        <v>15642</v>
      </c>
      <c r="D133" s="72" t="s">
        <v>15252</v>
      </c>
      <c r="E133" s="72" t="s">
        <v>6932</v>
      </c>
      <c r="F133" s="72" t="s">
        <v>15281</v>
      </c>
      <c r="G133" s="45"/>
      <c r="H133" s="45"/>
      <c r="I133" s="45"/>
      <c r="J133" s="45"/>
    </row>
    <row r="134" spans="1:10" ht="14.1" customHeight="1" x14ac:dyDescent="0.2">
      <c r="A134" s="85">
        <v>15121517</v>
      </c>
      <c r="B134" s="69" t="str">
        <f t="shared" ref="B134:B204" ca="1" si="4">IFERROR(INDEX(UNSPSCDes,MATCH(INDIRECT(ADDRESS(ROW(),COLUMN()-1,4)),UNSPSCCode,0)),"")</f>
        <v>Jabones lubricantes</v>
      </c>
      <c r="C134" s="81" t="s">
        <v>9560</v>
      </c>
      <c r="D134" s="81">
        <v>150</v>
      </c>
      <c r="E134" s="71">
        <v>195</v>
      </c>
      <c r="F134" s="70">
        <f t="shared" ref="F134:F204" ca="1" si="5">INDIRECT(ADDRESS(ROW(),COLUMN()-2,4))*INDIRECT(ADDRESS(ROW(),COLUMN()-1,4))</f>
        <v>29250</v>
      </c>
      <c r="G134" s="45"/>
      <c r="H134" s="45"/>
      <c r="I134" s="45"/>
      <c r="J134" s="45"/>
    </row>
    <row r="135" spans="1:10" ht="13.5" customHeight="1" x14ac:dyDescent="0.2">
      <c r="A135" s="85">
        <v>15121517</v>
      </c>
      <c r="B135" s="69" t="str">
        <f t="shared" ca="1" si="4"/>
        <v>Jabones lubricantes</v>
      </c>
      <c r="C135" s="81" t="s">
        <v>1449</v>
      </c>
      <c r="D135" s="81">
        <v>96</v>
      </c>
      <c r="E135" s="71">
        <v>237</v>
      </c>
      <c r="F135" s="70">
        <f t="shared" ca="1" si="5"/>
        <v>22752</v>
      </c>
      <c r="G135" s="45"/>
      <c r="H135" s="45"/>
      <c r="I135" s="45"/>
      <c r="J135" s="45"/>
    </row>
    <row r="136" spans="1:10" ht="13.5" customHeight="1" x14ac:dyDescent="0.2">
      <c r="A136" s="85">
        <v>15121517</v>
      </c>
      <c r="B136" s="69" t="str">
        <f t="shared" ca="1" si="4"/>
        <v>Jabones lubricantes</v>
      </c>
      <c r="C136" s="81" t="s">
        <v>9560</v>
      </c>
      <c r="D136" s="81">
        <v>30</v>
      </c>
      <c r="E136" s="71">
        <v>125</v>
      </c>
      <c r="F136" s="70">
        <f t="shared" ca="1" si="5"/>
        <v>3750</v>
      </c>
      <c r="G136" s="45"/>
      <c r="H136" s="45"/>
      <c r="I136" s="45"/>
      <c r="J136" s="45"/>
    </row>
    <row r="137" spans="1:10" ht="13.5" customHeight="1" x14ac:dyDescent="0.2">
      <c r="A137" s="85">
        <v>15121517</v>
      </c>
      <c r="B137" s="69" t="str">
        <f t="shared" ca="1" si="4"/>
        <v>Jabones lubricantes</v>
      </c>
      <c r="C137" s="81" t="s">
        <v>1449</v>
      </c>
      <c r="D137" s="81">
        <v>30</v>
      </c>
      <c r="E137" s="71">
        <v>85</v>
      </c>
      <c r="F137" s="70">
        <f t="shared" ca="1" si="5"/>
        <v>2550</v>
      </c>
      <c r="G137" s="45"/>
      <c r="H137" s="45"/>
      <c r="I137" s="45"/>
      <c r="J137" s="45"/>
    </row>
    <row r="138" spans="1:10" ht="13.5" customHeight="1" x14ac:dyDescent="0.2">
      <c r="A138" s="85">
        <v>15121517</v>
      </c>
      <c r="B138" s="69" t="str">
        <f t="shared" ca="1" si="4"/>
        <v>Jabones lubricantes</v>
      </c>
      <c r="C138" s="81" t="s">
        <v>9560</v>
      </c>
      <c r="D138" s="81">
        <v>29</v>
      </c>
      <c r="E138" s="71">
        <v>135</v>
      </c>
      <c r="F138" s="70">
        <f t="shared" ca="1" si="5"/>
        <v>3915</v>
      </c>
      <c r="G138" s="45"/>
      <c r="H138" s="45"/>
      <c r="I138" s="45"/>
      <c r="J138" s="45"/>
    </row>
    <row r="139" spans="1:10" ht="13.5" customHeight="1" x14ac:dyDescent="0.2">
      <c r="A139" s="85">
        <v>47131828</v>
      </c>
      <c r="B139" s="69" t="str">
        <f t="shared" ca="1" si="4"/>
        <v>Limpiadores de automotores</v>
      </c>
      <c r="C139" s="81" t="s">
        <v>9560</v>
      </c>
      <c r="D139" s="81">
        <v>30</v>
      </c>
      <c r="E139" s="71">
        <v>30</v>
      </c>
      <c r="F139" s="70">
        <f t="shared" ca="1" si="5"/>
        <v>900</v>
      </c>
      <c r="G139" s="45"/>
      <c r="H139" s="45"/>
      <c r="I139" s="45"/>
      <c r="J139" s="45"/>
    </row>
    <row r="140" spans="1:10" ht="13.5" customHeight="1" x14ac:dyDescent="0.2">
      <c r="A140" s="85">
        <v>47131706</v>
      </c>
      <c r="B140" s="69" t="str">
        <f t="shared" ca="1" si="4"/>
        <v>Dispensadores de ambientadores</v>
      </c>
      <c r="C140" s="81" t="s">
        <v>9560</v>
      </c>
      <c r="D140" s="81">
        <v>120</v>
      </c>
      <c r="E140" s="71">
        <v>135</v>
      </c>
      <c r="F140" s="70">
        <f t="shared" ca="1" si="5"/>
        <v>16200</v>
      </c>
      <c r="G140" s="45"/>
      <c r="H140" s="45"/>
      <c r="I140" s="45"/>
      <c r="J140" s="45"/>
    </row>
    <row r="141" spans="1:10" ht="13.5" customHeight="1" x14ac:dyDescent="0.2">
      <c r="A141" s="85">
        <v>47131706</v>
      </c>
      <c r="B141" s="69" t="str">
        <f t="shared" ca="1" si="4"/>
        <v>Dispensadores de ambientadores</v>
      </c>
      <c r="C141" s="81" t="s">
        <v>1449</v>
      </c>
      <c r="D141" s="81">
        <v>106</v>
      </c>
      <c r="E141" s="71">
        <v>80</v>
      </c>
      <c r="F141" s="70">
        <f t="shared" ca="1" si="5"/>
        <v>8480</v>
      </c>
      <c r="G141" s="45"/>
      <c r="H141" s="45"/>
      <c r="I141" s="45"/>
      <c r="J141" s="45"/>
    </row>
    <row r="142" spans="1:10" ht="13.5" customHeight="1" x14ac:dyDescent="0.2">
      <c r="A142" s="85">
        <v>47131706</v>
      </c>
      <c r="B142" s="69" t="str">
        <f t="shared" ca="1" si="4"/>
        <v>Dispensadores de ambientadores</v>
      </c>
      <c r="C142" s="81" t="s">
        <v>1449</v>
      </c>
      <c r="D142" s="81">
        <v>50</v>
      </c>
      <c r="E142" s="71">
        <v>350</v>
      </c>
      <c r="F142" s="70">
        <f t="shared" ca="1" si="5"/>
        <v>17500</v>
      </c>
      <c r="G142" s="45"/>
      <c r="H142" s="45"/>
      <c r="I142" s="45"/>
      <c r="J142" s="45"/>
    </row>
    <row r="143" spans="1:10" ht="13.5" customHeight="1" x14ac:dyDescent="0.2">
      <c r="A143" s="85">
        <v>47131826</v>
      </c>
      <c r="B143" s="69" t="str">
        <f t="shared" ca="1" si="4"/>
        <v>Limpiadores de alfombras o tapizados</v>
      </c>
      <c r="C143" s="81" t="s">
        <v>1449</v>
      </c>
      <c r="D143" s="81">
        <v>151</v>
      </c>
      <c r="E143" s="71">
        <v>200</v>
      </c>
      <c r="F143" s="70">
        <f t="shared" ca="1" si="5"/>
        <v>30200</v>
      </c>
      <c r="G143" s="45"/>
      <c r="H143" s="45"/>
      <c r="I143" s="45"/>
      <c r="J143" s="45"/>
    </row>
    <row r="144" spans="1:10" ht="13.5" customHeight="1" x14ac:dyDescent="0.2">
      <c r="A144" s="85">
        <v>53131626</v>
      </c>
      <c r="B144" s="69" t="str">
        <f t="shared" ca="1" si="4"/>
        <v>Desinfectante de manos</v>
      </c>
      <c r="C144" s="81" t="s">
        <v>1449</v>
      </c>
      <c r="D144" s="81">
        <v>80</v>
      </c>
      <c r="E144" s="71">
        <v>140</v>
      </c>
      <c r="F144" s="70">
        <f t="shared" ca="1" si="5"/>
        <v>11200</v>
      </c>
      <c r="G144" s="45"/>
      <c r="H144" s="45"/>
      <c r="I144" s="45"/>
      <c r="J144" s="45"/>
    </row>
    <row r="145" spans="1:10" ht="27" customHeight="1" x14ac:dyDescent="0.2">
      <c r="A145" s="85">
        <v>73101612</v>
      </c>
      <c r="B145" s="69" t="str">
        <f t="shared" ca="1" si="4"/>
        <v>Servicios de producción de jabones o preparaciones para limpieza o perfumes o cosméticos</v>
      </c>
      <c r="C145" s="81" t="s">
        <v>1449</v>
      </c>
      <c r="D145" s="81">
        <v>372</v>
      </c>
      <c r="E145" s="71">
        <v>40</v>
      </c>
      <c r="F145" s="70">
        <f t="shared" ca="1" si="5"/>
        <v>14880</v>
      </c>
      <c r="G145" s="45"/>
      <c r="H145" s="45"/>
      <c r="I145" s="45"/>
      <c r="J145" s="45"/>
    </row>
    <row r="146" spans="1:10" ht="13.5" customHeight="1" x14ac:dyDescent="0.2">
      <c r="A146" s="85">
        <v>47131802</v>
      </c>
      <c r="B146" s="69" t="str">
        <f t="shared" ca="1" si="4"/>
        <v>Terminados o ceras para pisos</v>
      </c>
      <c r="C146" s="81" t="s">
        <v>9560</v>
      </c>
      <c r="D146" s="81">
        <v>114</v>
      </c>
      <c r="E146" s="71">
        <v>550</v>
      </c>
      <c r="F146" s="70">
        <f t="shared" ca="1" si="5"/>
        <v>62700</v>
      </c>
      <c r="G146" s="45"/>
      <c r="H146" s="45"/>
      <c r="I146" s="45"/>
      <c r="J146" s="45"/>
    </row>
    <row r="147" spans="1:10" ht="13.5" customHeight="1" x14ac:dyDescent="0.2">
      <c r="A147" s="85">
        <v>51102710</v>
      </c>
      <c r="B147" s="69" t="str">
        <f t="shared" ca="1" si="4"/>
        <v>Antisépticos basados en alcohol o acetona</v>
      </c>
      <c r="C147" s="81" t="s">
        <v>9560</v>
      </c>
      <c r="D147" s="81">
        <v>168</v>
      </c>
      <c r="E147" s="71">
        <v>500</v>
      </c>
      <c r="F147" s="70">
        <f t="shared" ca="1" si="5"/>
        <v>84000</v>
      </c>
      <c r="G147" s="45"/>
      <c r="H147" s="45"/>
      <c r="I147" s="45"/>
      <c r="J147" s="45"/>
    </row>
    <row r="148" spans="1:10" ht="13.5" customHeight="1" x14ac:dyDescent="0.2">
      <c r="A148" s="85">
        <v>31211803</v>
      </c>
      <c r="B148" s="69" t="str">
        <f t="shared" ca="1" si="4"/>
        <v>Diluyentes para pinturas y barnices</v>
      </c>
      <c r="C148" s="81" t="s">
        <v>9560</v>
      </c>
      <c r="D148" s="81">
        <v>12</v>
      </c>
      <c r="E148" s="71">
        <v>250</v>
      </c>
      <c r="F148" s="70">
        <f t="shared" ca="1" si="5"/>
        <v>3000</v>
      </c>
      <c r="G148" s="45"/>
      <c r="H148" s="45"/>
      <c r="I148" s="45"/>
      <c r="J148" s="45"/>
    </row>
    <row r="149" spans="1:10" ht="13.5" customHeight="1" x14ac:dyDescent="0.2">
      <c r="A149" s="85">
        <v>47131827</v>
      </c>
      <c r="B149" s="69" t="str">
        <f t="shared" ca="1" si="4"/>
        <v>Limpiadores o removedores de manchas</v>
      </c>
      <c r="C149" s="81" t="s">
        <v>9560</v>
      </c>
      <c r="D149" s="81">
        <v>670</v>
      </c>
      <c r="E149" s="71">
        <v>98</v>
      </c>
      <c r="F149" s="70">
        <f t="shared" ca="1" si="5"/>
        <v>65660</v>
      </c>
      <c r="G149" s="45"/>
      <c r="H149" s="45"/>
      <c r="I149" s="45"/>
      <c r="J149" s="45"/>
    </row>
    <row r="150" spans="1:10" ht="13.5" customHeight="1" x14ac:dyDescent="0.2">
      <c r="A150" s="85">
        <v>47131831</v>
      </c>
      <c r="B150" s="69" t="str">
        <f t="shared" ca="1" si="4"/>
        <v>Ácido muriático</v>
      </c>
      <c r="C150" s="81" t="s">
        <v>9560</v>
      </c>
      <c r="D150" s="81">
        <v>113</v>
      </c>
      <c r="E150" s="71">
        <v>120</v>
      </c>
      <c r="F150" s="70">
        <f t="shared" ca="1" si="5"/>
        <v>13560</v>
      </c>
      <c r="G150" s="45"/>
      <c r="H150" s="45"/>
      <c r="I150" s="45"/>
      <c r="J150" s="45"/>
    </row>
    <row r="151" spans="1:10" ht="13.5" customHeight="1" x14ac:dyDescent="0.2">
      <c r="A151" s="85">
        <v>47131801</v>
      </c>
      <c r="B151" s="69" t="str">
        <f t="shared" ca="1" si="4"/>
        <v>Limpiadores de pisos</v>
      </c>
      <c r="C151" s="81" t="s">
        <v>9560</v>
      </c>
      <c r="D151" s="81">
        <v>120</v>
      </c>
      <c r="E151" s="71">
        <v>135</v>
      </c>
      <c r="F151" s="70">
        <f t="shared" ca="1" si="5"/>
        <v>16200</v>
      </c>
      <c r="G151" s="45"/>
      <c r="H151" s="45"/>
      <c r="I151" s="45"/>
      <c r="J151" s="45"/>
    </row>
    <row r="152" spans="1:10" ht="13.5" customHeight="1" x14ac:dyDescent="0.2">
      <c r="A152" s="85">
        <v>47131824</v>
      </c>
      <c r="B152" s="69" t="str">
        <f t="shared" ca="1" si="4"/>
        <v>Limpiadores de vidrio o ventanas</v>
      </c>
      <c r="C152" s="81" t="s">
        <v>1449</v>
      </c>
      <c r="D152" s="81">
        <v>53</v>
      </c>
      <c r="E152" s="71">
        <v>110</v>
      </c>
      <c r="F152" s="70">
        <f t="shared" ca="1" si="5"/>
        <v>5830</v>
      </c>
      <c r="G152" s="45"/>
      <c r="H152" s="45"/>
      <c r="I152" s="45"/>
      <c r="J152" s="45"/>
    </row>
    <row r="153" spans="1:10" ht="13.5" customHeight="1" x14ac:dyDescent="0.2">
      <c r="A153" s="85">
        <v>47131803</v>
      </c>
      <c r="B153" s="69" t="str">
        <f t="shared" ca="1" si="4"/>
        <v>Desinfectantes para uso doméstico</v>
      </c>
      <c r="C153" s="81" t="s">
        <v>9560</v>
      </c>
      <c r="D153" s="81">
        <v>664</v>
      </c>
      <c r="E153" s="71">
        <v>145</v>
      </c>
      <c r="F153" s="70">
        <f t="shared" ca="1" si="5"/>
        <v>96280</v>
      </c>
      <c r="G153" s="45"/>
      <c r="H153" s="45"/>
      <c r="I153" s="45"/>
      <c r="J153" s="45"/>
    </row>
    <row r="154" spans="1:10" ht="13.5" customHeight="1" x14ac:dyDescent="0.2">
      <c r="A154" s="85">
        <v>47131803</v>
      </c>
      <c r="B154" s="69" t="str">
        <f t="shared" ca="1" si="4"/>
        <v>Desinfectantes para uso doméstico</v>
      </c>
      <c r="C154" s="81" t="s">
        <v>15637</v>
      </c>
      <c r="D154" s="81">
        <v>2190</v>
      </c>
      <c r="E154" s="71">
        <v>86</v>
      </c>
      <c r="F154" s="70">
        <f t="shared" ca="1" si="5"/>
        <v>188340</v>
      </c>
      <c r="G154" s="45"/>
      <c r="H154" s="45"/>
      <c r="I154" s="45"/>
      <c r="J154" s="45"/>
    </row>
    <row r="155" spans="1:10" ht="13.5" customHeight="1" x14ac:dyDescent="0.2">
      <c r="A155" s="85">
        <v>47131803</v>
      </c>
      <c r="B155" s="69" t="str">
        <f t="shared" ca="1" si="4"/>
        <v>Desinfectantes para uso doméstico</v>
      </c>
      <c r="C155" s="81" t="s">
        <v>1449</v>
      </c>
      <c r="D155" s="81">
        <v>72</v>
      </c>
      <c r="E155" s="71">
        <v>95</v>
      </c>
      <c r="F155" s="70">
        <f t="shared" ca="1" si="5"/>
        <v>6840</v>
      </c>
      <c r="G155" s="45"/>
      <c r="H155" s="45"/>
      <c r="I155" s="45"/>
      <c r="J155" s="45"/>
    </row>
    <row r="156" spans="1:10" ht="13.5" customHeight="1" x14ac:dyDescent="0.2">
      <c r="A156" s="85">
        <v>10191509</v>
      </c>
      <c r="B156" s="69" t="str">
        <f t="shared" ca="1" si="4"/>
        <v>Insecticidas</v>
      </c>
      <c r="C156" s="81" t="s">
        <v>1449</v>
      </c>
      <c r="D156" s="81">
        <v>121</v>
      </c>
      <c r="E156" s="71">
        <v>145</v>
      </c>
      <c r="F156" s="70">
        <f t="shared" ca="1" si="5"/>
        <v>17545</v>
      </c>
      <c r="G156" s="45"/>
      <c r="H156" s="45"/>
      <c r="I156" s="45"/>
      <c r="J156" s="45"/>
    </row>
    <row r="157" spans="1:10" ht="13.5" customHeight="1" x14ac:dyDescent="0.2">
      <c r="A157" s="85">
        <v>10191509</v>
      </c>
      <c r="B157" s="69" t="str">
        <f t="shared" ca="1" si="4"/>
        <v>Insecticidas</v>
      </c>
      <c r="C157" s="81" t="s">
        <v>1449</v>
      </c>
      <c r="D157" s="81">
        <v>276</v>
      </c>
      <c r="E157" s="71">
        <v>160</v>
      </c>
      <c r="F157" s="70">
        <f t="shared" ca="1" si="5"/>
        <v>44160</v>
      </c>
      <c r="G157" s="45"/>
      <c r="H157" s="45"/>
      <c r="I157" s="45"/>
      <c r="J157" s="45"/>
    </row>
    <row r="158" spans="1:10" ht="13.5" customHeight="1" x14ac:dyDescent="0.2">
      <c r="A158" s="85">
        <v>53131624</v>
      </c>
      <c r="B158" s="69" t="str">
        <f t="shared" ca="1" si="4"/>
        <v>Paños limpiadores desechables</v>
      </c>
      <c r="C158" s="81" t="s">
        <v>8628</v>
      </c>
      <c r="D158" s="81">
        <v>60</v>
      </c>
      <c r="E158" s="71">
        <v>62</v>
      </c>
      <c r="F158" s="70">
        <f t="shared" ca="1" si="5"/>
        <v>3720</v>
      </c>
      <c r="G158" s="45"/>
      <c r="H158" s="45"/>
      <c r="I158" s="45"/>
      <c r="J158" s="45"/>
    </row>
    <row r="159" spans="1:10" ht="13.5" customHeight="1" x14ac:dyDescent="0.2">
      <c r="A159" s="85">
        <v>24122002</v>
      </c>
      <c r="B159" s="69" t="str">
        <f t="shared" ca="1" si="4"/>
        <v>Botellas de plástico</v>
      </c>
      <c r="C159" s="81" t="s">
        <v>1449</v>
      </c>
      <c r="D159" s="81">
        <v>30</v>
      </c>
      <c r="E159" s="71">
        <v>15</v>
      </c>
      <c r="F159" s="70">
        <f t="shared" ca="1" si="5"/>
        <v>450</v>
      </c>
      <c r="G159" s="45"/>
      <c r="H159" s="45"/>
      <c r="I159" s="45"/>
      <c r="J159" s="45"/>
    </row>
    <row r="160" spans="1:10" ht="13.5" customHeight="1" x14ac:dyDescent="0.2">
      <c r="A160" s="85">
        <v>24101510</v>
      </c>
      <c r="B160" s="69" t="str">
        <f t="shared" ca="1" si="4"/>
        <v>Contenedor de basura plástico</v>
      </c>
      <c r="C160" s="81" t="s">
        <v>1449</v>
      </c>
      <c r="D160" s="81">
        <v>102</v>
      </c>
      <c r="E160" s="71">
        <v>300</v>
      </c>
      <c r="F160" s="70">
        <f t="shared" ca="1" si="5"/>
        <v>30600</v>
      </c>
      <c r="G160" s="45"/>
      <c r="H160" s="45"/>
      <c r="I160" s="45"/>
      <c r="J160" s="45"/>
    </row>
    <row r="161" spans="1:10" ht="13.5" customHeight="1" x14ac:dyDescent="0.2">
      <c r="A161" s="85">
        <v>24101510</v>
      </c>
      <c r="B161" s="69" t="str">
        <f t="shared" ca="1" si="4"/>
        <v>Contenedor de basura plástico</v>
      </c>
      <c r="C161" s="81" t="s">
        <v>1449</v>
      </c>
      <c r="D161" s="81">
        <v>83</v>
      </c>
      <c r="E161" s="71">
        <v>350</v>
      </c>
      <c r="F161" s="70">
        <f t="shared" ca="1" si="5"/>
        <v>29050</v>
      </c>
      <c r="G161" s="45"/>
      <c r="H161" s="45"/>
      <c r="I161" s="45"/>
      <c r="J161" s="45"/>
    </row>
    <row r="162" spans="1:10" ht="13.5" customHeight="1" x14ac:dyDescent="0.2">
      <c r="A162" s="85">
        <v>41121813</v>
      </c>
      <c r="B162" s="69" t="str">
        <f t="shared" ca="1" si="4"/>
        <v>Cubetas</v>
      </c>
      <c r="C162" s="81" t="s">
        <v>1449</v>
      </c>
      <c r="D162" s="81">
        <v>5</v>
      </c>
      <c r="E162" s="71">
        <v>110</v>
      </c>
      <c r="F162" s="70">
        <f t="shared" ca="1" si="5"/>
        <v>550</v>
      </c>
      <c r="G162" s="45"/>
      <c r="H162" s="45"/>
      <c r="I162" s="45"/>
      <c r="J162" s="45"/>
    </row>
    <row r="163" spans="1:10" ht="13.5" customHeight="1" x14ac:dyDescent="0.2">
      <c r="A163" s="85">
        <v>24101510</v>
      </c>
      <c r="B163" s="69" t="str">
        <f t="shared" ca="1" si="4"/>
        <v>Contenedor de basura plástico</v>
      </c>
      <c r="C163" s="81" t="s">
        <v>1449</v>
      </c>
      <c r="D163" s="81">
        <v>18</v>
      </c>
      <c r="E163" s="71">
        <v>7000</v>
      </c>
      <c r="F163" s="70">
        <f t="shared" ca="1" si="5"/>
        <v>126000</v>
      </c>
      <c r="G163" s="45"/>
      <c r="H163" s="45"/>
      <c r="I163" s="45"/>
      <c r="J163" s="45"/>
    </row>
    <row r="164" spans="1:10" ht="13.5" customHeight="1" x14ac:dyDescent="0.2">
      <c r="A164" s="85">
        <v>24121807</v>
      </c>
      <c r="B164" s="69" t="str">
        <f t="shared" ca="1" si="4"/>
        <v>Recipientes de plástico</v>
      </c>
      <c r="C164" s="81" t="s">
        <v>1449</v>
      </c>
      <c r="D164" s="81">
        <v>10</v>
      </c>
      <c r="E164" s="71">
        <v>120</v>
      </c>
      <c r="F164" s="70">
        <f t="shared" ca="1" si="5"/>
        <v>1200</v>
      </c>
      <c r="G164" s="45"/>
      <c r="H164" s="45"/>
      <c r="I164" s="45"/>
      <c r="J164" s="45"/>
    </row>
    <row r="165" spans="1:10" ht="13.5" customHeight="1" x14ac:dyDescent="0.2">
      <c r="A165" s="85">
        <v>24121807</v>
      </c>
      <c r="B165" s="69" t="str">
        <f t="shared" ca="1" si="4"/>
        <v>Recipientes de plástico</v>
      </c>
      <c r="C165" s="81" t="s">
        <v>1449</v>
      </c>
      <c r="D165" s="81">
        <v>25</v>
      </c>
      <c r="E165" s="71">
        <v>200</v>
      </c>
      <c r="F165" s="70">
        <f t="shared" ca="1" si="5"/>
        <v>5000</v>
      </c>
      <c r="G165" s="45"/>
      <c r="H165" s="45"/>
      <c r="I165" s="45"/>
      <c r="J165" s="45"/>
    </row>
    <row r="166" spans="1:10" ht="13.5" customHeight="1" x14ac:dyDescent="0.2">
      <c r="A166" s="85">
        <v>47131604</v>
      </c>
      <c r="B166" s="69" t="str">
        <f t="shared" ca="1" si="4"/>
        <v>Escobas</v>
      </c>
      <c r="C166" s="81" t="s">
        <v>1449</v>
      </c>
      <c r="D166" s="81">
        <v>295</v>
      </c>
      <c r="E166" s="71">
        <v>98</v>
      </c>
      <c r="F166" s="70">
        <f t="shared" ca="1" si="5"/>
        <v>28910</v>
      </c>
      <c r="G166" s="45"/>
      <c r="H166" s="45"/>
      <c r="I166" s="45"/>
      <c r="J166" s="45"/>
    </row>
    <row r="167" spans="1:10" ht="13.5" customHeight="1" x14ac:dyDescent="0.2">
      <c r="A167" s="85">
        <v>47131604</v>
      </c>
      <c r="B167" s="69" t="str">
        <f t="shared" ca="1" si="4"/>
        <v>Escobas</v>
      </c>
      <c r="C167" s="81" t="s">
        <v>1449</v>
      </c>
      <c r="D167" s="81">
        <v>54</v>
      </c>
      <c r="E167" s="71">
        <v>125</v>
      </c>
      <c r="F167" s="70">
        <f t="shared" ca="1" si="5"/>
        <v>6750</v>
      </c>
      <c r="G167" s="45"/>
      <c r="H167" s="45"/>
      <c r="I167" s="45"/>
      <c r="J167" s="45"/>
    </row>
    <row r="168" spans="1:10" ht="13.5" customHeight="1" x14ac:dyDescent="0.2">
      <c r="A168" s="85">
        <v>47131609</v>
      </c>
      <c r="B168" s="69" t="str">
        <f t="shared" ca="1" si="4"/>
        <v>Manijas de escobas o traperos</v>
      </c>
      <c r="C168" s="81" t="s">
        <v>1449</v>
      </c>
      <c r="D168" s="81">
        <v>218</v>
      </c>
      <c r="E168" s="71">
        <v>150</v>
      </c>
      <c r="F168" s="70">
        <f t="shared" ca="1" si="5"/>
        <v>32700</v>
      </c>
      <c r="G168" s="45"/>
      <c r="H168" s="45"/>
      <c r="I168" s="45"/>
      <c r="J168" s="45"/>
    </row>
    <row r="169" spans="1:10" ht="13.5" customHeight="1" x14ac:dyDescent="0.2">
      <c r="A169" s="85">
        <v>47121806</v>
      </c>
      <c r="B169" s="69" t="str">
        <f t="shared" ca="1" si="4"/>
        <v>Escurridor de trapero</v>
      </c>
      <c r="C169" s="81" t="s">
        <v>1449</v>
      </c>
      <c r="D169" s="81">
        <v>48</v>
      </c>
      <c r="E169" s="71">
        <v>350</v>
      </c>
      <c r="F169" s="70">
        <f t="shared" ca="1" si="5"/>
        <v>16800</v>
      </c>
      <c r="G169" s="45"/>
      <c r="H169" s="45"/>
      <c r="I169" s="45"/>
      <c r="J169" s="45"/>
    </row>
    <row r="170" spans="1:10" ht="13.5" customHeight="1" x14ac:dyDescent="0.2">
      <c r="A170" s="85">
        <v>27112003</v>
      </c>
      <c r="B170" s="69" t="str">
        <f t="shared" ca="1" si="4"/>
        <v>Rastrillos</v>
      </c>
      <c r="C170" s="81" t="s">
        <v>1449</v>
      </c>
      <c r="D170" s="81">
        <v>18</v>
      </c>
      <c r="E170" s="71">
        <v>600</v>
      </c>
      <c r="F170" s="70">
        <f t="shared" ca="1" si="5"/>
        <v>10800</v>
      </c>
      <c r="G170" s="45"/>
      <c r="H170" s="45"/>
      <c r="I170" s="45"/>
      <c r="J170" s="45"/>
    </row>
    <row r="171" spans="1:10" ht="13.5" customHeight="1" x14ac:dyDescent="0.2">
      <c r="A171" s="85">
        <v>47131608</v>
      </c>
      <c r="B171" s="69" t="str">
        <f t="shared" ca="1" si="4"/>
        <v>Cepillos de baño</v>
      </c>
      <c r="C171" s="81" t="s">
        <v>1449</v>
      </c>
      <c r="D171" s="81">
        <v>186</v>
      </c>
      <c r="E171" s="71">
        <v>78</v>
      </c>
      <c r="F171" s="70">
        <f t="shared" ca="1" si="5"/>
        <v>14508</v>
      </c>
      <c r="G171" s="45"/>
      <c r="H171" s="45"/>
      <c r="I171" s="45"/>
      <c r="J171" s="45"/>
    </row>
    <row r="172" spans="1:10" ht="13.5" customHeight="1" x14ac:dyDescent="0.2">
      <c r="A172" s="85">
        <v>47131605</v>
      </c>
      <c r="B172" s="69" t="str">
        <f t="shared" ca="1" si="4"/>
        <v>Cepillos de limpieza</v>
      </c>
      <c r="C172" s="81" t="s">
        <v>1449</v>
      </c>
      <c r="D172" s="81">
        <v>43</v>
      </c>
      <c r="E172" s="71">
        <v>54</v>
      </c>
      <c r="F172" s="70">
        <f t="shared" ca="1" si="5"/>
        <v>2322</v>
      </c>
      <c r="G172" s="45"/>
      <c r="H172" s="45"/>
      <c r="I172" s="45"/>
      <c r="J172" s="45"/>
    </row>
    <row r="173" spans="1:10" ht="13.5" customHeight="1" x14ac:dyDescent="0.2">
      <c r="A173" s="85">
        <v>47131611</v>
      </c>
      <c r="B173" s="69" t="str">
        <f t="shared" ca="1" si="4"/>
        <v>Recogedor de basura</v>
      </c>
      <c r="C173" s="81" t="s">
        <v>1449</v>
      </c>
      <c r="D173" s="81">
        <v>67</v>
      </c>
      <c r="E173" s="71">
        <v>100</v>
      </c>
      <c r="F173" s="70">
        <f t="shared" ca="1" si="5"/>
        <v>6700</v>
      </c>
      <c r="G173" s="45"/>
      <c r="H173" s="45"/>
      <c r="I173" s="45"/>
      <c r="J173" s="45"/>
    </row>
    <row r="174" spans="1:10" ht="13.5" customHeight="1" x14ac:dyDescent="0.2">
      <c r="A174" s="85">
        <v>47131501</v>
      </c>
      <c r="B174" s="69" t="str">
        <f t="shared" ca="1" si="4"/>
        <v>Trapos</v>
      </c>
      <c r="C174" s="81" t="s">
        <v>1449</v>
      </c>
      <c r="D174" s="81">
        <v>785</v>
      </c>
      <c r="E174" s="71">
        <v>40</v>
      </c>
      <c r="F174" s="70">
        <f t="shared" ca="1" si="5"/>
        <v>31400</v>
      </c>
      <c r="G174" s="45"/>
      <c r="H174" s="45"/>
      <c r="I174" s="45"/>
      <c r="J174" s="45"/>
    </row>
    <row r="175" spans="1:10" ht="13.5" customHeight="1" x14ac:dyDescent="0.2">
      <c r="A175" s="85">
        <v>47131603</v>
      </c>
      <c r="B175" s="69" t="str">
        <f t="shared" ca="1" si="4"/>
        <v>Esponjas</v>
      </c>
      <c r="C175" s="81" t="s">
        <v>1449</v>
      </c>
      <c r="D175" s="81">
        <v>50</v>
      </c>
      <c r="E175" s="71">
        <v>37</v>
      </c>
      <c r="F175" s="70">
        <f t="shared" ca="1" si="5"/>
        <v>1850</v>
      </c>
      <c r="G175" s="45"/>
      <c r="H175" s="45"/>
      <c r="I175" s="45"/>
      <c r="J175" s="45"/>
    </row>
    <row r="176" spans="1:10" ht="13.5" customHeight="1" x14ac:dyDescent="0.2">
      <c r="A176" s="85">
        <v>31211910</v>
      </c>
      <c r="B176" s="69" t="str">
        <f t="shared" ca="1" si="4"/>
        <v>Guantes para pintar</v>
      </c>
      <c r="C176" s="81" t="s">
        <v>1449</v>
      </c>
      <c r="D176" s="81">
        <v>272</v>
      </c>
      <c r="E176" s="71">
        <v>78</v>
      </c>
      <c r="F176" s="70">
        <f t="shared" ca="1" si="5"/>
        <v>21216</v>
      </c>
      <c r="G176" s="45"/>
      <c r="H176" s="45"/>
      <c r="I176" s="45"/>
      <c r="J176" s="45"/>
    </row>
    <row r="177" spans="1:10" ht="13.5" customHeight="1" x14ac:dyDescent="0.2">
      <c r="A177" s="85">
        <v>31211910</v>
      </c>
      <c r="B177" s="69" t="str">
        <f t="shared" ca="1" si="4"/>
        <v>Guantes para pintar</v>
      </c>
      <c r="C177" s="81" t="s">
        <v>16989</v>
      </c>
      <c r="D177" s="81">
        <v>12</v>
      </c>
      <c r="E177" s="71">
        <v>280</v>
      </c>
      <c r="F177" s="70">
        <f t="shared" ca="1" si="5"/>
        <v>3360</v>
      </c>
      <c r="G177" s="45"/>
      <c r="H177" s="45"/>
      <c r="I177" s="45"/>
      <c r="J177" s="45"/>
    </row>
    <row r="178" spans="1:10" ht="13.5" customHeight="1" x14ac:dyDescent="0.2">
      <c r="A178" s="85">
        <v>31211910</v>
      </c>
      <c r="B178" s="69" t="str">
        <f t="shared" ca="1" si="4"/>
        <v>Guantes para pintar</v>
      </c>
      <c r="C178" s="81" t="s">
        <v>1449</v>
      </c>
      <c r="D178" s="81">
        <v>20</v>
      </c>
      <c r="E178" s="71">
        <v>125</v>
      </c>
      <c r="F178" s="70">
        <f t="shared" ca="1" si="5"/>
        <v>2500</v>
      </c>
      <c r="G178" s="45"/>
      <c r="H178" s="45"/>
      <c r="I178" s="45"/>
      <c r="J178" s="45"/>
    </row>
    <row r="179" spans="1:10" ht="13.5" customHeight="1" x14ac:dyDescent="0.2">
      <c r="A179" s="85">
        <v>31211910</v>
      </c>
      <c r="B179" s="69" t="str">
        <f t="shared" ca="1" si="4"/>
        <v>Guantes para pintar</v>
      </c>
      <c r="C179" s="81" t="s">
        <v>1449</v>
      </c>
      <c r="D179" s="81">
        <v>25</v>
      </c>
      <c r="E179" s="71">
        <v>250</v>
      </c>
      <c r="F179" s="70">
        <f t="shared" ca="1" si="5"/>
        <v>6250</v>
      </c>
      <c r="G179" s="45"/>
      <c r="H179" s="45"/>
      <c r="I179" s="45"/>
      <c r="J179" s="45"/>
    </row>
    <row r="180" spans="1:10" ht="13.5" customHeight="1" x14ac:dyDescent="0.2">
      <c r="A180" s="85">
        <v>31211910</v>
      </c>
      <c r="B180" s="69" t="str">
        <f t="shared" ca="1" si="4"/>
        <v>Guantes para pintar</v>
      </c>
      <c r="C180" s="81" t="s">
        <v>1449</v>
      </c>
      <c r="D180" s="81">
        <v>12</v>
      </c>
      <c r="E180" s="71">
        <v>350</v>
      </c>
      <c r="F180" s="70">
        <f t="shared" ca="1" si="5"/>
        <v>4200</v>
      </c>
      <c r="G180" s="45"/>
      <c r="H180" s="45"/>
      <c r="I180" s="45"/>
      <c r="J180" s="45"/>
    </row>
    <row r="181" spans="1:10" ht="13.5" customHeight="1" x14ac:dyDescent="0.2">
      <c r="A181" s="85">
        <v>39121719</v>
      </c>
      <c r="B181" s="69" t="str">
        <f t="shared" ca="1" si="4"/>
        <v>Protectores</v>
      </c>
      <c r="C181" s="81" t="s">
        <v>1449</v>
      </c>
      <c r="D181" s="81">
        <v>240</v>
      </c>
      <c r="E181" s="71">
        <v>3</v>
      </c>
      <c r="F181" s="70">
        <f t="shared" ca="1" si="5"/>
        <v>720</v>
      </c>
      <c r="G181" s="45"/>
      <c r="H181" s="45"/>
      <c r="I181" s="45"/>
      <c r="J181" s="45"/>
    </row>
    <row r="182" spans="1:10" ht="13.5" customHeight="1" x14ac:dyDescent="0.2">
      <c r="A182" s="85">
        <v>47121701</v>
      </c>
      <c r="B182" s="69" t="str">
        <f t="shared" ca="1" si="4"/>
        <v>Bolsas de basura</v>
      </c>
      <c r="C182" s="81" t="s">
        <v>1449</v>
      </c>
      <c r="D182" s="81">
        <v>1056</v>
      </c>
      <c r="E182" s="71">
        <v>880</v>
      </c>
      <c r="F182" s="70">
        <f t="shared" ca="1" si="5"/>
        <v>929280</v>
      </c>
      <c r="G182" s="45"/>
      <c r="H182" s="45"/>
      <c r="I182" s="45"/>
      <c r="J182" s="45"/>
    </row>
    <row r="183" spans="1:10" ht="13.5" customHeight="1" x14ac:dyDescent="0.2">
      <c r="A183" s="85">
        <v>47121701</v>
      </c>
      <c r="B183" s="69" t="str">
        <f t="shared" ca="1" si="4"/>
        <v>Bolsas de basura</v>
      </c>
      <c r="C183" s="81" t="s">
        <v>1449</v>
      </c>
      <c r="D183" s="81">
        <v>36</v>
      </c>
      <c r="E183" s="71">
        <v>600</v>
      </c>
      <c r="F183" s="70">
        <f t="shared" ca="1" si="5"/>
        <v>21600</v>
      </c>
      <c r="G183" s="45"/>
      <c r="H183" s="45"/>
      <c r="I183" s="45"/>
      <c r="J183" s="45"/>
    </row>
    <row r="184" spans="1:10" ht="13.5" customHeight="1" x14ac:dyDescent="0.2">
      <c r="A184" s="85">
        <v>47121701</v>
      </c>
      <c r="B184" s="69" t="str">
        <f t="shared" ca="1" si="4"/>
        <v>Bolsas de basura</v>
      </c>
      <c r="C184" s="81" t="s">
        <v>1449</v>
      </c>
      <c r="D184" s="81">
        <v>64</v>
      </c>
      <c r="E184" s="71">
        <v>508</v>
      </c>
      <c r="F184" s="70">
        <f t="shared" ca="1" si="5"/>
        <v>32512</v>
      </c>
      <c r="G184" s="45"/>
      <c r="H184" s="45"/>
      <c r="I184" s="45"/>
      <c r="J184" s="45"/>
    </row>
    <row r="185" spans="1:10" ht="13.5" customHeight="1" x14ac:dyDescent="0.2">
      <c r="A185" s="85">
        <v>47121701</v>
      </c>
      <c r="B185" s="69" t="str">
        <f t="shared" ca="1" si="4"/>
        <v>Bolsas de basura</v>
      </c>
      <c r="C185" s="81" t="s">
        <v>1449</v>
      </c>
      <c r="D185" s="81">
        <v>50</v>
      </c>
      <c r="E185" s="71">
        <v>360</v>
      </c>
      <c r="F185" s="70">
        <f t="shared" ca="1" si="5"/>
        <v>18000</v>
      </c>
      <c r="G185" s="45"/>
      <c r="H185" s="45"/>
      <c r="I185" s="45"/>
      <c r="J185" s="45"/>
    </row>
    <row r="186" spans="1:10" ht="13.5" customHeight="1" x14ac:dyDescent="0.2">
      <c r="A186" s="85">
        <v>53131624</v>
      </c>
      <c r="B186" s="69" t="str">
        <f t="shared" ca="1" si="4"/>
        <v>Paños limpiadores desechables</v>
      </c>
      <c r="C186" s="81" t="s">
        <v>8628</v>
      </c>
      <c r="D186" s="81">
        <v>139</v>
      </c>
      <c r="E186" s="71">
        <v>98</v>
      </c>
      <c r="F186" s="70">
        <f t="shared" ca="1" si="5"/>
        <v>13622</v>
      </c>
      <c r="G186" s="45"/>
      <c r="H186" s="45"/>
      <c r="I186" s="45"/>
      <c r="J186" s="45"/>
    </row>
    <row r="187" spans="1:10" ht="13.5" customHeight="1" x14ac:dyDescent="0.2">
      <c r="A187" s="85">
        <v>47131502</v>
      </c>
      <c r="B187" s="69" t="str">
        <f t="shared" ca="1" si="4"/>
        <v>Pañitos o toallas para limpiar</v>
      </c>
      <c r="C187" s="81" t="s">
        <v>1449</v>
      </c>
      <c r="D187" s="81">
        <v>78</v>
      </c>
      <c r="E187" s="71">
        <v>36</v>
      </c>
      <c r="F187" s="70">
        <f t="shared" ca="1" si="5"/>
        <v>2808</v>
      </c>
      <c r="G187" s="45"/>
      <c r="H187" s="45"/>
      <c r="I187" s="45"/>
      <c r="J187" s="45"/>
    </row>
    <row r="188" spans="1:10" ht="13.5" customHeight="1" x14ac:dyDescent="0.2">
      <c r="A188" s="85">
        <v>52151502</v>
      </c>
      <c r="B188" s="69" t="str">
        <f t="shared" ca="1" si="4"/>
        <v>Platos desechables para uso doméstico</v>
      </c>
      <c r="C188" s="81" t="s">
        <v>4735</v>
      </c>
      <c r="D188" s="81">
        <v>216</v>
      </c>
      <c r="E188" s="71">
        <v>50</v>
      </c>
      <c r="F188" s="70">
        <f t="shared" ca="1" si="5"/>
        <v>10800</v>
      </c>
      <c r="G188" s="45"/>
      <c r="H188" s="45"/>
      <c r="I188" s="45"/>
      <c r="J188" s="45"/>
    </row>
    <row r="189" spans="1:10" ht="13.5" customHeight="1" x14ac:dyDescent="0.2">
      <c r="A189" s="85">
        <v>52151502</v>
      </c>
      <c r="B189" s="69" t="str">
        <f t="shared" ca="1" si="4"/>
        <v>Platos desechables para uso doméstico</v>
      </c>
      <c r="C189" s="81" t="s">
        <v>4735</v>
      </c>
      <c r="D189" s="81">
        <v>72</v>
      </c>
      <c r="E189" s="71">
        <v>46</v>
      </c>
      <c r="F189" s="70">
        <f t="shared" ca="1" si="5"/>
        <v>3312</v>
      </c>
      <c r="G189" s="45"/>
      <c r="H189" s="45"/>
      <c r="I189" s="45"/>
      <c r="J189" s="45"/>
    </row>
    <row r="190" spans="1:10" ht="13.5" customHeight="1" x14ac:dyDescent="0.2">
      <c r="A190" s="85">
        <v>52151502</v>
      </c>
      <c r="B190" s="69" t="str">
        <f t="shared" ca="1" si="4"/>
        <v>Platos desechables para uso doméstico</v>
      </c>
      <c r="C190" s="81" t="s">
        <v>4735</v>
      </c>
      <c r="D190" s="81">
        <v>168</v>
      </c>
      <c r="E190" s="71">
        <v>45</v>
      </c>
      <c r="F190" s="70">
        <f t="shared" ca="1" si="5"/>
        <v>7560</v>
      </c>
      <c r="G190" s="45"/>
      <c r="H190" s="45"/>
      <c r="I190" s="45"/>
      <c r="J190" s="45"/>
    </row>
    <row r="191" spans="1:10" ht="13.5" customHeight="1" x14ac:dyDescent="0.2">
      <c r="A191" s="85">
        <v>52151502</v>
      </c>
      <c r="B191" s="69" t="str">
        <f t="shared" ca="1" si="4"/>
        <v>Platos desechables para uso doméstico</v>
      </c>
      <c r="C191" s="81" t="s">
        <v>4735</v>
      </c>
      <c r="D191" s="81">
        <v>150</v>
      </c>
      <c r="E191" s="71">
        <v>45</v>
      </c>
      <c r="F191" s="70">
        <f t="shared" ca="1" si="5"/>
        <v>6750</v>
      </c>
      <c r="G191" s="45"/>
      <c r="H191" s="45"/>
      <c r="I191" s="45"/>
      <c r="J191" s="45"/>
    </row>
    <row r="192" spans="1:10" ht="13.5" customHeight="1" x14ac:dyDescent="0.2">
      <c r="A192" s="85">
        <v>52151504</v>
      </c>
      <c r="B192" s="69" t="str">
        <f t="shared" ca="1" si="4"/>
        <v>Tazas o vasos o tapas desechables para uso doméstico</v>
      </c>
      <c r="C192" s="81" t="s">
        <v>4735</v>
      </c>
      <c r="D192" s="81">
        <v>204</v>
      </c>
      <c r="E192" s="71">
        <v>57</v>
      </c>
      <c r="F192" s="70">
        <f t="shared" ca="1" si="5"/>
        <v>11628</v>
      </c>
      <c r="G192" s="45"/>
      <c r="H192" s="45"/>
      <c r="I192" s="45"/>
      <c r="J192" s="45"/>
    </row>
    <row r="193" spans="1:10" ht="13.5" customHeight="1" x14ac:dyDescent="0.2">
      <c r="A193" s="85">
        <v>52151504</v>
      </c>
      <c r="B193" s="69" t="str">
        <f t="shared" ca="1" si="4"/>
        <v>Tazas o vasos o tapas desechables para uso doméstico</v>
      </c>
      <c r="C193" s="81" t="s">
        <v>4735</v>
      </c>
      <c r="D193" s="81">
        <v>758</v>
      </c>
      <c r="E193" s="71">
        <v>35</v>
      </c>
      <c r="F193" s="70">
        <f t="shared" ca="1" si="5"/>
        <v>26530</v>
      </c>
      <c r="G193" s="45"/>
      <c r="H193" s="45"/>
      <c r="I193" s="45"/>
      <c r="J193" s="45"/>
    </row>
    <row r="194" spans="1:10" ht="13.5" customHeight="1" x14ac:dyDescent="0.2">
      <c r="A194" s="85">
        <v>52151504</v>
      </c>
      <c r="B194" s="69" t="str">
        <f t="shared" ca="1" si="4"/>
        <v>Tazas o vasos o tapas desechables para uso doméstico</v>
      </c>
      <c r="C194" s="81" t="s">
        <v>4735</v>
      </c>
      <c r="D194" s="81">
        <v>632</v>
      </c>
      <c r="E194" s="71">
        <v>75</v>
      </c>
      <c r="F194" s="70">
        <f t="shared" ca="1" si="5"/>
        <v>47400</v>
      </c>
      <c r="G194" s="45"/>
      <c r="H194" s="45"/>
      <c r="I194" s="45"/>
      <c r="J194" s="45"/>
    </row>
    <row r="195" spans="1:10" ht="13.5" customHeight="1" x14ac:dyDescent="0.2">
      <c r="A195" s="85">
        <v>52151504</v>
      </c>
      <c r="B195" s="69" t="str">
        <f t="shared" ca="1" si="4"/>
        <v>Tazas o vasos o tapas desechables para uso doméstico</v>
      </c>
      <c r="C195" s="81" t="s">
        <v>4735</v>
      </c>
      <c r="D195" s="81">
        <v>14</v>
      </c>
      <c r="E195" s="71">
        <v>80</v>
      </c>
      <c r="F195" s="70">
        <f t="shared" ca="1" si="5"/>
        <v>1120</v>
      </c>
      <c r="G195" s="45"/>
      <c r="H195" s="45"/>
      <c r="I195" s="45"/>
      <c r="J195" s="45"/>
    </row>
    <row r="196" spans="1:10" ht="13.5" customHeight="1" x14ac:dyDescent="0.2">
      <c r="A196" s="85">
        <v>52151503</v>
      </c>
      <c r="B196" s="69" t="str">
        <f t="shared" ca="1" si="4"/>
        <v>Cubiertos desechables para uso doméstico</v>
      </c>
      <c r="C196" s="81" t="s">
        <v>4735</v>
      </c>
      <c r="D196" s="81">
        <v>50</v>
      </c>
      <c r="E196" s="71">
        <v>30</v>
      </c>
      <c r="F196" s="70">
        <f t="shared" ca="1" si="5"/>
        <v>1500</v>
      </c>
      <c r="G196" s="45"/>
      <c r="H196" s="45"/>
      <c r="I196" s="45"/>
      <c r="J196" s="45"/>
    </row>
    <row r="197" spans="1:10" ht="13.5" customHeight="1" x14ac:dyDescent="0.2">
      <c r="A197" s="85">
        <v>52151704</v>
      </c>
      <c r="B197" s="69" t="str">
        <f t="shared" ca="1" si="4"/>
        <v>Cucharas para uso doméstico</v>
      </c>
      <c r="C197" s="81" t="s">
        <v>4735</v>
      </c>
      <c r="D197" s="81">
        <v>100</v>
      </c>
      <c r="E197" s="71">
        <v>30</v>
      </c>
      <c r="F197" s="70">
        <f t="shared" ca="1" si="5"/>
        <v>3000</v>
      </c>
      <c r="G197" s="45"/>
      <c r="H197" s="45"/>
      <c r="I197" s="45"/>
      <c r="J197" s="45"/>
    </row>
    <row r="198" spans="1:10" ht="13.5" customHeight="1" x14ac:dyDescent="0.2">
      <c r="A198" s="85">
        <v>14111704</v>
      </c>
      <c r="B198" s="69" t="str">
        <f t="shared" ca="1" si="4"/>
        <v>Papel higiénico</v>
      </c>
      <c r="C198" s="81" t="s">
        <v>1449</v>
      </c>
      <c r="D198" s="81">
        <v>578</v>
      </c>
      <c r="E198" s="71">
        <v>700</v>
      </c>
      <c r="F198" s="70">
        <f t="shared" ca="1" si="5"/>
        <v>404600</v>
      </c>
      <c r="G198" s="45"/>
      <c r="H198" s="45"/>
      <c r="I198" s="45"/>
      <c r="J198" s="45"/>
    </row>
    <row r="199" spans="1:10" ht="13.5" customHeight="1" x14ac:dyDescent="0.2">
      <c r="A199" s="85">
        <v>14111704</v>
      </c>
      <c r="B199" s="69" t="str">
        <f t="shared" ca="1" si="4"/>
        <v>Papel higiénico</v>
      </c>
      <c r="C199" s="81" t="s">
        <v>1449</v>
      </c>
      <c r="D199" s="81">
        <v>122</v>
      </c>
      <c r="E199" s="71">
        <v>560</v>
      </c>
      <c r="F199" s="70">
        <f t="shared" ca="1" si="5"/>
        <v>68320</v>
      </c>
      <c r="G199" s="45"/>
      <c r="H199" s="45"/>
      <c r="I199" s="45"/>
      <c r="J199" s="45"/>
    </row>
    <row r="200" spans="1:10" ht="13.5" customHeight="1" x14ac:dyDescent="0.2">
      <c r="A200" s="85">
        <v>14111703</v>
      </c>
      <c r="B200" s="69" t="str">
        <f t="shared" ca="1" si="4"/>
        <v>Toallas de papel</v>
      </c>
      <c r="C200" s="81" t="s">
        <v>1449</v>
      </c>
      <c r="D200" s="81">
        <v>200</v>
      </c>
      <c r="E200" s="71">
        <v>730</v>
      </c>
      <c r="F200" s="70">
        <f t="shared" ca="1" si="5"/>
        <v>146000</v>
      </c>
      <c r="G200" s="45"/>
      <c r="H200" s="45"/>
      <c r="I200" s="45"/>
      <c r="J200" s="45"/>
    </row>
    <row r="201" spans="1:10" ht="13.5" customHeight="1" x14ac:dyDescent="0.2">
      <c r="A201" s="85">
        <v>14111705</v>
      </c>
      <c r="B201" s="69" t="str">
        <f t="shared" ca="1" si="4"/>
        <v>Servilletas de papel</v>
      </c>
      <c r="C201" s="81" t="s">
        <v>1449</v>
      </c>
      <c r="D201" s="81">
        <v>77</v>
      </c>
      <c r="E201" s="71">
        <v>600</v>
      </c>
      <c r="F201" s="70">
        <f t="shared" ca="1" si="5"/>
        <v>46200</v>
      </c>
      <c r="G201" s="45"/>
      <c r="H201" s="45"/>
      <c r="I201" s="45"/>
      <c r="J201" s="45"/>
    </row>
    <row r="202" spans="1:10" ht="13.5" customHeight="1" x14ac:dyDescent="0.2">
      <c r="A202" s="85">
        <v>14111705</v>
      </c>
      <c r="B202" s="69" t="str">
        <f t="shared" ca="1" si="4"/>
        <v>Servilletas de papel</v>
      </c>
      <c r="C202" s="81" t="s">
        <v>4735</v>
      </c>
      <c r="D202" s="81">
        <v>840</v>
      </c>
      <c r="E202" s="71">
        <v>73</v>
      </c>
      <c r="F202" s="70">
        <f t="shared" ca="1" si="5"/>
        <v>61320</v>
      </c>
      <c r="G202" s="45"/>
      <c r="H202" s="45"/>
      <c r="I202" s="45"/>
      <c r="J202" s="45"/>
    </row>
    <row r="203" spans="1:10" ht="13.5" customHeight="1" x14ac:dyDescent="0.2">
      <c r="A203" s="85">
        <v>14111705</v>
      </c>
      <c r="B203" s="69" t="str">
        <f t="shared" ca="1" si="4"/>
        <v>Servilletas de papel</v>
      </c>
      <c r="C203" s="81" t="s">
        <v>1449</v>
      </c>
      <c r="D203" s="81">
        <v>50</v>
      </c>
      <c r="E203" s="71">
        <v>1100</v>
      </c>
      <c r="F203" s="70">
        <f t="shared" ca="1" si="5"/>
        <v>55000</v>
      </c>
      <c r="G203" s="45"/>
      <c r="H203" s="45"/>
      <c r="I203" s="45"/>
      <c r="J203" s="45"/>
    </row>
    <row r="204" spans="1:10" ht="13.5" customHeight="1" x14ac:dyDescent="0.2">
      <c r="A204" s="85">
        <v>14111701</v>
      </c>
      <c r="B204" s="69" t="str">
        <f t="shared" ca="1" si="4"/>
        <v>Pañuelos faciales</v>
      </c>
      <c r="C204" s="81" t="s">
        <v>4735</v>
      </c>
      <c r="D204" s="81">
        <v>78</v>
      </c>
      <c r="E204" s="71">
        <v>170</v>
      </c>
      <c r="F204" s="70">
        <f t="shared" ca="1" si="5"/>
        <v>13260</v>
      </c>
      <c r="G204" s="45"/>
      <c r="H204" s="45"/>
      <c r="I204" s="45"/>
      <c r="J204" s="45"/>
    </row>
    <row r="205" spans="1:10" ht="14.1" customHeight="1" x14ac:dyDescent="0.2">
      <c r="A205" s="45"/>
      <c r="B205" s="45"/>
      <c r="C205" s="45"/>
      <c r="D205" s="45"/>
      <c r="E205" s="73" t="s">
        <v>12551</v>
      </c>
      <c r="F205" s="74">
        <f ca="1">SUM(Table310[MONTO TOTAL ESTIMADO])</f>
        <v>3085370</v>
      </c>
      <c r="G205" s="45"/>
      <c r="H205" s="45" t="str">
        <f>C127</f>
        <v>Bienes</v>
      </c>
      <c r="I205" s="45" t="str">
        <f>E127</f>
        <v>No</v>
      </c>
      <c r="J205" s="45" t="str">
        <f>D127</f>
        <v>Comparacion de Precios</v>
      </c>
    </row>
    <row r="206" spans="1:10" ht="14.1" customHeight="1" thickBot="1" x14ac:dyDescent="0.3"/>
    <row r="207" spans="1:10" ht="33.75" customHeight="1" thickBot="1" x14ac:dyDescent="0.25">
      <c r="A207" s="64" t="s">
        <v>16383</v>
      </c>
      <c r="B207" s="64" t="s">
        <v>161</v>
      </c>
      <c r="C207" s="64" t="s">
        <v>11724</v>
      </c>
      <c r="D207" s="64" t="s">
        <v>14378</v>
      </c>
      <c r="E207" s="64" t="s">
        <v>10962</v>
      </c>
      <c r="F207" s="64" t="s">
        <v>11095</v>
      </c>
      <c r="G207" s="45"/>
      <c r="H207" s="45"/>
      <c r="I207" s="45"/>
      <c r="J207" s="45"/>
    </row>
    <row r="208" spans="1:10" ht="13.5" customHeight="1" thickBot="1" x14ac:dyDescent="0.25">
      <c r="A208" s="66" t="s">
        <v>18847</v>
      </c>
      <c r="B208" s="66" t="s">
        <v>18848</v>
      </c>
      <c r="C208" s="66" t="s">
        <v>17799</v>
      </c>
      <c r="D208" s="66" t="s">
        <v>18864</v>
      </c>
      <c r="E208" s="66" t="s">
        <v>8854</v>
      </c>
      <c r="F208" s="66"/>
      <c r="G208" s="45"/>
      <c r="H208" s="45"/>
      <c r="I208" s="45"/>
      <c r="J208" s="45"/>
    </row>
    <row r="209" spans="1:10" ht="14.1" customHeight="1" thickBot="1" x14ac:dyDescent="0.25">
      <c r="A209" s="122" t="s">
        <v>14828</v>
      </c>
      <c r="B209" s="67" t="s">
        <v>8528</v>
      </c>
      <c r="C209" s="76">
        <v>42830</v>
      </c>
      <c r="D209" s="122" t="s">
        <v>9386</v>
      </c>
      <c r="E209" s="67" t="s">
        <v>13094</v>
      </c>
      <c r="F209" s="66"/>
      <c r="G209" s="45"/>
      <c r="H209" s="45"/>
      <c r="I209" s="45"/>
      <c r="J209" s="45"/>
    </row>
    <row r="210" spans="1:10" ht="14.1" customHeight="1" thickBot="1" x14ac:dyDescent="0.25">
      <c r="A210" s="123"/>
      <c r="B210" s="67" t="s">
        <v>1786</v>
      </c>
      <c r="C210" s="88">
        <f>IF(C209="","",IF(AND(MONTH(C209)&gt;=1,MONTH(C209)&lt;=3),1,IF(AND(MONTH(C209)&gt;=4,MONTH(C209)&lt;=6),2,IF(AND(MONTH(C209)&gt;=7,MONTH(C209)&lt;=9),3,4))))</f>
        <v>2</v>
      </c>
      <c r="D210" s="123"/>
      <c r="E210" s="67" t="s">
        <v>2417</v>
      </c>
      <c r="F210" s="66"/>
      <c r="G210" s="45"/>
      <c r="H210" s="45"/>
      <c r="I210" s="45"/>
      <c r="J210" s="45"/>
    </row>
    <row r="211" spans="1:10" ht="14.1" customHeight="1" thickBot="1" x14ac:dyDescent="0.25">
      <c r="A211" s="123"/>
      <c r="B211" s="67" t="s">
        <v>12943</v>
      </c>
      <c r="C211" s="76">
        <v>42844</v>
      </c>
      <c r="D211" s="123"/>
      <c r="E211" s="67" t="s">
        <v>3073</v>
      </c>
      <c r="F211" s="66"/>
      <c r="G211" s="45"/>
      <c r="H211" s="45"/>
      <c r="I211" s="45"/>
      <c r="J211" s="45"/>
    </row>
    <row r="212" spans="1:10" ht="14.1" customHeight="1" thickBot="1" x14ac:dyDescent="0.25">
      <c r="A212" s="123"/>
      <c r="B212" s="67" t="s">
        <v>1786</v>
      </c>
      <c r="C212" s="88">
        <f>IF(C211="","",IF(AND(MONTH(C211)&gt;=1,MONTH(C211)&lt;=3),1,IF(AND(MONTH(C211)&gt;=4,MONTH(C211)&lt;=6),2,IF(AND(MONTH(C211)&gt;=7,MONTH(C211)&lt;=9),3,4))))</f>
        <v>2</v>
      </c>
      <c r="D212" s="123"/>
      <c r="E212" s="67" t="s">
        <v>13193</v>
      </c>
      <c r="F212" s="66"/>
      <c r="G212" s="45"/>
      <c r="H212" s="45"/>
      <c r="I212" s="45"/>
      <c r="J212" s="45"/>
    </row>
    <row r="213" spans="1:10" ht="14.1" customHeight="1" thickBot="1" x14ac:dyDescent="0.25">
      <c r="A213" s="45"/>
      <c r="B213" s="45"/>
      <c r="C213" s="45"/>
      <c r="D213" s="45"/>
      <c r="E213" s="45"/>
      <c r="F213" s="45"/>
      <c r="G213" s="45"/>
      <c r="H213" s="45"/>
      <c r="I213" s="45"/>
      <c r="J213" s="45"/>
    </row>
    <row r="214" spans="1:10" ht="14.1" customHeight="1" thickBot="1" x14ac:dyDescent="0.25">
      <c r="A214" s="72" t="s">
        <v>15736</v>
      </c>
      <c r="B214" s="72" t="s">
        <v>16147</v>
      </c>
      <c r="C214" s="72" t="s">
        <v>15642</v>
      </c>
      <c r="D214" s="72" t="s">
        <v>15252</v>
      </c>
      <c r="E214" s="72" t="s">
        <v>6932</v>
      </c>
      <c r="F214" s="72" t="s">
        <v>15281</v>
      </c>
      <c r="G214" s="45"/>
      <c r="H214" s="45"/>
      <c r="I214" s="45"/>
      <c r="J214" s="45"/>
    </row>
    <row r="215" spans="1:10" ht="14.1" customHeight="1" x14ac:dyDescent="0.2">
      <c r="A215" s="85">
        <v>15121517</v>
      </c>
      <c r="B215" s="69" t="str">
        <f t="shared" ref="B215:B246" ca="1" si="6">IFERROR(INDEX(UNSPSCDes,MATCH(INDIRECT(ADDRESS(ROW(),COLUMN()-1,4)),UNSPSCCode,0)),"")</f>
        <v>Jabones lubricantes</v>
      </c>
      <c r="C215" s="81" t="s">
        <v>9560</v>
      </c>
      <c r="D215" s="81">
        <v>142</v>
      </c>
      <c r="E215" s="71">
        <v>195</v>
      </c>
      <c r="F215" s="70">
        <f t="shared" ref="F215:F246" ca="1" si="7">INDIRECT(ADDRESS(ROW(),COLUMN()-2,4))*INDIRECT(ADDRESS(ROW(),COLUMN()-1,4))</f>
        <v>27690</v>
      </c>
      <c r="G215" s="45"/>
      <c r="H215" s="45"/>
      <c r="I215" s="45"/>
      <c r="J215" s="45"/>
    </row>
    <row r="216" spans="1:10" ht="13.5" customHeight="1" x14ac:dyDescent="0.2">
      <c r="A216" s="85">
        <v>15121517</v>
      </c>
      <c r="B216" s="69" t="str">
        <f t="shared" ca="1" si="6"/>
        <v>Jabones lubricantes</v>
      </c>
      <c r="C216" s="81" t="s">
        <v>1449</v>
      </c>
      <c r="D216" s="81">
        <v>96</v>
      </c>
      <c r="E216" s="71">
        <v>237</v>
      </c>
      <c r="F216" s="70">
        <f t="shared" ca="1" si="7"/>
        <v>22752</v>
      </c>
      <c r="G216" s="45"/>
      <c r="H216" s="45"/>
      <c r="I216" s="45"/>
      <c r="J216" s="45"/>
    </row>
    <row r="217" spans="1:10" ht="13.5" customHeight="1" x14ac:dyDescent="0.2">
      <c r="A217" s="85">
        <v>15121517</v>
      </c>
      <c r="B217" s="69" t="str">
        <f t="shared" ca="1" si="6"/>
        <v>Jabones lubricantes</v>
      </c>
      <c r="C217" s="81" t="s">
        <v>9560</v>
      </c>
      <c r="D217" s="81">
        <v>30</v>
      </c>
      <c r="E217" s="71">
        <v>125</v>
      </c>
      <c r="F217" s="70">
        <f t="shared" ca="1" si="7"/>
        <v>3750</v>
      </c>
      <c r="G217" s="45"/>
      <c r="H217" s="45"/>
      <c r="I217" s="45"/>
      <c r="J217" s="45"/>
    </row>
    <row r="218" spans="1:10" ht="13.5" customHeight="1" x14ac:dyDescent="0.2">
      <c r="A218" s="85">
        <v>15121517</v>
      </c>
      <c r="B218" s="69" t="str">
        <f t="shared" ca="1" si="6"/>
        <v>Jabones lubricantes</v>
      </c>
      <c r="C218" s="81" t="s">
        <v>1449</v>
      </c>
      <c r="D218" s="81">
        <v>30</v>
      </c>
      <c r="E218" s="71">
        <v>85</v>
      </c>
      <c r="F218" s="70">
        <f t="shared" ca="1" si="7"/>
        <v>2550</v>
      </c>
      <c r="G218" s="45"/>
      <c r="H218" s="45"/>
      <c r="I218" s="45"/>
      <c r="J218" s="45"/>
    </row>
    <row r="219" spans="1:10" ht="13.5" customHeight="1" x14ac:dyDescent="0.2">
      <c r="A219" s="85">
        <v>15121517</v>
      </c>
      <c r="B219" s="69" t="str">
        <f t="shared" ca="1" si="6"/>
        <v>Jabones lubricantes</v>
      </c>
      <c r="C219" s="81" t="s">
        <v>9560</v>
      </c>
      <c r="D219" s="81">
        <v>29</v>
      </c>
      <c r="E219" s="71">
        <v>135</v>
      </c>
      <c r="F219" s="70">
        <f t="shared" ca="1" si="7"/>
        <v>3915</v>
      </c>
      <c r="G219" s="45"/>
      <c r="H219" s="45"/>
      <c r="I219" s="45"/>
      <c r="J219" s="45"/>
    </row>
    <row r="220" spans="1:10" ht="13.5" customHeight="1" x14ac:dyDescent="0.2">
      <c r="A220" s="85">
        <v>47131828</v>
      </c>
      <c r="B220" s="69" t="str">
        <f t="shared" ca="1" si="6"/>
        <v>Limpiadores de automotores</v>
      </c>
      <c r="C220" s="81" t="s">
        <v>9560</v>
      </c>
      <c r="D220" s="81">
        <v>30</v>
      </c>
      <c r="E220" s="71">
        <v>30</v>
      </c>
      <c r="F220" s="70">
        <f t="shared" ca="1" si="7"/>
        <v>900</v>
      </c>
      <c r="G220" s="45"/>
      <c r="H220" s="45"/>
      <c r="I220" s="45"/>
      <c r="J220" s="45"/>
    </row>
    <row r="221" spans="1:10" ht="13.5" customHeight="1" x14ac:dyDescent="0.2">
      <c r="A221" s="85">
        <v>47131706</v>
      </c>
      <c r="B221" s="69" t="str">
        <f t="shared" ca="1" si="6"/>
        <v>Dispensadores de ambientadores</v>
      </c>
      <c r="C221" s="81" t="s">
        <v>9560</v>
      </c>
      <c r="D221" s="81">
        <v>120</v>
      </c>
      <c r="E221" s="71">
        <v>135</v>
      </c>
      <c r="F221" s="70">
        <f t="shared" ca="1" si="7"/>
        <v>16200</v>
      </c>
      <c r="G221" s="45"/>
      <c r="H221" s="45"/>
      <c r="I221" s="45"/>
      <c r="J221" s="45"/>
    </row>
    <row r="222" spans="1:10" ht="13.5" customHeight="1" x14ac:dyDescent="0.2">
      <c r="A222" s="85">
        <v>47131706</v>
      </c>
      <c r="B222" s="69" t="str">
        <f t="shared" ca="1" si="6"/>
        <v>Dispensadores de ambientadores</v>
      </c>
      <c r="C222" s="81" t="s">
        <v>1449</v>
      </c>
      <c r="D222" s="81">
        <v>181</v>
      </c>
      <c r="E222" s="71">
        <v>80</v>
      </c>
      <c r="F222" s="70">
        <f t="shared" ca="1" si="7"/>
        <v>14480</v>
      </c>
      <c r="G222" s="45"/>
      <c r="H222" s="45"/>
      <c r="I222" s="45"/>
      <c r="J222" s="45"/>
    </row>
    <row r="223" spans="1:10" ht="13.5" customHeight="1" x14ac:dyDescent="0.2">
      <c r="A223" s="85">
        <v>47131706</v>
      </c>
      <c r="B223" s="69" t="str">
        <f t="shared" ca="1" si="6"/>
        <v>Dispensadores de ambientadores</v>
      </c>
      <c r="C223" s="81" t="s">
        <v>1449</v>
      </c>
      <c r="D223" s="81">
        <v>50</v>
      </c>
      <c r="E223" s="71">
        <v>350</v>
      </c>
      <c r="F223" s="70">
        <f t="shared" ca="1" si="7"/>
        <v>17500</v>
      </c>
      <c r="G223" s="45"/>
      <c r="H223" s="45"/>
      <c r="I223" s="45"/>
      <c r="J223" s="45"/>
    </row>
    <row r="224" spans="1:10" ht="13.5" customHeight="1" x14ac:dyDescent="0.2">
      <c r="A224" s="85">
        <v>47131826</v>
      </c>
      <c r="B224" s="69" t="str">
        <f t="shared" ca="1" si="6"/>
        <v>Limpiadores de alfombras o tapizados</v>
      </c>
      <c r="C224" s="81" t="s">
        <v>1449</v>
      </c>
      <c r="D224" s="81">
        <v>157</v>
      </c>
      <c r="E224" s="71">
        <v>200</v>
      </c>
      <c r="F224" s="70">
        <f t="shared" ca="1" si="7"/>
        <v>31400</v>
      </c>
      <c r="G224" s="45"/>
      <c r="H224" s="45"/>
      <c r="I224" s="45"/>
      <c r="J224" s="45"/>
    </row>
    <row r="225" spans="1:10" ht="13.5" customHeight="1" x14ac:dyDescent="0.2">
      <c r="A225" s="85">
        <v>53131626</v>
      </c>
      <c r="B225" s="69" t="str">
        <f t="shared" ca="1" si="6"/>
        <v>Desinfectante de manos</v>
      </c>
      <c r="C225" s="81" t="s">
        <v>1449</v>
      </c>
      <c r="D225" s="81">
        <v>50</v>
      </c>
      <c r="E225" s="71">
        <v>140</v>
      </c>
      <c r="F225" s="70">
        <f t="shared" ca="1" si="7"/>
        <v>7000</v>
      </c>
      <c r="G225" s="45"/>
      <c r="H225" s="45"/>
      <c r="I225" s="45"/>
      <c r="J225" s="45"/>
    </row>
    <row r="226" spans="1:10" ht="13.5" customHeight="1" x14ac:dyDescent="0.2">
      <c r="A226" s="85">
        <v>73101612</v>
      </c>
      <c r="B226" s="69" t="str">
        <f t="shared" ca="1" si="6"/>
        <v>Servicios de producción de jabones o preparaciones para limpieza o perfumes o cosméticos</v>
      </c>
      <c r="C226" s="81" t="s">
        <v>1449</v>
      </c>
      <c r="D226" s="81">
        <v>372</v>
      </c>
      <c r="E226" s="71">
        <v>40</v>
      </c>
      <c r="F226" s="70">
        <f t="shared" ca="1" si="7"/>
        <v>14880</v>
      </c>
      <c r="G226" s="45"/>
      <c r="H226" s="45"/>
      <c r="I226" s="45"/>
      <c r="J226" s="45"/>
    </row>
    <row r="227" spans="1:10" ht="13.5" customHeight="1" x14ac:dyDescent="0.2">
      <c r="A227" s="85">
        <v>47131802</v>
      </c>
      <c r="B227" s="69" t="str">
        <f t="shared" ca="1" si="6"/>
        <v>Terminados o ceras para pisos</v>
      </c>
      <c r="C227" s="81" t="s">
        <v>9560</v>
      </c>
      <c r="D227" s="81">
        <v>119</v>
      </c>
      <c r="E227" s="71">
        <v>550</v>
      </c>
      <c r="F227" s="70">
        <f t="shared" ca="1" si="7"/>
        <v>65450</v>
      </c>
      <c r="G227" s="45"/>
      <c r="H227" s="45"/>
      <c r="I227" s="45"/>
      <c r="J227" s="45"/>
    </row>
    <row r="228" spans="1:10" ht="13.5" customHeight="1" x14ac:dyDescent="0.2">
      <c r="A228" s="85">
        <v>51102710</v>
      </c>
      <c r="B228" s="69" t="str">
        <f t="shared" ca="1" si="6"/>
        <v>Antisépticos basados en alcohol o acetona</v>
      </c>
      <c r="C228" s="81" t="s">
        <v>9560</v>
      </c>
      <c r="D228" s="81">
        <v>72</v>
      </c>
      <c r="E228" s="71">
        <v>500</v>
      </c>
      <c r="F228" s="70">
        <f t="shared" ca="1" si="7"/>
        <v>36000</v>
      </c>
      <c r="G228" s="45"/>
      <c r="H228" s="45"/>
      <c r="I228" s="45"/>
      <c r="J228" s="45"/>
    </row>
    <row r="229" spans="1:10" ht="13.5" customHeight="1" x14ac:dyDescent="0.2">
      <c r="A229" s="85">
        <v>31211803</v>
      </c>
      <c r="B229" s="69" t="str">
        <f t="shared" ca="1" si="6"/>
        <v>Diluyentes para pinturas y barnices</v>
      </c>
      <c r="C229" s="81" t="s">
        <v>9560</v>
      </c>
      <c r="D229" s="81">
        <v>12</v>
      </c>
      <c r="E229" s="71">
        <v>250</v>
      </c>
      <c r="F229" s="70">
        <f t="shared" ca="1" si="7"/>
        <v>3000</v>
      </c>
      <c r="G229" s="45"/>
      <c r="H229" s="45"/>
      <c r="I229" s="45"/>
      <c r="J229" s="45"/>
    </row>
    <row r="230" spans="1:10" ht="13.5" customHeight="1" x14ac:dyDescent="0.2">
      <c r="A230" s="85">
        <v>47131827</v>
      </c>
      <c r="B230" s="69" t="str">
        <f t="shared" ca="1" si="6"/>
        <v>Limpiadores o removedores de manchas</v>
      </c>
      <c r="C230" s="81" t="s">
        <v>9560</v>
      </c>
      <c r="D230" s="81">
        <v>722</v>
      </c>
      <c r="E230" s="71">
        <v>98</v>
      </c>
      <c r="F230" s="70">
        <f t="shared" ca="1" si="7"/>
        <v>70756</v>
      </c>
      <c r="G230" s="45"/>
      <c r="H230" s="45"/>
      <c r="I230" s="45"/>
      <c r="J230" s="45"/>
    </row>
    <row r="231" spans="1:10" ht="13.5" customHeight="1" x14ac:dyDescent="0.2">
      <c r="A231" s="85">
        <v>47131831</v>
      </c>
      <c r="B231" s="69" t="str">
        <f t="shared" ca="1" si="6"/>
        <v>Ácido muriático</v>
      </c>
      <c r="C231" s="81" t="s">
        <v>9560</v>
      </c>
      <c r="D231" s="81">
        <v>137</v>
      </c>
      <c r="E231" s="71">
        <v>120</v>
      </c>
      <c r="F231" s="70">
        <f t="shared" ca="1" si="7"/>
        <v>16440</v>
      </c>
      <c r="G231" s="45"/>
      <c r="H231" s="45"/>
      <c r="I231" s="45"/>
      <c r="J231" s="45"/>
    </row>
    <row r="232" spans="1:10" ht="13.5" customHeight="1" x14ac:dyDescent="0.2">
      <c r="A232" s="85">
        <v>47131801</v>
      </c>
      <c r="B232" s="69" t="str">
        <f t="shared" ca="1" si="6"/>
        <v>Limpiadores de pisos</v>
      </c>
      <c r="C232" s="81" t="s">
        <v>9560</v>
      </c>
      <c r="D232" s="81">
        <v>120</v>
      </c>
      <c r="E232" s="71">
        <v>135</v>
      </c>
      <c r="F232" s="70">
        <f t="shared" ca="1" si="7"/>
        <v>16200</v>
      </c>
      <c r="G232" s="45"/>
      <c r="H232" s="45"/>
      <c r="I232" s="45"/>
      <c r="J232" s="45"/>
    </row>
    <row r="233" spans="1:10" ht="13.5" customHeight="1" x14ac:dyDescent="0.2">
      <c r="A233" s="85">
        <v>47131824</v>
      </c>
      <c r="B233" s="69" t="str">
        <f t="shared" ca="1" si="6"/>
        <v>Limpiadores de vidrio o ventanas</v>
      </c>
      <c r="C233" s="81" t="s">
        <v>1449</v>
      </c>
      <c r="D233" s="81">
        <v>54</v>
      </c>
      <c r="E233" s="71">
        <v>110</v>
      </c>
      <c r="F233" s="70">
        <f t="shared" ca="1" si="7"/>
        <v>5940</v>
      </c>
      <c r="G233" s="45"/>
      <c r="H233" s="45"/>
      <c r="I233" s="45"/>
      <c r="J233" s="45"/>
    </row>
    <row r="234" spans="1:10" ht="13.5" customHeight="1" x14ac:dyDescent="0.2">
      <c r="A234" s="85">
        <v>47131803</v>
      </c>
      <c r="B234" s="69" t="str">
        <f t="shared" ca="1" si="6"/>
        <v>Desinfectantes para uso doméstico</v>
      </c>
      <c r="C234" s="81" t="s">
        <v>9560</v>
      </c>
      <c r="D234" s="81">
        <v>72</v>
      </c>
      <c r="E234" s="71">
        <v>145</v>
      </c>
      <c r="F234" s="70">
        <f t="shared" ca="1" si="7"/>
        <v>10440</v>
      </c>
      <c r="G234" s="45"/>
      <c r="H234" s="45"/>
      <c r="I234" s="45"/>
      <c r="J234" s="45"/>
    </row>
    <row r="235" spans="1:10" ht="13.5" customHeight="1" x14ac:dyDescent="0.2">
      <c r="A235" s="85">
        <v>47131803</v>
      </c>
      <c r="B235" s="69" t="str">
        <f t="shared" ca="1" si="6"/>
        <v>Desinfectantes para uso doméstico</v>
      </c>
      <c r="C235" s="81" t="s">
        <v>15637</v>
      </c>
      <c r="D235" s="81">
        <v>38</v>
      </c>
      <c r="E235" s="71">
        <v>86</v>
      </c>
      <c r="F235" s="70">
        <f t="shared" ca="1" si="7"/>
        <v>3268</v>
      </c>
      <c r="G235" s="45"/>
      <c r="H235" s="45"/>
      <c r="I235" s="45"/>
      <c r="J235" s="45"/>
    </row>
    <row r="236" spans="1:10" ht="13.5" customHeight="1" x14ac:dyDescent="0.2">
      <c r="A236" s="85">
        <v>47131803</v>
      </c>
      <c r="B236" s="69" t="str">
        <f t="shared" ca="1" si="6"/>
        <v>Desinfectantes para uso doméstico</v>
      </c>
      <c r="C236" s="81" t="s">
        <v>1449</v>
      </c>
      <c r="D236" s="81">
        <v>671</v>
      </c>
      <c r="E236" s="71">
        <v>95</v>
      </c>
      <c r="F236" s="70">
        <f t="shared" ca="1" si="7"/>
        <v>63745</v>
      </c>
      <c r="G236" s="45"/>
      <c r="H236" s="45"/>
      <c r="I236" s="45"/>
      <c r="J236" s="45"/>
    </row>
    <row r="237" spans="1:10" ht="13.5" customHeight="1" x14ac:dyDescent="0.2">
      <c r="A237" s="85">
        <v>10191509</v>
      </c>
      <c r="B237" s="69" t="str">
        <f t="shared" ca="1" si="6"/>
        <v>Insecticidas</v>
      </c>
      <c r="C237" s="81" t="s">
        <v>1449</v>
      </c>
      <c r="D237" s="81">
        <v>122</v>
      </c>
      <c r="E237" s="71">
        <v>145</v>
      </c>
      <c r="F237" s="70">
        <f t="shared" ca="1" si="7"/>
        <v>17690</v>
      </c>
      <c r="G237" s="45"/>
      <c r="H237" s="45"/>
      <c r="I237" s="45"/>
      <c r="J237" s="45"/>
    </row>
    <row r="238" spans="1:10" ht="13.5" customHeight="1" x14ac:dyDescent="0.2">
      <c r="A238" s="85">
        <v>10191509</v>
      </c>
      <c r="B238" s="69" t="str">
        <f t="shared" ca="1" si="6"/>
        <v>Insecticidas</v>
      </c>
      <c r="C238" s="81" t="s">
        <v>1449</v>
      </c>
      <c r="D238" s="81">
        <v>276</v>
      </c>
      <c r="E238" s="71">
        <v>160</v>
      </c>
      <c r="F238" s="70">
        <f t="shared" ca="1" si="7"/>
        <v>44160</v>
      </c>
      <c r="G238" s="45"/>
      <c r="H238" s="45"/>
      <c r="I238" s="45"/>
      <c r="J238" s="45"/>
    </row>
    <row r="239" spans="1:10" ht="13.5" customHeight="1" x14ac:dyDescent="0.2">
      <c r="A239" s="85">
        <v>53131624</v>
      </c>
      <c r="B239" s="69" t="str">
        <f t="shared" ca="1" si="6"/>
        <v>Paños limpiadores desechables</v>
      </c>
      <c r="C239" s="81" t="s">
        <v>8628</v>
      </c>
      <c r="D239" s="81">
        <v>60</v>
      </c>
      <c r="E239" s="71">
        <v>62</v>
      </c>
      <c r="F239" s="70">
        <f t="shared" ca="1" si="7"/>
        <v>3720</v>
      </c>
      <c r="G239" s="45"/>
      <c r="H239" s="45"/>
      <c r="I239" s="45"/>
      <c r="J239" s="45"/>
    </row>
    <row r="240" spans="1:10" ht="13.5" customHeight="1" x14ac:dyDescent="0.2">
      <c r="A240" s="85">
        <v>24122002</v>
      </c>
      <c r="B240" s="69" t="str">
        <f t="shared" ca="1" si="6"/>
        <v>Botellas de plástico</v>
      </c>
      <c r="C240" s="81" t="s">
        <v>1449</v>
      </c>
      <c r="D240" s="81">
        <v>13</v>
      </c>
      <c r="E240" s="71">
        <v>15</v>
      </c>
      <c r="F240" s="70">
        <f t="shared" ca="1" si="7"/>
        <v>195</v>
      </c>
      <c r="G240" s="45"/>
      <c r="H240" s="45"/>
      <c r="I240" s="45"/>
      <c r="J240" s="45"/>
    </row>
    <row r="241" spans="1:10" ht="13.5" customHeight="1" x14ac:dyDescent="0.2">
      <c r="A241" s="85">
        <v>24101510</v>
      </c>
      <c r="B241" s="69" t="str">
        <f t="shared" ca="1" si="6"/>
        <v>Contenedor de basura plástico</v>
      </c>
      <c r="C241" s="81" t="s">
        <v>1449</v>
      </c>
      <c r="D241" s="81">
        <v>62</v>
      </c>
      <c r="E241" s="71">
        <v>300</v>
      </c>
      <c r="F241" s="70">
        <f t="shared" ca="1" si="7"/>
        <v>18600</v>
      </c>
      <c r="G241" s="45"/>
      <c r="H241" s="45"/>
      <c r="I241" s="45"/>
      <c r="J241" s="45"/>
    </row>
    <row r="242" spans="1:10" ht="13.5" customHeight="1" x14ac:dyDescent="0.2">
      <c r="A242" s="85">
        <v>24101510</v>
      </c>
      <c r="B242" s="69" t="str">
        <f t="shared" ca="1" si="6"/>
        <v>Contenedor de basura plástico</v>
      </c>
      <c r="C242" s="81" t="s">
        <v>1449</v>
      </c>
      <c r="D242" s="81">
        <v>86</v>
      </c>
      <c r="E242" s="71">
        <v>350</v>
      </c>
      <c r="F242" s="70">
        <f t="shared" ca="1" si="7"/>
        <v>30100</v>
      </c>
      <c r="G242" s="45"/>
      <c r="H242" s="45"/>
      <c r="I242" s="45"/>
      <c r="J242" s="45"/>
    </row>
    <row r="243" spans="1:10" ht="13.5" customHeight="1" x14ac:dyDescent="0.2">
      <c r="A243" s="85">
        <v>41121813</v>
      </c>
      <c r="B243" s="69" t="str">
        <f t="shared" ca="1" si="6"/>
        <v>Cubetas</v>
      </c>
      <c r="C243" s="81" t="s">
        <v>1449</v>
      </c>
      <c r="D243" s="81">
        <v>10</v>
      </c>
      <c r="E243" s="71">
        <v>110</v>
      </c>
      <c r="F243" s="70">
        <f t="shared" ca="1" si="7"/>
        <v>1100</v>
      </c>
      <c r="G243" s="45"/>
      <c r="H243" s="45"/>
      <c r="I243" s="45"/>
      <c r="J243" s="45"/>
    </row>
    <row r="244" spans="1:10" ht="13.5" customHeight="1" x14ac:dyDescent="0.2">
      <c r="A244" s="85">
        <v>24101510</v>
      </c>
      <c r="B244" s="69" t="str">
        <f t="shared" ca="1" si="6"/>
        <v>Contenedor de basura plástico</v>
      </c>
      <c r="C244" s="81" t="s">
        <v>1449</v>
      </c>
      <c r="D244" s="81">
        <v>18</v>
      </c>
      <c r="E244" s="71">
        <v>7000</v>
      </c>
      <c r="F244" s="70">
        <f t="shared" ca="1" si="7"/>
        <v>126000</v>
      </c>
      <c r="G244" s="45"/>
      <c r="H244" s="45"/>
      <c r="I244" s="45"/>
      <c r="J244" s="45"/>
    </row>
    <row r="245" spans="1:10" ht="13.5" customHeight="1" x14ac:dyDescent="0.2">
      <c r="A245" s="85">
        <v>24121807</v>
      </c>
      <c r="B245" s="69" t="str">
        <f t="shared" ca="1" si="6"/>
        <v>Recipientes de plástico</v>
      </c>
      <c r="C245" s="81" t="s">
        <v>1449</v>
      </c>
      <c r="D245" s="81">
        <v>2</v>
      </c>
      <c r="E245" s="71">
        <v>120</v>
      </c>
      <c r="F245" s="70">
        <f t="shared" ca="1" si="7"/>
        <v>240</v>
      </c>
      <c r="G245" s="45"/>
      <c r="H245" s="45"/>
      <c r="I245" s="45"/>
      <c r="J245" s="45"/>
    </row>
    <row r="246" spans="1:10" ht="13.5" customHeight="1" x14ac:dyDescent="0.2">
      <c r="A246" s="85">
        <v>24121807</v>
      </c>
      <c r="B246" s="69" t="str">
        <f t="shared" ca="1" si="6"/>
        <v>Recipientes de plástico</v>
      </c>
      <c r="C246" s="81" t="s">
        <v>1449</v>
      </c>
      <c r="D246" s="81">
        <v>25</v>
      </c>
      <c r="E246" s="71">
        <v>200</v>
      </c>
      <c r="F246" s="70">
        <f t="shared" ca="1" si="7"/>
        <v>5000</v>
      </c>
      <c r="G246" s="45"/>
      <c r="H246" s="45"/>
      <c r="I246" s="45"/>
      <c r="J246" s="45"/>
    </row>
    <row r="247" spans="1:10" ht="13.5" customHeight="1" x14ac:dyDescent="0.2">
      <c r="A247" s="85">
        <v>47131604</v>
      </c>
      <c r="B247" s="69" t="str">
        <f t="shared" ref="B247:B278" ca="1" si="8">IFERROR(INDEX(UNSPSCDes,MATCH(INDIRECT(ADDRESS(ROW(),COLUMN()-1,4)),UNSPSCCode,0)),"")</f>
        <v>Escobas</v>
      </c>
      <c r="C247" s="81" t="s">
        <v>1449</v>
      </c>
      <c r="D247" s="81">
        <v>288</v>
      </c>
      <c r="E247" s="71">
        <v>98</v>
      </c>
      <c r="F247" s="70">
        <f t="shared" ref="F247:F278" ca="1" si="9">INDIRECT(ADDRESS(ROW(),COLUMN()-2,4))*INDIRECT(ADDRESS(ROW(),COLUMN()-1,4))</f>
        <v>28224</v>
      </c>
      <c r="G247" s="45"/>
      <c r="H247" s="45"/>
      <c r="I247" s="45"/>
      <c r="J247" s="45"/>
    </row>
    <row r="248" spans="1:10" ht="13.5" customHeight="1" x14ac:dyDescent="0.2">
      <c r="A248" s="85">
        <v>47131604</v>
      </c>
      <c r="B248" s="69" t="str">
        <f t="shared" ca="1" si="8"/>
        <v>Escobas</v>
      </c>
      <c r="C248" s="81" t="s">
        <v>1449</v>
      </c>
      <c r="D248" s="81">
        <v>54</v>
      </c>
      <c r="E248" s="71">
        <v>125</v>
      </c>
      <c r="F248" s="70">
        <f t="shared" ca="1" si="9"/>
        <v>6750</v>
      </c>
      <c r="G248" s="45"/>
      <c r="H248" s="45"/>
      <c r="I248" s="45"/>
      <c r="J248" s="45"/>
    </row>
    <row r="249" spans="1:10" ht="13.5" customHeight="1" x14ac:dyDescent="0.2">
      <c r="A249" s="85">
        <v>47131609</v>
      </c>
      <c r="B249" s="69" t="str">
        <f t="shared" ca="1" si="8"/>
        <v>Manijas de escobas o traperos</v>
      </c>
      <c r="C249" s="81" t="s">
        <v>1449</v>
      </c>
      <c r="D249" s="81">
        <v>218</v>
      </c>
      <c r="E249" s="71">
        <v>150</v>
      </c>
      <c r="F249" s="70">
        <f t="shared" ca="1" si="9"/>
        <v>32700</v>
      </c>
      <c r="G249" s="45"/>
      <c r="H249" s="45"/>
      <c r="I249" s="45"/>
      <c r="J249" s="45"/>
    </row>
    <row r="250" spans="1:10" ht="13.5" customHeight="1" x14ac:dyDescent="0.2">
      <c r="A250" s="85">
        <v>47121806</v>
      </c>
      <c r="B250" s="69" t="str">
        <f t="shared" ca="1" si="8"/>
        <v>Escurridor de trapero</v>
      </c>
      <c r="C250" s="81" t="s">
        <v>1449</v>
      </c>
      <c r="D250" s="81">
        <v>48</v>
      </c>
      <c r="E250" s="71">
        <v>350</v>
      </c>
      <c r="F250" s="70">
        <f t="shared" ca="1" si="9"/>
        <v>16800</v>
      </c>
      <c r="G250" s="45"/>
      <c r="H250" s="45"/>
      <c r="I250" s="45"/>
      <c r="J250" s="45"/>
    </row>
    <row r="251" spans="1:10" ht="13.5" customHeight="1" x14ac:dyDescent="0.2">
      <c r="A251" s="85">
        <v>27112003</v>
      </c>
      <c r="B251" s="69" t="str">
        <f t="shared" ca="1" si="8"/>
        <v>Rastrillos</v>
      </c>
      <c r="C251" s="81" t="s">
        <v>1449</v>
      </c>
      <c r="D251" s="81">
        <v>18</v>
      </c>
      <c r="E251" s="71">
        <v>600</v>
      </c>
      <c r="F251" s="70">
        <f t="shared" ca="1" si="9"/>
        <v>10800</v>
      </c>
      <c r="G251" s="45"/>
      <c r="H251" s="45"/>
      <c r="I251" s="45"/>
      <c r="J251" s="45"/>
    </row>
    <row r="252" spans="1:10" ht="13.5" customHeight="1" x14ac:dyDescent="0.2">
      <c r="A252" s="85">
        <v>47131608</v>
      </c>
      <c r="B252" s="69" t="str">
        <f t="shared" ca="1" si="8"/>
        <v>Cepillos de baño</v>
      </c>
      <c r="C252" s="81" t="s">
        <v>1449</v>
      </c>
      <c r="D252" s="81">
        <v>186</v>
      </c>
      <c r="E252" s="71">
        <v>78</v>
      </c>
      <c r="F252" s="70">
        <f t="shared" ca="1" si="9"/>
        <v>14508</v>
      </c>
      <c r="G252" s="45"/>
      <c r="H252" s="45"/>
      <c r="I252" s="45"/>
      <c r="J252" s="45"/>
    </row>
    <row r="253" spans="1:10" ht="13.5" customHeight="1" x14ac:dyDescent="0.2">
      <c r="A253" s="85">
        <v>47131605</v>
      </c>
      <c r="B253" s="69" t="str">
        <f t="shared" ca="1" si="8"/>
        <v>Cepillos de limpieza</v>
      </c>
      <c r="C253" s="81" t="s">
        <v>1449</v>
      </c>
      <c r="D253" s="81">
        <v>43</v>
      </c>
      <c r="E253" s="71">
        <v>54</v>
      </c>
      <c r="F253" s="70">
        <f t="shared" ca="1" si="9"/>
        <v>2322</v>
      </c>
      <c r="G253" s="45"/>
      <c r="H253" s="45"/>
      <c r="I253" s="45"/>
      <c r="J253" s="45"/>
    </row>
    <row r="254" spans="1:10" ht="13.5" customHeight="1" x14ac:dyDescent="0.2">
      <c r="A254" s="85">
        <v>47131611</v>
      </c>
      <c r="B254" s="69" t="str">
        <f t="shared" ca="1" si="8"/>
        <v>Recogedor de basura</v>
      </c>
      <c r="C254" s="81" t="s">
        <v>1449</v>
      </c>
      <c r="D254" s="81">
        <v>67</v>
      </c>
      <c r="E254" s="71">
        <v>100</v>
      </c>
      <c r="F254" s="70">
        <f t="shared" ca="1" si="9"/>
        <v>6700</v>
      </c>
      <c r="G254" s="45"/>
      <c r="H254" s="45"/>
      <c r="I254" s="45"/>
      <c r="J254" s="45"/>
    </row>
    <row r="255" spans="1:10" ht="13.5" customHeight="1" x14ac:dyDescent="0.2">
      <c r="A255" s="85">
        <v>47131501</v>
      </c>
      <c r="B255" s="69" t="str">
        <f t="shared" ca="1" si="8"/>
        <v>Trapos</v>
      </c>
      <c r="C255" s="81" t="s">
        <v>1449</v>
      </c>
      <c r="D255" s="81">
        <v>785</v>
      </c>
      <c r="E255" s="71">
        <v>40</v>
      </c>
      <c r="F255" s="70">
        <f t="shared" ca="1" si="9"/>
        <v>31400</v>
      </c>
      <c r="G255" s="45"/>
      <c r="H255" s="45"/>
      <c r="I255" s="45"/>
      <c r="J255" s="45"/>
    </row>
    <row r="256" spans="1:10" ht="13.5" customHeight="1" x14ac:dyDescent="0.2">
      <c r="A256" s="85">
        <v>47131603</v>
      </c>
      <c r="B256" s="69" t="str">
        <f t="shared" ca="1" si="8"/>
        <v>Esponjas</v>
      </c>
      <c r="C256" s="81" t="s">
        <v>1449</v>
      </c>
      <c r="D256" s="81">
        <v>272</v>
      </c>
      <c r="E256" s="71">
        <v>37</v>
      </c>
      <c r="F256" s="70">
        <f t="shared" ca="1" si="9"/>
        <v>10064</v>
      </c>
      <c r="G256" s="45"/>
      <c r="H256" s="45"/>
      <c r="I256" s="45"/>
      <c r="J256" s="45"/>
    </row>
    <row r="257" spans="1:10" ht="13.5" customHeight="1" x14ac:dyDescent="0.2">
      <c r="A257" s="85">
        <v>31211910</v>
      </c>
      <c r="B257" s="69" t="str">
        <f t="shared" ca="1" si="8"/>
        <v>Guantes para pintar</v>
      </c>
      <c r="C257" s="81" t="s">
        <v>1449</v>
      </c>
      <c r="D257" s="81">
        <v>12</v>
      </c>
      <c r="E257" s="71">
        <v>78</v>
      </c>
      <c r="F257" s="70">
        <f t="shared" ca="1" si="9"/>
        <v>936</v>
      </c>
      <c r="G257" s="45"/>
      <c r="H257" s="45"/>
      <c r="I257" s="45"/>
      <c r="J257" s="45"/>
    </row>
    <row r="258" spans="1:10" ht="13.5" customHeight="1" x14ac:dyDescent="0.2">
      <c r="A258" s="85">
        <v>31211910</v>
      </c>
      <c r="B258" s="69" t="str">
        <f t="shared" ca="1" si="8"/>
        <v>Guantes para pintar</v>
      </c>
      <c r="C258" s="81" t="s">
        <v>16989</v>
      </c>
      <c r="D258" s="81">
        <v>50</v>
      </c>
      <c r="E258" s="71">
        <v>280</v>
      </c>
      <c r="F258" s="70">
        <f t="shared" ca="1" si="9"/>
        <v>14000</v>
      </c>
      <c r="G258" s="45"/>
      <c r="H258" s="45"/>
      <c r="I258" s="45"/>
      <c r="J258" s="45"/>
    </row>
    <row r="259" spans="1:10" ht="13.5" customHeight="1" x14ac:dyDescent="0.2">
      <c r="A259" s="85">
        <v>31211910</v>
      </c>
      <c r="B259" s="69" t="str">
        <f t="shared" ca="1" si="8"/>
        <v>Guantes para pintar</v>
      </c>
      <c r="C259" s="81" t="s">
        <v>1449</v>
      </c>
      <c r="D259" s="81">
        <v>60</v>
      </c>
      <c r="E259" s="71">
        <v>125</v>
      </c>
      <c r="F259" s="70">
        <f t="shared" ca="1" si="9"/>
        <v>7500</v>
      </c>
      <c r="G259" s="45"/>
      <c r="H259" s="45"/>
      <c r="I259" s="45"/>
      <c r="J259" s="45"/>
    </row>
    <row r="260" spans="1:10" ht="13.5" customHeight="1" x14ac:dyDescent="0.2">
      <c r="A260" s="85">
        <v>31211910</v>
      </c>
      <c r="B260" s="69" t="str">
        <f t="shared" ca="1" si="8"/>
        <v>Guantes para pintar</v>
      </c>
      <c r="C260" s="81" t="s">
        <v>1449</v>
      </c>
      <c r="D260" s="81">
        <v>100</v>
      </c>
      <c r="E260" s="71">
        <v>250</v>
      </c>
      <c r="F260" s="70">
        <f t="shared" ca="1" si="9"/>
        <v>25000</v>
      </c>
      <c r="G260" s="45"/>
      <c r="H260" s="45"/>
      <c r="I260" s="45"/>
      <c r="J260" s="45"/>
    </row>
    <row r="261" spans="1:10" ht="13.5" customHeight="1" x14ac:dyDescent="0.2">
      <c r="A261" s="85">
        <v>31211910</v>
      </c>
      <c r="B261" s="69" t="str">
        <f t="shared" ca="1" si="8"/>
        <v>Guantes para pintar</v>
      </c>
      <c r="C261" s="81" t="s">
        <v>1449</v>
      </c>
      <c r="D261" s="81">
        <v>80</v>
      </c>
      <c r="E261" s="71">
        <v>350</v>
      </c>
      <c r="F261" s="70">
        <f t="shared" ca="1" si="9"/>
        <v>28000</v>
      </c>
      <c r="G261" s="45"/>
      <c r="H261" s="45"/>
      <c r="I261" s="45"/>
      <c r="J261" s="45"/>
    </row>
    <row r="262" spans="1:10" ht="13.5" customHeight="1" x14ac:dyDescent="0.2">
      <c r="A262" s="85">
        <v>39121719</v>
      </c>
      <c r="B262" s="69" t="str">
        <f t="shared" ca="1" si="8"/>
        <v>Protectores</v>
      </c>
      <c r="C262" s="81" t="s">
        <v>1449</v>
      </c>
      <c r="D262" s="81">
        <v>240</v>
      </c>
      <c r="E262" s="71">
        <v>3</v>
      </c>
      <c r="F262" s="70">
        <f t="shared" ca="1" si="9"/>
        <v>720</v>
      </c>
      <c r="G262" s="45"/>
      <c r="H262" s="45"/>
      <c r="I262" s="45"/>
      <c r="J262" s="45"/>
    </row>
    <row r="263" spans="1:10" ht="13.5" customHeight="1" x14ac:dyDescent="0.2">
      <c r="A263" s="85">
        <v>47121701</v>
      </c>
      <c r="B263" s="69" t="str">
        <f t="shared" ca="1" si="8"/>
        <v>Bolsas de basura</v>
      </c>
      <c r="C263" s="81" t="s">
        <v>1449</v>
      </c>
      <c r="D263" s="81">
        <v>102</v>
      </c>
      <c r="E263" s="71">
        <v>880</v>
      </c>
      <c r="F263" s="70">
        <f t="shared" ca="1" si="9"/>
        <v>89760</v>
      </c>
      <c r="G263" s="45"/>
      <c r="H263" s="45"/>
      <c r="I263" s="45"/>
      <c r="J263" s="45"/>
    </row>
    <row r="264" spans="1:10" ht="13.5" customHeight="1" x14ac:dyDescent="0.2">
      <c r="A264" s="85">
        <v>47121701</v>
      </c>
      <c r="B264" s="69" t="str">
        <f t="shared" ca="1" si="8"/>
        <v>Bolsas de basura</v>
      </c>
      <c r="C264" s="81" t="s">
        <v>1449</v>
      </c>
      <c r="D264" s="81">
        <v>36</v>
      </c>
      <c r="E264" s="71">
        <v>600</v>
      </c>
      <c r="F264" s="70">
        <f t="shared" ca="1" si="9"/>
        <v>21600</v>
      </c>
      <c r="G264" s="45"/>
      <c r="H264" s="45"/>
      <c r="I264" s="45"/>
      <c r="J264" s="45"/>
    </row>
    <row r="265" spans="1:10" ht="13.5" customHeight="1" x14ac:dyDescent="0.2">
      <c r="A265" s="85">
        <v>47121701</v>
      </c>
      <c r="B265" s="69" t="str">
        <f t="shared" ca="1" si="8"/>
        <v>Bolsas de basura</v>
      </c>
      <c r="C265" s="81" t="s">
        <v>1449</v>
      </c>
      <c r="D265" s="81">
        <v>64</v>
      </c>
      <c r="E265" s="71">
        <v>508</v>
      </c>
      <c r="F265" s="70">
        <f t="shared" ca="1" si="9"/>
        <v>32512</v>
      </c>
      <c r="G265" s="45"/>
      <c r="H265" s="45"/>
      <c r="I265" s="45"/>
      <c r="J265" s="45"/>
    </row>
    <row r="266" spans="1:10" ht="13.5" customHeight="1" x14ac:dyDescent="0.2">
      <c r="A266" s="85">
        <v>47121701</v>
      </c>
      <c r="B266" s="69" t="str">
        <f t="shared" ca="1" si="8"/>
        <v>Bolsas de basura</v>
      </c>
      <c r="C266" s="81" t="s">
        <v>1449</v>
      </c>
      <c r="D266" s="81">
        <v>70</v>
      </c>
      <c r="E266" s="71">
        <v>360</v>
      </c>
      <c r="F266" s="70">
        <f t="shared" ca="1" si="9"/>
        <v>25200</v>
      </c>
      <c r="G266" s="45"/>
      <c r="H266" s="45"/>
      <c r="I266" s="45"/>
      <c r="J266" s="45"/>
    </row>
    <row r="267" spans="1:10" ht="13.5" customHeight="1" x14ac:dyDescent="0.2">
      <c r="A267" s="85">
        <v>53131624</v>
      </c>
      <c r="B267" s="69" t="str">
        <f t="shared" ca="1" si="8"/>
        <v>Paños limpiadores desechables</v>
      </c>
      <c r="C267" s="81" t="s">
        <v>8628</v>
      </c>
      <c r="D267" s="81">
        <v>132</v>
      </c>
      <c r="E267" s="71">
        <v>98</v>
      </c>
      <c r="F267" s="70">
        <f t="shared" ca="1" si="9"/>
        <v>12936</v>
      </c>
      <c r="G267" s="45"/>
      <c r="H267" s="45"/>
      <c r="I267" s="45"/>
      <c r="J267" s="45"/>
    </row>
    <row r="268" spans="1:10" ht="13.5" customHeight="1" x14ac:dyDescent="0.2">
      <c r="A268" s="85">
        <v>47131502</v>
      </c>
      <c r="B268" s="69" t="str">
        <f t="shared" ca="1" si="8"/>
        <v>Pañitos o toallas para limpiar</v>
      </c>
      <c r="C268" s="81" t="s">
        <v>1449</v>
      </c>
      <c r="D268" s="81">
        <v>78</v>
      </c>
      <c r="E268" s="71">
        <v>36</v>
      </c>
      <c r="F268" s="70">
        <f t="shared" ca="1" si="9"/>
        <v>2808</v>
      </c>
      <c r="G268" s="45"/>
      <c r="H268" s="45"/>
      <c r="I268" s="45"/>
      <c r="J268" s="45"/>
    </row>
    <row r="269" spans="1:10" ht="13.5" customHeight="1" x14ac:dyDescent="0.2">
      <c r="A269" s="85">
        <v>52151502</v>
      </c>
      <c r="B269" s="69" t="str">
        <f t="shared" ca="1" si="8"/>
        <v>Platos desechables para uso doméstico</v>
      </c>
      <c r="C269" s="81" t="s">
        <v>4735</v>
      </c>
      <c r="D269" s="81">
        <v>217</v>
      </c>
      <c r="E269" s="71">
        <v>50</v>
      </c>
      <c r="F269" s="70">
        <f t="shared" ca="1" si="9"/>
        <v>10850</v>
      </c>
      <c r="G269" s="45"/>
      <c r="H269" s="45"/>
      <c r="I269" s="45"/>
      <c r="J269" s="45"/>
    </row>
    <row r="270" spans="1:10" ht="13.5" customHeight="1" x14ac:dyDescent="0.2">
      <c r="A270" s="85">
        <v>52151502</v>
      </c>
      <c r="B270" s="69" t="str">
        <f t="shared" ca="1" si="8"/>
        <v>Platos desechables para uso doméstico</v>
      </c>
      <c r="C270" s="81" t="s">
        <v>4735</v>
      </c>
      <c r="D270" s="81">
        <v>72</v>
      </c>
      <c r="E270" s="71">
        <v>46</v>
      </c>
      <c r="F270" s="70">
        <f t="shared" ca="1" si="9"/>
        <v>3312</v>
      </c>
      <c r="G270" s="45"/>
      <c r="H270" s="45"/>
      <c r="I270" s="45"/>
      <c r="J270" s="45"/>
    </row>
    <row r="271" spans="1:10" ht="13.5" customHeight="1" x14ac:dyDescent="0.2">
      <c r="A271" s="85">
        <v>52151502</v>
      </c>
      <c r="B271" s="69" t="str">
        <f t="shared" ca="1" si="8"/>
        <v>Platos desechables para uso doméstico</v>
      </c>
      <c r="C271" s="81" t="s">
        <v>4735</v>
      </c>
      <c r="D271" s="81">
        <v>168</v>
      </c>
      <c r="E271" s="71">
        <v>45</v>
      </c>
      <c r="F271" s="70">
        <f t="shared" ca="1" si="9"/>
        <v>7560</v>
      </c>
      <c r="G271" s="45"/>
      <c r="H271" s="45"/>
      <c r="I271" s="45"/>
      <c r="J271" s="45"/>
    </row>
    <row r="272" spans="1:10" ht="13.5" customHeight="1" x14ac:dyDescent="0.2">
      <c r="A272" s="85">
        <v>52151502</v>
      </c>
      <c r="B272" s="69" t="str">
        <f t="shared" ca="1" si="8"/>
        <v>Platos desechables para uso doméstico</v>
      </c>
      <c r="C272" s="81" t="s">
        <v>4735</v>
      </c>
      <c r="D272" s="81">
        <v>100</v>
      </c>
      <c r="E272" s="71">
        <v>45</v>
      </c>
      <c r="F272" s="70">
        <f t="shared" ca="1" si="9"/>
        <v>4500</v>
      </c>
      <c r="G272" s="45"/>
      <c r="H272" s="45"/>
      <c r="I272" s="45"/>
      <c r="J272" s="45"/>
    </row>
    <row r="273" spans="1:10" ht="13.5" customHeight="1" x14ac:dyDescent="0.2">
      <c r="A273" s="85">
        <v>52151504</v>
      </c>
      <c r="B273" s="69" t="str">
        <f t="shared" ca="1" si="8"/>
        <v>Tazas o vasos o tapas desechables para uso doméstico</v>
      </c>
      <c r="C273" s="81" t="s">
        <v>4735</v>
      </c>
      <c r="D273" s="81">
        <v>204</v>
      </c>
      <c r="E273" s="71">
        <v>57</v>
      </c>
      <c r="F273" s="70">
        <f t="shared" ca="1" si="9"/>
        <v>11628</v>
      </c>
      <c r="G273" s="45"/>
      <c r="H273" s="45"/>
      <c r="I273" s="45"/>
      <c r="J273" s="45"/>
    </row>
    <row r="274" spans="1:10" ht="13.5" customHeight="1" x14ac:dyDescent="0.2">
      <c r="A274" s="85">
        <v>52151504</v>
      </c>
      <c r="B274" s="69" t="str">
        <f t="shared" ca="1" si="8"/>
        <v>Tazas o vasos o tapas desechables para uso doméstico</v>
      </c>
      <c r="C274" s="81" t="s">
        <v>4735</v>
      </c>
      <c r="D274" s="81">
        <v>462</v>
      </c>
      <c r="E274" s="71">
        <v>35</v>
      </c>
      <c r="F274" s="70">
        <f t="shared" ca="1" si="9"/>
        <v>16170</v>
      </c>
      <c r="G274" s="45"/>
      <c r="H274" s="45"/>
      <c r="I274" s="45"/>
      <c r="J274" s="45"/>
    </row>
    <row r="275" spans="1:10" ht="13.5" customHeight="1" x14ac:dyDescent="0.2">
      <c r="A275" s="85">
        <v>52151504</v>
      </c>
      <c r="B275" s="69" t="str">
        <f t="shared" ca="1" si="8"/>
        <v>Tazas o vasos o tapas desechables para uso doméstico</v>
      </c>
      <c r="C275" s="81" t="s">
        <v>4735</v>
      </c>
      <c r="D275" s="81">
        <v>606</v>
      </c>
      <c r="E275" s="71">
        <v>75</v>
      </c>
      <c r="F275" s="70">
        <f t="shared" ca="1" si="9"/>
        <v>45450</v>
      </c>
      <c r="G275" s="45"/>
      <c r="H275" s="45"/>
      <c r="I275" s="45"/>
      <c r="J275" s="45"/>
    </row>
    <row r="276" spans="1:10" ht="13.5" customHeight="1" x14ac:dyDescent="0.2">
      <c r="A276" s="85">
        <v>52151504</v>
      </c>
      <c r="B276" s="69" t="str">
        <f t="shared" ca="1" si="8"/>
        <v>Tazas o vasos o tapas desechables para uso doméstico</v>
      </c>
      <c r="C276" s="81" t="s">
        <v>4735</v>
      </c>
      <c r="D276" s="81">
        <v>18</v>
      </c>
      <c r="E276" s="71">
        <v>80</v>
      </c>
      <c r="F276" s="70">
        <f t="shared" ca="1" si="9"/>
        <v>1440</v>
      </c>
      <c r="G276" s="45"/>
      <c r="H276" s="45"/>
      <c r="I276" s="45"/>
      <c r="J276" s="45"/>
    </row>
    <row r="277" spans="1:10" ht="13.5" customHeight="1" x14ac:dyDescent="0.2">
      <c r="A277" s="85">
        <v>52151503</v>
      </c>
      <c r="B277" s="69" t="str">
        <f t="shared" ca="1" si="8"/>
        <v>Cubiertos desechables para uso doméstico</v>
      </c>
      <c r="C277" s="81" t="s">
        <v>4735</v>
      </c>
      <c r="D277" s="81">
        <v>50</v>
      </c>
      <c r="E277" s="71">
        <v>30</v>
      </c>
      <c r="F277" s="70">
        <f t="shared" ca="1" si="9"/>
        <v>1500</v>
      </c>
      <c r="G277" s="45"/>
      <c r="H277" s="45"/>
      <c r="I277" s="45"/>
      <c r="J277" s="45"/>
    </row>
    <row r="278" spans="1:10" ht="13.5" customHeight="1" x14ac:dyDescent="0.2">
      <c r="A278" s="85">
        <v>52151704</v>
      </c>
      <c r="B278" s="69" t="str">
        <f t="shared" ca="1" si="8"/>
        <v>Cucharas para uso doméstico</v>
      </c>
      <c r="C278" s="81" t="s">
        <v>4735</v>
      </c>
      <c r="D278" s="81">
        <v>100</v>
      </c>
      <c r="E278" s="71">
        <v>30</v>
      </c>
      <c r="F278" s="70">
        <f t="shared" ca="1" si="9"/>
        <v>3000</v>
      </c>
      <c r="G278" s="45"/>
      <c r="H278" s="45"/>
      <c r="I278" s="45"/>
      <c r="J278" s="45"/>
    </row>
    <row r="279" spans="1:10" ht="13.5" customHeight="1" x14ac:dyDescent="0.2">
      <c r="A279" s="85">
        <v>14111704</v>
      </c>
      <c r="B279" s="69" t="str">
        <f t="shared" ref="B279:B286" ca="1" si="10">IFERROR(INDEX(UNSPSCDes,MATCH(INDIRECT(ADDRESS(ROW(),COLUMN()-1,4)),UNSPSCCode,0)),"")</f>
        <v>Papel higiénico</v>
      </c>
      <c r="C279" s="81" t="s">
        <v>1449</v>
      </c>
      <c r="D279" s="81">
        <v>578</v>
      </c>
      <c r="E279" s="71">
        <v>700</v>
      </c>
      <c r="F279" s="70">
        <f t="shared" ref="F279:F286" ca="1" si="11">INDIRECT(ADDRESS(ROW(),COLUMN()-2,4))*INDIRECT(ADDRESS(ROW(),COLUMN()-1,4))</f>
        <v>404600</v>
      </c>
      <c r="G279" s="45"/>
      <c r="H279" s="45"/>
      <c r="I279" s="45"/>
      <c r="J279" s="45"/>
    </row>
    <row r="280" spans="1:10" ht="13.5" customHeight="1" x14ac:dyDescent="0.2">
      <c r="A280" s="85">
        <v>14111704</v>
      </c>
      <c r="B280" s="69" t="str">
        <f t="shared" ca="1" si="10"/>
        <v>Papel higiénico</v>
      </c>
      <c r="C280" s="81" t="s">
        <v>1449</v>
      </c>
      <c r="D280" s="81">
        <v>122</v>
      </c>
      <c r="E280" s="71">
        <v>560</v>
      </c>
      <c r="F280" s="70">
        <f t="shared" ca="1" si="11"/>
        <v>68320</v>
      </c>
      <c r="G280" s="45"/>
      <c r="H280" s="45"/>
      <c r="I280" s="45"/>
      <c r="J280" s="45"/>
    </row>
    <row r="281" spans="1:10" ht="13.5" customHeight="1" x14ac:dyDescent="0.2">
      <c r="A281" s="85">
        <v>14111703</v>
      </c>
      <c r="B281" s="69" t="str">
        <f t="shared" ca="1" si="10"/>
        <v>Toallas de papel</v>
      </c>
      <c r="C281" s="81" t="s">
        <v>1449</v>
      </c>
      <c r="D281" s="81">
        <v>200</v>
      </c>
      <c r="E281" s="71">
        <v>730</v>
      </c>
      <c r="F281" s="70">
        <f t="shared" ca="1" si="11"/>
        <v>146000</v>
      </c>
      <c r="G281" s="45"/>
      <c r="H281" s="45"/>
      <c r="I281" s="45"/>
      <c r="J281" s="45"/>
    </row>
    <row r="282" spans="1:10" ht="13.5" customHeight="1" x14ac:dyDescent="0.2">
      <c r="A282" s="85">
        <v>14111705</v>
      </c>
      <c r="B282" s="69" t="str">
        <f t="shared" ca="1" si="10"/>
        <v>Servilletas de papel</v>
      </c>
      <c r="C282" s="81" t="s">
        <v>1449</v>
      </c>
      <c r="D282" s="81">
        <v>83</v>
      </c>
      <c r="E282" s="71">
        <v>600</v>
      </c>
      <c r="F282" s="70">
        <f t="shared" ca="1" si="11"/>
        <v>49800</v>
      </c>
      <c r="G282" s="45"/>
      <c r="H282" s="45"/>
      <c r="I282" s="45"/>
      <c r="J282" s="45"/>
    </row>
    <row r="283" spans="1:10" ht="13.5" customHeight="1" x14ac:dyDescent="0.2">
      <c r="A283" s="85">
        <v>14111705</v>
      </c>
      <c r="B283" s="69" t="str">
        <f t="shared" ca="1" si="10"/>
        <v>Servilletas de papel</v>
      </c>
      <c r="C283" s="81" t="s">
        <v>4735</v>
      </c>
      <c r="D283" s="81">
        <v>526</v>
      </c>
      <c r="E283" s="71">
        <v>73</v>
      </c>
      <c r="F283" s="70">
        <f t="shared" ca="1" si="11"/>
        <v>38398</v>
      </c>
      <c r="G283" s="45"/>
      <c r="H283" s="45"/>
      <c r="I283" s="45"/>
      <c r="J283" s="45"/>
    </row>
    <row r="284" spans="1:10" ht="13.5" customHeight="1" x14ac:dyDescent="0.2">
      <c r="A284" s="85">
        <v>14111705</v>
      </c>
      <c r="B284" s="69" t="str">
        <f t="shared" ca="1" si="10"/>
        <v>Servilletas de papel</v>
      </c>
      <c r="C284" s="81" t="s">
        <v>1449</v>
      </c>
      <c r="D284" s="81">
        <v>810</v>
      </c>
      <c r="E284" s="71">
        <v>1100</v>
      </c>
      <c r="F284" s="70">
        <f t="shared" ca="1" si="11"/>
        <v>891000</v>
      </c>
      <c r="G284" s="45"/>
      <c r="H284" s="45"/>
      <c r="I284" s="45"/>
      <c r="J284" s="45"/>
    </row>
    <row r="285" spans="1:10" ht="13.5" customHeight="1" x14ac:dyDescent="0.2">
      <c r="A285" s="85">
        <v>14111701</v>
      </c>
      <c r="B285" s="69" t="str">
        <f t="shared" ca="1" si="10"/>
        <v>Pañuelos faciales</v>
      </c>
      <c r="C285" s="81" t="s">
        <v>4735</v>
      </c>
      <c r="D285" s="81">
        <v>78</v>
      </c>
      <c r="E285" s="71">
        <v>170</v>
      </c>
      <c r="F285" s="70">
        <f t="shared" ca="1" si="11"/>
        <v>13260</v>
      </c>
      <c r="G285" s="45"/>
      <c r="H285" s="45"/>
      <c r="I285" s="45"/>
      <c r="J285" s="45"/>
    </row>
    <row r="286" spans="1:10" ht="13.5" customHeight="1" x14ac:dyDescent="0.2">
      <c r="A286" s="81"/>
      <c r="B286" s="69" t="str">
        <f t="shared" ca="1" si="10"/>
        <v/>
      </c>
      <c r="C286" s="81"/>
      <c r="D286" s="81"/>
      <c r="E286" s="71"/>
      <c r="F286" s="70">
        <f t="shared" ca="1" si="11"/>
        <v>0</v>
      </c>
      <c r="G286" s="45"/>
      <c r="H286" s="45"/>
      <c r="I286" s="45"/>
      <c r="J286" s="45"/>
    </row>
    <row r="287" spans="1:10" ht="14.1" customHeight="1" x14ac:dyDescent="0.2">
      <c r="A287" s="45"/>
      <c r="B287" s="45"/>
      <c r="C287" s="45"/>
      <c r="D287" s="45"/>
      <c r="E287" s="73" t="s">
        <v>12551</v>
      </c>
      <c r="F287" s="74">
        <f ca="1">SUM(Table38[MONTO TOTAL ESTIMADO])</f>
        <v>2839089</v>
      </c>
      <c r="G287" s="45"/>
      <c r="H287" s="45" t="str">
        <f>C208</f>
        <v>Bienes</v>
      </c>
      <c r="I287" s="45" t="str">
        <f>E208</f>
        <v>Sí</v>
      </c>
      <c r="J287" s="45" t="str">
        <f>D208</f>
        <v>Comparacion de precios</v>
      </c>
    </row>
    <row r="288" spans="1:10" ht="14.1" customHeight="1" thickBot="1" x14ac:dyDescent="0.3"/>
    <row r="289" spans="1:10" ht="33.75" customHeight="1" thickBot="1" x14ac:dyDescent="0.25">
      <c r="A289" s="64" t="s">
        <v>16383</v>
      </c>
      <c r="B289" s="64" t="s">
        <v>161</v>
      </c>
      <c r="C289" s="64" t="s">
        <v>11724</v>
      </c>
      <c r="D289" s="64" t="s">
        <v>14378</v>
      </c>
      <c r="E289" s="64" t="s">
        <v>10962</v>
      </c>
      <c r="F289" s="64" t="s">
        <v>11095</v>
      </c>
      <c r="G289" s="45"/>
      <c r="H289" s="45"/>
      <c r="I289" s="45"/>
      <c r="J289" s="45"/>
    </row>
    <row r="290" spans="1:10" ht="13.5" customHeight="1" thickBot="1" x14ac:dyDescent="0.25">
      <c r="A290" s="66" t="s">
        <v>18847</v>
      </c>
      <c r="B290" s="66" t="s">
        <v>18848</v>
      </c>
      <c r="C290" s="66" t="s">
        <v>17799</v>
      </c>
      <c r="D290" s="66" t="s">
        <v>18864</v>
      </c>
      <c r="E290" s="66"/>
      <c r="F290" s="66"/>
      <c r="G290" s="45"/>
      <c r="H290" s="45"/>
      <c r="I290" s="45"/>
      <c r="J290" s="45"/>
    </row>
    <row r="291" spans="1:10" ht="14.1" customHeight="1" thickBot="1" x14ac:dyDescent="0.25">
      <c r="A291" s="122" t="s">
        <v>14828</v>
      </c>
      <c r="B291" s="67" t="s">
        <v>8528</v>
      </c>
      <c r="C291" s="76">
        <v>42919</v>
      </c>
      <c r="D291" s="122" t="s">
        <v>9386</v>
      </c>
      <c r="E291" s="67" t="s">
        <v>13094</v>
      </c>
      <c r="F291" s="66"/>
      <c r="G291" s="45"/>
      <c r="H291" s="45"/>
      <c r="I291" s="45"/>
      <c r="J291" s="45"/>
    </row>
    <row r="292" spans="1:10" ht="14.1" customHeight="1" thickBot="1" x14ac:dyDescent="0.25">
      <c r="A292" s="123"/>
      <c r="B292" s="67" t="s">
        <v>1786</v>
      </c>
      <c r="C292" s="88">
        <f>IF(C291="","",IF(AND(MONTH(C291)&gt;=1,MONTH(C291)&lt;=3),1,IF(AND(MONTH(C291)&gt;=4,MONTH(C291)&lt;=6),2,IF(AND(MONTH(C291)&gt;=7,MONTH(C291)&lt;=9),3,4))))</f>
        <v>3</v>
      </c>
      <c r="D292" s="123"/>
      <c r="E292" s="67" t="s">
        <v>2417</v>
      </c>
      <c r="F292" s="66"/>
      <c r="G292" s="45"/>
      <c r="H292" s="45"/>
      <c r="I292" s="45"/>
      <c r="J292" s="45"/>
    </row>
    <row r="293" spans="1:10" ht="14.1" customHeight="1" thickBot="1" x14ac:dyDescent="0.25">
      <c r="A293" s="123"/>
      <c r="B293" s="67" t="s">
        <v>12943</v>
      </c>
      <c r="C293" s="76">
        <v>42932</v>
      </c>
      <c r="D293" s="123"/>
      <c r="E293" s="67" t="s">
        <v>3073</v>
      </c>
      <c r="F293" s="66"/>
      <c r="G293" s="45"/>
      <c r="H293" s="45"/>
      <c r="I293" s="45"/>
      <c r="J293" s="45"/>
    </row>
    <row r="294" spans="1:10" ht="14.1" customHeight="1" thickBot="1" x14ac:dyDescent="0.25">
      <c r="A294" s="123"/>
      <c r="B294" s="67" t="s">
        <v>1786</v>
      </c>
      <c r="C294" s="88">
        <f>IF(C293="","",IF(AND(MONTH(C293)&gt;=1,MONTH(C293)&lt;=3),1,IF(AND(MONTH(C293)&gt;=4,MONTH(C293)&lt;=6),2,IF(AND(MONTH(C293)&gt;=7,MONTH(C293)&lt;=9),3,4))))</f>
        <v>3</v>
      </c>
      <c r="D294" s="123"/>
      <c r="E294" s="67" t="s">
        <v>13193</v>
      </c>
      <c r="F294" s="66"/>
      <c r="G294" s="45"/>
      <c r="H294" s="45"/>
      <c r="I294" s="45"/>
      <c r="J294" s="45"/>
    </row>
    <row r="295" spans="1:10" ht="14.1" customHeight="1" thickBot="1" x14ac:dyDescent="0.25">
      <c r="A295" s="45"/>
      <c r="B295" s="45"/>
      <c r="C295" s="45"/>
      <c r="D295" s="45"/>
      <c r="E295" s="45"/>
      <c r="F295" s="45"/>
      <c r="G295" s="45"/>
      <c r="H295" s="45"/>
      <c r="I295" s="45"/>
      <c r="J295" s="45"/>
    </row>
    <row r="296" spans="1:10" ht="14.1" customHeight="1" thickBot="1" x14ac:dyDescent="0.25">
      <c r="A296" s="72" t="s">
        <v>15736</v>
      </c>
      <c r="B296" s="72" t="s">
        <v>16147</v>
      </c>
      <c r="C296" s="72" t="s">
        <v>15642</v>
      </c>
      <c r="D296" s="72" t="s">
        <v>15252</v>
      </c>
      <c r="E296" s="72" t="s">
        <v>6932</v>
      </c>
      <c r="F296" s="72" t="s">
        <v>15281</v>
      </c>
      <c r="G296" s="45"/>
      <c r="H296" s="45"/>
      <c r="I296" s="45"/>
      <c r="J296" s="45"/>
    </row>
    <row r="297" spans="1:10" ht="14.1" customHeight="1" x14ac:dyDescent="0.2">
      <c r="A297" s="85">
        <v>15121517</v>
      </c>
      <c r="B297" s="69" t="str">
        <f t="shared" ref="B297:B340" ca="1" si="12">IFERROR(INDEX(UNSPSCDes,MATCH(INDIRECT(ADDRESS(ROW(),COLUMN()-1,4)),UNSPSCCode,0)),"")</f>
        <v>Jabones lubricantes</v>
      </c>
      <c r="C297" s="81" t="s">
        <v>9560</v>
      </c>
      <c r="D297" s="81">
        <v>144</v>
      </c>
      <c r="E297" s="71">
        <v>195</v>
      </c>
      <c r="F297" s="70">
        <f t="shared" ref="F297:F340" ca="1" si="13">INDIRECT(ADDRESS(ROW(),COLUMN()-2,4))*INDIRECT(ADDRESS(ROW(),COLUMN()-1,4))</f>
        <v>28080</v>
      </c>
      <c r="G297" s="45"/>
      <c r="H297" s="45"/>
      <c r="I297" s="45"/>
      <c r="J297" s="45"/>
    </row>
    <row r="298" spans="1:10" ht="13.5" customHeight="1" x14ac:dyDescent="0.2">
      <c r="A298" s="85">
        <v>15121517</v>
      </c>
      <c r="B298" s="69" t="str">
        <f t="shared" ca="1" si="12"/>
        <v>Jabones lubricantes</v>
      </c>
      <c r="C298" s="81" t="s">
        <v>1449</v>
      </c>
      <c r="D298" s="81">
        <v>96</v>
      </c>
      <c r="E298" s="71">
        <v>237</v>
      </c>
      <c r="F298" s="70">
        <f t="shared" ca="1" si="13"/>
        <v>22752</v>
      </c>
      <c r="G298" s="45"/>
      <c r="H298" s="45"/>
      <c r="I298" s="45"/>
      <c r="J298" s="45"/>
    </row>
    <row r="299" spans="1:10" ht="13.5" customHeight="1" x14ac:dyDescent="0.2">
      <c r="A299" s="85">
        <v>15121517</v>
      </c>
      <c r="B299" s="69" t="str">
        <f t="shared" ca="1" si="12"/>
        <v>Jabones lubricantes</v>
      </c>
      <c r="C299" s="81" t="s">
        <v>9560</v>
      </c>
      <c r="D299" s="81">
        <v>30</v>
      </c>
      <c r="E299" s="71">
        <v>125</v>
      </c>
      <c r="F299" s="70">
        <f t="shared" ca="1" si="13"/>
        <v>3750</v>
      </c>
      <c r="G299" s="45"/>
      <c r="H299" s="45"/>
      <c r="I299" s="45"/>
      <c r="J299" s="45"/>
    </row>
    <row r="300" spans="1:10" ht="13.5" customHeight="1" x14ac:dyDescent="0.2">
      <c r="A300" s="85">
        <v>15121517</v>
      </c>
      <c r="B300" s="69" t="str">
        <f t="shared" ca="1" si="12"/>
        <v>Jabones lubricantes</v>
      </c>
      <c r="C300" s="81" t="s">
        <v>1449</v>
      </c>
      <c r="D300" s="81">
        <v>30</v>
      </c>
      <c r="E300" s="71">
        <v>85</v>
      </c>
      <c r="F300" s="70">
        <f t="shared" ca="1" si="13"/>
        <v>2550</v>
      </c>
      <c r="G300" s="45"/>
      <c r="H300" s="45"/>
      <c r="I300" s="45"/>
      <c r="J300" s="45"/>
    </row>
    <row r="301" spans="1:10" ht="13.5" customHeight="1" x14ac:dyDescent="0.2">
      <c r="A301" s="85">
        <v>15121517</v>
      </c>
      <c r="B301" s="69" t="str">
        <f t="shared" ca="1" si="12"/>
        <v>Jabones lubricantes</v>
      </c>
      <c r="C301" s="81" t="s">
        <v>9560</v>
      </c>
      <c r="D301" s="81">
        <v>29</v>
      </c>
      <c r="E301" s="71">
        <v>135</v>
      </c>
      <c r="F301" s="70">
        <f t="shared" ca="1" si="13"/>
        <v>3915</v>
      </c>
      <c r="G301" s="45"/>
      <c r="H301" s="45"/>
      <c r="I301" s="45"/>
      <c r="J301" s="45"/>
    </row>
    <row r="302" spans="1:10" ht="13.5" customHeight="1" x14ac:dyDescent="0.2">
      <c r="A302" s="85">
        <v>47131828</v>
      </c>
      <c r="B302" s="69" t="str">
        <f t="shared" ca="1" si="12"/>
        <v>Limpiadores de automotores</v>
      </c>
      <c r="C302" s="81" t="s">
        <v>9560</v>
      </c>
      <c r="D302" s="81">
        <v>30</v>
      </c>
      <c r="E302" s="71">
        <v>30</v>
      </c>
      <c r="F302" s="70">
        <f t="shared" ca="1" si="13"/>
        <v>900</v>
      </c>
      <c r="G302" s="45"/>
      <c r="H302" s="45"/>
      <c r="I302" s="45"/>
      <c r="J302" s="45"/>
    </row>
    <row r="303" spans="1:10" ht="13.5" customHeight="1" x14ac:dyDescent="0.2">
      <c r="A303" s="85">
        <v>47131706</v>
      </c>
      <c r="B303" s="69" t="str">
        <f t="shared" ca="1" si="12"/>
        <v>Dispensadores de ambientadores</v>
      </c>
      <c r="C303" s="81" t="s">
        <v>9560</v>
      </c>
      <c r="D303" s="81">
        <v>115</v>
      </c>
      <c r="E303" s="71">
        <v>135</v>
      </c>
      <c r="F303" s="70">
        <f t="shared" ca="1" si="13"/>
        <v>15525</v>
      </c>
      <c r="G303" s="45"/>
      <c r="H303" s="45"/>
      <c r="I303" s="45"/>
      <c r="J303" s="45"/>
    </row>
    <row r="304" spans="1:10" ht="13.5" customHeight="1" x14ac:dyDescent="0.2">
      <c r="A304" s="85">
        <v>47131706</v>
      </c>
      <c r="B304" s="69" t="str">
        <f t="shared" ca="1" si="12"/>
        <v>Dispensadores de ambientadores</v>
      </c>
      <c r="C304" s="81" t="s">
        <v>1449</v>
      </c>
      <c r="D304" s="81">
        <v>120</v>
      </c>
      <c r="E304" s="71">
        <v>80</v>
      </c>
      <c r="F304" s="70">
        <f t="shared" ca="1" si="13"/>
        <v>9600</v>
      </c>
      <c r="G304" s="45"/>
      <c r="H304" s="45"/>
      <c r="I304" s="45"/>
      <c r="J304" s="45"/>
    </row>
    <row r="305" spans="1:10" ht="13.5" customHeight="1" x14ac:dyDescent="0.2">
      <c r="A305" s="85">
        <v>47131706</v>
      </c>
      <c r="B305" s="69" t="str">
        <f t="shared" ca="1" si="12"/>
        <v>Dispensadores de ambientadores</v>
      </c>
      <c r="C305" s="81" t="s">
        <v>1449</v>
      </c>
      <c r="D305" s="81">
        <v>193</v>
      </c>
      <c r="E305" s="71">
        <v>350</v>
      </c>
      <c r="F305" s="70">
        <f t="shared" ca="1" si="13"/>
        <v>67550</v>
      </c>
      <c r="G305" s="45"/>
      <c r="H305" s="45"/>
      <c r="I305" s="45"/>
      <c r="J305" s="45"/>
    </row>
    <row r="306" spans="1:10" ht="13.5" customHeight="1" x14ac:dyDescent="0.2">
      <c r="A306" s="85">
        <v>47131826</v>
      </c>
      <c r="B306" s="69" t="str">
        <f t="shared" ca="1" si="12"/>
        <v>Limpiadores de alfombras o tapizados</v>
      </c>
      <c r="C306" s="81" t="s">
        <v>1449</v>
      </c>
      <c r="D306" s="81">
        <v>115</v>
      </c>
      <c r="E306" s="71">
        <v>200</v>
      </c>
      <c r="F306" s="70">
        <f t="shared" ca="1" si="13"/>
        <v>23000</v>
      </c>
      <c r="G306" s="45"/>
      <c r="H306" s="45"/>
      <c r="I306" s="45"/>
      <c r="J306" s="45"/>
    </row>
    <row r="307" spans="1:10" ht="13.5" customHeight="1" x14ac:dyDescent="0.2">
      <c r="A307" s="85">
        <v>53131626</v>
      </c>
      <c r="B307" s="69" t="str">
        <f t="shared" ca="1" si="12"/>
        <v>Desinfectante de manos</v>
      </c>
      <c r="C307" s="81" t="s">
        <v>1449</v>
      </c>
      <c r="D307" s="81">
        <v>50</v>
      </c>
      <c r="E307" s="71">
        <v>140</v>
      </c>
      <c r="F307" s="70">
        <f t="shared" ca="1" si="13"/>
        <v>7000</v>
      </c>
      <c r="G307" s="45"/>
      <c r="H307" s="45"/>
      <c r="I307" s="45"/>
      <c r="J307" s="45"/>
    </row>
    <row r="308" spans="1:10" ht="13.5" customHeight="1" x14ac:dyDescent="0.2">
      <c r="A308" s="85">
        <v>73101612</v>
      </c>
      <c r="B308" s="69" t="str">
        <f t="shared" ca="1" si="12"/>
        <v>Servicios de producción de jabones o preparaciones para limpieza o perfumes o cosméticos</v>
      </c>
      <c r="C308" s="81" t="s">
        <v>1449</v>
      </c>
      <c r="D308" s="81">
        <v>372</v>
      </c>
      <c r="E308" s="71">
        <v>40</v>
      </c>
      <c r="F308" s="70">
        <f t="shared" ca="1" si="13"/>
        <v>14880</v>
      </c>
      <c r="G308" s="45"/>
      <c r="H308" s="45"/>
      <c r="I308" s="45"/>
      <c r="J308" s="45"/>
    </row>
    <row r="309" spans="1:10" ht="13.5" customHeight="1" x14ac:dyDescent="0.2">
      <c r="A309" s="85">
        <v>47131802</v>
      </c>
      <c r="B309" s="69" t="str">
        <f t="shared" ca="1" si="12"/>
        <v>Terminados o ceras para pisos</v>
      </c>
      <c r="C309" s="81" t="s">
        <v>9560</v>
      </c>
      <c r="D309" s="81">
        <v>119</v>
      </c>
      <c r="E309" s="71">
        <v>550</v>
      </c>
      <c r="F309" s="70">
        <f t="shared" ca="1" si="13"/>
        <v>65450</v>
      </c>
      <c r="G309" s="45"/>
      <c r="H309" s="45"/>
      <c r="I309" s="45"/>
      <c r="J309" s="45"/>
    </row>
    <row r="310" spans="1:10" ht="13.5" customHeight="1" x14ac:dyDescent="0.2">
      <c r="A310" s="85">
        <v>51102710</v>
      </c>
      <c r="B310" s="69" t="str">
        <f t="shared" ca="1" si="12"/>
        <v>Antisépticos basados en alcohol o acetona</v>
      </c>
      <c r="C310" s="81" t="s">
        <v>9560</v>
      </c>
      <c r="D310" s="81">
        <v>72</v>
      </c>
      <c r="E310" s="71">
        <v>500</v>
      </c>
      <c r="F310" s="70">
        <f t="shared" ca="1" si="13"/>
        <v>36000</v>
      </c>
      <c r="G310" s="45"/>
      <c r="H310" s="45"/>
      <c r="I310" s="45"/>
      <c r="J310" s="45"/>
    </row>
    <row r="311" spans="1:10" ht="13.5" customHeight="1" x14ac:dyDescent="0.2">
      <c r="A311" s="85">
        <v>31211803</v>
      </c>
      <c r="B311" s="69" t="str">
        <f t="shared" ca="1" si="12"/>
        <v>Diluyentes para pinturas y barnices</v>
      </c>
      <c r="C311" s="81" t="s">
        <v>9560</v>
      </c>
      <c r="D311" s="81">
        <v>12</v>
      </c>
      <c r="E311" s="71">
        <v>250</v>
      </c>
      <c r="F311" s="70">
        <f t="shared" ca="1" si="13"/>
        <v>3000</v>
      </c>
      <c r="G311" s="45"/>
      <c r="H311" s="45"/>
      <c r="I311" s="45"/>
      <c r="J311" s="45"/>
    </row>
    <row r="312" spans="1:10" ht="13.5" customHeight="1" x14ac:dyDescent="0.2">
      <c r="A312" s="85">
        <v>47131827</v>
      </c>
      <c r="B312" s="69" t="str">
        <f t="shared" ca="1" si="12"/>
        <v>Limpiadores o removedores de manchas</v>
      </c>
      <c r="C312" s="81" t="s">
        <v>9560</v>
      </c>
      <c r="D312" s="81">
        <v>614</v>
      </c>
      <c r="E312" s="71">
        <v>98</v>
      </c>
      <c r="F312" s="70">
        <f t="shared" ca="1" si="13"/>
        <v>60172</v>
      </c>
      <c r="G312" s="45"/>
      <c r="H312" s="45"/>
      <c r="I312" s="45"/>
      <c r="J312" s="45"/>
    </row>
    <row r="313" spans="1:10" ht="13.5" customHeight="1" x14ac:dyDescent="0.2">
      <c r="A313" s="85">
        <v>47131831</v>
      </c>
      <c r="B313" s="69" t="str">
        <f t="shared" ca="1" si="12"/>
        <v>Ácido muriático</v>
      </c>
      <c r="C313" s="81" t="s">
        <v>9560</v>
      </c>
      <c r="D313" s="81">
        <v>77</v>
      </c>
      <c r="E313" s="71">
        <v>120</v>
      </c>
      <c r="F313" s="70">
        <f t="shared" ca="1" si="13"/>
        <v>9240</v>
      </c>
      <c r="G313" s="45"/>
      <c r="H313" s="45"/>
      <c r="I313" s="45"/>
      <c r="J313" s="45"/>
    </row>
    <row r="314" spans="1:10" ht="13.5" customHeight="1" x14ac:dyDescent="0.2">
      <c r="A314" s="85">
        <v>47131801</v>
      </c>
      <c r="B314" s="69" t="str">
        <f t="shared" ca="1" si="12"/>
        <v>Limpiadores de pisos</v>
      </c>
      <c r="C314" s="81" t="s">
        <v>9560</v>
      </c>
      <c r="D314" s="81">
        <v>120</v>
      </c>
      <c r="E314" s="71">
        <v>135</v>
      </c>
      <c r="F314" s="70">
        <f t="shared" ca="1" si="13"/>
        <v>16200</v>
      </c>
      <c r="G314" s="45"/>
      <c r="H314" s="45"/>
      <c r="I314" s="45"/>
      <c r="J314" s="45"/>
    </row>
    <row r="315" spans="1:10" ht="13.5" customHeight="1" x14ac:dyDescent="0.2">
      <c r="A315" s="85">
        <v>47131824</v>
      </c>
      <c r="B315" s="69" t="str">
        <f t="shared" ca="1" si="12"/>
        <v>Limpiadores de vidrio o ventanas</v>
      </c>
      <c r="C315" s="81" t="s">
        <v>1449</v>
      </c>
      <c r="D315" s="81">
        <v>54</v>
      </c>
      <c r="E315" s="71">
        <v>110</v>
      </c>
      <c r="F315" s="70">
        <f t="shared" ca="1" si="13"/>
        <v>5940</v>
      </c>
      <c r="G315" s="45"/>
      <c r="H315" s="45"/>
      <c r="I315" s="45"/>
      <c r="J315" s="45"/>
    </row>
    <row r="316" spans="1:10" ht="13.5" customHeight="1" x14ac:dyDescent="0.2">
      <c r="A316" s="85">
        <v>47131803</v>
      </c>
      <c r="B316" s="69" t="str">
        <f t="shared" ca="1" si="12"/>
        <v>Desinfectantes para uso doméstico</v>
      </c>
      <c r="C316" s="81" t="s">
        <v>9560</v>
      </c>
      <c r="D316" s="81">
        <v>72</v>
      </c>
      <c r="E316" s="71">
        <v>145</v>
      </c>
      <c r="F316" s="70">
        <f t="shared" ca="1" si="13"/>
        <v>10440</v>
      </c>
      <c r="G316" s="45"/>
      <c r="H316" s="45"/>
      <c r="I316" s="45"/>
      <c r="J316" s="45"/>
    </row>
    <row r="317" spans="1:10" ht="13.5" customHeight="1" x14ac:dyDescent="0.2">
      <c r="A317" s="85">
        <v>47131803</v>
      </c>
      <c r="B317" s="69" t="str">
        <f t="shared" ca="1" si="12"/>
        <v>Desinfectantes para uso doméstico</v>
      </c>
      <c r="C317" s="81" t="s">
        <v>15637</v>
      </c>
      <c r="D317" s="81">
        <v>674</v>
      </c>
      <c r="E317" s="71">
        <v>86</v>
      </c>
      <c r="F317" s="70">
        <f t="shared" ca="1" si="13"/>
        <v>57964</v>
      </c>
      <c r="G317" s="45"/>
      <c r="H317" s="45"/>
      <c r="I317" s="45"/>
      <c r="J317" s="45"/>
    </row>
    <row r="318" spans="1:10" ht="13.5" customHeight="1" x14ac:dyDescent="0.2">
      <c r="A318" s="85">
        <v>47131803</v>
      </c>
      <c r="B318" s="69" t="str">
        <f t="shared" ca="1" si="12"/>
        <v>Desinfectantes para uso doméstico</v>
      </c>
      <c r="C318" s="81" t="s">
        <v>1449</v>
      </c>
      <c r="D318" s="81">
        <v>32</v>
      </c>
      <c r="E318" s="71">
        <v>95</v>
      </c>
      <c r="F318" s="70">
        <f t="shared" ca="1" si="13"/>
        <v>3040</v>
      </c>
      <c r="G318" s="45"/>
      <c r="H318" s="45"/>
      <c r="I318" s="45"/>
      <c r="J318" s="45"/>
    </row>
    <row r="319" spans="1:10" ht="13.5" customHeight="1" x14ac:dyDescent="0.2">
      <c r="A319" s="85">
        <v>10191509</v>
      </c>
      <c r="B319" s="69" t="str">
        <f t="shared" ca="1" si="12"/>
        <v>Insecticidas</v>
      </c>
      <c r="C319" s="81" t="s">
        <v>1449</v>
      </c>
      <c r="D319" s="81">
        <v>121</v>
      </c>
      <c r="E319" s="71">
        <v>145</v>
      </c>
      <c r="F319" s="70">
        <f t="shared" ca="1" si="13"/>
        <v>17545</v>
      </c>
      <c r="G319" s="45"/>
      <c r="H319" s="45"/>
      <c r="I319" s="45"/>
      <c r="J319" s="45"/>
    </row>
    <row r="320" spans="1:10" ht="13.5" customHeight="1" x14ac:dyDescent="0.2">
      <c r="A320" s="85">
        <v>10191509</v>
      </c>
      <c r="B320" s="69" t="str">
        <f t="shared" ca="1" si="12"/>
        <v>Insecticidas</v>
      </c>
      <c r="C320" s="81" t="s">
        <v>1449</v>
      </c>
      <c r="D320" s="81">
        <v>276</v>
      </c>
      <c r="E320" s="71">
        <v>160</v>
      </c>
      <c r="F320" s="70">
        <f t="shared" ca="1" si="13"/>
        <v>44160</v>
      </c>
      <c r="G320" s="45"/>
      <c r="H320" s="45"/>
      <c r="I320" s="45"/>
      <c r="J320" s="45"/>
    </row>
    <row r="321" spans="1:10" ht="13.5" customHeight="1" x14ac:dyDescent="0.2">
      <c r="A321" s="85">
        <v>53131624</v>
      </c>
      <c r="B321" s="69" t="str">
        <f t="shared" ca="1" si="12"/>
        <v>Paños limpiadores desechables</v>
      </c>
      <c r="C321" s="81" t="s">
        <v>8628</v>
      </c>
      <c r="D321" s="81">
        <v>60</v>
      </c>
      <c r="E321" s="71">
        <v>62</v>
      </c>
      <c r="F321" s="70">
        <f t="shared" ca="1" si="13"/>
        <v>3720</v>
      </c>
      <c r="G321" s="45"/>
      <c r="H321" s="45"/>
      <c r="I321" s="45"/>
      <c r="J321" s="45"/>
    </row>
    <row r="322" spans="1:10" ht="13.5" customHeight="1" x14ac:dyDescent="0.2">
      <c r="A322" s="85">
        <v>24122002</v>
      </c>
      <c r="B322" s="69" t="str">
        <f t="shared" ca="1" si="12"/>
        <v>Botellas de plástico</v>
      </c>
      <c r="C322" s="81" t="s">
        <v>1449</v>
      </c>
      <c r="D322" s="81">
        <v>19</v>
      </c>
      <c r="E322" s="71">
        <v>15</v>
      </c>
      <c r="F322" s="70">
        <f t="shared" ca="1" si="13"/>
        <v>285</v>
      </c>
      <c r="G322" s="45"/>
      <c r="H322" s="45"/>
      <c r="I322" s="45"/>
      <c r="J322" s="45"/>
    </row>
    <row r="323" spans="1:10" ht="13.5" customHeight="1" x14ac:dyDescent="0.2">
      <c r="A323" s="85">
        <v>24101510</v>
      </c>
      <c r="B323" s="69" t="str">
        <f t="shared" ca="1" si="12"/>
        <v>Contenedor de basura plástico</v>
      </c>
      <c r="C323" s="81" t="s">
        <v>1449</v>
      </c>
      <c r="D323" s="81">
        <v>59</v>
      </c>
      <c r="E323" s="71">
        <v>300</v>
      </c>
      <c r="F323" s="70">
        <f t="shared" ca="1" si="13"/>
        <v>17700</v>
      </c>
      <c r="G323" s="45"/>
      <c r="H323" s="45"/>
      <c r="I323" s="45"/>
      <c r="J323" s="45"/>
    </row>
    <row r="324" spans="1:10" ht="13.5" customHeight="1" x14ac:dyDescent="0.2">
      <c r="A324" s="85">
        <v>24101510</v>
      </c>
      <c r="B324" s="69" t="str">
        <f t="shared" ca="1" si="12"/>
        <v>Contenedor de basura plástico</v>
      </c>
      <c r="C324" s="81" t="s">
        <v>1449</v>
      </c>
      <c r="D324" s="81">
        <v>78</v>
      </c>
      <c r="E324" s="71">
        <v>350</v>
      </c>
      <c r="F324" s="70">
        <f t="shared" ca="1" si="13"/>
        <v>27300</v>
      </c>
      <c r="G324" s="45"/>
      <c r="H324" s="45"/>
      <c r="I324" s="45"/>
      <c r="J324" s="45"/>
    </row>
    <row r="325" spans="1:10" ht="13.5" customHeight="1" x14ac:dyDescent="0.2">
      <c r="A325" s="85">
        <v>41121813</v>
      </c>
      <c r="B325" s="69" t="str">
        <f t="shared" ca="1" si="12"/>
        <v>Cubetas</v>
      </c>
      <c r="C325" s="81" t="s">
        <v>1449</v>
      </c>
      <c r="D325" s="81">
        <v>10</v>
      </c>
      <c r="E325" s="71">
        <v>110</v>
      </c>
      <c r="F325" s="70">
        <f t="shared" ca="1" si="13"/>
        <v>1100</v>
      </c>
      <c r="G325" s="45"/>
      <c r="H325" s="45"/>
      <c r="I325" s="45"/>
      <c r="J325" s="45"/>
    </row>
    <row r="326" spans="1:10" ht="13.5" customHeight="1" x14ac:dyDescent="0.2">
      <c r="A326" s="85">
        <v>24101510</v>
      </c>
      <c r="B326" s="69" t="str">
        <f t="shared" ca="1" si="12"/>
        <v>Contenedor de basura plástico</v>
      </c>
      <c r="C326" s="81" t="s">
        <v>1449</v>
      </c>
      <c r="D326" s="81">
        <v>24</v>
      </c>
      <c r="E326" s="71">
        <v>7000</v>
      </c>
      <c r="F326" s="70">
        <f t="shared" ca="1" si="13"/>
        <v>168000</v>
      </c>
      <c r="G326" s="45"/>
      <c r="H326" s="45"/>
      <c r="I326" s="45"/>
      <c r="J326" s="45"/>
    </row>
    <row r="327" spans="1:10" ht="13.5" customHeight="1" x14ac:dyDescent="0.2">
      <c r="A327" s="85">
        <v>24121807</v>
      </c>
      <c r="B327" s="69" t="str">
        <f t="shared" ca="1" si="12"/>
        <v>Recipientes de plástico</v>
      </c>
      <c r="C327" s="81" t="s">
        <v>1449</v>
      </c>
      <c r="D327" s="81">
        <v>2</v>
      </c>
      <c r="E327" s="71">
        <v>120</v>
      </c>
      <c r="F327" s="70">
        <f t="shared" ca="1" si="13"/>
        <v>240</v>
      </c>
      <c r="G327" s="45"/>
      <c r="H327" s="45"/>
      <c r="I327" s="45"/>
      <c r="J327" s="45"/>
    </row>
    <row r="328" spans="1:10" ht="13.5" customHeight="1" x14ac:dyDescent="0.2">
      <c r="A328" s="85">
        <v>24121807</v>
      </c>
      <c r="B328" s="69" t="str">
        <f t="shared" ca="1" si="12"/>
        <v>Recipientes de plástico</v>
      </c>
      <c r="C328" s="81" t="s">
        <v>1449</v>
      </c>
      <c r="D328" s="81">
        <v>25</v>
      </c>
      <c r="E328" s="71">
        <v>200</v>
      </c>
      <c r="F328" s="70">
        <f t="shared" ca="1" si="13"/>
        <v>5000</v>
      </c>
      <c r="G328" s="45"/>
      <c r="H328" s="45"/>
      <c r="I328" s="45"/>
      <c r="J328" s="45"/>
    </row>
    <row r="329" spans="1:10" ht="13.5" customHeight="1" x14ac:dyDescent="0.2">
      <c r="A329" s="85">
        <v>47131604</v>
      </c>
      <c r="B329" s="69" t="str">
        <f t="shared" ca="1" si="12"/>
        <v>Escobas</v>
      </c>
      <c r="C329" s="81" t="s">
        <v>1449</v>
      </c>
      <c r="D329" s="81">
        <v>292</v>
      </c>
      <c r="E329" s="71">
        <v>98</v>
      </c>
      <c r="F329" s="70">
        <f t="shared" ca="1" si="13"/>
        <v>28616</v>
      </c>
      <c r="G329" s="45"/>
      <c r="H329" s="45"/>
      <c r="I329" s="45"/>
      <c r="J329" s="45"/>
    </row>
    <row r="330" spans="1:10" ht="13.5" customHeight="1" x14ac:dyDescent="0.2">
      <c r="A330" s="85">
        <v>47131604</v>
      </c>
      <c r="B330" s="69" t="str">
        <f t="shared" ca="1" si="12"/>
        <v>Escobas</v>
      </c>
      <c r="C330" s="81" t="s">
        <v>1449</v>
      </c>
      <c r="D330" s="81">
        <v>54</v>
      </c>
      <c r="E330" s="71">
        <v>125</v>
      </c>
      <c r="F330" s="70">
        <f t="shared" ca="1" si="13"/>
        <v>6750</v>
      </c>
      <c r="G330" s="45"/>
      <c r="H330" s="45"/>
      <c r="I330" s="45"/>
      <c r="J330" s="45"/>
    </row>
    <row r="331" spans="1:10" ht="13.5" customHeight="1" x14ac:dyDescent="0.2">
      <c r="A331" s="85">
        <v>47131609</v>
      </c>
      <c r="B331" s="69" t="str">
        <f t="shared" ca="1" si="12"/>
        <v>Manijas de escobas o traperos</v>
      </c>
      <c r="C331" s="81" t="s">
        <v>1449</v>
      </c>
      <c r="D331" s="81">
        <v>216</v>
      </c>
      <c r="E331" s="71">
        <v>150</v>
      </c>
      <c r="F331" s="70">
        <f t="shared" ca="1" si="13"/>
        <v>32400</v>
      </c>
      <c r="G331" s="45"/>
      <c r="H331" s="45"/>
      <c r="I331" s="45"/>
      <c r="J331" s="45"/>
    </row>
    <row r="332" spans="1:10" ht="13.5" customHeight="1" x14ac:dyDescent="0.2">
      <c r="A332" s="85">
        <v>47121806</v>
      </c>
      <c r="B332" s="69" t="str">
        <f t="shared" ca="1" si="12"/>
        <v>Escurridor de trapero</v>
      </c>
      <c r="C332" s="81" t="s">
        <v>1449</v>
      </c>
      <c r="D332" s="81">
        <v>48</v>
      </c>
      <c r="E332" s="71">
        <v>350</v>
      </c>
      <c r="F332" s="70">
        <f t="shared" ca="1" si="13"/>
        <v>16800</v>
      </c>
      <c r="G332" s="45"/>
      <c r="H332" s="45"/>
      <c r="I332" s="45"/>
      <c r="J332" s="45"/>
    </row>
    <row r="333" spans="1:10" ht="13.5" customHeight="1" x14ac:dyDescent="0.2">
      <c r="A333" s="85">
        <v>27112003</v>
      </c>
      <c r="B333" s="69" t="str">
        <f t="shared" ca="1" si="12"/>
        <v>Rastrillos</v>
      </c>
      <c r="C333" s="81" t="s">
        <v>1449</v>
      </c>
      <c r="D333" s="81">
        <v>18</v>
      </c>
      <c r="E333" s="71">
        <v>600</v>
      </c>
      <c r="F333" s="70">
        <f t="shared" ca="1" si="13"/>
        <v>10800</v>
      </c>
      <c r="G333" s="45"/>
      <c r="H333" s="45"/>
      <c r="I333" s="45"/>
      <c r="J333" s="45"/>
    </row>
    <row r="334" spans="1:10" ht="13.5" customHeight="1" x14ac:dyDescent="0.2">
      <c r="A334" s="85">
        <v>47131608</v>
      </c>
      <c r="B334" s="69" t="str">
        <f t="shared" ca="1" si="12"/>
        <v>Cepillos de baño</v>
      </c>
      <c r="C334" s="81" t="s">
        <v>1449</v>
      </c>
      <c r="D334" s="81">
        <v>186</v>
      </c>
      <c r="E334" s="71">
        <v>78</v>
      </c>
      <c r="F334" s="70">
        <f t="shared" ca="1" si="13"/>
        <v>14508</v>
      </c>
      <c r="G334" s="45"/>
      <c r="H334" s="45"/>
      <c r="I334" s="45"/>
      <c r="J334" s="45"/>
    </row>
    <row r="335" spans="1:10" ht="13.5" customHeight="1" x14ac:dyDescent="0.2">
      <c r="A335" s="85">
        <v>47131605</v>
      </c>
      <c r="B335" s="69" t="str">
        <f t="shared" ca="1" si="12"/>
        <v>Cepillos de limpieza</v>
      </c>
      <c r="C335" s="81" t="s">
        <v>1449</v>
      </c>
      <c r="D335" s="81">
        <v>43</v>
      </c>
      <c r="E335" s="71">
        <v>54</v>
      </c>
      <c r="F335" s="70">
        <f t="shared" ca="1" si="13"/>
        <v>2322</v>
      </c>
      <c r="G335" s="45"/>
      <c r="H335" s="45"/>
      <c r="I335" s="45"/>
      <c r="J335" s="45"/>
    </row>
    <row r="336" spans="1:10" ht="13.5" customHeight="1" x14ac:dyDescent="0.2">
      <c r="A336" s="85">
        <v>47131611</v>
      </c>
      <c r="B336" s="69" t="str">
        <f t="shared" ca="1" si="12"/>
        <v>Recogedor de basura</v>
      </c>
      <c r="C336" s="81" t="s">
        <v>1449</v>
      </c>
      <c r="D336" s="81">
        <v>67</v>
      </c>
      <c r="E336" s="71">
        <v>100</v>
      </c>
      <c r="F336" s="70">
        <f t="shared" ca="1" si="13"/>
        <v>6700</v>
      </c>
      <c r="G336" s="45"/>
      <c r="H336" s="45"/>
      <c r="I336" s="45"/>
      <c r="J336" s="45"/>
    </row>
    <row r="337" spans="1:10" ht="13.5" customHeight="1" x14ac:dyDescent="0.2">
      <c r="A337" s="85">
        <v>47131501</v>
      </c>
      <c r="B337" s="69" t="str">
        <f t="shared" ca="1" si="12"/>
        <v>Trapos</v>
      </c>
      <c r="C337" s="81" t="s">
        <v>1449</v>
      </c>
      <c r="D337" s="81">
        <v>785</v>
      </c>
      <c r="E337" s="71">
        <v>40</v>
      </c>
      <c r="F337" s="70">
        <f t="shared" ca="1" si="13"/>
        <v>31400</v>
      </c>
      <c r="G337" s="45"/>
      <c r="H337" s="45"/>
      <c r="I337" s="45"/>
      <c r="J337" s="45"/>
    </row>
    <row r="338" spans="1:10" ht="13.5" customHeight="1" x14ac:dyDescent="0.2">
      <c r="A338" s="85">
        <v>47131603</v>
      </c>
      <c r="B338" s="69" t="str">
        <f t="shared" ca="1" si="12"/>
        <v>Esponjas</v>
      </c>
      <c r="C338" s="81" t="s">
        <v>1449</v>
      </c>
      <c r="D338" s="81">
        <v>150</v>
      </c>
      <c r="E338" s="71">
        <v>37</v>
      </c>
      <c r="F338" s="70">
        <f t="shared" ca="1" si="13"/>
        <v>5550</v>
      </c>
      <c r="G338" s="45"/>
      <c r="H338" s="45"/>
      <c r="I338" s="45"/>
      <c r="J338" s="45"/>
    </row>
    <row r="339" spans="1:10" ht="13.5" customHeight="1" x14ac:dyDescent="0.2">
      <c r="A339" s="85">
        <v>31211910</v>
      </c>
      <c r="B339" s="69" t="str">
        <f t="shared" ca="1" si="12"/>
        <v>Guantes para pintar</v>
      </c>
      <c r="C339" s="81" t="s">
        <v>1449</v>
      </c>
      <c r="D339" s="81">
        <v>272</v>
      </c>
      <c r="E339" s="71">
        <v>78</v>
      </c>
      <c r="F339" s="70">
        <f t="shared" ca="1" si="13"/>
        <v>21216</v>
      </c>
      <c r="G339" s="45"/>
      <c r="H339" s="45"/>
      <c r="I339" s="45"/>
      <c r="J339" s="45"/>
    </row>
    <row r="340" spans="1:10" ht="13.5" customHeight="1" x14ac:dyDescent="0.2">
      <c r="A340" s="85">
        <v>31211910</v>
      </c>
      <c r="B340" s="69" t="str">
        <f t="shared" ca="1" si="12"/>
        <v>Guantes para pintar</v>
      </c>
      <c r="C340" s="81" t="s">
        <v>16989</v>
      </c>
      <c r="D340" s="81">
        <v>12</v>
      </c>
      <c r="E340" s="71">
        <v>280</v>
      </c>
      <c r="F340" s="70">
        <f t="shared" ca="1" si="13"/>
        <v>3360</v>
      </c>
      <c r="G340" s="45"/>
      <c r="H340" s="45"/>
      <c r="I340" s="45"/>
      <c r="J340" s="45"/>
    </row>
    <row r="341" spans="1:10" ht="14.1" customHeight="1" x14ac:dyDescent="0.2">
      <c r="A341" s="85">
        <v>31211910</v>
      </c>
      <c r="B341" s="81" t="str">
        <f t="shared" ref="B341:B368" ca="1" si="14">IFERROR(INDEX(UNSPSCDes,MATCH(INDIRECT(ADDRESS(ROW(),COLUMN()-1,4)),UNSPSCCode,0)),"")</f>
        <v>Guantes para pintar</v>
      </c>
      <c r="C341" s="81" t="s">
        <v>1449</v>
      </c>
      <c r="D341" s="81">
        <v>50</v>
      </c>
      <c r="E341" s="71">
        <v>125</v>
      </c>
      <c r="F341" s="70">
        <f t="shared" ref="F341:F368" ca="1" si="15">INDIRECT(ADDRESS(ROW(),COLUMN()-2,4))*INDIRECT(ADDRESS(ROW(),COLUMN()-1,4))</f>
        <v>6250</v>
      </c>
      <c r="G341" s="45"/>
      <c r="H341" s="45" t="str">
        <f>C290</f>
        <v>Bienes</v>
      </c>
      <c r="I341" s="45">
        <f>E290</f>
        <v>0</v>
      </c>
      <c r="J341" s="45" t="str">
        <f>D290</f>
        <v>Comparacion de precios</v>
      </c>
    </row>
    <row r="342" spans="1:10" ht="14.1" customHeight="1" x14ac:dyDescent="0.25">
      <c r="A342" s="85">
        <v>31211910</v>
      </c>
      <c r="B342" s="81" t="str">
        <f t="shared" ca="1" si="14"/>
        <v>Guantes para pintar</v>
      </c>
      <c r="C342" s="81" t="s">
        <v>1449</v>
      </c>
      <c r="D342" s="81">
        <v>60</v>
      </c>
      <c r="E342" s="71">
        <v>250</v>
      </c>
      <c r="F342" s="70">
        <f t="shared" ca="1" si="15"/>
        <v>15000</v>
      </c>
    </row>
    <row r="343" spans="1:10" ht="19.5" customHeight="1" x14ac:dyDescent="0.2">
      <c r="A343" s="85">
        <v>31211910</v>
      </c>
      <c r="B343" s="81" t="str">
        <f t="shared" ca="1" si="14"/>
        <v>Guantes para pintar</v>
      </c>
      <c r="C343" s="81" t="s">
        <v>1449</v>
      </c>
      <c r="D343" s="81">
        <v>70</v>
      </c>
      <c r="E343" s="71">
        <v>350</v>
      </c>
      <c r="F343" s="70">
        <f t="shared" ca="1" si="15"/>
        <v>24500</v>
      </c>
      <c r="G343" s="45"/>
      <c r="H343" s="45"/>
      <c r="I343" s="45"/>
      <c r="J343" s="45"/>
    </row>
    <row r="344" spans="1:10" ht="14.1" customHeight="1" x14ac:dyDescent="0.2">
      <c r="A344" s="85">
        <v>39121719</v>
      </c>
      <c r="B344" s="81" t="str">
        <f t="shared" ca="1" si="14"/>
        <v>Protectores</v>
      </c>
      <c r="C344" s="81" t="s">
        <v>1449</v>
      </c>
      <c r="D344" s="81">
        <v>240</v>
      </c>
      <c r="E344" s="71">
        <v>3</v>
      </c>
      <c r="F344" s="70">
        <f t="shared" ca="1" si="15"/>
        <v>720</v>
      </c>
      <c r="G344" s="45"/>
      <c r="H344" s="45"/>
      <c r="I344" s="45"/>
      <c r="J344" s="45"/>
    </row>
    <row r="345" spans="1:10" ht="14.1" customHeight="1" x14ac:dyDescent="0.2">
      <c r="A345" s="85">
        <v>47121701</v>
      </c>
      <c r="B345" s="69" t="str">
        <f t="shared" ca="1" si="14"/>
        <v>Bolsas de basura</v>
      </c>
      <c r="C345" s="81" t="s">
        <v>1449</v>
      </c>
      <c r="D345" s="81">
        <v>846</v>
      </c>
      <c r="E345" s="71">
        <v>880</v>
      </c>
      <c r="F345" s="70">
        <f t="shared" ca="1" si="15"/>
        <v>744480</v>
      </c>
      <c r="G345" s="45"/>
      <c r="H345" s="45"/>
      <c r="I345" s="45"/>
      <c r="J345" s="45"/>
    </row>
    <row r="346" spans="1:10" ht="14.1" customHeight="1" x14ac:dyDescent="0.2">
      <c r="A346" s="85">
        <v>47121701</v>
      </c>
      <c r="B346" s="69" t="str">
        <f t="shared" ca="1" si="14"/>
        <v>Bolsas de basura</v>
      </c>
      <c r="C346" s="81" t="s">
        <v>1449</v>
      </c>
      <c r="D346" s="81">
        <v>36</v>
      </c>
      <c r="E346" s="71">
        <v>600</v>
      </c>
      <c r="F346" s="70">
        <f t="shared" ca="1" si="15"/>
        <v>21600</v>
      </c>
      <c r="G346" s="45"/>
      <c r="H346" s="45"/>
      <c r="I346" s="45"/>
      <c r="J346" s="45"/>
    </row>
    <row r="347" spans="1:10" ht="14.1" customHeight="1" x14ac:dyDescent="0.2">
      <c r="A347" s="85">
        <v>47121701</v>
      </c>
      <c r="B347" s="69" t="str">
        <f t="shared" ca="1" si="14"/>
        <v>Bolsas de basura</v>
      </c>
      <c r="C347" s="81" t="s">
        <v>1449</v>
      </c>
      <c r="D347" s="81">
        <v>64</v>
      </c>
      <c r="E347" s="71">
        <v>508</v>
      </c>
      <c r="F347" s="70">
        <f t="shared" ca="1" si="15"/>
        <v>32512</v>
      </c>
      <c r="G347" s="45"/>
      <c r="H347" s="45"/>
      <c r="I347" s="45"/>
      <c r="J347" s="45"/>
    </row>
    <row r="348" spans="1:10" ht="14.1" customHeight="1" x14ac:dyDescent="0.2">
      <c r="A348" s="85">
        <v>47121701</v>
      </c>
      <c r="B348" s="69" t="str">
        <f t="shared" ca="1" si="14"/>
        <v>Bolsas de basura</v>
      </c>
      <c r="C348" s="81" t="s">
        <v>1449</v>
      </c>
      <c r="D348" s="81">
        <v>55</v>
      </c>
      <c r="E348" s="71">
        <v>360</v>
      </c>
      <c r="F348" s="70">
        <f t="shared" ca="1" si="15"/>
        <v>19800</v>
      </c>
      <c r="G348" s="45"/>
      <c r="H348" s="45"/>
      <c r="I348" s="45"/>
      <c r="J348" s="45"/>
    </row>
    <row r="349" spans="1:10" ht="14.1" customHeight="1" x14ac:dyDescent="0.2">
      <c r="A349" s="85">
        <v>53131624</v>
      </c>
      <c r="B349" s="81" t="str">
        <f t="shared" ca="1" si="14"/>
        <v>Paños limpiadores desechables</v>
      </c>
      <c r="C349" s="81" t="s">
        <v>8628</v>
      </c>
      <c r="D349" s="81">
        <v>132</v>
      </c>
      <c r="E349" s="71">
        <v>98</v>
      </c>
      <c r="F349" s="70">
        <f t="shared" ca="1" si="15"/>
        <v>12936</v>
      </c>
      <c r="G349" s="45"/>
      <c r="H349" s="45"/>
      <c r="I349" s="45"/>
      <c r="J349" s="45"/>
    </row>
    <row r="350" spans="1:10" ht="14.1" customHeight="1" x14ac:dyDescent="0.2">
      <c r="A350" s="85">
        <v>47131502</v>
      </c>
      <c r="B350" s="81" t="str">
        <f t="shared" ca="1" si="14"/>
        <v>Pañitos o toallas para limpiar</v>
      </c>
      <c r="C350" s="81" t="s">
        <v>1449</v>
      </c>
      <c r="D350" s="81">
        <v>78</v>
      </c>
      <c r="E350" s="71">
        <v>36</v>
      </c>
      <c r="F350" s="70">
        <f t="shared" ca="1" si="15"/>
        <v>2808</v>
      </c>
      <c r="G350" s="45"/>
      <c r="H350" s="45"/>
      <c r="I350" s="45"/>
      <c r="J350" s="45"/>
    </row>
    <row r="351" spans="1:10" ht="14.1" customHeight="1" x14ac:dyDescent="0.2">
      <c r="A351" s="85">
        <v>52151502</v>
      </c>
      <c r="B351" s="69" t="str">
        <f t="shared" ca="1" si="14"/>
        <v>Platos desechables para uso doméstico</v>
      </c>
      <c r="C351" s="81" t="s">
        <v>4735</v>
      </c>
      <c r="D351" s="81">
        <v>218</v>
      </c>
      <c r="E351" s="71">
        <v>50</v>
      </c>
      <c r="F351" s="70">
        <f t="shared" ca="1" si="15"/>
        <v>10900</v>
      </c>
      <c r="G351" s="45"/>
      <c r="H351" s="45"/>
      <c r="I351" s="45"/>
      <c r="J351" s="45"/>
    </row>
    <row r="352" spans="1:10" ht="14.1" customHeight="1" x14ac:dyDescent="0.2">
      <c r="A352" s="85">
        <v>52151502</v>
      </c>
      <c r="B352" s="81" t="str">
        <f t="shared" ca="1" si="14"/>
        <v>Platos desechables para uso doméstico</v>
      </c>
      <c r="C352" s="81" t="s">
        <v>4735</v>
      </c>
      <c r="D352" s="81">
        <v>72</v>
      </c>
      <c r="E352" s="71">
        <v>46</v>
      </c>
      <c r="F352" s="70">
        <f t="shared" ca="1" si="15"/>
        <v>3312</v>
      </c>
      <c r="G352" s="45"/>
      <c r="H352" s="45" t="str">
        <f>C372</f>
        <v>Bienes</v>
      </c>
      <c r="I352" s="45">
        <f>E372</f>
        <v>0</v>
      </c>
      <c r="J352" s="45" t="str">
        <f>D372</f>
        <v>Comparacion de precios</v>
      </c>
    </row>
    <row r="353" spans="1:10" ht="14.1" customHeight="1" x14ac:dyDescent="0.25">
      <c r="A353" s="85">
        <v>52151502</v>
      </c>
      <c r="B353" s="81" t="str">
        <f t="shared" ca="1" si="14"/>
        <v>Platos desechables para uso doméstico</v>
      </c>
      <c r="C353" s="81" t="s">
        <v>4735</v>
      </c>
      <c r="D353" s="81">
        <v>168</v>
      </c>
      <c r="E353" s="71">
        <v>45</v>
      </c>
      <c r="F353" s="70">
        <f t="shared" ca="1" si="15"/>
        <v>7560</v>
      </c>
    </row>
    <row r="354" spans="1:10" ht="18.75" customHeight="1" x14ac:dyDescent="0.2">
      <c r="A354" s="85">
        <v>52151502</v>
      </c>
      <c r="B354" s="81" t="str">
        <f t="shared" ca="1" si="14"/>
        <v>Platos desechables para uso doméstico</v>
      </c>
      <c r="C354" s="81" t="s">
        <v>4735</v>
      </c>
      <c r="D354" s="81">
        <v>60</v>
      </c>
      <c r="E354" s="71">
        <v>45</v>
      </c>
      <c r="F354" s="70">
        <f t="shared" ca="1" si="15"/>
        <v>2700</v>
      </c>
      <c r="G354" s="45"/>
      <c r="H354" s="45"/>
      <c r="I354" s="45"/>
      <c r="J354" s="45"/>
    </row>
    <row r="355" spans="1:10" ht="14.1" customHeight="1" x14ac:dyDescent="0.2">
      <c r="A355" s="85">
        <v>52151504</v>
      </c>
      <c r="B355" s="81" t="str">
        <f t="shared" ca="1" si="14"/>
        <v>Tazas o vasos o tapas desechables para uso doméstico</v>
      </c>
      <c r="C355" s="81" t="s">
        <v>4735</v>
      </c>
      <c r="D355" s="81">
        <v>204</v>
      </c>
      <c r="E355" s="71">
        <v>57</v>
      </c>
      <c r="F355" s="70">
        <f t="shared" ca="1" si="15"/>
        <v>11628</v>
      </c>
      <c r="G355" s="45"/>
      <c r="H355" s="45"/>
      <c r="I355" s="45"/>
      <c r="J355" s="45"/>
    </row>
    <row r="356" spans="1:10" ht="14.1" customHeight="1" x14ac:dyDescent="0.2">
      <c r="A356" s="85">
        <v>52151504</v>
      </c>
      <c r="B356" s="69" t="str">
        <f t="shared" ca="1" si="14"/>
        <v>Tazas o vasos o tapas desechables para uso doméstico</v>
      </c>
      <c r="C356" s="81" t="s">
        <v>4735</v>
      </c>
      <c r="D356" s="81">
        <v>462</v>
      </c>
      <c r="E356" s="71">
        <v>35</v>
      </c>
      <c r="F356" s="70">
        <f t="shared" ca="1" si="15"/>
        <v>16170</v>
      </c>
      <c r="G356" s="45"/>
      <c r="H356" s="45"/>
      <c r="I356" s="45"/>
      <c r="J356" s="45"/>
    </row>
    <row r="357" spans="1:10" ht="14.1" customHeight="1" x14ac:dyDescent="0.2">
      <c r="A357" s="85">
        <v>52151504</v>
      </c>
      <c r="B357" s="69" t="str">
        <f t="shared" ca="1" si="14"/>
        <v>Tazas o vasos o tapas desechables para uso doméstico</v>
      </c>
      <c r="C357" s="81" t="s">
        <v>4735</v>
      </c>
      <c r="D357" s="81">
        <v>606</v>
      </c>
      <c r="E357" s="71">
        <v>75</v>
      </c>
      <c r="F357" s="70">
        <f t="shared" ca="1" si="15"/>
        <v>45450</v>
      </c>
      <c r="G357" s="45"/>
      <c r="H357" s="45"/>
      <c r="I357" s="45"/>
      <c r="J357" s="45"/>
    </row>
    <row r="358" spans="1:10" ht="14.1" customHeight="1" x14ac:dyDescent="0.2">
      <c r="A358" s="85">
        <v>52151504</v>
      </c>
      <c r="B358" s="69" t="str">
        <f t="shared" ca="1" si="14"/>
        <v>Tazas o vasos o tapas desechables para uso doméstico</v>
      </c>
      <c r="C358" s="81" t="s">
        <v>4735</v>
      </c>
      <c r="D358" s="81">
        <v>100</v>
      </c>
      <c r="E358" s="71">
        <v>80</v>
      </c>
      <c r="F358" s="70">
        <f t="shared" ca="1" si="15"/>
        <v>8000</v>
      </c>
      <c r="G358" s="45"/>
      <c r="H358" s="45"/>
      <c r="I358" s="45"/>
      <c r="J358" s="45"/>
    </row>
    <row r="359" spans="1:10" ht="14.1" customHeight="1" x14ac:dyDescent="0.2">
      <c r="A359" s="85">
        <v>52151503</v>
      </c>
      <c r="B359" s="69" t="str">
        <f t="shared" ca="1" si="14"/>
        <v>Cubiertos desechables para uso doméstico</v>
      </c>
      <c r="C359" s="81" t="s">
        <v>4735</v>
      </c>
      <c r="D359" s="81">
        <v>50</v>
      </c>
      <c r="E359" s="71">
        <v>30</v>
      </c>
      <c r="F359" s="70">
        <f t="shared" ca="1" si="15"/>
        <v>1500</v>
      </c>
      <c r="G359" s="45"/>
      <c r="H359" s="45"/>
      <c r="I359" s="45"/>
      <c r="J359" s="45"/>
    </row>
    <row r="360" spans="1:10" ht="14.1" customHeight="1" x14ac:dyDescent="0.2">
      <c r="A360" s="85">
        <v>52151704</v>
      </c>
      <c r="B360" s="81" t="str">
        <f t="shared" ca="1" si="14"/>
        <v>Cucharas para uso doméstico</v>
      </c>
      <c r="C360" s="81" t="s">
        <v>4735</v>
      </c>
      <c r="D360" s="81">
        <v>100</v>
      </c>
      <c r="E360" s="71">
        <v>30</v>
      </c>
      <c r="F360" s="70">
        <f t="shared" ca="1" si="15"/>
        <v>3000</v>
      </c>
      <c r="G360" s="45"/>
      <c r="H360" s="45"/>
      <c r="I360" s="45"/>
      <c r="J360" s="45"/>
    </row>
    <row r="361" spans="1:10" ht="14.1" customHeight="1" x14ac:dyDescent="0.2">
      <c r="A361" s="85">
        <v>14111704</v>
      </c>
      <c r="B361" s="81" t="str">
        <f t="shared" ca="1" si="14"/>
        <v>Papel higiénico</v>
      </c>
      <c r="C361" s="81" t="s">
        <v>1449</v>
      </c>
      <c r="D361" s="81">
        <v>578</v>
      </c>
      <c r="E361" s="71">
        <v>700</v>
      </c>
      <c r="F361" s="70">
        <f t="shared" ca="1" si="15"/>
        <v>404600</v>
      </c>
      <c r="G361" s="45"/>
      <c r="H361" s="45"/>
      <c r="I361" s="45"/>
      <c r="J361" s="45"/>
    </row>
    <row r="362" spans="1:10" ht="14.1" customHeight="1" x14ac:dyDescent="0.2">
      <c r="A362" s="85">
        <v>14111704</v>
      </c>
      <c r="B362" s="69" t="str">
        <f t="shared" ca="1" si="14"/>
        <v>Papel higiénico</v>
      </c>
      <c r="C362" s="81" t="s">
        <v>1449</v>
      </c>
      <c r="D362" s="81">
        <v>122</v>
      </c>
      <c r="E362" s="71">
        <v>560</v>
      </c>
      <c r="F362" s="70">
        <f t="shared" ca="1" si="15"/>
        <v>68320</v>
      </c>
      <c r="G362" s="45"/>
      <c r="H362" s="45"/>
      <c r="I362" s="45"/>
      <c r="J362" s="45"/>
    </row>
    <row r="363" spans="1:10" ht="14.1" customHeight="1" x14ac:dyDescent="0.2">
      <c r="A363" s="85">
        <v>14111703</v>
      </c>
      <c r="B363" s="81" t="str">
        <f t="shared" ca="1" si="14"/>
        <v>Toallas de papel</v>
      </c>
      <c r="C363" s="81" t="s">
        <v>1449</v>
      </c>
      <c r="D363" s="81">
        <v>200</v>
      </c>
      <c r="E363" s="71">
        <v>730</v>
      </c>
      <c r="F363" s="70">
        <f t="shared" ca="1" si="15"/>
        <v>146000</v>
      </c>
      <c r="G363" s="45"/>
      <c r="H363" s="45">
        <f>C521</f>
        <v>0</v>
      </c>
      <c r="I363" s="45">
        <f>E521</f>
        <v>0</v>
      </c>
      <c r="J363" s="45">
        <f>D521</f>
        <v>0</v>
      </c>
    </row>
    <row r="364" spans="1:10" ht="14.1" customHeight="1" x14ac:dyDescent="0.25">
      <c r="A364" s="85">
        <v>14111705</v>
      </c>
      <c r="B364" s="81" t="str">
        <f t="shared" ca="1" si="14"/>
        <v>Servilletas de papel</v>
      </c>
      <c r="C364" s="81" t="s">
        <v>1449</v>
      </c>
      <c r="D364" s="81">
        <v>95</v>
      </c>
      <c r="E364" s="71">
        <v>600</v>
      </c>
      <c r="F364" s="70">
        <f t="shared" ca="1" si="15"/>
        <v>57000</v>
      </c>
    </row>
    <row r="365" spans="1:10" ht="18" customHeight="1" x14ac:dyDescent="0.2">
      <c r="A365" s="85">
        <v>14111705</v>
      </c>
      <c r="B365" s="81" t="str">
        <f t="shared" ca="1" si="14"/>
        <v>Servilletas de papel</v>
      </c>
      <c r="C365" s="81" t="s">
        <v>4735</v>
      </c>
      <c r="D365" s="81">
        <v>526</v>
      </c>
      <c r="E365" s="71">
        <v>73</v>
      </c>
      <c r="F365" s="70">
        <f t="shared" ca="1" si="15"/>
        <v>38398</v>
      </c>
      <c r="G365" s="45"/>
      <c r="H365" s="45"/>
      <c r="I365" s="45"/>
      <c r="J365" s="45"/>
    </row>
    <row r="366" spans="1:10" ht="15.75" customHeight="1" x14ac:dyDescent="0.2">
      <c r="A366" s="85">
        <v>14111705</v>
      </c>
      <c r="B366" s="81" t="str">
        <f t="shared" ca="1" si="14"/>
        <v>Servilletas de papel</v>
      </c>
      <c r="C366" s="81" t="s">
        <v>1449</v>
      </c>
      <c r="D366" s="81">
        <v>810</v>
      </c>
      <c r="E366" s="71">
        <v>1100</v>
      </c>
      <c r="F366" s="70">
        <f t="shared" ca="1" si="15"/>
        <v>891000</v>
      </c>
      <c r="G366" s="45"/>
      <c r="H366" s="45"/>
      <c r="I366" s="45"/>
      <c r="J366" s="45"/>
    </row>
    <row r="367" spans="1:10" ht="16.5" customHeight="1" x14ac:dyDescent="0.2">
      <c r="A367" s="85">
        <v>14111701</v>
      </c>
      <c r="B367" s="81" t="str">
        <f t="shared" ca="1" si="14"/>
        <v>Pañuelos faciales</v>
      </c>
      <c r="C367" s="81" t="s">
        <v>4735</v>
      </c>
      <c r="D367" s="81">
        <v>78</v>
      </c>
      <c r="E367" s="71">
        <v>170</v>
      </c>
      <c r="F367" s="70">
        <f t="shared" ca="1" si="15"/>
        <v>13260</v>
      </c>
      <c r="G367" s="45"/>
      <c r="H367" s="45"/>
      <c r="I367" s="45"/>
      <c r="J367" s="45"/>
    </row>
    <row r="368" spans="1:10" ht="13.5" customHeight="1" x14ac:dyDescent="0.2">
      <c r="A368" s="85"/>
      <c r="B368" s="81" t="str">
        <f t="shared" ca="1" si="14"/>
        <v/>
      </c>
      <c r="C368" s="81"/>
      <c r="D368" s="81"/>
      <c r="E368" s="71"/>
      <c r="F368" s="81">
        <f t="shared" ca="1" si="15"/>
        <v>0</v>
      </c>
      <c r="G368" s="45"/>
      <c r="H368" s="45"/>
      <c r="I368" s="45"/>
      <c r="J368" s="45"/>
    </row>
    <row r="369" spans="1:10" ht="14.1" customHeight="1" x14ac:dyDescent="0.2">
      <c r="A369" s="45"/>
      <c r="B369" s="45"/>
      <c r="C369" s="45"/>
      <c r="D369" s="45"/>
      <c r="E369" s="73" t="s">
        <v>12551</v>
      </c>
      <c r="F369" s="74">
        <f ca="1">SUM(Table39[MONTO TOTAL ESTIMADO])</f>
        <v>3541824</v>
      </c>
      <c r="G369" s="45"/>
      <c r="H369" s="45"/>
      <c r="I369" s="45"/>
      <c r="J369" s="45"/>
    </row>
    <row r="370" spans="1:10" ht="14.1" customHeight="1" thickBot="1" x14ac:dyDescent="0.25">
      <c r="G370" s="45"/>
      <c r="H370" s="45"/>
      <c r="I370" s="45"/>
      <c r="J370" s="45"/>
    </row>
    <row r="371" spans="1:10" ht="14.1" customHeight="1" thickBot="1" x14ac:dyDescent="0.25">
      <c r="A371" s="64" t="s">
        <v>16383</v>
      </c>
      <c r="B371" s="64" t="s">
        <v>161</v>
      </c>
      <c r="C371" s="64" t="s">
        <v>11724</v>
      </c>
      <c r="D371" s="64" t="s">
        <v>14378</v>
      </c>
      <c r="E371" s="64" t="s">
        <v>10962</v>
      </c>
      <c r="F371" s="64" t="s">
        <v>11095</v>
      </c>
      <c r="G371" s="45"/>
      <c r="H371" s="45"/>
      <c r="I371" s="45"/>
      <c r="J371" s="45"/>
    </row>
    <row r="372" spans="1:10" ht="13.5" customHeight="1" thickBot="1" x14ac:dyDescent="0.25">
      <c r="A372" s="66" t="s">
        <v>18847</v>
      </c>
      <c r="B372" s="66" t="s">
        <v>18848</v>
      </c>
      <c r="C372" s="66" t="s">
        <v>17799</v>
      </c>
      <c r="D372" s="66" t="s">
        <v>18864</v>
      </c>
      <c r="E372" s="66"/>
      <c r="F372" s="66"/>
      <c r="G372" s="45"/>
      <c r="H372" s="45"/>
      <c r="I372" s="45"/>
      <c r="J372" s="45"/>
    </row>
    <row r="373" spans="1:10" ht="14.1" customHeight="1" thickBot="1" x14ac:dyDescent="0.25">
      <c r="A373" s="122" t="s">
        <v>14828</v>
      </c>
      <c r="B373" s="67" t="s">
        <v>8528</v>
      </c>
      <c r="C373" s="76">
        <v>43009</v>
      </c>
      <c r="D373" s="122" t="s">
        <v>9386</v>
      </c>
      <c r="E373" s="67" t="s">
        <v>13094</v>
      </c>
      <c r="F373" s="66"/>
      <c r="G373" s="45"/>
      <c r="H373" s="45"/>
      <c r="I373" s="45"/>
      <c r="J373" s="45"/>
    </row>
    <row r="374" spans="1:10" ht="14.1" customHeight="1" thickBot="1" x14ac:dyDescent="0.25">
      <c r="A374" s="123"/>
      <c r="B374" s="67" t="s">
        <v>1786</v>
      </c>
      <c r="C374" s="89">
        <f>IF(C373="","",IF(AND(MONTH(C373)&gt;=1,MONTH(C373)&lt;=3),1,IF(AND(MONTH(C373)&gt;=4,MONTH(C373)&lt;=6),2,IF(AND(MONTH(C373)&gt;=7,MONTH(C373)&lt;=9),3,4))))</f>
        <v>4</v>
      </c>
      <c r="D374" s="123"/>
      <c r="E374" s="67" t="s">
        <v>2417</v>
      </c>
      <c r="F374" s="66"/>
      <c r="G374" s="45"/>
      <c r="H374" s="45"/>
      <c r="I374" s="45"/>
      <c r="J374" s="45"/>
    </row>
    <row r="375" spans="1:10" ht="14.1" customHeight="1" thickBot="1" x14ac:dyDescent="0.25">
      <c r="A375" s="123"/>
      <c r="B375" s="67" t="s">
        <v>12943</v>
      </c>
      <c r="C375" s="76">
        <v>43024</v>
      </c>
      <c r="D375" s="123"/>
      <c r="E375" s="67" t="s">
        <v>3073</v>
      </c>
      <c r="F375" s="66"/>
      <c r="G375" s="45"/>
      <c r="H375" s="45">
        <f>C532</f>
        <v>0</v>
      </c>
      <c r="I375" s="45">
        <f>E532</f>
        <v>0</v>
      </c>
      <c r="J375" s="45">
        <f>D532</f>
        <v>0</v>
      </c>
    </row>
    <row r="376" spans="1:10" ht="14.1" customHeight="1" thickBot="1" x14ac:dyDescent="0.3">
      <c r="A376" s="123"/>
      <c r="B376" s="67" t="s">
        <v>1786</v>
      </c>
      <c r="C376" s="89">
        <f>IF(C375="","",IF(AND(MONTH(C375)&gt;=1,MONTH(C375)&lt;=3),1,IF(AND(MONTH(C375)&gt;=4,MONTH(C375)&lt;=6),2,IF(AND(MONTH(C375)&gt;=7,MONTH(C375)&lt;=9),3,4))))</f>
        <v>4</v>
      </c>
      <c r="D376" s="123"/>
      <c r="E376" s="67" t="s">
        <v>13193</v>
      </c>
      <c r="F376" s="66"/>
    </row>
    <row r="377" spans="1:10" ht="33.75" customHeight="1" thickBot="1" x14ac:dyDescent="0.25">
      <c r="A377" s="45"/>
      <c r="B377" s="45"/>
      <c r="C377" s="45"/>
      <c r="D377" s="45"/>
      <c r="E377" s="45"/>
      <c r="F377" s="45"/>
      <c r="G377" s="45"/>
      <c r="H377" s="45"/>
      <c r="I377" s="45"/>
      <c r="J377" s="45"/>
    </row>
    <row r="378" spans="1:10" ht="14.1" customHeight="1" thickBot="1" x14ac:dyDescent="0.25">
      <c r="A378" s="72" t="s">
        <v>15736</v>
      </c>
      <c r="B378" s="72" t="s">
        <v>16147</v>
      </c>
      <c r="C378" s="72" t="s">
        <v>15642</v>
      </c>
      <c r="D378" s="72" t="s">
        <v>15252</v>
      </c>
      <c r="E378" s="72" t="s">
        <v>6932</v>
      </c>
      <c r="F378" s="72" t="s">
        <v>15281</v>
      </c>
      <c r="G378" s="45"/>
      <c r="H378" s="45"/>
      <c r="I378" s="45"/>
      <c r="J378" s="45"/>
    </row>
    <row r="379" spans="1:10" ht="14.1" customHeight="1" x14ac:dyDescent="0.2">
      <c r="A379" s="85">
        <v>15121517</v>
      </c>
      <c r="B379" s="69" t="str">
        <f t="shared" ref="B379:B410" ca="1" si="16">IFERROR(INDEX(UNSPSCDes,MATCH(INDIRECT(ADDRESS(ROW(),COLUMN()-1,4)),UNSPSCCode,0)),"")</f>
        <v>Jabones lubricantes</v>
      </c>
      <c r="C379" s="81" t="s">
        <v>9560</v>
      </c>
      <c r="D379" s="81">
        <v>139</v>
      </c>
      <c r="E379" s="71">
        <v>195</v>
      </c>
      <c r="F379" s="70">
        <f>Table313[[#This Row],[CANTIDAD TOTAL ESTIMADA]]*E380</f>
        <v>32943</v>
      </c>
      <c r="G379" s="45"/>
      <c r="H379" s="45"/>
      <c r="I379" s="45"/>
      <c r="J379" s="45"/>
    </row>
    <row r="380" spans="1:10" ht="14.1" customHeight="1" x14ac:dyDescent="0.2">
      <c r="A380" s="85">
        <v>15121517</v>
      </c>
      <c r="B380" s="69" t="str">
        <f t="shared" ca="1" si="16"/>
        <v>Jabones lubricantes</v>
      </c>
      <c r="C380" s="81" t="s">
        <v>1449</v>
      </c>
      <c r="D380" s="81">
        <v>96</v>
      </c>
      <c r="E380" s="71">
        <v>237</v>
      </c>
      <c r="F380" s="70">
        <f>Table313[[#This Row],[CANTIDAD TOTAL ESTIMADA]]*E381</f>
        <v>12000</v>
      </c>
      <c r="G380" s="45"/>
      <c r="H380" s="45"/>
      <c r="I380" s="45"/>
      <c r="J380" s="45"/>
    </row>
    <row r="381" spans="1:10" ht="14.1" customHeight="1" x14ac:dyDescent="0.2">
      <c r="A381" s="85">
        <v>15121517</v>
      </c>
      <c r="B381" s="69" t="str">
        <f t="shared" ca="1" si="16"/>
        <v>Jabones lubricantes</v>
      </c>
      <c r="C381" s="81" t="s">
        <v>9560</v>
      </c>
      <c r="D381" s="81">
        <v>30</v>
      </c>
      <c r="E381" s="71">
        <v>125</v>
      </c>
      <c r="F381" s="70">
        <f>Table313[[#This Row],[CANTIDAD TOTAL ESTIMADA]]*E382</f>
        <v>2550</v>
      </c>
      <c r="G381" s="45"/>
      <c r="H381" s="45"/>
      <c r="I381" s="45"/>
      <c r="J381" s="45"/>
    </row>
    <row r="382" spans="1:10" ht="14.1" customHeight="1" x14ac:dyDescent="0.2">
      <c r="A382" s="85">
        <v>15121517</v>
      </c>
      <c r="B382" s="69" t="str">
        <f t="shared" ca="1" si="16"/>
        <v>Jabones lubricantes</v>
      </c>
      <c r="C382" s="81" t="s">
        <v>1449</v>
      </c>
      <c r="D382" s="81">
        <v>30</v>
      </c>
      <c r="E382" s="71">
        <v>85</v>
      </c>
      <c r="F382" s="70">
        <f>Table313[[#This Row],[CANTIDAD TOTAL ESTIMADA]]*E383</f>
        <v>4050</v>
      </c>
      <c r="G382" s="45"/>
      <c r="H382" s="45"/>
      <c r="I382" s="45"/>
      <c r="J382" s="45"/>
    </row>
    <row r="383" spans="1:10" ht="14.1" customHeight="1" x14ac:dyDescent="0.2">
      <c r="A383" s="85">
        <v>15121517</v>
      </c>
      <c r="B383" s="69" t="str">
        <f t="shared" ca="1" si="16"/>
        <v>Jabones lubricantes</v>
      </c>
      <c r="C383" s="81" t="s">
        <v>9560</v>
      </c>
      <c r="D383" s="81">
        <v>29</v>
      </c>
      <c r="E383" s="71">
        <v>135</v>
      </c>
      <c r="F383" s="70">
        <f>Table313[[#This Row],[CANTIDAD TOTAL ESTIMADA]]*E384</f>
        <v>870</v>
      </c>
      <c r="G383" s="45"/>
      <c r="H383" s="45"/>
      <c r="I383" s="45"/>
      <c r="J383" s="45"/>
    </row>
    <row r="384" spans="1:10" ht="14.1" customHeight="1" x14ac:dyDescent="0.2">
      <c r="A384" s="85">
        <v>47131828</v>
      </c>
      <c r="B384" s="69" t="str">
        <f t="shared" ca="1" si="16"/>
        <v>Limpiadores de automotores</v>
      </c>
      <c r="C384" s="81" t="s">
        <v>9560</v>
      </c>
      <c r="D384" s="81">
        <v>30</v>
      </c>
      <c r="E384" s="71">
        <v>30</v>
      </c>
      <c r="F384" s="70">
        <f>Table313[[#This Row],[CANTIDAD TOTAL ESTIMADA]]*E385</f>
        <v>4050</v>
      </c>
      <c r="G384" s="45"/>
      <c r="H384" s="45"/>
      <c r="I384" s="45"/>
      <c r="J384" s="45"/>
    </row>
    <row r="385" spans="1:10" ht="14.1" customHeight="1" x14ac:dyDescent="0.2">
      <c r="A385" s="85">
        <v>47131706</v>
      </c>
      <c r="B385" s="69" t="str">
        <f t="shared" ca="1" si="16"/>
        <v>Dispensadores de ambientadores</v>
      </c>
      <c r="C385" s="81" t="s">
        <v>9560</v>
      </c>
      <c r="D385" s="81">
        <v>120</v>
      </c>
      <c r="E385" s="71">
        <v>135</v>
      </c>
      <c r="F385" s="70">
        <f>Table313[[#This Row],[CANTIDAD TOTAL ESTIMADA]]*E386</f>
        <v>9600</v>
      </c>
      <c r="G385" s="45"/>
      <c r="H385" s="45"/>
      <c r="I385" s="45"/>
      <c r="J385" s="45"/>
    </row>
    <row r="386" spans="1:10" ht="14.1" customHeight="1" x14ac:dyDescent="0.2">
      <c r="A386" s="85">
        <v>47131706</v>
      </c>
      <c r="B386" s="69" t="str">
        <f t="shared" ca="1" si="16"/>
        <v>Dispensadores de ambientadores</v>
      </c>
      <c r="C386" s="81" t="s">
        <v>1449</v>
      </c>
      <c r="D386" s="81">
        <v>137</v>
      </c>
      <c r="E386" s="71">
        <v>80</v>
      </c>
      <c r="F386" s="70">
        <f>Table313[[#This Row],[CANTIDAD TOTAL ESTIMADA]]*E387</f>
        <v>47950</v>
      </c>
      <c r="G386" s="45"/>
      <c r="H386" s="45"/>
      <c r="I386" s="45"/>
      <c r="J386" s="45"/>
    </row>
    <row r="387" spans="1:10" ht="14.1" customHeight="1" x14ac:dyDescent="0.2">
      <c r="A387" s="85">
        <v>47131706</v>
      </c>
      <c r="B387" s="69" t="str">
        <f t="shared" ca="1" si="16"/>
        <v>Dispensadores de ambientadores</v>
      </c>
      <c r="C387" s="81" t="s">
        <v>1449</v>
      </c>
      <c r="D387" s="81">
        <v>137</v>
      </c>
      <c r="E387" s="71">
        <v>350</v>
      </c>
      <c r="F387" s="70">
        <f>Table313[[#This Row],[CANTIDAD TOTAL ESTIMADA]]*E388</f>
        <v>27400</v>
      </c>
      <c r="G387" s="45"/>
      <c r="H387" s="45"/>
      <c r="I387" s="45"/>
      <c r="J387" s="45"/>
    </row>
    <row r="388" spans="1:10" ht="14.1" customHeight="1" x14ac:dyDescent="0.2">
      <c r="A388" s="85">
        <v>47131826</v>
      </c>
      <c r="B388" s="69" t="str">
        <f t="shared" ca="1" si="16"/>
        <v>Limpiadores de alfombras o tapizados</v>
      </c>
      <c r="C388" s="81" t="s">
        <v>1449</v>
      </c>
      <c r="D388" s="81">
        <v>115</v>
      </c>
      <c r="E388" s="71">
        <v>200</v>
      </c>
      <c r="F388" s="70">
        <f>Table313[[#This Row],[CANTIDAD TOTAL ESTIMADA]]*E389</f>
        <v>16100</v>
      </c>
      <c r="G388" s="45"/>
      <c r="H388" s="45"/>
      <c r="I388" s="45"/>
      <c r="J388" s="45"/>
    </row>
    <row r="389" spans="1:10" ht="14.1" customHeight="1" x14ac:dyDescent="0.2">
      <c r="A389" s="85">
        <v>53131626</v>
      </c>
      <c r="B389" s="69" t="str">
        <f t="shared" ca="1" si="16"/>
        <v>Desinfectante de manos</v>
      </c>
      <c r="C389" s="81" t="s">
        <v>1449</v>
      </c>
      <c r="D389" s="81">
        <v>50</v>
      </c>
      <c r="E389" s="71">
        <v>140</v>
      </c>
      <c r="F389" s="70">
        <f>Table313[[#This Row],[CANTIDAD TOTAL ESTIMADA]]*E390</f>
        <v>2000</v>
      </c>
      <c r="G389" s="45"/>
      <c r="H389" s="45"/>
      <c r="I389" s="45"/>
      <c r="J389" s="45"/>
    </row>
    <row r="390" spans="1:10" ht="14.1" customHeight="1" x14ac:dyDescent="0.2">
      <c r="A390" s="85">
        <v>73101612</v>
      </c>
      <c r="B390" s="69" t="str">
        <f t="shared" ca="1" si="16"/>
        <v>Servicios de producción de jabones o preparaciones para limpieza o perfumes o cosméticos</v>
      </c>
      <c r="C390" s="81" t="s">
        <v>1449</v>
      </c>
      <c r="D390" s="81">
        <v>372</v>
      </c>
      <c r="E390" s="71">
        <v>40</v>
      </c>
      <c r="F390" s="70">
        <f>Table313[[#This Row],[CANTIDAD TOTAL ESTIMADA]]*E391</f>
        <v>204600</v>
      </c>
      <c r="G390" s="45"/>
      <c r="H390" s="45"/>
      <c r="I390" s="45"/>
      <c r="J390" s="45"/>
    </row>
    <row r="391" spans="1:10" ht="14.1" customHeight="1" x14ac:dyDescent="0.2">
      <c r="A391" s="85">
        <v>47131802</v>
      </c>
      <c r="B391" s="69" t="str">
        <f t="shared" ca="1" si="16"/>
        <v>Terminados o ceras para pisos</v>
      </c>
      <c r="C391" s="81" t="s">
        <v>9560</v>
      </c>
      <c r="D391" s="81">
        <v>119</v>
      </c>
      <c r="E391" s="71">
        <v>550</v>
      </c>
      <c r="F391" s="70">
        <f>Table313[[#This Row],[CANTIDAD TOTAL ESTIMADA]]*E392</f>
        <v>59500</v>
      </c>
      <c r="G391" s="45"/>
      <c r="H391" s="45"/>
      <c r="I391" s="45"/>
      <c r="J391" s="45"/>
    </row>
    <row r="392" spans="1:10" ht="14.1" customHeight="1" x14ac:dyDescent="0.2">
      <c r="A392" s="85">
        <v>51102710</v>
      </c>
      <c r="B392" s="69" t="str">
        <f t="shared" ca="1" si="16"/>
        <v>Antisépticos basados en alcohol o acetona</v>
      </c>
      <c r="C392" s="81" t="s">
        <v>9560</v>
      </c>
      <c r="D392" s="81">
        <v>48</v>
      </c>
      <c r="E392" s="71">
        <v>500</v>
      </c>
      <c r="F392" s="70">
        <f>Table313[[#This Row],[CANTIDAD TOTAL ESTIMADA]]*E393</f>
        <v>12000</v>
      </c>
      <c r="G392" s="45"/>
      <c r="H392" s="45"/>
      <c r="I392" s="45"/>
      <c r="J392" s="45"/>
    </row>
    <row r="393" spans="1:10" ht="14.1" customHeight="1" x14ac:dyDescent="0.2">
      <c r="A393" s="85">
        <v>31211803</v>
      </c>
      <c r="B393" s="69" t="str">
        <f t="shared" ca="1" si="16"/>
        <v>Diluyentes para pinturas y barnices</v>
      </c>
      <c r="C393" s="81" t="s">
        <v>9560</v>
      </c>
      <c r="D393" s="81">
        <v>12</v>
      </c>
      <c r="E393" s="71">
        <v>250</v>
      </c>
      <c r="F393" s="70">
        <f>Table313[[#This Row],[CANTIDAD TOTAL ESTIMADA]]*E394</f>
        <v>1176</v>
      </c>
      <c r="G393" s="45"/>
      <c r="H393" s="45"/>
      <c r="I393" s="45"/>
      <c r="J393" s="45"/>
    </row>
    <row r="394" spans="1:10" ht="14.1" customHeight="1" x14ac:dyDescent="0.2">
      <c r="A394" s="85">
        <v>47131827</v>
      </c>
      <c r="B394" s="69" t="str">
        <f t="shared" ca="1" si="16"/>
        <v>Limpiadores o removedores de manchas</v>
      </c>
      <c r="C394" s="81" t="s">
        <v>9560</v>
      </c>
      <c r="D394" s="81">
        <v>617</v>
      </c>
      <c r="E394" s="71">
        <v>98</v>
      </c>
      <c r="F394" s="70">
        <f>Table313[[#This Row],[CANTIDAD TOTAL ESTIMADA]]*E395</f>
        <v>74040</v>
      </c>
      <c r="G394" s="45"/>
      <c r="H394" s="45"/>
      <c r="I394" s="45"/>
      <c r="J394" s="45"/>
    </row>
    <row r="395" spans="1:10" ht="14.1" customHeight="1" x14ac:dyDescent="0.2">
      <c r="A395" s="85">
        <v>47131831</v>
      </c>
      <c r="B395" s="69" t="str">
        <f t="shared" ca="1" si="16"/>
        <v>Ácido muriático</v>
      </c>
      <c r="C395" s="81" t="s">
        <v>9560</v>
      </c>
      <c r="D395" s="81">
        <v>84</v>
      </c>
      <c r="E395" s="71">
        <v>120</v>
      </c>
      <c r="F395" s="70">
        <f>Table313[[#This Row],[CANTIDAD TOTAL ESTIMADA]]*E396</f>
        <v>11340</v>
      </c>
      <c r="G395" s="45"/>
      <c r="H395" s="45"/>
      <c r="I395" s="45"/>
      <c r="J395" s="45"/>
    </row>
    <row r="396" spans="1:10" ht="14.1" customHeight="1" x14ac:dyDescent="0.2">
      <c r="A396" s="85">
        <v>47131801</v>
      </c>
      <c r="B396" s="69" t="str">
        <f t="shared" ca="1" si="16"/>
        <v>Limpiadores de pisos</v>
      </c>
      <c r="C396" s="81" t="s">
        <v>9560</v>
      </c>
      <c r="D396" s="81">
        <v>120</v>
      </c>
      <c r="E396" s="71">
        <v>135</v>
      </c>
      <c r="F396" s="70">
        <f>Table313[[#This Row],[CANTIDAD TOTAL ESTIMADA]]*E397</f>
        <v>13200</v>
      </c>
      <c r="G396" s="45"/>
      <c r="H396" s="45"/>
      <c r="I396" s="45"/>
      <c r="J396" s="45"/>
    </row>
    <row r="397" spans="1:10" ht="14.1" customHeight="1" x14ac:dyDescent="0.2">
      <c r="A397" s="85">
        <v>47131824</v>
      </c>
      <c r="B397" s="69" t="str">
        <f t="shared" ca="1" si="16"/>
        <v>Limpiadores de vidrio o ventanas</v>
      </c>
      <c r="C397" s="81" t="s">
        <v>1449</v>
      </c>
      <c r="D397" s="81">
        <v>54</v>
      </c>
      <c r="E397" s="71">
        <v>110</v>
      </c>
      <c r="F397" s="70">
        <f>Table313[[#This Row],[CANTIDAD TOTAL ESTIMADA]]*E398</f>
        <v>7830</v>
      </c>
      <c r="G397" s="45"/>
      <c r="H397" s="45"/>
      <c r="I397" s="45"/>
      <c r="J397" s="45"/>
    </row>
    <row r="398" spans="1:10" ht="14.1" customHeight="1" x14ac:dyDescent="0.2">
      <c r="A398" s="85">
        <v>47131803</v>
      </c>
      <c r="B398" s="69" t="str">
        <f t="shared" ca="1" si="16"/>
        <v>Desinfectantes para uso doméstico</v>
      </c>
      <c r="C398" s="81" t="s">
        <v>9560</v>
      </c>
      <c r="D398" s="81">
        <v>72</v>
      </c>
      <c r="E398" s="71">
        <v>145</v>
      </c>
      <c r="F398" s="70">
        <f>Table313[[#This Row],[CANTIDAD TOTAL ESTIMADA]]*E399</f>
        <v>6192</v>
      </c>
      <c r="G398" s="45"/>
      <c r="H398" s="45"/>
      <c r="I398" s="45"/>
      <c r="J398" s="45"/>
    </row>
    <row r="399" spans="1:10" ht="14.1" customHeight="1" x14ac:dyDescent="0.2">
      <c r="A399" s="85">
        <v>47131803</v>
      </c>
      <c r="B399" s="69" t="str">
        <f t="shared" ca="1" si="16"/>
        <v>Desinfectantes para uso doméstico</v>
      </c>
      <c r="C399" s="81" t="s">
        <v>15637</v>
      </c>
      <c r="D399" s="81">
        <v>2190</v>
      </c>
      <c r="E399" s="71">
        <v>86</v>
      </c>
      <c r="F399" s="70">
        <f>Table313[[#This Row],[CANTIDAD TOTAL ESTIMADA]]*E400</f>
        <v>208050</v>
      </c>
      <c r="G399" s="45"/>
      <c r="H399" s="45"/>
      <c r="I399" s="45"/>
      <c r="J399" s="45"/>
    </row>
    <row r="400" spans="1:10" ht="14.1" customHeight="1" x14ac:dyDescent="0.2">
      <c r="A400" s="85">
        <v>47131803</v>
      </c>
      <c r="B400" s="69" t="str">
        <f t="shared" ca="1" si="16"/>
        <v>Desinfectantes para uso doméstico</v>
      </c>
      <c r="C400" s="81" t="s">
        <v>1449</v>
      </c>
      <c r="D400" s="81">
        <v>150</v>
      </c>
      <c r="E400" s="71">
        <v>95</v>
      </c>
      <c r="F400" s="70">
        <f>Table313[[#This Row],[CANTIDAD TOTAL ESTIMADA]]*E401</f>
        <v>21750</v>
      </c>
      <c r="G400" s="45"/>
      <c r="H400" s="45"/>
      <c r="I400" s="45"/>
      <c r="J400" s="45"/>
    </row>
    <row r="401" spans="1:10" ht="14.1" customHeight="1" x14ac:dyDescent="0.2">
      <c r="A401" s="85">
        <v>10191509</v>
      </c>
      <c r="B401" s="69" t="str">
        <f t="shared" ca="1" si="16"/>
        <v>Insecticidas</v>
      </c>
      <c r="C401" s="81" t="s">
        <v>1449</v>
      </c>
      <c r="D401" s="81">
        <v>122</v>
      </c>
      <c r="E401" s="71">
        <v>145</v>
      </c>
      <c r="F401" s="70">
        <f>Table313[[#This Row],[CANTIDAD TOTAL ESTIMADA]]*E402</f>
        <v>19520</v>
      </c>
      <c r="G401" s="45"/>
      <c r="H401" s="45"/>
      <c r="I401" s="45"/>
      <c r="J401" s="45"/>
    </row>
    <row r="402" spans="1:10" ht="14.1" customHeight="1" x14ac:dyDescent="0.2">
      <c r="A402" s="85">
        <v>10191509</v>
      </c>
      <c r="B402" s="69" t="str">
        <f t="shared" ca="1" si="16"/>
        <v>Insecticidas</v>
      </c>
      <c r="C402" s="81" t="s">
        <v>1449</v>
      </c>
      <c r="D402" s="81">
        <v>276</v>
      </c>
      <c r="E402" s="71">
        <v>160</v>
      </c>
      <c r="F402" s="70">
        <f>Table313[[#This Row],[CANTIDAD TOTAL ESTIMADA]]*E403</f>
        <v>17112</v>
      </c>
      <c r="G402" s="45"/>
      <c r="H402" s="45"/>
      <c r="I402" s="45"/>
      <c r="J402" s="45"/>
    </row>
    <row r="403" spans="1:10" ht="14.1" customHeight="1" x14ac:dyDescent="0.2">
      <c r="A403" s="85">
        <v>53131624</v>
      </c>
      <c r="B403" s="69" t="str">
        <f t="shared" ca="1" si="16"/>
        <v>Paños limpiadores desechables</v>
      </c>
      <c r="C403" s="81" t="s">
        <v>8628</v>
      </c>
      <c r="D403" s="81">
        <v>60</v>
      </c>
      <c r="E403" s="71">
        <v>62</v>
      </c>
      <c r="F403" s="70">
        <f>Table313[[#This Row],[CANTIDAD TOTAL ESTIMADA]]*E404</f>
        <v>900</v>
      </c>
      <c r="G403" s="45"/>
      <c r="H403" s="45"/>
      <c r="I403" s="45"/>
      <c r="J403" s="45"/>
    </row>
    <row r="404" spans="1:10" ht="14.1" customHeight="1" x14ac:dyDescent="0.2">
      <c r="A404" s="85">
        <v>24122002</v>
      </c>
      <c r="B404" s="69" t="str">
        <f t="shared" ca="1" si="16"/>
        <v>Botellas de plástico</v>
      </c>
      <c r="C404" s="81" t="s">
        <v>1449</v>
      </c>
      <c r="D404" s="81">
        <v>5</v>
      </c>
      <c r="E404" s="71">
        <v>15</v>
      </c>
      <c r="F404" s="70">
        <f>Table313[[#This Row],[CANTIDAD TOTAL ESTIMADA]]*E405</f>
        <v>1500</v>
      </c>
      <c r="G404" s="45"/>
      <c r="H404" s="45"/>
      <c r="I404" s="45"/>
      <c r="J404" s="45"/>
    </row>
    <row r="405" spans="1:10" ht="14.1" customHeight="1" x14ac:dyDescent="0.2">
      <c r="A405" s="85">
        <v>24101510</v>
      </c>
      <c r="B405" s="69" t="str">
        <f t="shared" ca="1" si="16"/>
        <v>Contenedor de basura plástico</v>
      </c>
      <c r="C405" s="81" t="s">
        <v>1449</v>
      </c>
      <c r="D405" s="81">
        <v>41</v>
      </c>
      <c r="E405" s="71">
        <v>300</v>
      </c>
      <c r="F405" s="70">
        <f>Table313[[#This Row],[CANTIDAD TOTAL ESTIMADA]]*E406</f>
        <v>14350</v>
      </c>
      <c r="G405" s="45"/>
      <c r="H405" s="45"/>
      <c r="I405" s="45"/>
      <c r="J405" s="45"/>
    </row>
    <row r="406" spans="1:10" ht="14.1" customHeight="1" x14ac:dyDescent="0.2">
      <c r="A406" s="85">
        <v>24101510</v>
      </c>
      <c r="B406" s="69" t="str">
        <f t="shared" ca="1" si="16"/>
        <v>Contenedor de basura plástico</v>
      </c>
      <c r="C406" s="81" t="s">
        <v>1449</v>
      </c>
      <c r="D406" s="81">
        <v>48</v>
      </c>
      <c r="E406" s="71">
        <v>350</v>
      </c>
      <c r="F406" s="70">
        <f>Table313[[#This Row],[CANTIDAD TOTAL ESTIMADA]]*E407</f>
        <v>5280</v>
      </c>
      <c r="G406" s="45"/>
      <c r="H406" s="45"/>
      <c r="I406" s="45"/>
      <c r="J406" s="45"/>
    </row>
    <row r="407" spans="1:10" ht="14.1" customHeight="1" x14ac:dyDescent="0.2">
      <c r="A407" s="85">
        <v>41121813</v>
      </c>
      <c r="B407" s="69" t="str">
        <f t="shared" ca="1" si="16"/>
        <v>Cubetas</v>
      </c>
      <c r="C407" s="81" t="s">
        <v>1449</v>
      </c>
      <c r="D407" s="81">
        <v>20</v>
      </c>
      <c r="E407" s="71">
        <v>110</v>
      </c>
      <c r="F407" s="70">
        <f>Table313[[#This Row],[CANTIDAD TOTAL ESTIMADA]]*E408</f>
        <v>140000</v>
      </c>
      <c r="G407" s="45"/>
      <c r="H407" s="45"/>
      <c r="I407" s="45"/>
      <c r="J407" s="45"/>
    </row>
    <row r="408" spans="1:10" ht="14.1" customHeight="1" x14ac:dyDescent="0.2">
      <c r="A408" s="85">
        <v>24101510</v>
      </c>
      <c r="B408" s="69" t="str">
        <f t="shared" ca="1" si="16"/>
        <v>Contenedor de basura plástico</v>
      </c>
      <c r="C408" s="81" t="s">
        <v>1449</v>
      </c>
      <c r="D408" s="81">
        <v>78</v>
      </c>
      <c r="E408" s="71">
        <v>7000</v>
      </c>
      <c r="F408" s="70">
        <f>Table313[[#This Row],[CANTIDAD TOTAL ESTIMADA]]*E409</f>
        <v>9360</v>
      </c>
      <c r="G408" s="45"/>
      <c r="H408" s="45"/>
      <c r="I408" s="45"/>
      <c r="J408" s="45"/>
    </row>
    <row r="409" spans="1:10" ht="14.1" customHeight="1" x14ac:dyDescent="0.2">
      <c r="A409" s="85">
        <v>24121807</v>
      </c>
      <c r="B409" s="69" t="str">
        <f t="shared" ca="1" si="16"/>
        <v>Recipientes de plástico</v>
      </c>
      <c r="C409" s="81" t="s">
        <v>1449</v>
      </c>
      <c r="D409" s="81">
        <v>2</v>
      </c>
      <c r="E409" s="71">
        <v>120</v>
      </c>
      <c r="F409" s="70">
        <f>Table313[[#This Row],[CANTIDAD TOTAL ESTIMADA]]*E410</f>
        <v>400</v>
      </c>
      <c r="G409" s="45"/>
      <c r="H409" s="45"/>
      <c r="I409" s="45"/>
      <c r="J409" s="45"/>
    </row>
    <row r="410" spans="1:10" ht="14.1" customHeight="1" x14ac:dyDescent="0.2">
      <c r="A410" s="85">
        <v>24121807</v>
      </c>
      <c r="B410" s="69" t="str">
        <f t="shared" ca="1" si="16"/>
        <v>Recipientes de plástico</v>
      </c>
      <c r="C410" s="81" t="s">
        <v>1449</v>
      </c>
      <c r="D410" s="81">
        <v>25</v>
      </c>
      <c r="E410" s="71">
        <v>200</v>
      </c>
      <c r="F410" s="70">
        <f>Table313[[#This Row],[CANTIDAD TOTAL ESTIMADA]]*E411</f>
        <v>2450</v>
      </c>
      <c r="G410" s="45"/>
      <c r="H410" s="45"/>
      <c r="I410" s="45"/>
      <c r="J410" s="45"/>
    </row>
    <row r="411" spans="1:10" ht="14.1" customHeight="1" x14ac:dyDescent="0.2">
      <c r="A411" s="85">
        <v>47131604</v>
      </c>
      <c r="B411" s="69" t="str">
        <f t="shared" ref="B411:B442" ca="1" si="17">IFERROR(INDEX(UNSPSCDes,MATCH(INDIRECT(ADDRESS(ROW(),COLUMN()-1,4)),UNSPSCCode,0)),"")</f>
        <v>Escobas</v>
      </c>
      <c r="C411" s="81" t="s">
        <v>1449</v>
      </c>
      <c r="D411" s="81">
        <v>304</v>
      </c>
      <c r="E411" s="71">
        <v>98</v>
      </c>
      <c r="F411" s="70">
        <f>Table313[[#This Row],[CANTIDAD TOTAL ESTIMADA]]*E412</f>
        <v>38000</v>
      </c>
      <c r="G411" s="45"/>
      <c r="H411" s="45"/>
      <c r="I411" s="45"/>
      <c r="J411" s="45"/>
    </row>
    <row r="412" spans="1:10" ht="14.1" customHeight="1" x14ac:dyDescent="0.2">
      <c r="A412" s="85">
        <v>47131604</v>
      </c>
      <c r="B412" s="69" t="str">
        <f t="shared" ca="1" si="17"/>
        <v>Escobas</v>
      </c>
      <c r="C412" s="81" t="s">
        <v>1449</v>
      </c>
      <c r="D412" s="81">
        <v>54</v>
      </c>
      <c r="E412" s="71">
        <v>125</v>
      </c>
      <c r="F412" s="70">
        <f>Table313[[#This Row],[CANTIDAD TOTAL ESTIMADA]]*E413</f>
        <v>8100</v>
      </c>
      <c r="G412" s="45"/>
      <c r="H412" s="45"/>
      <c r="I412" s="45"/>
      <c r="J412" s="45"/>
    </row>
    <row r="413" spans="1:10" ht="14.1" customHeight="1" x14ac:dyDescent="0.2">
      <c r="A413" s="85">
        <v>47131609</v>
      </c>
      <c r="B413" s="69" t="str">
        <f t="shared" ca="1" si="17"/>
        <v>Manijas de escobas o traperos</v>
      </c>
      <c r="C413" s="81" t="s">
        <v>1449</v>
      </c>
      <c r="D413" s="81">
        <v>221</v>
      </c>
      <c r="E413" s="71">
        <v>150</v>
      </c>
      <c r="F413" s="70">
        <f>Table313[[#This Row],[CANTIDAD TOTAL ESTIMADA]]*E414</f>
        <v>77350</v>
      </c>
      <c r="G413" s="45"/>
      <c r="H413" s="45"/>
      <c r="I413" s="45"/>
      <c r="J413" s="45"/>
    </row>
    <row r="414" spans="1:10" ht="14.1" customHeight="1" x14ac:dyDescent="0.2">
      <c r="A414" s="85">
        <v>47121806</v>
      </c>
      <c r="B414" s="69" t="str">
        <f t="shared" ca="1" si="17"/>
        <v>Escurridor de trapero</v>
      </c>
      <c r="C414" s="81" t="s">
        <v>1449</v>
      </c>
      <c r="D414" s="81">
        <v>48</v>
      </c>
      <c r="E414" s="71">
        <v>350</v>
      </c>
      <c r="F414" s="70">
        <f>Table313[[#This Row],[CANTIDAD TOTAL ESTIMADA]]*E415</f>
        <v>28800</v>
      </c>
      <c r="G414" s="45"/>
      <c r="H414" s="45"/>
      <c r="I414" s="45"/>
      <c r="J414" s="45"/>
    </row>
    <row r="415" spans="1:10" ht="14.1" customHeight="1" x14ac:dyDescent="0.2">
      <c r="A415" s="85">
        <v>27112003</v>
      </c>
      <c r="B415" s="69" t="str">
        <f t="shared" ca="1" si="17"/>
        <v>Rastrillos</v>
      </c>
      <c r="C415" s="81" t="s">
        <v>1449</v>
      </c>
      <c r="D415" s="81">
        <v>18</v>
      </c>
      <c r="E415" s="71">
        <v>600</v>
      </c>
      <c r="F415" s="70">
        <f>Table313[[#This Row],[CANTIDAD TOTAL ESTIMADA]]*E416</f>
        <v>1404</v>
      </c>
      <c r="G415" s="45"/>
      <c r="H415" s="45"/>
      <c r="I415" s="45"/>
      <c r="J415" s="45"/>
    </row>
    <row r="416" spans="1:10" ht="14.1" customHeight="1" x14ac:dyDescent="0.2">
      <c r="A416" s="85">
        <v>47131608</v>
      </c>
      <c r="B416" s="69" t="str">
        <f t="shared" ca="1" si="17"/>
        <v>Cepillos de baño</v>
      </c>
      <c r="C416" s="81" t="s">
        <v>1449</v>
      </c>
      <c r="D416" s="81">
        <v>186</v>
      </c>
      <c r="E416" s="71">
        <v>78</v>
      </c>
      <c r="F416" s="70">
        <f>Table313[[#This Row],[CANTIDAD TOTAL ESTIMADA]]*E417</f>
        <v>10044</v>
      </c>
      <c r="G416" s="45"/>
      <c r="H416" s="45"/>
      <c r="I416" s="45"/>
      <c r="J416" s="45"/>
    </row>
    <row r="417" spans="1:10" ht="14.1" customHeight="1" x14ac:dyDescent="0.2">
      <c r="A417" s="85">
        <v>47131605</v>
      </c>
      <c r="B417" s="69" t="str">
        <f t="shared" ca="1" si="17"/>
        <v>Cepillos de limpieza</v>
      </c>
      <c r="C417" s="81" t="s">
        <v>1449</v>
      </c>
      <c r="D417" s="81">
        <v>43</v>
      </c>
      <c r="E417" s="71">
        <v>54</v>
      </c>
      <c r="F417" s="70">
        <f>Table313[[#This Row],[CANTIDAD TOTAL ESTIMADA]]*E418</f>
        <v>4300</v>
      </c>
      <c r="G417" s="45"/>
      <c r="H417" s="45"/>
      <c r="I417" s="45"/>
      <c r="J417" s="45"/>
    </row>
    <row r="418" spans="1:10" ht="14.1" customHeight="1" x14ac:dyDescent="0.2">
      <c r="A418" s="85">
        <v>47131611</v>
      </c>
      <c r="B418" s="69" t="str">
        <f t="shared" ca="1" si="17"/>
        <v>Recogedor de basura</v>
      </c>
      <c r="C418" s="81" t="s">
        <v>1449</v>
      </c>
      <c r="D418" s="81">
        <v>67</v>
      </c>
      <c r="E418" s="71">
        <v>100</v>
      </c>
      <c r="F418" s="70">
        <f>Table313[[#This Row],[CANTIDAD TOTAL ESTIMADA]]*E419</f>
        <v>2680</v>
      </c>
      <c r="G418" s="45"/>
      <c r="H418" s="45"/>
      <c r="I418" s="45"/>
      <c r="J418" s="45"/>
    </row>
    <row r="419" spans="1:10" ht="14.1" customHeight="1" x14ac:dyDescent="0.2">
      <c r="A419" s="85">
        <v>47131501</v>
      </c>
      <c r="B419" s="69" t="str">
        <f t="shared" ca="1" si="17"/>
        <v>Trapos</v>
      </c>
      <c r="C419" s="81" t="s">
        <v>1449</v>
      </c>
      <c r="D419" s="81">
        <v>785</v>
      </c>
      <c r="E419" s="71">
        <v>40</v>
      </c>
      <c r="F419" s="70">
        <f>Table313[[#This Row],[CANTIDAD TOTAL ESTIMADA]]*E420</f>
        <v>29045</v>
      </c>
      <c r="G419" s="45"/>
      <c r="H419" s="45"/>
      <c r="I419" s="45"/>
      <c r="J419" s="45"/>
    </row>
    <row r="420" spans="1:10" ht="14.1" customHeight="1" x14ac:dyDescent="0.2">
      <c r="A420" s="85">
        <v>47131603</v>
      </c>
      <c r="B420" s="69" t="str">
        <f t="shared" ca="1" si="17"/>
        <v>Esponjas</v>
      </c>
      <c r="C420" s="81" t="s">
        <v>1449</v>
      </c>
      <c r="D420" s="81">
        <v>100</v>
      </c>
      <c r="E420" s="71">
        <v>37</v>
      </c>
      <c r="F420" s="70">
        <f>Table313[[#This Row],[CANTIDAD TOTAL ESTIMADA]]*E421</f>
        <v>7800</v>
      </c>
      <c r="G420" s="45"/>
      <c r="H420" s="45"/>
      <c r="I420" s="45"/>
      <c r="J420" s="45"/>
    </row>
    <row r="421" spans="1:10" ht="14.1" customHeight="1" x14ac:dyDescent="0.2">
      <c r="A421" s="85">
        <v>31211910</v>
      </c>
      <c r="B421" s="69" t="str">
        <f t="shared" ca="1" si="17"/>
        <v>Guantes para pintar</v>
      </c>
      <c r="C421" s="81" t="s">
        <v>1449</v>
      </c>
      <c r="D421" s="81">
        <v>272</v>
      </c>
      <c r="E421" s="71">
        <v>78</v>
      </c>
      <c r="F421" s="70">
        <f>Table313[[#This Row],[CANTIDAD TOTAL ESTIMADA]]*E422</f>
        <v>76160</v>
      </c>
      <c r="G421" s="45"/>
      <c r="H421" s="45"/>
      <c r="I421" s="45"/>
      <c r="J421" s="45"/>
    </row>
    <row r="422" spans="1:10" ht="14.1" customHeight="1" x14ac:dyDescent="0.2">
      <c r="A422" s="85">
        <v>31211910</v>
      </c>
      <c r="B422" s="69" t="str">
        <f t="shared" ca="1" si="17"/>
        <v>Guantes para pintar</v>
      </c>
      <c r="C422" s="81" t="s">
        <v>16989</v>
      </c>
      <c r="D422" s="81">
        <v>12</v>
      </c>
      <c r="E422" s="71">
        <v>280</v>
      </c>
      <c r="F422" s="70">
        <f>Table313[[#This Row],[CANTIDAD TOTAL ESTIMADA]]*E423</f>
        <v>1500</v>
      </c>
      <c r="G422" s="45"/>
      <c r="H422" s="45"/>
      <c r="I422" s="45"/>
      <c r="J422" s="45"/>
    </row>
    <row r="423" spans="1:10" ht="14.1" customHeight="1" x14ac:dyDescent="0.2">
      <c r="A423" s="85">
        <v>31211910</v>
      </c>
      <c r="B423" s="69" t="str">
        <f t="shared" ca="1" si="17"/>
        <v>Guantes para pintar</v>
      </c>
      <c r="C423" s="81" t="s">
        <v>1449</v>
      </c>
      <c r="D423" s="81">
        <v>50</v>
      </c>
      <c r="E423" s="71">
        <v>125</v>
      </c>
      <c r="F423" s="70">
        <f>Table313[[#This Row],[CANTIDAD TOTAL ESTIMADA]]*E424</f>
        <v>12500</v>
      </c>
      <c r="G423" s="45"/>
      <c r="H423" s="45"/>
      <c r="I423" s="45"/>
      <c r="J423" s="45"/>
    </row>
    <row r="424" spans="1:10" ht="14.1" customHeight="1" x14ac:dyDescent="0.2">
      <c r="A424" s="85">
        <v>31211910</v>
      </c>
      <c r="B424" s="69" t="str">
        <f t="shared" ca="1" si="17"/>
        <v>Guantes para pintar</v>
      </c>
      <c r="C424" s="81" t="s">
        <v>1449</v>
      </c>
      <c r="D424" s="81">
        <v>75</v>
      </c>
      <c r="E424" s="71">
        <v>250</v>
      </c>
      <c r="F424" s="70">
        <f>Table313[[#This Row],[CANTIDAD TOTAL ESTIMADA]]*E425</f>
        <v>26250</v>
      </c>
      <c r="G424" s="45"/>
      <c r="H424" s="45"/>
      <c r="I424" s="45"/>
      <c r="J424" s="45"/>
    </row>
    <row r="425" spans="1:10" ht="14.1" customHeight="1" x14ac:dyDescent="0.2">
      <c r="A425" s="85">
        <v>31211910</v>
      </c>
      <c r="B425" s="69" t="str">
        <f t="shared" ca="1" si="17"/>
        <v>Guantes para pintar</v>
      </c>
      <c r="C425" s="81" t="s">
        <v>1449</v>
      </c>
      <c r="D425" s="81">
        <v>80</v>
      </c>
      <c r="E425" s="71">
        <v>350</v>
      </c>
      <c r="F425" s="70">
        <f>Table313[[#This Row],[CANTIDAD TOTAL ESTIMADA]]*E426</f>
        <v>240</v>
      </c>
      <c r="G425" s="45"/>
      <c r="H425" s="45"/>
      <c r="I425" s="45"/>
      <c r="J425" s="45"/>
    </row>
    <row r="426" spans="1:10" ht="14.1" customHeight="1" x14ac:dyDescent="0.2">
      <c r="A426" s="85">
        <v>39121719</v>
      </c>
      <c r="B426" s="69" t="str">
        <f t="shared" ca="1" si="17"/>
        <v>Protectores</v>
      </c>
      <c r="C426" s="81" t="s">
        <v>1449</v>
      </c>
      <c r="D426" s="81">
        <v>240</v>
      </c>
      <c r="E426" s="71">
        <v>3</v>
      </c>
      <c r="F426" s="70">
        <f>Table313[[#This Row],[CANTIDAD TOTAL ESTIMADA]]*E427</f>
        <v>211200</v>
      </c>
      <c r="G426" s="45"/>
      <c r="H426" s="45"/>
      <c r="I426" s="45"/>
      <c r="J426" s="45"/>
    </row>
    <row r="427" spans="1:10" ht="14.1" customHeight="1" x14ac:dyDescent="0.2">
      <c r="A427" s="85">
        <v>47121701</v>
      </c>
      <c r="B427" s="69" t="str">
        <f t="shared" ca="1" si="17"/>
        <v>Bolsas de basura</v>
      </c>
      <c r="C427" s="81" t="s">
        <v>1449</v>
      </c>
      <c r="D427" s="81">
        <v>1062</v>
      </c>
      <c r="E427" s="71">
        <v>880</v>
      </c>
      <c r="F427" s="70">
        <f>Table313[[#This Row],[CANTIDAD TOTAL ESTIMADA]]*E428</f>
        <v>637200</v>
      </c>
      <c r="G427" s="45"/>
      <c r="H427" s="45"/>
      <c r="I427" s="45"/>
      <c r="J427" s="45"/>
    </row>
    <row r="428" spans="1:10" ht="14.1" customHeight="1" x14ac:dyDescent="0.2">
      <c r="A428" s="85">
        <v>47121701</v>
      </c>
      <c r="B428" s="69" t="str">
        <f t="shared" ca="1" si="17"/>
        <v>Bolsas de basura</v>
      </c>
      <c r="C428" s="81" t="s">
        <v>1449</v>
      </c>
      <c r="D428" s="81">
        <v>36</v>
      </c>
      <c r="E428" s="71">
        <v>600</v>
      </c>
      <c r="F428" s="70">
        <f>Table313[[#This Row],[CANTIDAD TOTAL ESTIMADA]]*E429</f>
        <v>18288</v>
      </c>
      <c r="G428" s="45"/>
      <c r="H428" s="45"/>
      <c r="I428" s="45"/>
      <c r="J428" s="45"/>
    </row>
    <row r="429" spans="1:10" ht="14.1" customHeight="1" x14ac:dyDescent="0.2">
      <c r="A429" s="85">
        <v>47121701</v>
      </c>
      <c r="B429" s="69" t="str">
        <f t="shared" ca="1" si="17"/>
        <v>Bolsas de basura</v>
      </c>
      <c r="C429" s="81" t="s">
        <v>1449</v>
      </c>
      <c r="D429" s="81">
        <v>64</v>
      </c>
      <c r="E429" s="71">
        <v>508</v>
      </c>
      <c r="F429" s="70">
        <f>Table313[[#This Row],[CANTIDAD TOTAL ESTIMADA]]*E430</f>
        <v>23040</v>
      </c>
      <c r="G429" s="45"/>
      <c r="H429" s="45"/>
      <c r="I429" s="45"/>
      <c r="J429" s="45"/>
    </row>
    <row r="430" spans="1:10" ht="14.1" customHeight="1" x14ac:dyDescent="0.2">
      <c r="A430" s="85">
        <v>47121701</v>
      </c>
      <c r="B430" s="69" t="str">
        <f t="shared" ca="1" si="17"/>
        <v>Bolsas de basura</v>
      </c>
      <c r="C430" s="81" t="s">
        <v>1449</v>
      </c>
      <c r="D430" s="81">
        <v>100</v>
      </c>
      <c r="E430" s="71">
        <v>360</v>
      </c>
      <c r="F430" s="70">
        <f>Table313[[#This Row],[CANTIDAD TOTAL ESTIMADA]]*E431</f>
        <v>9800</v>
      </c>
      <c r="G430" s="45"/>
      <c r="H430" s="45"/>
      <c r="I430" s="45"/>
      <c r="J430" s="45"/>
    </row>
    <row r="431" spans="1:10" ht="14.1" customHeight="1" x14ac:dyDescent="0.2">
      <c r="A431" s="85">
        <v>53131624</v>
      </c>
      <c r="B431" s="69" t="str">
        <f t="shared" ca="1" si="17"/>
        <v>Paños limpiadores desechables</v>
      </c>
      <c r="C431" s="81" t="s">
        <v>8628</v>
      </c>
      <c r="D431" s="81">
        <v>132</v>
      </c>
      <c r="E431" s="71">
        <v>98</v>
      </c>
      <c r="F431" s="70">
        <f>Table313[[#This Row],[CANTIDAD TOTAL ESTIMADA]]*E432</f>
        <v>4752</v>
      </c>
      <c r="G431" s="45"/>
      <c r="H431" s="45"/>
      <c r="I431" s="45"/>
      <c r="J431" s="45"/>
    </row>
    <row r="432" spans="1:10" ht="14.1" customHeight="1" x14ac:dyDescent="0.2">
      <c r="A432" s="85">
        <v>47131502</v>
      </c>
      <c r="B432" s="69" t="str">
        <f t="shared" ca="1" si="17"/>
        <v>Pañitos o toallas para limpiar</v>
      </c>
      <c r="C432" s="81" t="s">
        <v>1449</v>
      </c>
      <c r="D432" s="81">
        <v>78</v>
      </c>
      <c r="E432" s="71">
        <v>36</v>
      </c>
      <c r="F432" s="70">
        <f>Table313[[#This Row],[CANTIDAD TOTAL ESTIMADA]]*E433</f>
        <v>3900</v>
      </c>
      <c r="G432" s="45"/>
      <c r="H432" s="45"/>
      <c r="I432" s="45"/>
      <c r="J432" s="45"/>
    </row>
    <row r="433" spans="1:10" ht="14.1" customHeight="1" x14ac:dyDescent="0.2">
      <c r="A433" s="85">
        <v>52151502</v>
      </c>
      <c r="B433" s="69" t="str">
        <f t="shared" ca="1" si="17"/>
        <v>Platos desechables para uso doméstico</v>
      </c>
      <c r="C433" s="81" t="s">
        <v>4735</v>
      </c>
      <c r="D433" s="81">
        <v>220</v>
      </c>
      <c r="E433" s="71">
        <v>50</v>
      </c>
      <c r="F433" s="70">
        <f>Table313[[#This Row],[CANTIDAD TOTAL ESTIMADA]]*E434</f>
        <v>10120</v>
      </c>
      <c r="G433" s="45"/>
      <c r="H433" s="45"/>
      <c r="I433" s="45"/>
      <c r="J433" s="45"/>
    </row>
    <row r="434" spans="1:10" ht="14.1" customHeight="1" x14ac:dyDescent="0.2">
      <c r="A434" s="85">
        <v>52151502</v>
      </c>
      <c r="B434" s="69" t="str">
        <f t="shared" ca="1" si="17"/>
        <v>Platos desechables para uso doméstico</v>
      </c>
      <c r="C434" s="81" t="s">
        <v>4735</v>
      </c>
      <c r="D434" s="81">
        <v>72</v>
      </c>
      <c r="E434" s="71">
        <v>46</v>
      </c>
      <c r="F434" s="70">
        <f>Table313[[#This Row],[CANTIDAD TOTAL ESTIMADA]]*E435</f>
        <v>3240</v>
      </c>
      <c r="G434" s="45"/>
      <c r="H434" s="45"/>
      <c r="I434" s="45"/>
      <c r="J434" s="45"/>
    </row>
    <row r="435" spans="1:10" ht="14.1" customHeight="1" x14ac:dyDescent="0.2">
      <c r="A435" s="85">
        <v>52151502</v>
      </c>
      <c r="B435" s="69" t="str">
        <f t="shared" ca="1" si="17"/>
        <v>Platos desechables para uso doméstico</v>
      </c>
      <c r="C435" s="81" t="s">
        <v>4735</v>
      </c>
      <c r="D435" s="81">
        <v>168</v>
      </c>
      <c r="E435" s="71">
        <v>45</v>
      </c>
      <c r="F435" s="70">
        <f>Table313[[#This Row],[CANTIDAD TOTAL ESTIMADA]]*E436</f>
        <v>7560</v>
      </c>
      <c r="G435" s="45"/>
      <c r="H435" s="45"/>
      <c r="I435" s="45"/>
      <c r="J435" s="45"/>
    </row>
    <row r="436" spans="1:10" ht="14.1" customHeight="1" x14ac:dyDescent="0.2">
      <c r="A436" s="85">
        <v>52151502</v>
      </c>
      <c r="B436" s="69" t="str">
        <f t="shared" ca="1" si="17"/>
        <v>Platos desechables para uso doméstico</v>
      </c>
      <c r="C436" s="81" t="s">
        <v>4735</v>
      </c>
      <c r="D436" s="81">
        <v>200</v>
      </c>
      <c r="E436" s="71">
        <v>45</v>
      </c>
      <c r="F436" s="70">
        <f>Table313[[#This Row],[CANTIDAD TOTAL ESTIMADA]]*E437</f>
        <v>11400</v>
      </c>
      <c r="G436" s="45"/>
      <c r="H436" s="45"/>
      <c r="I436" s="45"/>
      <c r="J436" s="45"/>
    </row>
    <row r="437" spans="1:10" ht="14.1" customHeight="1" x14ac:dyDescent="0.2">
      <c r="A437" s="85">
        <v>52151504</v>
      </c>
      <c r="B437" s="69" t="str">
        <f t="shared" ca="1" si="17"/>
        <v>Tazas o vasos o tapas desechables para uso doméstico</v>
      </c>
      <c r="C437" s="81" t="s">
        <v>4735</v>
      </c>
      <c r="D437" s="81">
        <v>204</v>
      </c>
      <c r="E437" s="71">
        <v>57</v>
      </c>
      <c r="F437" s="70">
        <f>Table313[[#This Row],[CANTIDAD TOTAL ESTIMADA]]*E438</f>
        <v>7140</v>
      </c>
      <c r="G437" s="45"/>
      <c r="H437" s="45"/>
      <c r="I437" s="45"/>
      <c r="J437" s="45"/>
    </row>
    <row r="438" spans="1:10" ht="14.1" customHeight="1" x14ac:dyDescent="0.2">
      <c r="A438" s="85">
        <v>52151504</v>
      </c>
      <c r="B438" s="69" t="str">
        <f t="shared" ca="1" si="17"/>
        <v>Tazas o vasos o tapas desechables para uso doméstico</v>
      </c>
      <c r="C438" s="81" t="s">
        <v>4735</v>
      </c>
      <c r="D438" s="81">
        <v>486</v>
      </c>
      <c r="E438" s="71">
        <v>35</v>
      </c>
      <c r="F438" s="70">
        <f>Table313[[#This Row],[CANTIDAD TOTAL ESTIMADA]]*E439</f>
        <v>36450</v>
      </c>
      <c r="G438" s="45"/>
      <c r="H438" s="45"/>
      <c r="I438" s="45"/>
      <c r="J438" s="45"/>
    </row>
    <row r="439" spans="1:10" ht="14.1" customHeight="1" x14ac:dyDescent="0.2">
      <c r="A439" s="85">
        <v>52151504</v>
      </c>
      <c r="B439" s="69" t="str">
        <f t="shared" ca="1" si="17"/>
        <v>Tazas o vasos o tapas desechables para uso doméstico</v>
      </c>
      <c r="C439" s="81" t="s">
        <v>4735</v>
      </c>
      <c r="D439" s="81">
        <v>606</v>
      </c>
      <c r="E439" s="71">
        <v>75</v>
      </c>
      <c r="F439" s="70">
        <f>Table313[[#This Row],[CANTIDAD TOTAL ESTIMADA]]*E440</f>
        <v>48480</v>
      </c>
      <c r="G439" s="45"/>
      <c r="H439" s="45"/>
      <c r="I439" s="45"/>
      <c r="J439" s="45"/>
    </row>
    <row r="440" spans="1:10" ht="14.1" customHeight="1" x14ac:dyDescent="0.2">
      <c r="A440" s="85">
        <v>52151504</v>
      </c>
      <c r="B440" s="69" t="str">
        <f t="shared" ca="1" si="17"/>
        <v>Tazas o vasos o tapas desechables para uso doméstico</v>
      </c>
      <c r="C440" s="81" t="s">
        <v>4735</v>
      </c>
      <c r="D440" s="81">
        <v>18</v>
      </c>
      <c r="E440" s="71">
        <v>80</v>
      </c>
      <c r="F440" s="70">
        <f>Table313[[#This Row],[CANTIDAD TOTAL ESTIMADA]]*E441</f>
        <v>540</v>
      </c>
      <c r="G440" s="45"/>
      <c r="H440" s="45"/>
      <c r="I440" s="45"/>
      <c r="J440" s="45"/>
    </row>
    <row r="441" spans="1:10" ht="14.1" customHeight="1" x14ac:dyDescent="0.2">
      <c r="A441" s="85">
        <v>52151503</v>
      </c>
      <c r="B441" s="69" t="str">
        <f t="shared" ca="1" si="17"/>
        <v>Cubiertos desechables para uso doméstico</v>
      </c>
      <c r="C441" s="81" t="s">
        <v>4735</v>
      </c>
      <c r="D441" s="81">
        <v>50</v>
      </c>
      <c r="E441" s="71">
        <v>30</v>
      </c>
      <c r="F441" s="70">
        <f>Table313[[#This Row],[CANTIDAD TOTAL ESTIMADA]]*E442</f>
        <v>1500</v>
      </c>
      <c r="G441" s="45"/>
      <c r="H441" s="45"/>
      <c r="I441" s="45"/>
      <c r="J441" s="45"/>
    </row>
    <row r="442" spans="1:10" ht="14.1" customHeight="1" x14ac:dyDescent="0.2">
      <c r="A442" s="85">
        <v>52151704</v>
      </c>
      <c r="B442" s="69" t="str">
        <f t="shared" ca="1" si="17"/>
        <v>Cucharas para uso doméstico</v>
      </c>
      <c r="C442" s="81" t="s">
        <v>4735</v>
      </c>
      <c r="D442" s="81">
        <v>100</v>
      </c>
      <c r="E442" s="71">
        <v>30</v>
      </c>
      <c r="F442" s="70">
        <f>Table313[[#This Row],[CANTIDAD TOTAL ESTIMADA]]*E443</f>
        <v>70000</v>
      </c>
      <c r="G442" s="45"/>
      <c r="H442" s="45"/>
      <c r="I442" s="45"/>
      <c r="J442" s="45"/>
    </row>
    <row r="443" spans="1:10" ht="14.1" customHeight="1" x14ac:dyDescent="0.2">
      <c r="A443" s="85">
        <v>14111704</v>
      </c>
      <c r="B443" s="69" t="str">
        <f t="shared" ref="B443:B450" ca="1" si="18">IFERROR(INDEX(UNSPSCDes,MATCH(INDIRECT(ADDRESS(ROW(),COLUMN()-1,4)),UNSPSCCode,0)),"")</f>
        <v>Papel higiénico</v>
      </c>
      <c r="C443" s="81" t="s">
        <v>1449</v>
      </c>
      <c r="D443" s="81">
        <v>581</v>
      </c>
      <c r="E443" s="71">
        <v>700</v>
      </c>
      <c r="F443" s="70">
        <f>Table313[[#This Row],[CANTIDAD TOTAL ESTIMADA]]*E444</f>
        <v>325360</v>
      </c>
      <c r="G443" s="45"/>
      <c r="H443" s="45"/>
      <c r="I443" s="45"/>
      <c r="J443" s="45"/>
    </row>
    <row r="444" spans="1:10" ht="14.1" customHeight="1" x14ac:dyDescent="0.2">
      <c r="A444" s="85">
        <v>14111704</v>
      </c>
      <c r="B444" s="69" t="str">
        <f t="shared" ca="1" si="18"/>
        <v>Papel higiénico</v>
      </c>
      <c r="C444" s="81" t="s">
        <v>1449</v>
      </c>
      <c r="D444" s="81">
        <v>122</v>
      </c>
      <c r="E444" s="71">
        <v>560</v>
      </c>
      <c r="F444" s="70">
        <f>Table313[[#This Row],[CANTIDAD TOTAL ESTIMADA]]*E445</f>
        <v>89060</v>
      </c>
      <c r="G444" s="45"/>
      <c r="H444" s="45"/>
      <c r="I444" s="45"/>
      <c r="J444" s="45"/>
    </row>
    <row r="445" spans="1:10" ht="14.1" customHeight="1" x14ac:dyDescent="0.2">
      <c r="A445" s="85">
        <v>14111703</v>
      </c>
      <c r="B445" s="69" t="str">
        <f t="shared" ca="1" si="18"/>
        <v>Toallas de papel</v>
      </c>
      <c r="C445" s="81" t="s">
        <v>1449</v>
      </c>
      <c r="D445" s="81">
        <v>200</v>
      </c>
      <c r="E445" s="71">
        <v>730</v>
      </c>
      <c r="F445" s="70">
        <f>Table313[[#This Row],[CANTIDAD TOTAL ESTIMADA]]*E446</f>
        <v>120000</v>
      </c>
      <c r="G445" s="45"/>
      <c r="H445" s="45"/>
      <c r="I445" s="45"/>
      <c r="J445" s="45"/>
    </row>
    <row r="446" spans="1:10" ht="14.1" customHeight="1" x14ac:dyDescent="0.2">
      <c r="A446" s="85">
        <v>14111705</v>
      </c>
      <c r="B446" s="69" t="str">
        <f t="shared" ca="1" si="18"/>
        <v>Servilletas de papel</v>
      </c>
      <c r="C446" s="81" t="s">
        <v>1449</v>
      </c>
      <c r="D446" s="81">
        <v>83</v>
      </c>
      <c r="E446" s="71">
        <v>600</v>
      </c>
      <c r="F446" s="70">
        <f>Table313[[#This Row],[CANTIDAD TOTAL ESTIMADA]]*E447</f>
        <v>6059</v>
      </c>
      <c r="G446" s="45"/>
      <c r="H446" s="45"/>
      <c r="I446" s="45"/>
      <c r="J446" s="45"/>
    </row>
    <row r="447" spans="1:10" ht="14.1" customHeight="1" x14ac:dyDescent="0.2">
      <c r="A447" s="85">
        <v>14111705</v>
      </c>
      <c r="B447" s="69" t="str">
        <f t="shared" ca="1" si="18"/>
        <v>Servilletas de papel</v>
      </c>
      <c r="C447" s="81" t="s">
        <v>4735</v>
      </c>
      <c r="D447" s="81">
        <v>526</v>
      </c>
      <c r="E447" s="71">
        <v>73</v>
      </c>
      <c r="F447" s="70">
        <f>Table313[[#This Row],[CANTIDAD TOTAL ESTIMADA]]*E448</f>
        <v>578600</v>
      </c>
      <c r="G447" s="45"/>
      <c r="H447" s="45"/>
      <c r="I447" s="45"/>
      <c r="J447" s="45"/>
    </row>
    <row r="448" spans="1:10" ht="14.1" customHeight="1" x14ac:dyDescent="0.2">
      <c r="A448" s="85">
        <v>14111705</v>
      </c>
      <c r="B448" s="69" t="str">
        <f t="shared" ca="1" si="18"/>
        <v>Servilletas de papel</v>
      </c>
      <c r="C448" s="81" t="s">
        <v>1449</v>
      </c>
      <c r="D448" s="81">
        <v>818</v>
      </c>
      <c r="E448" s="71">
        <v>1100</v>
      </c>
      <c r="F448" s="70">
        <f>Table313[[#This Row],[CANTIDAD TOTAL ESTIMADA]]*E449</f>
        <v>139060</v>
      </c>
      <c r="G448" s="45"/>
      <c r="H448" s="45"/>
      <c r="I448" s="45"/>
      <c r="J448" s="45"/>
    </row>
    <row r="449" spans="1:10" ht="14.1" customHeight="1" x14ac:dyDescent="0.2">
      <c r="A449" s="85">
        <v>14111701</v>
      </c>
      <c r="B449" s="102" t="str">
        <f t="shared" ca="1" si="18"/>
        <v>Pañuelos faciales</v>
      </c>
      <c r="C449" s="81" t="s">
        <v>4735</v>
      </c>
      <c r="D449" s="81">
        <v>78</v>
      </c>
      <c r="E449" s="71">
        <v>170</v>
      </c>
      <c r="F449" s="70" t="e">
        <f>Table313[[#This Row],[CANTIDAD TOTAL ESTIMADA]]*E450</f>
        <v>#VALUE!</v>
      </c>
      <c r="G449" s="45"/>
      <c r="H449" s="45"/>
      <c r="I449" s="45"/>
      <c r="J449" s="45"/>
    </row>
    <row r="450" spans="1:10" ht="14.1" customHeight="1" x14ac:dyDescent="0.2">
      <c r="A450" s="97"/>
      <c r="B450" s="98" t="str">
        <f t="shared" ca="1" si="18"/>
        <v/>
      </c>
      <c r="C450" s="99"/>
      <c r="D450" s="98"/>
      <c r="E450" s="100" t="s">
        <v>12551</v>
      </c>
      <c r="F450" s="101" t="e">
        <f>SUBTOTAL(109,F379:F449)</f>
        <v>#VALUE!</v>
      </c>
      <c r="G450" s="45"/>
      <c r="H450" s="45"/>
      <c r="I450" s="45"/>
      <c r="J450" s="45"/>
    </row>
    <row r="451" spans="1:10" ht="14.1" customHeight="1" x14ac:dyDescent="0.2">
      <c r="A451" s="81"/>
      <c r="B451" s="69"/>
      <c r="C451" s="81"/>
      <c r="D451" s="81"/>
      <c r="E451" s="71"/>
      <c r="F451" s="70"/>
      <c r="G451" s="45"/>
      <c r="H451" s="45"/>
      <c r="I451" s="45"/>
      <c r="J451" s="45"/>
    </row>
    <row r="452" spans="1:10" ht="14.1" customHeight="1" x14ac:dyDescent="0.2">
      <c r="A452" s="81"/>
      <c r="B452" s="69"/>
      <c r="C452" s="81"/>
      <c r="D452" s="81"/>
      <c r="E452" s="71"/>
      <c r="F452" s="70"/>
      <c r="G452" s="45"/>
      <c r="H452" s="45"/>
      <c r="I452" s="45"/>
      <c r="J452" s="45"/>
    </row>
    <row r="453" spans="1:10" ht="14.1" customHeight="1" x14ac:dyDescent="0.2">
      <c r="A453" s="81"/>
      <c r="B453" s="69"/>
      <c r="C453" s="81"/>
      <c r="D453" s="81"/>
      <c r="E453" s="71"/>
      <c r="F453" s="70"/>
      <c r="G453" s="45"/>
      <c r="H453" s="45"/>
      <c r="I453" s="45"/>
      <c r="J453" s="45"/>
    </row>
    <row r="454" spans="1:10" ht="14.1" customHeight="1" x14ac:dyDescent="0.2">
      <c r="A454" s="81"/>
      <c r="B454" s="69"/>
      <c r="C454" s="81"/>
      <c r="D454" s="81"/>
      <c r="E454" s="71"/>
      <c r="F454" s="70"/>
      <c r="G454" s="45"/>
      <c r="H454" s="45">
        <f>C543</f>
        <v>0</v>
      </c>
      <c r="I454" s="45">
        <f>E543</f>
        <v>0</v>
      </c>
      <c r="J454" s="45">
        <f>D543</f>
        <v>0</v>
      </c>
    </row>
    <row r="455" spans="1:10" ht="14.1" customHeight="1" x14ac:dyDescent="0.25">
      <c r="A455" s="81"/>
      <c r="B455" s="69"/>
      <c r="C455" s="81"/>
      <c r="D455" s="81"/>
      <c r="E455" s="71"/>
      <c r="F455" s="70"/>
    </row>
    <row r="456" spans="1:10" ht="33.75" customHeight="1" x14ac:dyDescent="0.2">
      <c r="A456" s="81"/>
      <c r="B456" s="69"/>
      <c r="C456" s="81"/>
      <c r="D456" s="81"/>
      <c r="E456" s="71"/>
      <c r="F456" s="70"/>
      <c r="G456" s="45"/>
      <c r="H456" s="45"/>
      <c r="I456" s="45"/>
      <c r="J456" s="45"/>
    </row>
    <row r="457" spans="1:10" ht="14.1" customHeight="1" x14ac:dyDescent="0.2">
      <c r="A457" s="81"/>
      <c r="B457" s="69"/>
      <c r="C457" s="81"/>
      <c r="D457" s="81"/>
      <c r="E457" s="71"/>
      <c r="F457" s="70"/>
      <c r="G457" s="45"/>
      <c r="H457" s="45"/>
      <c r="I457" s="45"/>
      <c r="J457" s="45"/>
    </row>
    <row r="458" spans="1:10" ht="14.1" customHeight="1" x14ac:dyDescent="0.2">
      <c r="A458" s="81"/>
      <c r="B458" s="69"/>
      <c r="C458" s="81"/>
      <c r="D458" s="81"/>
      <c r="E458" s="71"/>
      <c r="F458" s="70"/>
      <c r="G458" s="45"/>
      <c r="H458" s="45"/>
      <c r="I458" s="45"/>
      <c r="J458" s="45"/>
    </row>
    <row r="459" spans="1:10" ht="14.1" customHeight="1" x14ac:dyDescent="0.2">
      <c r="A459" s="81"/>
      <c r="B459" s="69"/>
      <c r="C459" s="81"/>
      <c r="D459" s="81"/>
      <c r="E459" s="71"/>
      <c r="F459" s="70"/>
      <c r="G459" s="45"/>
      <c r="H459" s="45"/>
      <c r="I459" s="45"/>
      <c r="J459" s="45"/>
    </row>
    <row r="460" spans="1:10" ht="14.1" customHeight="1" x14ac:dyDescent="0.2">
      <c r="A460" s="81"/>
      <c r="B460" s="69"/>
      <c r="C460" s="81"/>
      <c r="D460" s="81"/>
      <c r="E460" s="71"/>
      <c r="F460" s="70"/>
      <c r="G460" s="45"/>
      <c r="H460" s="45"/>
      <c r="I460" s="45"/>
      <c r="J460" s="45"/>
    </row>
    <row r="461" spans="1:10" ht="14.1" customHeight="1" x14ac:dyDescent="0.2">
      <c r="A461" s="81"/>
      <c r="B461" s="69"/>
      <c r="C461" s="81"/>
      <c r="D461" s="81"/>
      <c r="E461" s="71"/>
      <c r="F461" s="70"/>
      <c r="G461" s="45"/>
      <c r="H461" s="45"/>
      <c r="I461" s="45"/>
      <c r="J461" s="45"/>
    </row>
    <row r="462" spans="1:10" ht="14.1" customHeight="1" x14ac:dyDescent="0.2">
      <c r="A462" s="81"/>
      <c r="B462" s="69"/>
      <c r="C462" s="81"/>
      <c r="D462" s="81"/>
      <c r="E462" s="71"/>
      <c r="F462" s="70"/>
      <c r="G462" s="45"/>
      <c r="H462" s="45"/>
      <c r="I462" s="45"/>
      <c r="J462" s="45"/>
    </row>
    <row r="463" spans="1:10" ht="14.1" customHeight="1" x14ac:dyDescent="0.2">
      <c r="A463" s="81"/>
      <c r="B463" s="69"/>
      <c r="C463" s="81"/>
      <c r="D463" s="81"/>
      <c r="E463" s="71"/>
      <c r="F463" s="70"/>
      <c r="G463" s="45"/>
      <c r="H463" s="45"/>
      <c r="I463" s="45"/>
      <c r="J463" s="45"/>
    </row>
    <row r="464" spans="1:10" ht="14.1" customHeight="1" x14ac:dyDescent="0.2">
      <c r="A464" s="81"/>
      <c r="B464" s="69"/>
      <c r="C464" s="81"/>
      <c r="D464" s="81"/>
      <c r="E464" s="71"/>
      <c r="F464" s="70"/>
      <c r="G464" s="45"/>
      <c r="H464" s="45"/>
      <c r="I464" s="45"/>
      <c r="J464" s="45"/>
    </row>
    <row r="465" spans="1:10" ht="14.1" customHeight="1" x14ac:dyDescent="0.2">
      <c r="A465" s="81"/>
      <c r="B465" s="69"/>
      <c r="C465" s="81"/>
      <c r="D465" s="81"/>
      <c r="E465" s="71"/>
      <c r="F465" s="70"/>
      <c r="G465" s="45"/>
      <c r="H465" s="45">
        <f>C554</f>
        <v>0</v>
      </c>
      <c r="I465" s="45">
        <f>E554</f>
        <v>0</v>
      </c>
      <c r="J465" s="45">
        <f>D554</f>
        <v>0</v>
      </c>
    </row>
    <row r="466" spans="1:10" ht="14.1" customHeight="1" x14ac:dyDescent="0.25">
      <c r="A466" s="81"/>
      <c r="B466" s="69"/>
      <c r="C466" s="81"/>
      <c r="D466" s="81"/>
      <c r="E466" s="71"/>
      <c r="F466" s="70"/>
    </row>
    <row r="467" spans="1:10" ht="33.75" customHeight="1" x14ac:dyDescent="0.2">
      <c r="A467" s="81"/>
      <c r="B467" s="69"/>
      <c r="C467" s="81"/>
      <c r="D467" s="81"/>
      <c r="E467" s="71"/>
      <c r="F467" s="70"/>
      <c r="G467" s="45"/>
      <c r="H467" s="45"/>
      <c r="I467" s="45"/>
      <c r="J467" s="45"/>
    </row>
    <row r="468" spans="1:10" ht="14.1" customHeight="1" x14ac:dyDescent="0.2">
      <c r="A468" s="81"/>
      <c r="B468" s="69"/>
      <c r="C468" s="81"/>
      <c r="D468" s="81"/>
      <c r="E468" s="71"/>
      <c r="F468" s="70"/>
      <c r="G468" s="45"/>
      <c r="H468" s="45"/>
      <c r="I468" s="45"/>
      <c r="J468" s="45"/>
    </row>
    <row r="469" spans="1:10" ht="14.1" customHeight="1" x14ac:dyDescent="0.2">
      <c r="A469" s="81"/>
      <c r="B469" s="69"/>
      <c r="C469" s="81"/>
      <c r="D469" s="81"/>
      <c r="E469" s="71"/>
      <c r="F469" s="70"/>
      <c r="G469" s="45"/>
      <c r="H469" s="45"/>
      <c r="I469" s="45"/>
      <c r="J469" s="45"/>
    </row>
    <row r="470" spans="1:10" ht="14.1" customHeight="1" x14ac:dyDescent="0.2">
      <c r="A470" s="81"/>
      <c r="B470" s="69"/>
      <c r="C470" s="81"/>
      <c r="D470" s="81"/>
      <c r="E470" s="71"/>
      <c r="F470" s="70"/>
      <c r="G470" s="45"/>
      <c r="H470" s="45"/>
      <c r="I470" s="45"/>
      <c r="J470" s="45"/>
    </row>
    <row r="471" spans="1:10" ht="14.1" customHeight="1" x14ac:dyDescent="0.2">
      <c r="A471" s="81"/>
      <c r="B471" s="69"/>
      <c r="C471" s="81"/>
      <c r="D471" s="81"/>
      <c r="E471" s="71"/>
      <c r="F471" s="70"/>
      <c r="G471" s="45"/>
      <c r="H471" s="45"/>
      <c r="I471" s="45"/>
      <c r="J471" s="45"/>
    </row>
    <row r="472" spans="1:10" ht="14.1" customHeight="1" x14ac:dyDescent="0.2">
      <c r="A472" s="81"/>
      <c r="B472" s="69"/>
      <c r="C472" s="81"/>
      <c r="D472" s="81"/>
      <c r="E472" s="71"/>
      <c r="F472" s="70"/>
      <c r="G472" s="45"/>
      <c r="H472" s="45"/>
      <c r="I472" s="45"/>
      <c r="J472" s="45"/>
    </row>
    <row r="473" spans="1:10" ht="14.1" customHeight="1" x14ac:dyDescent="0.2">
      <c r="A473" s="81"/>
      <c r="B473" s="69"/>
      <c r="C473" s="81"/>
      <c r="D473" s="81"/>
      <c r="E473" s="71"/>
      <c r="F473" s="70"/>
      <c r="G473" s="45"/>
      <c r="H473" s="45"/>
      <c r="I473" s="45"/>
      <c r="J473" s="45"/>
    </row>
    <row r="474" spans="1:10" ht="14.1" customHeight="1" x14ac:dyDescent="0.2">
      <c r="A474" s="81"/>
      <c r="B474" s="69"/>
      <c r="C474" s="81"/>
      <c r="D474" s="81"/>
      <c r="E474" s="71"/>
      <c r="F474" s="70"/>
      <c r="G474" s="45"/>
      <c r="H474" s="45"/>
      <c r="I474" s="45"/>
      <c r="J474" s="45"/>
    </row>
    <row r="475" spans="1:10" ht="14.1" customHeight="1" x14ac:dyDescent="0.2">
      <c r="A475" s="81"/>
      <c r="B475" s="69"/>
      <c r="C475" s="81"/>
      <c r="D475" s="81"/>
      <c r="E475" s="71"/>
      <c r="F475" s="70"/>
      <c r="G475" s="45"/>
      <c r="H475" s="45"/>
      <c r="I475" s="45"/>
      <c r="J475" s="45"/>
    </row>
    <row r="476" spans="1:10" ht="14.1" customHeight="1" x14ac:dyDescent="0.2">
      <c r="A476" s="81"/>
      <c r="B476" s="69"/>
      <c r="C476" s="81"/>
      <c r="D476" s="81"/>
      <c r="E476" s="71"/>
      <c r="F476" s="70"/>
      <c r="G476" s="45"/>
      <c r="H476" s="45">
        <f>C565</f>
        <v>0</v>
      </c>
      <c r="I476" s="45">
        <f>E565</f>
        <v>0</v>
      </c>
      <c r="J476" s="45">
        <f>D565</f>
        <v>0</v>
      </c>
    </row>
    <row r="477" spans="1:10" ht="14.1" customHeight="1" x14ac:dyDescent="0.25">
      <c r="A477" s="81"/>
      <c r="B477" s="69"/>
      <c r="C477" s="81"/>
      <c r="D477" s="81"/>
      <c r="E477" s="71"/>
      <c r="F477" s="70"/>
    </row>
    <row r="478" spans="1:10" ht="33.75" customHeight="1" x14ac:dyDescent="0.2">
      <c r="A478" s="81"/>
      <c r="B478" s="69"/>
      <c r="C478" s="81"/>
      <c r="D478" s="81"/>
      <c r="E478" s="71"/>
      <c r="F478" s="70"/>
      <c r="G478" s="45"/>
      <c r="H478" s="45"/>
      <c r="I478" s="45"/>
      <c r="J478" s="45"/>
    </row>
    <row r="479" spans="1:10" ht="14.1" customHeight="1" x14ac:dyDescent="0.2">
      <c r="A479" s="81"/>
      <c r="B479" s="69"/>
      <c r="C479" s="81"/>
      <c r="D479" s="81"/>
      <c r="E479" s="71"/>
      <c r="F479" s="70"/>
      <c r="G479" s="45"/>
      <c r="H479" s="45"/>
      <c r="I479" s="45"/>
      <c r="J479" s="45"/>
    </row>
    <row r="480" spans="1:10" ht="14.1" customHeight="1" x14ac:dyDescent="0.2">
      <c r="A480" s="81"/>
      <c r="B480" s="69"/>
      <c r="C480" s="81"/>
      <c r="D480" s="81"/>
      <c r="E480" s="71"/>
      <c r="F480" s="70"/>
      <c r="G480" s="45"/>
      <c r="H480" s="45"/>
      <c r="I480" s="45"/>
      <c r="J480" s="45"/>
    </row>
    <row r="481" spans="1:10" ht="14.1" customHeight="1" x14ac:dyDescent="0.2">
      <c r="A481" s="81"/>
      <c r="B481" s="69"/>
      <c r="C481" s="81"/>
      <c r="D481" s="81"/>
      <c r="E481" s="71"/>
      <c r="F481" s="70"/>
      <c r="G481" s="45"/>
      <c r="H481" s="45"/>
      <c r="I481" s="45"/>
      <c r="J481" s="45"/>
    </row>
    <row r="482" spans="1:10" ht="14.1" customHeight="1" x14ac:dyDescent="0.2">
      <c r="A482" s="81"/>
      <c r="B482" s="69"/>
      <c r="C482" s="81"/>
      <c r="D482" s="81"/>
      <c r="E482" s="71"/>
      <c r="F482" s="70"/>
      <c r="G482" s="45"/>
      <c r="H482" s="45"/>
      <c r="I482" s="45"/>
      <c r="J482" s="45"/>
    </row>
    <row r="483" spans="1:10" ht="14.1" customHeight="1" x14ac:dyDescent="0.2">
      <c r="A483" s="81"/>
      <c r="B483" s="69"/>
      <c r="C483" s="81"/>
      <c r="D483" s="81"/>
      <c r="E483" s="71"/>
      <c r="F483" s="70"/>
      <c r="G483" s="45"/>
      <c r="H483" s="45"/>
      <c r="I483" s="45"/>
      <c r="J483" s="45"/>
    </row>
    <row r="484" spans="1:10" ht="14.1" customHeight="1" x14ac:dyDescent="0.2">
      <c r="A484" s="81"/>
      <c r="B484" s="69"/>
      <c r="C484" s="81"/>
      <c r="D484" s="81"/>
      <c r="E484" s="71"/>
      <c r="F484" s="70"/>
      <c r="G484" s="45"/>
      <c r="H484" s="45"/>
      <c r="I484" s="45"/>
      <c r="J484" s="45"/>
    </row>
    <row r="485" spans="1:10" ht="14.1" customHeight="1" x14ac:dyDescent="0.2">
      <c r="A485" s="81"/>
      <c r="B485" s="69"/>
      <c r="C485" s="81"/>
      <c r="D485" s="81"/>
      <c r="E485" s="71"/>
      <c r="F485" s="70"/>
      <c r="G485" s="45"/>
      <c r="H485" s="45"/>
      <c r="I485" s="45"/>
      <c r="J485" s="45"/>
    </row>
    <row r="486" spans="1:10" ht="14.1" customHeight="1" x14ac:dyDescent="0.2">
      <c r="A486" s="81"/>
      <c r="B486" s="69"/>
      <c r="C486" s="81"/>
      <c r="D486" s="81"/>
      <c r="E486" s="71"/>
      <c r="F486" s="70"/>
      <c r="G486" s="45"/>
      <c r="H486" s="45"/>
      <c r="I486" s="45"/>
      <c r="J486" s="45"/>
    </row>
    <row r="487" spans="1:10" ht="14.1" customHeight="1" x14ac:dyDescent="0.2">
      <c r="A487" s="81"/>
      <c r="B487" s="69"/>
      <c r="C487" s="81"/>
      <c r="D487" s="81"/>
      <c r="E487" s="71"/>
      <c r="F487" s="70"/>
      <c r="G487" s="45"/>
      <c r="H487" s="45">
        <f>C576</f>
        <v>0</v>
      </c>
      <c r="I487" s="45">
        <f>E576</f>
        <v>0</v>
      </c>
      <c r="J487" s="45">
        <f>D576</f>
        <v>0</v>
      </c>
    </row>
    <row r="488" spans="1:10" ht="14.1" customHeight="1" x14ac:dyDescent="0.25">
      <c r="A488" s="81"/>
      <c r="B488" s="69"/>
      <c r="C488" s="81"/>
      <c r="D488" s="81"/>
      <c r="E488" s="71"/>
      <c r="F488" s="70"/>
    </row>
    <row r="489" spans="1:10" ht="33.75" customHeight="1" x14ac:dyDescent="0.2">
      <c r="A489" s="81"/>
      <c r="B489" s="69"/>
      <c r="C489" s="81"/>
      <c r="D489" s="81"/>
      <c r="E489" s="71"/>
      <c r="F489" s="70"/>
      <c r="G489" s="45"/>
      <c r="H489" s="45"/>
      <c r="I489" s="45"/>
      <c r="J489" s="45"/>
    </row>
    <row r="490" spans="1:10" ht="13.5" customHeight="1" x14ac:dyDescent="0.2">
      <c r="A490" s="81"/>
      <c r="B490" s="69"/>
      <c r="C490" s="81"/>
      <c r="D490" s="81"/>
      <c r="E490" s="71"/>
      <c r="F490" s="70"/>
      <c r="G490" s="45"/>
      <c r="H490" s="45"/>
      <c r="I490" s="45"/>
      <c r="J490" s="45"/>
    </row>
    <row r="491" spans="1:10" ht="14.1" customHeight="1" x14ac:dyDescent="0.2">
      <c r="A491" s="81"/>
      <c r="B491" s="69"/>
      <c r="C491" s="81"/>
      <c r="D491" s="81"/>
      <c r="E491" s="71"/>
      <c r="F491" s="70"/>
      <c r="G491" s="45"/>
      <c r="H491" s="45"/>
      <c r="I491" s="45"/>
      <c r="J491" s="45"/>
    </row>
    <row r="492" spans="1:10" ht="14.1" customHeight="1" x14ac:dyDescent="0.2">
      <c r="A492" s="81"/>
      <c r="B492" s="69"/>
      <c r="C492" s="81"/>
      <c r="D492" s="81"/>
      <c r="E492" s="71"/>
      <c r="F492" s="70"/>
      <c r="G492" s="45"/>
      <c r="H492" s="45"/>
      <c r="I492" s="45"/>
      <c r="J492" s="45"/>
    </row>
    <row r="493" spans="1:10" ht="14.1" customHeight="1" x14ac:dyDescent="0.2">
      <c r="A493" s="81"/>
      <c r="B493" s="69"/>
      <c r="C493" s="81"/>
      <c r="D493" s="81"/>
      <c r="E493" s="71"/>
      <c r="F493" s="70"/>
      <c r="G493" s="45"/>
      <c r="H493" s="45"/>
      <c r="I493" s="45"/>
      <c r="J493" s="45"/>
    </row>
    <row r="494" spans="1:10" ht="14.1" customHeight="1" x14ac:dyDescent="0.2">
      <c r="A494" s="81"/>
      <c r="B494" s="69"/>
      <c r="C494" s="81"/>
      <c r="D494" s="81"/>
      <c r="E494" s="71"/>
      <c r="F494" s="70"/>
      <c r="G494" s="45"/>
      <c r="H494" s="45"/>
      <c r="I494" s="45"/>
      <c r="J494" s="45"/>
    </row>
    <row r="495" spans="1:10" ht="14.1" customHeight="1" x14ac:dyDescent="0.2">
      <c r="A495" s="81"/>
      <c r="B495" s="69"/>
      <c r="C495" s="81"/>
      <c r="D495" s="81"/>
      <c r="E495" s="71"/>
      <c r="F495" s="70"/>
      <c r="G495" s="45"/>
      <c r="H495" s="45"/>
      <c r="I495" s="45"/>
      <c r="J495" s="45"/>
    </row>
    <row r="496" spans="1:10" ht="14.1" customHeight="1" x14ac:dyDescent="0.2">
      <c r="A496" s="81"/>
      <c r="B496" s="69"/>
      <c r="C496" s="81"/>
      <c r="D496" s="81"/>
      <c r="E496" s="71"/>
      <c r="F496" s="70"/>
      <c r="G496" s="45"/>
      <c r="H496" s="45"/>
      <c r="I496" s="45"/>
      <c r="J496" s="45"/>
    </row>
    <row r="497" spans="1:10" ht="13.5" customHeight="1" x14ac:dyDescent="0.2">
      <c r="A497" s="81"/>
      <c r="B497" s="69"/>
      <c r="C497" s="81"/>
      <c r="D497" s="81"/>
      <c r="E497" s="71"/>
      <c r="F497" s="70"/>
      <c r="G497" s="45"/>
      <c r="H497" s="45"/>
      <c r="I497" s="45"/>
      <c r="J497" s="45"/>
    </row>
    <row r="498" spans="1:10" ht="14.1" customHeight="1" x14ac:dyDescent="0.2">
      <c r="A498" s="81"/>
      <c r="B498" s="69"/>
      <c r="C498" s="81"/>
      <c r="D498" s="81"/>
      <c r="E498" s="71"/>
      <c r="F498" s="70"/>
      <c r="G498" s="45"/>
      <c r="H498" s="45" t="str">
        <f>C587</f>
        <v>Servicios</v>
      </c>
      <c r="I498" s="45" t="str">
        <f>E587</f>
        <v>Sí</v>
      </c>
      <c r="J498" s="45">
        <f>D587</f>
        <v>0</v>
      </c>
    </row>
    <row r="499" spans="1:10" ht="14.1" customHeight="1" x14ac:dyDescent="0.25">
      <c r="A499" s="81"/>
      <c r="B499" s="69"/>
      <c r="C499" s="81"/>
      <c r="D499" s="81"/>
      <c r="E499" s="71"/>
      <c r="F499" s="70"/>
    </row>
    <row r="500" spans="1:10" ht="33.75" customHeight="1" x14ac:dyDescent="0.2">
      <c r="A500" s="81"/>
      <c r="B500" s="69"/>
      <c r="C500" s="81"/>
      <c r="D500" s="81"/>
      <c r="E500" s="71"/>
      <c r="F500" s="70"/>
      <c r="G500" s="45"/>
      <c r="H500" s="45"/>
      <c r="I500" s="45"/>
      <c r="J500" s="45"/>
    </row>
    <row r="501" spans="1:10" ht="13.5" customHeight="1" x14ac:dyDescent="0.2">
      <c r="A501" s="81"/>
      <c r="B501" s="69"/>
      <c r="C501" s="81"/>
      <c r="D501" s="81"/>
      <c r="E501" s="71"/>
      <c r="F501" s="70"/>
      <c r="G501" s="45"/>
      <c r="H501" s="45"/>
      <c r="I501" s="45"/>
      <c r="J501" s="45"/>
    </row>
    <row r="502" spans="1:10" ht="14.1" customHeight="1" x14ac:dyDescent="0.2">
      <c r="A502" s="81"/>
      <c r="B502" s="69"/>
      <c r="C502" s="81"/>
      <c r="D502" s="81"/>
      <c r="E502" s="71"/>
      <c r="F502" s="70"/>
      <c r="G502" s="45"/>
      <c r="H502" s="45"/>
      <c r="I502" s="45"/>
      <c r="J502" s="45"/>
    </row>
    <row r="503" spans="1:10" ht="14.1" customHeight="1" x14ac:dyDescent="0.2">
      <c r="A503" s="81"/>
      <c r="B503" s="69"/>
      <c r="C503" s="81"/>
      <c r="D503" s="81"/>
      <c r="E503" s="71"/>
      <c r="F503" s="70"/>
      <c r="G503" s="45"/>
      <c r="H503" s="45"/>
      <c r="I503" s="45"/>
      <c r="J503" s="45"/>
    </row>
    <row r="504" spans="1:10" ht="14.1" customHeight="1" x14ac:dyDescent="0.2">
      <c r="A504" s="81"/>
      <c r="B504" s="69"/>
      <c r="C504" s="81"/>
      <c r="D504" s="81"/>
      <c r="E504" s="71"/>
      <c r="F504" s="70"/>
      <c r="G504" s="45"/>
      <c r="H504" s="45"/>
      <c r="I504" s="45"/>
      <c r="J504" s="45"/>
    </row>
    <row r="505" spans="1:10" ht="14.1" customHeight="1" x14ac:dyDescent="0.2">
      <c r="A505" s="81"/>
      <c r="B505" s="69"/>
      <c r="C505" s="81"/>
      <c r="D505" s="81"/>
      <c r="E505" s="71"/>
      <c r="F505" s="70"/>
      <c r="G505" s="45"/>
      <c r="H505" s="45"/>
      <c r="I505" s="45"/>
      <c r="J505" s="45"/>
    </row>
    <row r="506" spans="1:10" ht="14.1" customHeight="1" x14ac:dyDescent="0.2">
      <c r="A506" s="81"/>
      <c r="B506" s="69"/>
      <c r="C506" s="81"/>
      <c r="D506" s="81"/>
      <c r="E506" s="71"/>
      <c r="F506" s="70"/>
      <c r="G506" s="45"/>
      <c r="H506" s="45"/>
      <c r="I506" s="45"/>
      <c r="J506" s="45"/>
    </row>
    <row r="507" spans="1:10" ht="14.1" customHeight="1" x14ac:dyDescent="0.2">
      <c r="A507" s="81"/>
      <c r="B507" s="69"/>
      <c r="C507" s="81"/>
      <c r="D507" s="81"/>
      <c r="E507" s="71"/>
      <c r="F507" s="70"/>
      <c r="G507" s="45"/>
      <c r="H507" s="45"/>
      <c r="I507" s="45"/>
      <c r="J507" s="45"/>
    </row>
    <row r="508" spans="1:10" ht="13.5" customHeight="1" x14ac:dyDescent="0.2">
      <c r="A508" s="81"/>
      <c r="B508" s="69"/>
      <c r="C508" s="81"/>
      <c r="D508" s="81"/>
      <c r="E508" s="71"/>
      <c r="F508" s="70"/>
      <c r="G508" s="45"/>
      <c r="H508" s="45"/>
      <c r="I508" s="45"/>
      <c r="J508" s="45"/>
    </row>
    <row r="509" spans="1:10" ht="14.1" customHeight="1" x14ac:dyDescent="0.2">
      <c r="A509" s="81"/>
      <c r="B509" s="69"/>
      <c r="C509" s="81"/>
      <c r="D509" s="81"/>
      <c r="E509" s="71"/>
      <c r="F509" s="70"/>
      <c r="G509" s="45"/>
      <c r="H509" s="45" t="str">
        <f>C598</f>
        <v>Bienes</v>
      </c>
      <c r="I509" s="45" t="str">
        <f>E598</f>
        <v>No</v>
      </c>
      <c r="J509" s="45">
        <f>D598</f>
        <v>0</v>
      </c>
    </row>
    <row r="510" spans="1:10" ht="14.1" customHeight="1" x14ac:dyDescent="0.25">
      <c r="A510" s="81"/>
      <c r="B510" s="69"/>
      <c r="C510" s="81"/>
      <c r="D510" s="81"/>
      <c r="E510" s="71"/>
      <c r="F510" s="70"/>
    </row>
    <row r="511" spans="1:10" ht="33.75" customHeight="1" x14ac:dyDescent="0.2">
      <c r="A511" s="81"/>
      <c r="B511" s="69"/>
      <c r="C511" s="81"/>
      <c r="D511" s="81"/>
      <c r="E511" s="71"/>
      <c r="F511" s="70"/>
      <c r="G511" s="45"/>
      <c r="H511" s="45"/>
      <c r="I511" s="45"/>
      <c r="J511" s="45"/>
    </row>
    <row r="512" spans="1:10" ht="13.5" customHeight="1" x14ac:dyDescent="0.2">
      <c r="A512" s="81"/>
      <c r="B512" s="69"/>
      <c r="C512" s="81"/>
      <c r="D512" s="81"/>
      <c r="E512" s="71"/>
      <c r="F512" s="70"/>
      <c r="G512" s="45"/>
      <c r="H512" s="45"/>
      <c r="I512" s="45"/>
      <c r="J512" s="45"/>
    </row>
    <row r="513" spans="1:10" ht="14.1" customHeight="1" x14ac:dyDescent="0.2">
      <c r="A513" s="81"/>
      <c r="B513" s="69"/>
      <c r="C513" s="81"/>
      <c r="D513" s="81"/>
      <c r="E513" s="71"/>
      <c r="F513" s="70"/>
      <c r="G513" s="45"/>
      <c r="H513" s="45"/>
      <c r="I513" s="45"/>
      <c r="J513" s="45"/>
    </row>
    <row r="514" spans="1:10" ht="14.1" customHeight="1" x14ac:dyDescent="0.2">
      <c r="A514" s="81"/>
      <c r="B514" s="69"/>
      <c r="C514" s="81"/>
      <c r="D514" s="81"/>
      <c r="E514" s="71"/>
      <c r="F514" s="70"/>
      <c r="G514" s="45"/>
      <c r="H514" s="45"/>
      <c r="I514" s="45"/>
      <c r="J514" s="45"/>
    </row>
    <row r="515" spans="1:10" ht="14.1" customHeight="1" x14ac:dyDescent="0.2">
      <c r="A515" s="81"/>
      <c r="B515" s="69"/>
      <c r="C515" s="81"/>
      <c r="D515" s="81"/>
      <c r="E515" s="71"/>
      <c r="F515" s="70"/>
      <c r="G515" s="45"/>
      <c r="H515" s="45"/>
      <c r="I515" s="45"/>
      <c r="J515" s="45"/>
    </row>
    <row r="516" spans="1:10" ht="14.1" customHeight="1" x14ac:dyDescent="0.2">
      <c r="A516" s="81"/>
      <c r="B516" s="69"/>
      <c r="C516" s="81"/>
      <c r="D516" s="81"/>
      <c r="E516" s="71"/>
      <c r="F516" s="70"/>
      <c r="G516" s="45"/>
      <c r="H516" s="45"/>
      <c r="I516" s="45"/>
      <c r="J516" s="45"/>
    </row>
    <row r="517" spans="1:10" ht="14.1" customHeight="1" x14ac:dyDescent="0.2">
      <c r="A517" s="81"/>
      <c r="B517" s="69"/>
      <c r="C517" s="81"/>
      <c r="D517" s="81"/>
      <c r="E517" s="71"/>
      <c r="F517" s="70"/>
      <c r="G517" s="45"/>
      <c r="H517" s="45"/>
      <c r="I517" s="45"/>
      <c r="J517" s="45"/>
    </row>
    <row r="518" spans="1:10" ht="14.1" customHeight="1" x14ac:dyDescent="0.2">
      <c r="A518" s="45"/>
      <c r="B518" s="45"/>
      <c r="C518" s="45"/>
      <c r="D518" s="45"/>
      <c r="E518" s="73" t="s">
        <v>12551</v>
      </c>
      <c r="F518" s="74" t="e">
        <f>SUM(Table313[MONTO TOTAL ESTIMADO])</f>
        <v>#VALUE!</v>
      </c>
      <c r="G518" s="45"/>
      <c r="H518" s="45"/>
      <c r="I518" s="45"/>
      <c r="J518" s="45"/>
    </row>
    <row r="519" spans="1:10" ht="13.5" customHeight="1" thickBot="1" x14ac:dyDescent="0.25">
      <c r="G519" s="45"/>
      <c r="H519" s="45"/>
      <c r="I519" s="45"/>
      <c r="J519" s="45"/>
    </row>
    <row r="520" spans="1:10" ht="14.1" customHeight="1" thickBot="1" x14ac:dyDescent="0.25">
      <c r="A520" s="64" t="s">
        <v>16383</v>
      </c>
      <c r="B520" s="64" t="s">
        <v>161</v>
      </c>
      <c r="C520" s="64" t="s">
        <v>11724</v>
      </c>
      <c r="D520" s="64" t="s">
        <v>14378</v>
      </c>
      <c r="E520" s="64" t="s">
        <v>10962</v>
      </c>
      <c r="F520" s="64" t="s">
        <v>11095</v>
      </c>
      <c r="G520" s="45"/>
      <c r="H520" s="45" t="str">
        <f>C609</f>
        <v>Servicios</v>
      </c>
      <c r="I520" s="45" t="str">
        <f>E609</f>
        <v>No</v>
      </c>
      <c r="J520" s="45" t="str">
        <f>D609</f>
        <v>Compras Menores</v>
      </c>
    </row>
    <row r="521" spans="1:10" ht="14.1" customHeight="1" thickBot="1" x14ac:dyDescent="0.3">
      <c r="A521" s="66"/>
      <c r="B521" s="66"/>
      <c r="C521" s="66"/>
      <c r="D521" s="66"/>
      <c r="E521" s="66"/>
      <c r="F521" s="66"/>
    </row>
    <row r="522" spans="1:10" ht="33.75" customHeight="1" thickBot="1" x14ac:dyDescent="0.25">
      <c r="A522" s="122" t="s">
        <v>14828</v>
      </c>
      <c r="B522" s="67" t="s">
        <v>8528</v>
      </c>
      <c r="C522" s="76"/>
      <c r="D522" s="122" t="s">
        <v>9386</v>
      </c>
      <c r="E522" s="67" t="s">
        <v>13094</v>
      </c>
      <c r="F522" s="66"/>
      <c r="G522" s="45"/>
      <c r="H522" s="45"/>
      <c r="I522" s="45"/>
      <c r="J522" s="45"/>
    </row>
    <row r="523" spans="1:10" ht="13.5" customHeight="1" thickBot="1" x14ac:dyDescent="0.25">
      <c r="A523" s="123"/>
      <c r="B523" s="67" t="s">
        <v>1786</v>
      </c>
      <c r="C523" s="89" t="str">
        <f>IF(C522="","",IF(AND(MONTH(C522)&gt;=1,MONTH(C522)&lt;=3),1,IF(AND(MONTH(C522)&gt;=4,MONTH(C522)&lt;=6),2,IF(AND(MONTH(C522)&gt;=7,MONTH(C522)&lt;=9),3,4))))</f>
        <v/>
      </c>
      <c r="D523" s="123"/>
      <c r="E523" s="67" t="s">
        <v>2417</v>
      </c>
      <c r="F523" s="66"/>
      <c r="G523" s="45"/>
      <c r="H523" s="45"/>
      <c r="I523" s="45"/>
      <c r="J523" s="45"/>
    </row>
    <row r="524" spans="1:10" ht="14.1" customHeight="1" thickBot="1" x14ac:dyDescent="0.25">
      <c r="A524" s="123"/>
      <c r="B524" s="67" t="s">
        <v>12943</v>
      </c>
      <c r="C524" s="76"/>
      <c r="D524" s="123"/>
      <c r="E524" s="67" t="s">
        <v>3073</v>
      </c>
      <c r="F524" s="66"/>
      <c r="G524" s="45"/>
      <c r="H524" s="45"/>
      <c r="I524" s="45"/>
      <c r="J524" s="45"/>
    </row>
    <row r="525" spans="1:10" ht="14.1" customHeight="1" thickBot="1" x14ac:dyDescent="0.25">
      <c r="A525" s="123"/>
      <c r="B525" s="67" t="s">
        <v>1786</v>
      </c>
      <c r="C525" s="89" t="str">
        <f>IF(C524="","",IF(AND(MONTH(C524)&gt;=1,MONTH(C524)&lt;=3),1,IF(AND(MONTH(C524)&gt;=4,MONTH(C524)&lt;=6),2,IF(AND(MONTH(C524)&gt;=7,MONTH(C524)&lt;=9),3,4))))</f>
        <v/>
      </c>
      <c r="D525" s="123"/>
      <c r="E525" s="67" t="s">
        <v>13193</v>
      </c>
      <c r="F525" s="66"/>
      <c r="G525" s="45"/>
      <c r="H525" s="45"/>
      <c r="I525" s="45"/>
      <c r="J525" s="45"/>
    </row>
    <row r="526" spans="1:10" ht="14.1" customHeight="1" thickBot="1" x14ac:dyDescent="0.25">
      <c r="A526" s="45"/>
      <c r="B526" s="45"/>
      <c r="C526" s="45"/>
      <c r="D526" s="45"/>
      <c r="E526" s="45"/>
      <c r="F526" s="45"/>
      <c r="G526" s="45"/>
      <c r="H526" s="45"/>
      <c r="I526" s="45"/>
      <c r="J526" s="45"/>
    </row>
    <row r="527" spans="1:10" ht="14.1" customHeight="1" thickBot="1" x14ac:dyDescent="0.25">
      <c r="A527" s="72" t="s">
        <v>15736</v>
      </c>
      <c r="B527" s="72" t="s">
        <v>16147</v>
      </c>
      <c r="C527" s="72" t="s">
        <v>15642</v>
      </c>
      <c r="D527" s="72" t="s">
        <v>15252</v>
      </c>
      <c r="E527" s="72" t="s">
        <v>6932</v>
      </c>
      <c r="F527" s="72" t="s">
        <v>15281</v>
      </c>
      <c r="G527" s="45"/>
      <c r="H527" s="45"/>
      <c r="I527" s="45"/>
      <c r="J527" s="45"/>
    </row>
    <row r="528" spans="1:10" ht="14.1" customHeight="1" x14ac:dyDescent="0.2">
      <c r="A528" s="81"/>
      <c r="B528" s="69" t="str">
        <f ca="1">IFERROR(INDEX(UNSPSCDes,MATCH(INDIRECT(ADDRESS(ROW(),COLUMN()-1,4)),UNSPSCCode,0)),"")</f>
        <v/>
      </c>
      <c r="C528" s="81"/>
      <c r="D528" s="81"/>
      <c r="E528" s="71"/>
      <c r="F528" s="70">
        <f ca="1">INDIRECT(ADDRESS(ROW(),COLUMN()-2,4))*INDIRECT(ADDRESS(ROW(),COLUMN()-1,4))</f>
        <v>0</v>
      </c>
      <c r="G528" s="45"/>
      <c r="H528" s="45"/>
      <c r="I528" s="45"/>
      <c r="J528" s="45"/>
    </row>
    <row r="529" spans="1:10" ht="14.1" customHeight="1" x14ac:dyDescent="0.2">
      <c r="A529" s="45"/>
      <c r="B529" s="45"/>
      <c r="C529" s="45"/>
      <c r="D529" s="45"/>
      <c r="E529" s="73" t="s">
        <v>12551</v>
      </c>
      <c r="F529" s="74">
        <f ca="1">SUM(Table314[MONTO TOTAL ESTIMADO])</f>
        <v>0</v>
      </c>
      <c r="G529" s="45"/>
      <c r="H529" s="45"/>
      <c r="I529" s="45"/>
      <c r="J529" s="45"/>
    </row>
    <row r="530" spans="1:10" ht="13.5" customHeight="1" thickBot="1" x14ac:dyDescent="0.25">
      <c r="G530" s="45"/>
      <c r="H530" s="45"/>
      <c r="I530" s="45"/>
      <c r="J530" s="45"/>
    </row>
    <row r="531" spans="1:10" ht="14.1" customHeight="1" thickBot="1" x14ac:dyDescent="0.25">
      <c r="A531" s="64" t="s">
        <v>16383</v>
      </c>
      <c r="B531" s="64" t="s">
        <v>161</v>
      </c>
      <c r="C531" s="64" t="s">
        <v>11724</v>
      </c>
      <c r="D531" s="64" t="s">
        <v>14378</v>
      </c>
      <c r="E531" s="64" t="s">
        <v>10962</v>
      </c>
      <c r="F531" s="64" t="s">
        <v>11095</v>
      </c>
      <c r="G531" s="45"/>
      <c r="H531" s="45" t="str">
        <f>C620</f>
        <v>Servicios</v>
      </c>
      <c r="I531" s="45" t="str">
        <f>E620</f>
        <v>No</v>
      </c>
      <c r="J531" s="45" t="str">
        <f>D620</f>
        <v>Compras Menores</v>
      </c>
    </row>
    <row r="532" spans="1:10" ht="14.1" customHeight="1" thickBot="1" x14ac:dyDescent="0.3">
      <c r="A532" s="66"/>
      <c r="B532" s="66"/>
      <c r="C532" s="66"/>
      <c r="D532" s="66"/>
      <c r="E532" s="66"/>
      <c r="F532" s="66"/>
    </row>
    <row r="533" spans="1:10" ht="33.75" customHeight="1" thickBot="1" x14ac:dyDescent="0.25">
      <c r="A533" s="122" t="s">
        <v>14828</v>
      </c>
      <c r="B533" s="67" t="s">
        <v>8528</v>
      </c>
      <c r="C533" s="76"/>
      <c r="D533" s="122" t="s">
        <v>9386</v>
      </c>
      <c r="E533" s="67" t="s">
        <v>13094</v>
      </c>
      <c r="F533" s="66"/>
      <c r="G533" s="45"/>
      <c r="H533" s="45"/>
      <c r="I533" s="45"/>
      <c r="J533" s="45"/>
    </row>
    <row r="534" spans="1:10" ht="13.5" customHeight="1" thickBot="1" x14ac:dyDescent="0.25">
      <c r="A534" s="123"/>
      <c r="B534" s="67" t="s">
        <v>1786</v>
      </c>
      <c r="C534" s="89" t="str">
        <f>IF(C533="","",IF(AND(MONTH(C533)&gt;=1,MONTH(C533)&lt;=3),1,IF(AND(MONTH(C533)&gt;=4,MONTH(C533)&lt;=6),2,IF(AND(MONTH(C533)&gt;=7,MONTH(C533)&lt;=9),3,4))))</f>
        <v/>
      </c>
      <c r="D534" s="123"/>
      <c r="E534" s="67" t="s">
        <v>2417</v>
      </c>
      <c r="F534" s="66"/>
      <c r="G534" s="45"/>
      <c r="H534" s="45"/>
      <c r="I534" s="45"/>
      <c r="J534" s="45"/>
    </row>
    <row r="535" spans="1:10" ht="14.1" customHeight="1" thickBot="1" x14ac:dyDescent="0.25">
      <c r="A535" s="123"/>
      <c r="B535" s="67" t="s">
        <v>12943</v>
      </c>
      <c r="C535" s="76"/>
      <c r="D535" s="123"/>
      <c r="E535" s="67" t="s">
        <v>3073</v>
      </c>
      <c r="F535" s="66"/>
      <c r="G535" s="45"/>
      <c r="H535" s="45"/>
      <c r="I535" s="45"/>
      <c r="J535" s="45"/>
    </row>
    <row r="536" spans="1:10" ht="14.1" customHeight="1" thickBot="1" x14ac:dyDescent="0.25">
      <c r="A536" s="123"/>
      <c r="B536" s="67" t="s">
        <v>1786</v>
      </c>
      <c r="C536" s="89" t="str">
        <f>IF(C535="","",IF(AND(MONTH(C535)&gt;=1,MONTH(C535)&lt;=3),1,IF(AND(MONTH(C535)&gt;=4,MONTH(C535)&lt;=6),2,IF(AND(MONTH(C535)&gt;=7,MONTH(C535)&lt;=9),3,4))))</f>
        <v/>
      </c>
      <c r="D536" s="123"/>
      <c r="E536" s="67" t="s">
        <v>13193</v>
      </c>
      <c r="F536" s="66"/>
      <c r="G536" s="45"/>
      <c r="H536" s="45"/>
      <c r="I536" s="45"/>
      <c r="J536" s="45"/>
    </row>
    <row r="537" spans="1:10" ht="14.1" customHeight="1" thickBot="1" x14ac:dyDescent="0.25">
      <c r="A537" s="45"/>
      <c r="B537" s="45"/>
      <c r="C537" s="45"/>
      <c r="D537" s="45"/>
      <c r="E537" s="45"/>
      <c r="F537" s="45"/>
      <c r="G537" s="45"/>
      <c r="H537" s="45"/>
      <c r="I537" s="45"/>
      <c r="J537" s="45"/>
    </row>
    <row r="538" spans="1:10" ht="14.1" customHeight="1" thickBot="1" x14ac:dyDescent="0.25">
      <c r="A538" s="72" t="s">
        <v>15736</v>
      </c>
      <c r="B538" s="72" t="s">
        <v>16147</v>
      </c>
      <c r="C538" s="72" t="s">
        <v>15642</v>
      </c>
      <c r="D538" s="72" t="s">
        <v>15252</v>
      </c>
      <c r="E538" s="72" t="s">
        <v>6932</v>
      </c>
      <c r="F538" s="72" t="s">
        <v>15281</v>
      </c>
      <c r="G538" s="45"/>
      <c r="H538" s="45"/>
      <c r="I538" s="45"/>
      <c r="J538" s="45"/>
    </row>
    <row r="539" spans="1:10" ht="14.1" customHeight="1" x14ac:dyDescent="0.2">
      <c r="A539" s="81"/>
      <c r="B539" s="69" t="str">
        <f ca="1">IFERROR(INDEX(UNSPSCDes,MATCH(INDIRECT(ADDRESS(ROW(),COLUMN()-1,4)),UNSPSCCode,0)),"")</f>
        <v/>
      </c>
      <c r="C539" s="81"/>
      <c r="D539" s="81"/>
      <c r="E539" s="71"/>
      <c r="F539" s="70">
        <f ca="1">INDIRECT(ADDRESS(ROW(),COLUMN()-2,4))*INDIRECT(ADDRESS(ROW(),COLUMN()-1,4))</f>
        <v>0</v>
      </c>
      <c r="G539" s="45"/>
      <c r="H539" s="45"/>
      <c r="I539" s="45"/>
      <c r="J539" s="45"/>
    </row>
    <row r="540" spans="1:10" ht="14.1" customHeight="1" x14ac:dyDescent="0.2">
      <c r="A540" s="45"/>
      <c r="B540" s="45"/>
      <c r="C540" s="45"/>
      <c r="D540" s="45"/>
      <c r="E540" s="73" t="s">
        <v>12551</v>
      </c>
      <c r="F540" s="74">
        <f ca="1">SUM(Table315[MONTO TOTAL ESTIMADO])</f>
        <v>0</v>
      </c>
      <c r="G540" s="45"/>
      <c r="H540" s="45"/>
      <c r="I540" s="45"/>
      <c r="J540" s="45"/>
    </row>
    <row r="541" spans="1:10" ht="14.1" customHeight="1" thickBot="1" x14ac:dyDescent="0.25">
      <c r="G541" s="45"/>
      <c r="H541" s="45"/>
      <c r="I541" s="45"/>
      <c r="J541" s="45"/>
    </row>
    <row r="542" spans="1:10" ht="13.5" customHeight="1" thickBot="1" x14ac:dyDescent="0.25">
      <c r="A542" s="64" t="s">
        <v>16383</v>
      </c>
      <c r="B542" s="64" t="s">
        <v>161</v>
      </c>
      <c r="C542" s="64" t="s">
        <v>11724</v>
      </c>
      <c r="D542" s="64" t="s">
        <v>14378</v>
      </c>
      <c r="E542" s="64" t="s">
        <v>10962</v>
      </c>
      <c r="F542" s="64" t="s">
        <v>11095</v>
      </c>
      <c r="G542" s="45"/>
      <c r="H542" s="45"/>
      <c r="I542" s="45"/>
      <c r="J542" s="45"/>
    </row>
    <row r="543" spans="1:10" ht="13.5" customHeight="1" thickBot="1" x14ac:dyDescent="0.25">
      <c r="A543" s="66"/>
      <c r="B543" s="66"/>
      <c r="C543" s="66"/>
      <c r="D543" s="66"/>
      <c r="E543" s="66"/>
      <c r="F543" s="66"/>
      <c r="G543" s="45"/>
      <c r="H543" s="45"/>
      <c r="I543" s="45"/>
      <c r="J543" s="45"/>
    </row>
    <row r="544" spans="1:10" ht="13.5" customHeight="1" thickBot="1" x14ac:dyDescent="0.25">
      <c r="A544" s="122" t="s">
        <v>14828</v>
      </c>
      <c r="B544" s="67" t="s">
        <v>8528</v>
      </c>
      <c r="C544" s="76"/>
      <c r="D544" s="122" t="s">
        <v>9386</v>
      </c>
      <c r="E544" s="67" t="s">
        <v>13094</v>
      </c>
      <c r="F544" s="66"/>
      <c r="G544" s="45"/>
      <c r="H544" s="45"/>
      <c r="I544" s="45"/>
      <c r="J544" s="45"/>
    </row>
    <row r="545" spans="1:10" ht="14.1" customHeight="1" thickBot="1" x14ac:dyDescent="0.25">
      <c r="A545" s="123"/>
      <c r="B545" s="67" t="s">
        <v>1786</v>
      </c>
      <c r="C545" s="89" t="str">
        <f>IF(C544="","",IF(AND(MONTH(C544)&gt;=1,MONTH(C544)&lt;=3),1,IF(AND(MONTH(C544)&gt;=4,MONTH(C544)&lt;=6),2,IF(AND(MONTH(C544)&gt;=7,MONTH(C544)&lt;=9),3,4))))</f>
        <v/>
      </c>
      <c r="D545" s="123"/>
      <c r="E545" s="67" t="s">
        <v>2417</v>
      </c>
      <c r="F545" s="66"/>
      <c r="G545" s="45"/>
      <c r="H545" s="45" t="str">
        <f>C631</f>
        <v>Bienes</v>
      </c>
      <c r="I545" s="45" t="str">
        <f>E631</f>
        <v>No</v>
      </c>
      <c r="J545" s="45" t="str">
        <f>D631</f>
        <v>Compras Menores</v>
      </c>
    </row>
    <row r="546" spans="1:10" ht="14.1" customHeight="1" thickBot="1" x14ac:dyDescent="0.3">
      <c r="A546" s="123"/>
      <c r="B546" s="67" t="s">
        <v>12943</v>
      </c>
      <c r="C546" s="76"/>
      <c r="D546" s="123"/>
      <c r="E546" s="67" t="s">
        <v>3073</v>
      </c>
      <c r="F546" s="66"/>
    </row>
    <row r="547" spans="1:10" ht="33.75" customHeight="1" thickBot="1" x14ac:dyDescent="0.25">
      <c r="A547" s="123"/>
      <c r="B547" s="67" t="s">
        <v>1786</v>
      </c>
      <c r="C547" s="89" t="str">
        <f>IF(C546="","",IF(AND(MONTH(C546)&gt;=1,MONTH(C546)&lt;=3),1,IF(AND(MONTH(C546)&gt;=4,MONTH(C546)&lt;=6),2,IF(AND(MONTH(C546)&gt;=7,MONTH(C546)&lt;=9),3,4))))</f>
        <v/>
      </c>
      <c r="D547" s="123"/>
      <c r="E547" s="67" t="s">
        <v>13193</v>
      </c>
      <c r="F547" s="66"/>
      <c r="G547" s="45"/>
      <c r="H547" s="45"/>
      <c r="I547" s="45"/>
      <c r="J547" s="45"/>
    </row>
    <row r="548" spans="1:10" ht="14.1" customHeight="1" thickBot="1" x14ac:dyDescent="0.25">
      <c r="A548" s="45"/>
      <c r="B548" s="45"/>
      <c r="C548" s="45"/>
      <c r="D548" s="45"/>
      <c r="E548" s="45"/>
      <c r="F548" s="45"/>
      <c r="G548" s="45"/>
      <c r="H548" s="45"/>
      <c r="I548" s="45"/>
      <c r="J548" s="45"/>
    </row>
    <row r="549" spans="1:10" ht="14.1" customHeight="1" thickBot="1" x14ac:dyDescent="0.25">
      <c r="A549" s="72" t="s">
        <v>15736</v>
      </c>
      <c r="B549" s="72" t="s">
        <v>16147</v>
      </c>
      <c r="C549" s="72" t="s">
        <v>15642</v>
      </c>
      <c r="D549" s="72" t="s">
        <v>15252</v>
      </c>
      <c r="E549" s="72" t="s">
        <v>6932</v>
      </c>
      <c r="F549" s="72" t="s">
        <v>15281</v>
      </c>
      <c r="G549" s="45"/>
      <c r="H549" s="45"/>
      <c r="I549" s="45"/>
      <c r="J549" s="45"/>
    </row>
    <row r="550" spans="1:10" ht="14.1" customHeight="1" x14ac:dyDescent="0.2">
      <c r="A550" s="81"/>
      <c r="B550" s="69" t="str">
        <f ca="1">IFERROR(INDEX(UNSPSCDes,MATCH(INDIRECT(ADDRESS(ROW(),COLUMN()-1,4)),UNSPSCCode,0)),"")</f>
        <v/>
      </c>
      <c r="C550" s="81"/>
      <c r="D550" s="81"/>
      <c r="E550" s="71"/>
      <c r="F550" s="70">
        <f ca="1">INDIRECT(ADDRESS(ROW(),COLUMN()-2,4))*INDIRECT(ADDRESS(ROW(),COLUMN()-1,4))</f>
        <v>0</v>
      </c>
      <c r="G550" s="45"/>
      <c r="H550" s="45"/>
      <c r="I550" s="45"/>
      <c r="J550" s="45"/>
    </row>
    <row r="551" spans="1:10" ht="14.1" customHeight="1" x14ac:dyDescent="0.2">
      <c r="A551" s="45"/>
      <c r="B551" s="45"/>
      <c r="C551" s="45"/>
      <c r="D551" s="45"/>
      <c r="E551" s="73" t="s">
        <v>12551</v>
      </c>
      <c r="F551" s="74">
        <f ca="1">SUM(Table316[MONTO TOTAL ESTIMADO])</f>
        <v>0</v>
      </c>
      <c r="G551" s="45"/>
      <c r="H551" s="45"/>
      <c r="I551" s="45"/>
      <c r="J551" s="45"/>
    </row>
    <row r="552" spans="1:10" ht="14.1" customHeight="1" thickBot="1" x14ac:dyDescent="0.25">
      <c r="G552" s="45"/>
      <c r="H552" s="45"/>
      <c r="I552" s="45"/>
      <c r="J552" s="45"/>
    </row>
    <row r="553" spans="1:10" ht="14.1" customHeight="1" thickBot="1" x14ac:dyDescent="0.25">
      <c r="A553" s="64" t="s">
        <v>16383</v>
      </c>
      <c r="B553" s="64" t="s">
        <v>161</v>
      </c>
      <c r="C553" s="64" t="s">
        <v>11724</v>
      </c>
      <c r="D553" s="64" t="s">
        <v>14378</v>
      </c>
      <c r="E553" s="64" t="s">
        <v>10962</v>
      </c>
      <c r="F553" s="64" t="s">
        <v>11095</v>
      </c>
      <c r="G553" s="45"/>
      <c r="H553" s="45"/>
      <c r="I553" s="45"/>
      <c r="J553" s="45"/>
    </row>
    <row r="554" spans="1:10" ht="14.1" customHeight="1" thickBot="1" x14ac:dyDescent="0.25">
      <c r="A554" s="66"/>
      <c r="B554" s="66"/>
      <c r="C554" s="66"/>
      <c r="D554" s="66"/>
      <c r="E554" s="66"/>
      <c r="F554" s="66"/>
      <c r="G554" s="45"/>
      <c r="H554" s="45"/>
      <c r="I554" s="45"/>
      <c r="J554" s="45"/>
    </row>
    <row r="555" spans="1:10" ht="13.5" customHeight="1" thickBot="1" x14ac:dyDescent="0.25">
      <c r="A555" s="122" t="s">
        <v>14828</v>
      </c>
      <c r="B555" s="67" t="s">
        <v>8528</v>
      </c>
      <c r="C555" s="76"/>
      <c r="D555" s="122" t="s">
        <v>9386</v>
      </c>
      <c r="E555" s="67" t="s">
        <v>13094</v>
      </c>
      <c r="F555" s="66"/>
      <c r="G555" s="45"/>
      <c r="H555" s="45"/>
      <c r="I555" s="45"/>
      <c r="J555" s="45"/>
    </row>
    <row r="556" spans="1:10" ht="14.1" customHeight="1" thickBot="1" x14ac:dyDescent="0.25">
      <c r="A556" s="123"/>
      <c r="B556" s="67" t="s">
        <v>1786</v>
      </c>
      <c r="C556" s="89" t="str">
        <f>IF(C555="","",IF(AND(MONTH(C555)&gt;=1,MONTH(C555)&lt;=3),1,IF(AND(MONTH(C555)&gt;=4,MONTH(C555)&lt;=6),2,IF(AND(MONTH(C555)&gt;=7,MONTH(C555)&lt;=9),3,4))))</f>
        <v/>
      </c>
      <c r="D556" s="123"/>
      <c r="E556" s="67" t="s">
        <v>2417</v>
      </c>
      <c r="F556" s="66"/>
      <c r="G556" s="45"/>
      <c r="H556" s="45" t="str">
        <f>C645</f>
        <v>Servicios</v>
      </c>
      <c r="I556" s="45" t="str">
        <f>E645</f>
        <v>No</v>
      </c>
      <c r="J556" s="45" t="str">
        <f>D645</f>
        <v>Licitacion Publica</v>
      </c>
    </row>
    <row r="557" spans="1:10" ht="14.1" customHeight="1" thickBot="1" x14ac:dyDescent="0.3">
      <c r="A557" s="123"/>
      <c r="B557" s="67" t="s">
        <v>12943</v>
      </c>
      <c r="C557" s="76"/>
      <c r="D557" s="123"/>
      <c r="E557" s="67" t="s">
        <v>3073</v>
      </c>
      <c r="F557" s="66"/>
    </row>
    <row r="558" spans="1:10" ht="33.75" customHeight="1" thickBot="1" x14ac:dyDescent="0.25">
      <c r="A558" s="123"/>
      <c r="B558" s="67" t="s">
        <v>1786</v>
      </c>
      <c r="C558" s="89" t="str">
        <f>IF(C557="","",IF(AND(MONTH(C557)&gt;=1,MONTH(C557)&lt;=3),1,IF(AND(MONTH(C557)&gt;=4,MONTH(C557)&lt;=6),2,IF(AND(MONTH(C557)&gt;=7,MONTH(C557)&lt;=9),3,4))))</f>
        <v/>
      </c>
      <c r="D558" s="123"/>
      <c r="E558" s="67" t="s">
        <v>13193</v>
      </c>
      <c r="F558" s="66"/>
      <c r="G558" s="45"/>
      <c r="H558" s="45"/>
      <c r="I558" s="45"/>
      <c r="J558" s="45"/>
    </row>
    <row r="559" spans="1:10" ht="14.1" customHeight="1" thickBot="1" x14ac:dyDescent="0.25">
      <c r="A559" s="45"/>
      <c r="B559" s="45"/>
      <c r="C559" s="45"/>
      <c r="D559" s="45"/>
      <c r="E559" s="45"/>
      <c r="F559" s="45"/>
      <c r="G559" s="45"/>
      <c r="H559" s="45"/>
      <c r="I559" s="45"/>
      <c r="J559" s="45"/>
    </row>
    <row r="560" spans="1:10" ht="14.1" customHeight="1" thickBot="1" x14ac:dyDescent="0.25">
      <c r="A560" s="72" t="s">
        <v>15736</v>
      </c>
      <c r="B560" s="72" t="s">
        <v>16147</v>
      </c>
      <c r="C560" s="72" t="s">
        <v>15642</v>
      </c>
      <c r="D560" s="72" t="s">
        <v>15252</v>
      </c>
      <c r="E560" s="72" t="s">
        <v>6932</v>
      </c>
      <c r="F560" s="72" t="s">
        <v>15281</v>
      </c>
      <c r="G560" s="45"/>
      <c r="H560" s="45"/>
      <c r="I560" s="45"/>
      <c r="J560" s="45"/>
    </row>
    <row r="561" spans="1:10" ht="14.1" customHeight="1" x14ac:dyDescent="0.2">
      <c r="A561" s="81"/>
      <c r="B561" s="69" t="str">
        <f ca="1">IFERROR(INDEX(UNSPSCDes,MATCH(INDIRECT(ADDRESS(ROW(),COLUMN()-1,4)),UNSPSCCode,0)),"")</f>
        <v/>
      </c>
      <c r="C561" s="81"/>
      <c r="D561" s="81"/>
      <c r="E561" s="71"/>
      <c r="F561" s="70">
        <f ca="1">INDIRECT(ADDRESS(ROW(),COLUMN()-2,4))*INDIRECT(ADDRESS(ROW(),COLUMN()-1,4))</f>
        <v>0</v>
      </c>
      <c r="G561" s="45"/>
      <c r="H561" s="45"/>
      <c r="I561" s="45"/>
      <c r="J561" s="45"/>
    </row>
    <row r="562" spans="1:10" ht="14.1" customHeight="1" x14ac:dyDescent="0.2">
      <c r="A562" s="45"/>
      <c r="B562" s="45"/>
      <c r="C562" s="45"/>
      <c r="D562" s="45"/>
      <c r="E562" s="73" t="s">
        <v>12551</v>
      </c>
      <c r="F562" s="74">
        <f ca="1">SUM(Table317[MONTO TOTAL ESTIMADO])</f>
        <v>0</v>
      </c>
      <c r="G562" s="45"/>
      <c r="H562" s="45"/>
      <c r="I562" s="45"/>
      <c r="J562" s="45"/>
    </row>
    <row r="563" spans="1:10" ht="14.1" customHeight="1" thickBot="1" x14ac:dyDescent="0.25">
      <c r="G563" s="45"/>
      <c r="H563" s="45"/>
      <c r="I563" s="45"/>
      <c r="J563" s="45"/>
    </row>
    <row r="564" spans="1:10" ht="14.1" customHeight="1" thickBot="1" x14ac:dyDescent="0.25">
      <c r="A564" s="64" t="s">
        <v>16383</v>
      </c>
      <c r="B564" s="64" t="s">
        <v>161</v>
      </c>
      <c r="C564" s="64" t="s">
        <v>11724</v>
      </c>
      <c r="D564" s="64" t="s">
        <v>14378</v>
      </c>
      <c r="E564" s="64" t="s">
        <v>10962</v>
      </c>
      <c r="F564" s="64" t="s">
        <v>11095</v>
      </c>
      <c r="G564" s="45"/>
      <c r="H564" s="45"/>
      <c r="I564" s="45"/>
      <c r="J564" s="45"/>
    </row>
    <row r="565" spans="1:10" ht="14.1" customHeight="1" thickBot="1" x14ac:dyDescent="0.25">
      <c r="A565" s="66"/>
      <c r="B565" s="66"/>
      <c r="C565" s="66"/>
      <c r="D565" s="66"/>
      <c r="E565" s="66"/>
      <c r="F565" s="66"/>
      <c r="G565" s="45"/>
      <c r="H565" s="45"/>
      <c r="I565" s="45"/>
      <c r="J565" s="45"/>
    </row>
    <row r="566" spans="1:10" ht="13.5" customHeight="1" thickBot="1" x14ac:dyDescent="0.25">
      <c r="A566" s="122" t="s">
        <v>14828</v>
      </c>
      <c r="B566" s="67" t="s">
        <v>8528</v>
      </c>
      <c r="C566" s="76"/>
      <c r="D566" s="122" t="s">
        <v>9386</v>
      </c>
      <c r="E566" s="67" t="s">
        <v>13094</v>
      </c>
      <c r="F566" s="66"/>
      <c r="G566" s="45"/>
      <c r="H566" s="45"/>
      <c r="I566" s="45"/>
      <c r="J566" s="45"/>
    </row>
    <row r="567" spans="1:10" ht="14.1" customHeight="1" thickBot="1" x14ac:dyDescent="0.25">
      <c r="A567" s="123"/>
      <c r="B567" s="67" t="s">
        <v>1786</v>
      </c>
      <c r="C567" s="89" t="str">
        <f>IF(C566="","",IF(AND(MONTH(C566)&gt;=1,MONTH(C566)&lt;=3),1,IF(AND(MONTH(C566)&gt;=4,MONTH(C566)&lt;=6),2,IF(AND(MONTH(C566)&gt;=7,MONTH(C566)&lt;=9),3,4))))</f>
        <v/>
      </c>
      <c r="D567" s="123"/>
      <c r="E567" s="67" t="s">
        <v>2417</v>
      </c>
      <c r="F567" s="66"/>
      <c r="G567" s="45"/>
      <c r="H567" s="45" t="str">
        <f>C656</f>
        <v>Servicios</v>
      </c>
      <c r="I567" s="45" t="str">
        <f>E656</f>
        <v>Sí</v>
      </c>
      <c r="J567" s="45" t="str">
        <f>D656</f>
        <v>Compras Menores</v>
      </c>
    </row>
    <row r="568" spans="1:10" ht="14.1" customHeight="1" thickBot="1" x14ac:dyDescent="0.3">
      <c r="A568" s="123"/>
      <c r="B568" s="67" t="s">
        <v>12943</v>
      </c>
      <c r="C568" s="76"/>
      <c r="D568" s="123"/>
      <c r="E568" s="67" t="s">
        <v>3073</v>
      </c>
      <c r="F568" s="66"/>
    </row>
    <row r="569" spans="1:10" ht="33.75" customHeight="1" thickBot="1" x14ac:dyDescent="0.25">
      <c r="A569" s="123"/>
      <c r="B569" s="67" t="s">
        <v>1786</v>
      </c>
      <c r="C569" s="89" t="str">
        <f>IF(C568="","",IF(AND(MONTH(C568)&gt;=1,MONTH(C568)&lt;=3),1,IF(AND(MONTH(C568)&gt;=4,MONTH(C568)&lt;=6),2,IF(AND(MONTH(C568)&gt;=7,MONTH(C568)&lt;=9),3,4))))</f>
        <v/>
      </c>
      <c r="D569" s="123"/>
      <c r="E569" s="67" t="s">
        <v>13193</v>
      </c>
      <c r="F569" s="66"/>
      <c r="G569" s="45"/>
      <c r="H569" s="45"/>
      <c r="I569" s="45"/>
      <c r="J569" s="45"/>
    </row>
    <row r="570" spans="1:10" ht="14.1" customHeight="1" thickBot="1" x14ac:dyDescent="0.25">
      <c r="A570" s="45"/>
      <c r="B570" s="45"/>
      <c r="C570" s="45"/>
      <c r="D570" s="45"/>
      <c r="E570" s="45"/>
      <c r="F570" s="45"/>
      <c r="G570" s="45"/>
      <c r="H570" s="45"/>
      <c r="I570" s="45"/>
      <c r="J570" s="45"/>
    </row>
    <row r="571" spans="1:10" ht="14.1" customHeight="1" thickBot="1" x14ac:dyDescent="0.25">
      <c r="A571" s="72" t="s">
        <v>15736</v>
      </c>
      <c r="B571" s="72" t="s">
        <v>16147</v>
      </c>
      <c r="C571" s="72" t="s">
        <v>15642</v>
      </c>
      <c r="D571" s="72" t="s">
        <v>15252</v>
      </c>
      <c r="E571" s="72" t="s">
        <v>6932</v>
      </c>
      <c r="F571" s="72" t="s">
        <v>15281</v>
      </c>
      <c r="G571" s="45"/>
      <c r="H571" s="45"/>
      <c r="I571" s="45"/>
      <c r="J571" s="45"/>
    </row>
    <row r="572" spans="1:10" ht="14.1" customHeight="1" x14ac:dyDescent="0.2">
      <c r="A572" s="81"/>
      <c r="B572" s="69" t="str">
        <f ca="1">IFERROR(INDEX(UNSPSCDes,MATCH(INDIRECT(ADDRESS(ROW(),COLUMN()-1,4)),UNSPSCCode,0)),"")</f>
        <v/>
      </c>
      <c r="C572" s="81"/>
      <c r="D572" s="81"/>
      <c r="E572" s="71"/>
      <c r="F572" s="70">
        <f ca="1">INDIRECT(ADDRESS(ROW(),COLUMN()-2,4))*INDIRECT(ADDRESS(ROW(),COLUMN()-1,4))</f>
        <v>0</v>
      </c>
      <c r="G572" s="45"/>
      <c r="H572" s="45"/>
      <c r="I572" s="45"/>
      <c r="J572" s="45"/>
    </row>
    <row r="573" spans="1:10" ht="14.1" customHeight="1" x14ac:dyDescent="0.2">
      <c r="A573" s="45"/>
      <c r="B573" s="45"/>
      <c r="C573" s="45"/>
      <c r="D573" s="45"/>
      <c r="E573" s="73" t="s">
        <v>12551</v>
      </c>
      <c r="F573" s="74">
        <f ca="1">SUM(Table318[MONTO TOTAL ESTIMADO])</f>
        <v>0</v>
      </c>
      <c r="G573" s="45"/>
      <c r="H573" s="45"/>
      <c r="I573" s="45"/>
      <c r="J573" s="45"/>
    </row>
    <row r="574" spans="1:10" ht="14.1" customHeight="1" thickBot="1" x14ac:dyDescent="0.25">
      <c r="G574" s="45"/>
      <c r="H574" s="45"/>
      <c r="I574" s="45"/>
      <c r="J574" s="45"/>
    </row>
    <row r="575" spans="1:10" ht="14.1" customHeight="1" thickBot="1" x14ac:dyDescent="0.25">
      <c r="A575" s="64" t="s">
        <v>16383</v>
      </c>
      <c r="B575" s="64" t="s">
        <v>161</v>
      </c>
      <c r="C575" s="64" t="s">
        <v>11724</v>
      </c>
      <c r="D575" s="64" t="s">
        <v>14378</v>
      </c>
      <c r="E575" s="64" t="s">
        <v>10962</v>
      </c>
      <c r="F575" s="64" t="s">
        <v>11095</v>
      </c>
      <c r="G575" s="45"/>
      <c r="H575" s="45"/>
      <c r="I575" s="45"/>
      <c r="J575" s="45"/>
    </row>
    <row r="576" spans="1:10" ht="14.1" customHeight="1" thickBot="1" x14ac:dyDescent="0.25">
      <c r="A576" s="66"/>
      <c r="B576" s="66"/>
      <c r="C576" s="66"/>
      <c r="D576" s="66"/>
      <c r="E576" s="66"/>
      <c r="F576" s="66"/>
      <c r="G576" s="45"/>
      <c r="H576" s="45"/>
      <c r="I576" s="45"/>
      <c r="J576" s="45"/>
    </row>
    <row r="577" spans="1:10" ht="14.1" customHeight="1" thickBot="1" x14ac:dyDescent="0.25">
      <c r="A577" s="122" t="s">
        <v>14828</v>
      </c>
      <c r="B577" s="67" t="s">
        <v>8528</v>
      </c>
      <c r="C577" s="76"/>
      <c r="D577" s="122" t="s">
        <v>9386</v>
      </c>
      <c r="E577" s="67" t="s">
        <v>13094</v>
      </c>
      <c r="F577" s="66"/>
      <c r="G577" s="45"/>
      <c r="H577" s="45"/>
      <c r="I577" s="45"/>
      <c r="J577" s="45"/>
    </row>
    <row r="578" spans="1:10" ht="13.5" customHeight="1" thickBot="1" x14ac:dyDescent="0.25">
      <c r="A578" s="123"/>
      <c r="B578" s="67" t="s">
        <v>1786</v>
      </c>
      <c r="C578" s="89" t="str">
        <f>IF(C577="","",IF(AND(MONTH(C577)&gt;=1,MONTH(C577)&lt;=3),1,IF(AND(MONTH(C577)&gt;=4,MONTH(C577)&lt;=6),2,IF(AND(MONTH(C577)&gt;=7,MONTH(C577)&lt;=9),3,4))))</f>
        <v/>
      </c>
      <c r="D578" s="123"/>
      <c r="E578" s="67" t="s">
        <v>2417</v>
      </c>
      <c r="F578" s="66"/>
      <c r="G578" s="45"/>
      <c r="H578" s="45"/>
      <c r="I578" s="45"/>
      <c r="J578" s="45"/>
    </row>
    <row r="579" spans="1:10" ht="13.5" customHeight="1" thickBot="1" x14ac:dyDescent="0.25">
      <c r="A579" s="123"/>
      <c r="B579" s="67" t="s">
        <v>12943</v>
      </c>
      <c r="C579" s="76"/>
      <c r="D579" s="123"/>
      <c r="E579" s="67" t="s">
        <v>3073</v>
      </c>
      <c r="F579" s="66"/>
      <c r="G579" s="45"/>
      <c r="H579" s="45"/>
      <c r="I579" s="45"/>
      <c r="J579" s="45"/>
    </row>
    <row r="580" spans="1:10" ht="14.1" customHeight="1" thickBot="1" x14ac:dyDescent="0.25">
      <c r="A580" s="123"/>
      <c r="B580" s="67" t="s">
        <v>1786</v>
      </c>
      <c r="C580" s="89" t="str">
        <f>IF(C579="","",IF(AND(MONTH(C579)&gt;=1,MONTH(C579)&lt;=3),1,IF(AND(MONTH(C579)&gt;=4,MONTH(C579)&lt;=6),2,IF(AND(MONTH(C579)&gt;=7,MONTH(C579)&lt;=9),3,4))))</f>
        <v/>
      </c>
      <c r="D580" s="123"/>
      <c r="E580" s="67" t="s">
        <v>13193</v>
      </c>
      <c r="F580" s="66"/>
      <c r="G580" s="45"/>
      <c r="H580" s="45" t="str">
        <f>C667</f>
        <v>Bienes</v>
      </c>
      <c r="I580" s="45" t="str">
        <f>E667</f>
        <v>No</v>
      </c>
      <c r="J580" s="45" t="str">
        <f>D667</f>
        <v xml:space="preserve">Excepción - Bienes o servicios con exclusividad </v>
      </c>
    </row>
    <row r="581" spans="1:10" ht="14.1" customHeight="1" thickBot="1" x14ac:dyDescent="0.25">
      <c r="A581" s="45"/>
      <c r="B581" s="45"/>
      <c r="C581" s="45"/>
      <c r="D581" s="45"/>
      <c r="E581" s="45"/>
      <c r="F581" s="45"/>
    </row>
    <row r="582" spans="1:10" ht="33.75" customHeight="1" thickBot="1" x14ac:dyDescent="0.25">
      <c r="A582" s="72" t="s">
        <v>15736</v>
      </c>
      <c r="B582" s="72" t="s">
        <v>16147</v>
      </c>
      <c r="C582" s="72" t="s">
        <v>15642</v>
      </c>
      <c r="D582" s="72" t="s">
        <v>15252</v>
      </c>
      <c r="E582" s="72" t="s">
        <v>6932</v>
      </c>
      <c r="F582" s="72" t="s">
        <v>15281</v>
      </c>
      <c r="G582" s="45"/>
      <c r="H582" s="45"/>
      <c r="I582" s="45"/>
      <c r="J582" s="45"/>
    </row>
    <row r="583" spans="1:10" ht="14.1" customHeight="1" x14ac:dyDescent="0.2">
      <c r="A583" s="81"/>
      <c r="B583" s="69" t="str">
        <f ca="1">IFERROR(INDEX(UNSPSCDes,MATCH(INDIRECT(ADDRESS(ROW(),COLUMN()-1,4)),UNSPSCCode,0)),"")</f>
        <v/>
      </c>
      <c r="C583" s="81"/>
      <c r="D583" s="81"/>
      <c r="E583" s="71"/>
      <c r="F583" s="70">
        <f ca="1">INDIRECT(ADDRESS(ROW(),COLUMN()-2,4))*INDIRECT(ADDRESS(ROW(),COLUMN()-1,4))</f>
        <v>0</v>
      </c>
      <c r="G583" s="45"/>
      <c r="H583" s="45"/>
      <c r="I583" s="45"/>
      <c r="J583" s="45"/>
    </row>
    <row r="584" spans="1:10" ht="14.1" customHeight="1" x14ac:dyDescent="0.2">
      <c r="A584" s="45"/>
      <c r="B584" s="45"/>
      <c r="C584" s="45"/>
      <c r="D584" s="45"/>
      <c r="E584" s="73" t="s">
        <v>12551</v>
      </c>
      <c r="F584" s="74">
        <f ca="1">SUM(Table319[MONTO TOTAL ESTIMADO])</f>
        <v>0</v>
      </c>
      <c r="G584" s="45"/>
      <c r="H584" s="45"/>
      <c r="I584" s="45"/>
      <c r="J584" s="45"/>
    </row>
    <row r="585" spans="1:10" ht="14.1" customHeight="1" thickBot="1" x14ac:dyDescent="0.25">
      <c r="G585" s="45"/>
      <c r="H585" s="45"/>
      <c r="I585" s="45"/>
      <c r="J585" s="45"/>
    </row>
    <row r="586" spans="1:10" ht="14.1" customHeight="1" thickBot="1" x14ac:dyDescent="0.25">
      <c r="A586" s="64" t="s">
        <v>16383</v>
      </c>
      <c r="B586" s="64" t="s">
        <v>161</v>
      </c>
      <c r="C586" s="64" t="s">
        <v>11724</v>
      </c>
      <c r="D586" s="64" t="s">
        <v>14378</v>
      </c>
      <c r="E586" s="64" t="s">
        <v>10962</v>
      </c>
      <c r="F586" s="64" t="s">
        <v>11095</v>
      </c>
      <c r="G586" s="45"/>
      <c r="H586" s="45"/>
      <c r="I586" s="45"/>
      <c r="J586" s="45"/>
    </row>
    <row r="587" spans="1:10" ht="14.1" customHeight="1" thickBot="1" x14ac:dyDescent="0.25">
      <c r="A587" s="66" t="s">
        <v>18849</v>
      </c>
      <c r="B587" s="66" t="s">
        <v>18850</v>
      </c>
      <c r="C587" s="66" t="s">
        <v>6798</v>
      </c>
      <c r="D587" s="66"/>
      <c r="E587" s="66" t="s">
        <v>8854</v>
      </c>
      <c r="F587" s="66"/>
      <c r="G587" s="45"/>
      <c r="H587" s="45"/>
      <c r="I587" s="45"/>
      <c r="J587" s="45"/>
    </row>
    <row r="588" spans="1:10" ht="14.1" customHeight="1" thickBot="1" x14ac:dyDescent="0.25">
      <c r="A588" s="122" t="s">
        <v>14828</v>
      </c>
      <c r="B588" s="67" t="s">
        <v>8528</v>
      </c>
      <c r="C588" s="76">
        <v>42768</v>
      </c>
      <c r="D588" s="122" t="s">
        <v>9386</v>
      </c>
      <c r="E588" s="67" t="s">
        <v>13094</v>
      </c>
      <c r="F588" s="66" t="s">
        <v>3080</v>
      </c>
      <c r="G588" s="45"/>
      <c r="H588" s="45"/>
      <c r="I588" s="45"/>
      <c r="J588" s="45"/>
    </row>
    <row r="589" spans="1:10" ht="14.1" customHeight="1" thickBot="1" x14ac:dyDescent="0.25">
      <c r="A589" s="123"/>
      <c r="B589" s="67" t="s">
        <v>1786</v>
      </c>
      <c r="C589" s="89">
        <f>IF(C588="","",IF(AND(MONTH(C588)&gt;=1,MONTH(C588)&lt;=3),1,IF(AND(MONTH(C588)&gt;=4,MONTH(C588)&lt;=6),2,IF(AND(MONTH(C588)&gt;=7,MONTH(C588)&lt;=9),3,4))))</f>
        <v>1</v>
      </c>
      <c r="D589" s="123"/>
      <c r="E589" s="67" t="s">
        <v>2417</v>
      </c>
      <c r="F589" s="66" t="s">
        <v>11112</v>
      </c>
      <c r="G589" s="45"/>
      <c r="H589" s="45"/>
      <c r="I589" s="45"/>
      <c r="J589" s="45"/>
    </row>
    <row r="590" spans="1:10" ht="14.1" customHeight="1" thickBot="1" x14ac:dyDescent="0.25">
      <c r="A590" s="123"/>
      <c r="B590" s="67" t="s">
        <v>12943</v>
      </c>
      <c r="C590" s="76">
        <v>42781</v>
      </c>
      <c r="D590" s="123"/>
      <c r="E590" s="67" t="s">
        <v>3073</v>
      </c>
      <c r="F590" s="66" t="s">
        <v>11112</v>
      </c>
      <c r="G590" s="45"/>
      <c r="H590" s="45"/>
      <c r="I590" s="45"/>
      <c r="J590" s="45"/>
    </row>
    <row r="591" spans="1:10" ht="13.5" customHeight="1" thickBot="1" x14ac:dyDescent="0.25">
      <c r="A591" s="123"/>
      <c r="B591" s="67" t="s">
        <v>1786</v>
      </c>
      <c r="C591" s="89">
        <f>IF(C590="","",IF(AND(MONTH(C590)&gt;=1,MONTH(C590)&lt;=3),1,IF(AND(MONTH(C590)&gt;=4,MONTH(C590)&lt;=6),2,IF(AND(MONTH(C590)&gt;=7,MONTH(C590)&lt;=9),3,4))))</f>
        <v>1</v>
      </c>
      <c r="D591" s="123"/>
      <c r="E591" s="67" t="s">
        <v>13193</v>
      </c>
      <c r="F591" s="66" t="s">
        <v>11112</v>
      </c>
      <c r="G591" s="45"/>
      <c r="H591" s="45"/>
      <c r="I591" s="45"/>
      <c r="J591" s="45"/>
    </row>
    <row r="592" spans="1:10" ht="13.5" customHeight="1" thickBot="1" x14ac:dyDescent="0.25">
      <c r="A592" s="45"/>
      <c r="B592" s="45"/>
      <c r="C592" s="45"/>
      <c r="D592" s="45"/>
      <c r="E592" s="45"/>
      <c r="F592" s="45"/>
      <c r="G592" s="45"/>
      <c r="H592" s="45"/>
      <c r="I592" s="45"/>
      <c r="J592" s="45"/>
    </row>
    <row r="593" spans="1:10" ht="13.5" customHeight="1" thickBot="1" x14ac:dyDescent="0.25">
      <c r="A593" s="72" t="s">
        <v>15736</v>
      </c>
      <c r="B593" s="72" t="s">
        <v>16147</v>
      </c>
      <c r="C593" s="72" t="s">
        <v>15642</v>
      </c>
      <c r="D593" s="72" t="s">
        <v>15252</v>
      </c>
      <c r="E593" s="72" t="s">
        <v>6932</v>
      </c>
      <c r="F593" s="72" t="s">
        <v>15281</v>
      </c>
      <c r="G593" s="45"/>
      <c r="H593" s="45"/>
      <c r="I593" s="45"/>
      <c r="J593" s="45"/>
    </row>
    <row r="594" spans="1:10" ht="13.5" customHeight="1" x14ac:dyDescent="0.2">
      <c r="A594" s="85">
        <v>30201706</v>
      </c>
      <c r="B594" s="69" t="str">
        <f ca="1">IFERROR(INDEX(UNSPSCDes,MATCH(INDIRECT(ADDRESS(ROW(),COLUMN()-1,4)),UNSPSCCode,0)),"")</f>
        <v>Aseos portátiles</v>
      </c>
      <c r="C594" s="81" t="s">
        <v>1449</v>
      </c>
      <c r="D594" s="81">
        <v>132</v>
      </c>
      <c r="E594" s="71">
        <v>2000</v>
      </c>
      <c r="F594" s="70">
        <f ca="1">INDIRECT(ADDRESS(ROW(),COLUMN()-2,4))*INDIRECT(ADDRESS(ROW(),COLUMN()-1,4))</f>
        <v>264000</v>
      </c>
      <c r="G594" s="45"/>
      <c r="H594" s="45"/>
      <c r="I594" s="45"/>
      <c r="J594" s="45"/>
    </row>
    <row r="595" spans="1:10" ht="13.5" customHeight="1" x14ac:dyDescent="0.2">
      <c r="A595" s="45"/>
      <c r="B595" s="45"/>
      <c r="C595" s="45"/>
      <c r="D595" s="45"/>
      <c r="E595" s="73" t="s">
        <v>12551</v>
      </c>
      <c r="F595" s="74">
        <f ca="1">SUM(Table320[MONTO TOTAL ESTIMADO])</f>
        <v>264000</v>
      </c>
      <c r="G595" s="45"/>
      <c r="H595" s="45"/>
      <c r="I595" s="45"/>
      <c r="J595" s="45"/>
    </row>
    <row r="596" spans="1:10" ht="13.5" customHeight="1" thickBot="1" x14ac:dyDescent="0.25">
      <c r="G596" s="45"/>
      <c r="H596" s="45"/>
      <c r="I596" s="45"/>
      <c r="J596" s="45"/>
    </row>
    <row r="597" spans="1:10" ht="13.5" customHeight="1" thickBot="1" x14ac:dyDescent="0.25">
      <c r="A597" s="64" t="s">
        <v>16383</v>
      </c>
      <c r="B597" s="64" t="s">
        <v>161</v>
      </c>
      <c r="C597" s="64" t="s">
        <v>11724</v>
      </c>
      <c r="D597" s="64" t="s">
        <v>14378</v>
      </c>
      <c r="E597" s="64" t="s">
        <v>10962</v>
      </c>
      <c r="F597" s="64" t="s">
        <v>11095</v>
      </c>
      <c r="G597" s="45"/>
      <c r="H597" s="45"/>
      <c r="I597" s="45"/>
      <c r="J597" s="45"/>
    </row>
    <row r="598" spans="1:10" ht="13.5" customHeight="1" thickBot="1" x14ac:dyDescent="0.25">
      <c r="A598" s="66" t="s">
        <v>18851</v>
      </c>
      <c r="B598" s="66" t="s">
        <v>18852</v>
      </c>
      <c r="C598" s="66" t="s">
        <v>17799</v>
      </c>
      <c r="D598" s="66"/>
      <c r="E598" s="66" t="s">
        <v>17855</v>
      </c>
      <c r="F598" s="66"/>
      <c r="G598" s="45"/>
      <c r="H598" s="45"/>
      <c r="I598" s="45"/>
      <c r="J598" s="45"/>
    </row>
    <row r="599" spans="1:10" ht="14.1" customHeight="1" thickBot="1" x14ac:dyDescent="0.25">
      <c r="A599" s="122" t="s">
        <v>14828</v>
      </c>
      <c r="B599" s="67" t="s">
        <v>8528</v>
      </c>
      <c r="C599" s="76">
        <v>42768</v>
      </c>
      <c r="D599" s="122" t="s">
        <v>9386</v>
      </c>
      <c r="E599" s="67" t="s">
        <v>13094</v>
      </c>
      <c r="F599" s="66" t="s">
        <v>3080</v>
      </c>
      <c r="G599" s="45"/>
      <c r="H599" s="45" t="str">
        <f>C680</f>
        <v>Servicios</v>
      </c>
      <c r="I599" s="45" t="str">
        <f>E680</f>
        <v>Sí</v>
      </c>
      <c r="J599" s="45" t="str">
        <f>D680</f>
        <v>Licitacion Publica</v>
      </c>
    </row>
    <row r="600" spans="1:10" ht="14.1" customHeight="1" thickBot="1" x14ac:dyDescent="0.3">
      <c r="A600" s="123"/>
      <c r="B600" s="67" t="s">
        <v>1786</v>
      </c>
      <c r="C600" s="89">
        <f>IF(C599="","",IF(AND(MONTH(C599)&gt;=1,MONTH(C599)&lt;=3),1,IF(AND(MONTH(C599)&gt;=4,MONTH(C599)&lt;=6),2,IF(AND(MONTH(C599)&gt;=7,MONTH(C599)&lt;=9),3,4))))</f>
        <v>1</v>
      </c>
      <c r="D600" s="123"/>
      <c r="E600" s="67" t="s">
        <v>2417</v>
      </c>
      <c r="F600" s="66" t="s">
        <v>11112</v>
      </c>
    </row>
    <row r="601" spans="1:10" ht="33.75" customHeight="1" thickBot="1" x14ac:dyDescent="0.25">
      <c r="A601" s="123"/>
      <c r="B601" s="67" t="s">
        <v>12943</v>
      </c>
      <c r="C601" s="76">
        <v>42781</v>
      </c>
      <c r="D601" s="123"/>
      <c r="E601" s="67" t="s">
        <v>3073</v>
      </c>
      <c r="F601" s="66" t="s">
        <v>11112</v>
      </c>
      <c r="G601" s="45"/>
      <c r="H601" s="45"/>
      <c r="I601" s="45"/>
      <c r="J601" s="45"/>
    </row>
    <row r="602" spans="1:10" ht="13.5" customHeight="1" thickBot="1" x14ac:dyDescent="0.25">
      <c r="A602" s="123"/>
      <c r="B602" s="67" t="s">
        <v>1786</v>
      </c>
      <c r="C602" s="89">
        <f>IF(C601="","",IF(AND(MONTH(C601)&gt;=1,MONTH(C601)&lt;=3),1,IF(AND(MONTH(C601)&gt;=4,MONTH(C601)&lt;=6),2,IF(AND(MONTH(C601)&gt;=7,MONTH(C601)&lt;=9),3,4))))</f>
        <v>1</v>
      </c>
      <c r="D602" s="123"/>
      <c r="E602" s="67" t="s">
        <v>13193</v>
      </c>
      <c r="F602" s="66" t="s">
        <v>11112</v>
      </c>
      <c r="G602" s="45"/>
      <c r="H602" s="45"/>
      <c r="I602" s="45"/>
      <c r="J602" s="45"/>
    </row>
    <row r="603" spans="1:10" ht="14.1" customHeight="1" thickBot="1" x14ac:dyDescent="0.25">
      <c r="A603" s="45"/>
      <c r="B603" s="45"/>
      <c r="C603" s="45"/>
      <c r="D603" s="45"/>
      <c r="E603" s="45"/>
      <c r="F603" s="45"/>
      <c r="G603" s="45"/>
      <c r="H603" s="45"/>
      <c r="I603" s="45"/>
      <c r="J603" s="45"/>
    </row>
    <row r="604" spans="1:10" ht="14.1" customHeight="1" thickBot="1" x14ac:dyDescent="0.25">
      <c r="A604" s="72" t="s">
        <v>15736</v>
      </c>
      <c r="B604" s="72" t="s">
        <v>16147</v>
      </c>
      <c r="C604" s="72" t="s">
        <v>15642</v>
      </c>
      <c r="D604" s="72" t="s">
        <v>15252</v>
      </c>
      <c r="E604" s="72" t="s">
        <v>6932</v>
      </c>
      <c r="F604" s="72" t="s">
        <v>15281</v>
      </c>
      <c r="G604" s="45"/>
      <c r="H604" s="45"/>
      <c r="I604" s="45"/>
      <c r="J604" s="45"/>
    </row>
    <row r="605" spans="1:10" ht="14.1" customHeight="1" x14ac:dyDescent="0.2">
      <c r="A605" s="85">
        <v>49101708</v>
      </c>
      <c r="B605" s="69" t="str">
        <f ca="1">IFERROR(INDEX(UNSPSCDes,MATCH(INDIRECT(ADDRESS(ROW(),COLUMN()-1,4)),UNSPSCCode,0)),"")</f>
        <v>Coronas</v>
      </c>
      <c r="C605" s="81" t="s">
        <v>1449</v>
      </c>
      <c r="D605" s="81">
        <v>5</v>
      </c>
      <c r="E605" s="71">
        <v>9000</v>
      </c>
      <c r="F605" s="70">
        <f ca="1">INDIRECT(ADDRESS(ROW(),COLUMN()-2,4))*INDIRECT(ADDRESS(ROW(),COLUMN()-1,4))</f>
        <v>45000</v>
      </c>
      <c r="G605" s="45"/>
      <c r="H605" s="45"/>
      <c r="I605" s="45"/>
      <c r="J605" s="45"/>
    </row>
    <row r="606" spans="1:10" ht="14.1" customHeight="1" x14ac:dyDescent="0.2">
      <c r="A606" s="45"/>
      <c r="B606" s="45"/>
      <c r="C606" s="45"/>
      <c r="D606" s="45"/>
      <c r="E606" s="73" t="s">
        <v>12551</v>
      </c>
      <c r="F606" s="74">
        <f ca="1">SUM(Table321[MONTO TOTAL ESTIMADO])</f>
        <v>45000</v>
      </c>
      <c r="G606" s="45"/>
      <c r="H606" s="45"/>
      <c r="I606" s="45"/>
      <c r="J606" s="45"/>
    </row>
    <row r="607" spans="1:10" ht="14.1" customHeight="1" thickBot="1" x14ac:dyDescent="0.25">
      <c r="G607" s="45"/>
      <c r="H607" s="45"/>
      <c r="I607" s="45"/>
      <c r="J607" s="45"/>
    </row>
    <row r="608" spans="1:10" ht="14.1" customHeight="1" thickBot="1" x14ac:dyDescent="0.25">
      <c r="A608" s="64" t="s">
        <v>16383</v>
      </c>
      <c r="B608" s="64" t="s">
        <v>161</v>
      </c>
      <c r="C608" s="64" t="s">
        <v>11724</v>
      </c>
      <c r="D608" s="64" t="s">
        <v>14378</v>
      </c>
      <c r="E608" s="64" t="s">
        <v>10962</v>
      </c>
      <c r="F608" s="64" t="s">
        <v>11095</v>
      </c>
      <c r="G608" s="45"/>
      <c r="H608" s="45"/>
      <c r="I608" s="45"/>
      <c r="J608" s="45"/>
    </row>
    <row r="609" spans="1:10" ht="14.1" customHeight="1" thickBot="1" x14ac:dyDescent="0.25">
      <c r="A609" s="66" t="s">
        <v>18853</v>
      </c>
      <c r="B609" s="66" t="s">
        <v>18854</v>
      </c>
      <c r="C609" s="66" t="s">
        <v>6798</v>
      </c>
      <c r="D609" s="66" t="s">
        <v>17484</v>
      </c>
      <c r="E609" s="66" t="s">
        <v>17855</v>
      </c>
      <c r="F609" s="66"/>
      <c r="G609" s="45"/>
      <c r="H609" s="45"/>
      <c r="I609" s="45"/>
      <c r="J609" s="45"/>
    </row>
    <row r="610" spans="1:10" ht="13.5" customHeight="1" thickBot="1" x14ac:dyDescent="0.25">
      <c r="A610" s="122" t="s">
        <v>14828</v>
      </c>
      <c r="B610" s="67" t="s">
        <v>8528</v>
      </c>
      <c r="C610" s="76">
        <v>42767</v>
      </c>
      <c r="D610" s="122" t="s">
        <v>9386</v>
      </c>
      <c r="E610" s="67" t="s">
        <v>13094</v>
      </c>
      <c r="F610" s="66" t="s">
        <v>3080</v>
      </c>
      <c r="G610" s="45"/>
      <c r="H610" s="45"/>
      <c r="I610" s="45"/>
      <c r="J610" s="45"/>
    </row>
    <row r="611" spans="1:10" ht="13.5" customHeight="1" thickBot="1" x14ac:dyDescent="0.25">
      <c r="A611" s="123"/>
      <c r="B611" s="67" t="s">
        <v>1786</v>
      </c>
      <c r="C611" s="89">
        <f>IF(C610="","",IF(AND(MONTH(C610)&gt;=1,MONTH(C610)&lt;=3),1,IF(AND(MONTH(C610)&gt;=4,MONTH(C610)&lt;=6),2,IF(AND(MONTH(C610)&gt;=7,MONTH(C610)&lt;=9),3,4))))</f>
        <v>1</v>
      </c>
      <c r="D611" s="123"/>
      <c r="E611" s="67" t="s">
        <v>2417</v>
      </c>
      <c r="F611" s="66" t="s">
        <v>11112</v>
      </c>
      <c r="G611" s="45"/>
      <c r="H611" s="45"/>
      <c r="I611" s="45"/>
      <c r="J611" s="45"/>
    </row>
    <row r="612" spans="1:10" ht="13.5" customHeight="1" thickBot="1" x14ac:dyDescent="0.25">
      <c r="A612" s="123"/>
      <c r="B612" s="67" t="s">
        <v>12943</v>
      </c>
      <c r="C612" s="76">
        <v>42781</v>
      </c>
      <c r="D612" s="123"/>
      <c r="E612" s="67" t="s">
        <v>3073</v>
      </c>
      <c r="F612" s="66" t="s">
        <v>11112</v>
      </c>
      <c r="G612" s="45"/>
      <c r="H612" s="45"/>
      <c r="I612" s="45"/>
      <c r="J612" s="45"/>
    </row>
    <row r="613" spans="1:10" ht="13.5" customHeight="1" thickBot="1" x14ac:dyDescent="0.25">
      <c r="A613" s="123"/>
      <c r="B613" s="67" t="s">
        <v>1786</v>
      </c>
      <c r="C613" s="89">
        <f>IF(C612="","",IF(AND(MONTH(C612)&gt;=1,MONTH(C612)&lt;=3),1,IF(AND(MONTH(C612)&gt;=4,MONTH(C612)&lt;=6),2,IF(AND(MONTH(C612)&gt;=7,MONTH(C612)&lt;=9),3,4))))</f>
        <v>1</v>
      </c>
      <c r="D613" s="123"/>
      <c r="E613" s="67" t="s">
        <v>13193</v>
      </c>
      <c r="F613" s="66" t="s">
        <v>11112</v>
      </c>
      <c r="G613" s="45"/>
      <c r="H613" s="45"/>
      <c r="I613" s="45"/>
      <c r="J613" s="45"/>
    </row>
    <row r="614" spans="1:10" ht="13.5" customHeight="1" thickBot="1" x14ac:dyDescent="0.25">
      <c r="A614" s="45"/>
      <c r="B614" s="45"/>
      <c r="C614" s="45"/>
      <c r="D614" s="45"/>
      <c r="E614" s="45"/>
      <c r="F614" s="45"/>
      <c r="G614" s="45"/>
      <c r="H614" s="45"/>
      <c r="I614" s="45"/>
      <c r="J614" s="45"/>
    </row>
    <row r="615" spans="1:10" ht="13.5" customHeight="1" thickBot="1" x14ac:dyDescent="0.25">
      <c r="A615" s="72" t="s">
        <v>15736</v>
      </c>
      <c r="B615" s="72" t="s">
        <v>16147</v>
      </c>
      <c r="C615" s="72" t="s">
        <v>15642</v>
      </c>
      <c r="D615" s="72" t="s">
        <v>15252</v>
      </c>
      <c r="E615" s="72" t="s">
        <v>6932</v>
      </c>
      <c r="F615" s="72" t="s">
        <v>15281</v>
      </c>
      <c r="G615" s="45"/>
      <c r="H615" s="45"/>
      <c r="I615" s="45"/>
      <c r="J615" s="45"/>
    </row>
    <row r="616" spans="1:10" ht="13.5" customHeight="1" x14ac:dyDescent="0.2">
      <c r="A616" s="85">
        <v>12131601</v>
      </c>
      <c r="B616" s="69" t="str">
        <f ca="1">IFERROR(INDEX(UNSPSCDes,MATCH(INDIRECT(ADDRESS(ROW(),COLUMN()-1,4)),UNSPSCCode,0)),"")</f>
        <v>Fuegos artificiales</v>
      </c>
      <c r="C616" s="81" t="s">
        <v>1449</v>
      </c>
      <c r="D616" s="81">
        <v>12</v>
      </c>
      <c r="E616" s="71">
        <v>65000</v>
      </c>
      <c r="F616" s="70">
        <f ca="1">INDIRECT(ADDRESS(ROW(),COLUMN()-2,4))*INDIRECT(ADDRESS(ROW(),COLUMN()-1,4))</f>
        <v>780000</v>
      </c>
      <c r="G616" s="45"/>
      <c r="H616" s="45"/>
      <c r="I616" s="45"/>
      <c r="J616" s="45"/>
    </row>
    <row r="617" spans="1:10" ht="13.5" customHeight="1" x14ac:dyDescent="0.2">
      <c r="A617" s="45"/>
      <c r="B617" s="45"/>
      <c r="C617" s="45"/>
      <c r="D617" s="45"/>
      <c r="E617" s="73" t="s">
        <v>12551</v>
      </c>
      <c r="F617" s="74">
        <f ca="1">SUM(Table322[MONTO TOTAL ESTIMADO])</f>
        <v>780000</v>
      </c>
      <c r="G617" s="45"/>
      <c r="H617" s="45"/>
      <c r="I617" s="45"/>
      <c r="J617" s="45"/>
    </row>
    <row r="618" spans="1:10" ht="13.5" customHeight="1" thickBot="1" x14ac:dyDescent="0.25">
      <c r="G618" s="45"/>
      <c r="H618" s="45"/>
      <c r="I618" s="45"/>
      <c r="J618" s="45"/>
    </row>
    <row r="619" spans="1:10" ht="13.5" customHeight="1" thickBot="1" x14ac:dyDescent="0.25">
      <c r="A619" s="64" t="s">
        <v>16383</v>
      </c>
      <c r="B619" s="64" t="s">
        <v>161</v>
      </c>
      <c r="C619" s="64" t="s">
        <v>11724</v>
      </c>
      <c r="D619" s="64" t="s">
        <v>14378</v>
      </c>
      <c r="E619" s="64" t="s">
        <v>10962</v>
      </c>
      <c r="F619" s="64" t="s">
        <v>11095</v>
      </c>
      <c r="G619" s="45"/>
      <c r="H619" s="45"/>
      <c r="I619" s="45"/>
      <c r="J619" s="45"/>
    </row>
    <row r="620" spans="1:10" ht="13.5" customHeight="1" thickBot="1" x14ac:dyDescent="0.25">
      <c r="A620" s="66" t="s">
        <v>18855</v>
      </c>
      <c r="B620" s="66" t="s">
        <v>18856</v>
      </c>
      <c r="C620" s="66" t="s">
        <v>6798</v>
      </c>
      <c r="D620" s="66" t="s">
        <v>17484</v>
      </c>
      <c r="E620" s="66" t="s">
        <v>17855</v>
      </c>
      <c r="F620" s="66"/>
      <c r="G620" s="45"/>
      <c r="H620" s="45"/>
      <c r="I620" s="45"/>
      <c r="J620" s="45"/>
    </row>
    <row r="621" spans="1:10" ht="13.5" customHeight="1" thickBot="1" x14ac:dyDescent="0.25">
      <c r="A621" s="122" t="s">
        <v>14828</v>
      </c>
      <c r="B621" s="67" t="s">
        <v>8528</v>
      </c>
      <c r="C621" s="76">
        <v>42768</v>
      </c>
      <c r="D621" s="122" t="s">
        <v>9386</v>
      </c>
      <c r="E621" s="67" t="s">
        <v>13094</v>
      </c>
      <c r="F621" s="66" t="s">
        <v>3080</v>
      </c>
      <c r="G621" s="45"/>
      <c r="H621" s="45"/>
      <c r="I621" s="45"/>
      <c r="J621" s="45"/>
    </row>
    <row r="622" spans="1:10" ht="13.5" customHeight="1" thickBot="1" x14ac:dyDescent="0.25">
      <c r="A622" s="123"/>
      <c r="B622" s="67" t="s">
        <v>1786</v>
      </c>
      <c r="C622" s="89">
        <f>IF(C621="","",IF(AND(MONTH(C621)&gt;=1,MONTH(C621)&lt;=3),1,IF(AND(MONTH(C621)&gt;=4,MONTH(C621)&lt;=6),2,IF(AND(MONTH(C621)&gt;=7,MONTH(C621)&lt;=9),3,4))))</f>
        <v>1</v>
      </c>
      <c r="D622" s="123"/>
      <c r="E622" s="67" t="s">
        <v>2417</v>
      </c>
      <c r="F622" s="66" t="s">
        <v>11112</v>
      </c>
      <c r="G622" s="45"/>
      <c r="H622" s="45"/>
      <c r="I622" s="45"/>
      <c r="J622" s="45"/>
    </row>
    <row r="623" spans="1:10" ht="13.5" customHeight="1" thickBot="1" x14ac:dyDescent="0.25">
      <c r="A623" s="123"/>
      <c r="B623" s="67" t="s">
        <v>12943</v>
      </c>
      <c r="C623" s="76">
        <v>42781</v>
      </c>
      <c r="D623" s="123"/>
      <c r="E623" s="67" t="s">
        <v>3073</v>
      </c>
      <c r="F623" s="66" t="s">
        <v>11112</v>
      </c>
      <c r="G623" s="45"/>
      <c r="H623" s="45"/>
      <c r="I623" s="45"/>
      <c r="J623" s="45"/>
    </row>
    <row r="624" spans="1:10" ht="13.5" customHeight="1" thickBot="1" x14ac:dyDescent="0.25">
      <c r="A624" s="123"/>
      <c r="B624" s="67" t="s">
        <v>1786</v>
      </c>
      <c r="C624" s="89">
        <f>IF(C623="","",IF(AND(MONTH(C623)&gt;=1,MONTH(C623)&lt;=3),1,IF(AND(MONTH(C623)&gt;=4,MONTH(C623)&lt;=6),2,IF(AND(MONTH(C623)&gt;=7,MONTH(C623)&lt;=9),3,4))))</f>
        <v>1</v>
      </c>
      <c r="D624" s="123"/>
      <c r="E624" s="67" t="s">
        <v>13193</v>
      </c>
      <c r="F624" s="66" t="s">
        <v>11112</v>
      </c>
      <c r="G624" s="45"/>
      <c r="H624" s="45"/>
      <c r="I624" s="45"/>
      <c r="J624" s="45"/>
    </row>
    <row r="625" spans="1:10" ht="14.1" customHeight="1" thickBot="1" x14ac:dyDescent="0.25">
      <c r="A625" s="45"/>
      <c r="B625" s="45"/>
      <c r="C625" s="45"/>
      <c r="D625" s="45"/>
      <c r="E625" s="45"/>
      <c r="F625" s="45"/>
      <c r="G625" s="45"/>
      <c r="H625" s="45" t="str">
        <f>C699</f>
        <v>Servicio</v>
      </c>
      <c r="I625" s="45">
        <f>E699</f>
        <v>0</v>
      </c>
      <c r="J625" s="45" t="str">
        <f>D699</f>
        <v>LICITACION PUBLICA</v>
      </c>
    </row>
    <row r="626" spans="1:10" ht="14.1" customHeight="1" thickBot="1" x14ac:dyDescent="0.3">
      <c r="A626" s="72" t="s">
        <v>15736</v>
      </c>
      <c r="B626" s="72" t="s">
        <v>16147</v>
      </c>
      <c r="C626" s="72" t="s">
        <v>15642</v>
      </c>
      <c r="D626" s="72" t="s">
        <v>15252</v>
      </c>
      <c r="E626" s="72" t="s">
        <v>6932</v>
      </c>
      <c r="F626" s="72" t="s">
        <v>15281</v>
      </c>
    </row>
    <row r="627" spans="1:10" ht="33.75" customHeight="1" x14ac:dyDescent="0.2">
      <c r="A627" s="85">
        <v>82151704</v>
      </c>
      <c r="B627" s="69" t="str">
        <f ca="1">IFERROR(INDEX(UNSPSCDes,MATCH(INDIRECT(ADDRESS(ROW(),COLUMN()-1,4)),UNSPSCCode,0)),"")</f>
        <v>Servicios de músicos</v>
      </c>
      <c r="C627" s="81" t="s">
        <v>1449</v>
      </c>
      <c r="D627" s="81">
        <v>2</v>
      </c>
      <c r="E627" s="71">
        <v>200000</v>
      </c>
      <c r="F627" s="70">
        <f ca="1">INDIRECT(ADDRESS(ROW(),COLUMN()-2,4))*INDIRECT(ADDRESS(ROW(),COLUMN()-1,4))</f>
        <v>400000</v>
      </c>
      <c r="G627" s="45"/>
      <c r="H627" s="45"/>
      <c r="I627" s="45"/>
      <c r="J627" s="45"/>
    </row>
    <row r="628" spans="1:10" ht="13.5" customHeight="1" x14ac:dyDescent="0.2">
      <c r="A628" s="45"/>
      <c r="B628" s="45"/>
      <c r="C628" s="45"/>
      <c r="D628" s="45"/>
      <c r="E628" s="73" t="s">
        <v>12551</v>
      </c>
      <c r="F628" s="74">
        <f ca="1">SUM(Table323[MONTO TOTAL ESTIMADO])</f>
        <v>400000</v>
      </c>
      <c r="G628" s="45"/>
      <c r="H628" s="45"/>
      <c r="I628" s="45"/>
      <c r="J628" s="45"/>
    </row>
    <row r="629" spans="1:10" ht="14.1" customHeight="1" thickBot="1" x14ac:dyDescent="0.25">
      <c r="G629" s="45"/>
      <c r="H629" s="45"/>
      <c r="I629" s="45"/>
      <c r="J629" s="45"/>
    </row>
    <row r="630" spans="1:10" ht="14.1" customHeight="1" thickBot="1" x14ac:dyDescent="0.25">
      <c r="A630" s="64" t="s">
        <v>16383</v>
      </c>
      <c r="B630" s="64" t="s">
        <v>161</v>
      </c>
      <c r="C630" s="64" t="s">
        <v>11724</v>
      </c>
      <c r="D630" s="64" t="s">
        <v>14378</v>
      </c>
      <c r="E630" s="64" t="s">
        <v>10962</v>
      </c>
      <c r="F630" s="64" t="s">
        <v>11095</v>
      </c>
      <c r="G630" s="45"/>
      <c r="H630" s="45"/>
      <c r="I630" s="45"/>
      <c r="J630" s="45"/>
    </row>
    <row r="631" spans="1:10" ht="14.1" customHeight="1" thickBot="1" x14ac:dyDescent="0.25">
      <c r="A631" s="66" t="s">
        <v>18833</v>
      </c>
      <c r="B631" s="66" t="s">
        <v>18834</v>
      </c>
      <c r="C631" s="66" t="s">
        <v>17799</v>
      </c>
      <c r="D631" s="66" t="s">
        <v>17484</v>
      </c>
      <c r="E631" s="66" t="s">
        <v>17855</v>
      </c>
      <c r="F631" s="66"/>
      <c r="G631" s="45"/>
      <c r="H631" s="45"/>
      <c r="I631" s="45"/>
      <c r="J631" s="45"/>
    </row>
    <row r="632" spans="1:10" ht="14.1" customHeight="1" thickBot="1" x14ac:dyDescent="0.25">
      <c r="A632" s="122" t="s">
        <v>14828</v>
      </c>
      <c r="B632" s="67" t="s">
        <v>8528</v>
      </c>
      <c r="C632" s="76">
        <v>42826</v>
      </c>
      <c r="D632" s="122" t="s">
        <v>9386</v>
      </c>
      <c r="E632" s="67" t="s">
        <v>13094</v>
      </c>
      <c r="F632" s="66" t="s">
        <v>3080</v>
      </c>
      <c r="G632" s="45"/>
      <c r="H632" s="45"/>
      <c r="I632" s="45"/>
      <c r="J632" s="45"/>
    </row>
    <row r="633" spans="1:10" ht="14.1" customHeight="1" thickBot="1" x14ac:dyDescent="0.25">
      <c r="A633" s="123"/>
      <c r="B633" s="67" t="s">
        <v>1786</v>
      </c>
      <c r="C633" s="90">
        <f>IF(C632="","",IF(AND(MONTH(C632)&gt;=1,MONTH(C632)&lt;=3),1,IF(AND(MONTH(C632)&gt;=4,MONTH(C632)&lt;=6),2,IF(AND(MONTH(C632)&gt;=7,MONTH(C632)&lt;=9),3,4))))</f>
        <v>2</v>
      </c>
      <c r="D633" s="123"/>
      <c r="E633" s="67" t="s">
        <v>2417</v>
      </c>
      <c r="F633" s="66" t="s">
        <v>11112</v>
      </c>
      <c r="G633" s="45"/>
      <c r="H633" s="45"/>
      <c r="I633" s="45"/>
      <c r="J633" s="45"/>
    </row>
    <row r="634" spans="1:10" ht="14.1" customHeight="1" thickBot="1" x14ac:dyDescent="0.25">
      <c r="A634" s="123"/>
      <c r="B634" s="67" t="s">
        <v>12943</v>
      </c>
      <c r="C634" s="76">
        <v>42887</v>
      </c>
      <c r="D634" s="123"/>
      <c r="E634" s="67" t="s">
        <v>3073</v>
      </c>
      <c r="F634" s="66" t="s">
        <v>11112</v>
      </c>
      <c r="G634" s="45"/>
      <c r="H634" s="45"/>
      <c r="I634" s="45"/>
      <c r="J634" s="45"/>
    </row>
    <row r="635" spans="1:10" ht="13.5" customHeight="1" thickBot="1" x14ac:dyDescent="0.25">
      <c r="A635" s="123"/>
      <c r="B635" s="67" t="s">
        <v>1786</v>
      </c>
      <c r="C635" s="90">
        <f>IF(C634="","",IF(AND(MONTH(C634)&gt;=1,MONTH(C634)&lt;=3),1,IF(AND(MONTH(C634)&gt;=4,MONTH(C634)&lt;=6),2,IF(AND(MONTH(C634)&gt;=7,MONTH(C634)&lt;=9),3,4))))</f>
        <v>2</v>
      </c>
      <c r="D635" s="123"/>
      <c r="E635" s="67" t="s">
        <v>13193</v>
      </c>
      <c r="F635" s="66" t="s">
        <v>11112</v>
      </c>
      <c r="G635" s="45"/>
      <c r="H635" s="45"/>
      <c r="I635" s="45"/>
      <c r="J635" s="45"/>
    </row>
    <row r="636" spans="1:10" ht="14.1" customHeight="1" thickBot="1" x14ac:dyDescent="0.25">
      <c r="A636" s="45"/>
      <c r="B636" s="45"/>
      <c r="C636" s="45"/>
      <c r="D636" s="45"/>
      <c r="E636" s="45"/>
      <c r="F636" s="45"/>
      <c r="G636" s="45"/>
      <c r="H636" s="45">
        <f>C725</f>
        <v>0</v>
      </c>
      <c r="I636" s="45">
        <f>E725</f>
        <v>0</v>
      </c>
      <c r="J636" s="45" t="str">
        <f>D725</f>
        <v>COMPRA POR DEBAJO DEL UMBRAL</v>
      </c>
    </row>
    <row r="637" spans="1:10" ht="14.1" customHeight="1" thickBot="1" x14ac:dyDescent="0.3">
      <c r="A637" s="72" t="s">
        <v>15736</v>
      </c>
      <c r="B637" s="72" t="s">
        <v>16147</v>
      </c>
      <c r="C637" s="72" t="s">
        <v>15642</v>
      </c>
      <c r="D637" s="72" t="s">
        <v>15252</v>
      </c>
      <c r="E637" s="72" t="s">
        <v>6932</v>
      </c>
      <c r="F637" s="72" t="s">
        <v>15281</v>
      </c>
    </row>
    <row r="638" spans="1:10" ht="33.75" customHeight="1" x14ac:dyDescent="0.2">
      <c r="A638" s="85">
        <v>50201706</v>
      </c>
      <c r="B638" s="69" t="str">
        <f ca="1">IFERROR(INDEX(UNSPSCDes,MATCH(INDIRECT(ADDRESS(ROW(),COLUMN()-1,4)),UNSPSCCode,0)),"")</f>
        <v>Café</v>
      </c>
      <c r="C638" s="82" t="s">
        <v>15637</v>
      </c>
      <c r="D638" s="81">
        <v>511</v>
      </c>
      <c r="E638" s="71">
        <v>180</v>
      </c>
      <c r="F638" s="70">
        <f ca="1">INDIRECT(ADDRESS(ROW(),COLUMN()-2,4))*INDIRECT(ADDRESS(ROW(),COLUMN()-1,4))</f>
        <v>91980</v>
      </c>
      <c r="G638" s="45"/>
      <c r="H638" s="45"/>
      <c r="I638" s="45"/>
      <c r="J638" s="45"/>
    </row>
    <row r="639" spans="1:10" ht="13.5" customHeight="1" x14ac:dyDescent="0.2">
      <c r="A639" s="85">
        <v>50201711</v>
      </c>
      <c r="B639" s="69" t="str">
        <f ca="1">IFERROR(INDEX(UNSPSCDes,MATCH(INDIRECT(ADDRESS(ROW(),COLUMN()-1,4)),UNSPSCCode,0)),"")</f>
        <v>Té instantáneo</v>
      </c>
      <c r="C639" s="82" t="s">
        <v>1449</v>
      </c>
      <c r="D639" s="81">
        <v>120</v>
      </c>
      <c r="E639" s="71">
        <v>900</v>
      </c>
      <c r="F639" s="70">
        <f ca="1">INDIRECT(ADDRESS(ROW(),COLUMN()-2,4))*INDIRECT(ADDRESS(ROW(),COLUMN()-1,4))</f>
        <v>108000</v>
      </c>
      <c r="G639" s="45"/>
      <c r="H639" s="45"/>
      <c r="I639" s="45"/>
      <c r="J639" s="45"/>
    </row>
    <row r="640" spans="1:10" ht="14.1" customHeight="1" x14ac:dyDescent="0.2">
      <c r="A640" s="85">
        <v>50161509</v>
      </c>
      <c r="B640" s="69" t="str">
        <f ca="1">IFERROR(INDEX(UNSPSCDes,MATCH(INDIRECT(ADDRESS(ROW(),COLUMN()-1,4)),UNSPSCCode,0)),"")</f>
        <v>Azucares naturales o productos endulzantes</v>
      </c>
      <c r="C640" s="82" t="s">
        <v>4735</v>
      </c>
      <c r="D640" s="81">
        <v>250</v>
      </c>
      <c r="E640" s="71">
        <v>130</v>
      </c>
      <c r="F640" s="70">
        <f ca="1">INDIRECT(ADDRESS(ROW(),COLUMN()-2,4))*INDIRECT(ADDRESS(ROW(),COLUMN()-1,4))</f>
        <v>32500</v>
      </c>
      <c r="G640" s="45"/>
      <c r="H640" s="45"/>
      <c r="I640" s="45"/>
      <c r="J640" s="45"/>
    </row>
    <row r="641" spans="1:10" ht="14.1" customHeight="1" x14ac:dyDescent="0.2">
      <c r="A641" s="85">
        <v>50201714</v>
      </c>
      <c r="B641" s="69" t="str">
        <f ca="1">IFERROR(INDEX(UNSPSCDes,MATCH(INDIRECT(ADDRESS(ROW(),COLUMN()-1,4)),UNSPSCCode,0)),"")</f>
        <v>Cremas no lácteas</v>
      </c>
      <c r="C641" s="82" t="s">
        <v>1449</v>
      </c>
      <c r="D641" s="81">
        <v>38</v>
      </c>
      <c r="E641" s="71">
        <v>500</v>
      </c>
      <c r="F641" s="70">
        <f ca="1">INDIRECT(ADDRESS(ROW(),COLUMN()-2,4))*INDIRECT(ADDRESS(ROW(),COLUMN()-1,4))</f>
        <v>19000</v>
      </c>
      <c r="G641" s="45"/>
      <c r="H641" s="45"/>
      <c r="I641" s="45"/>
      <c r="J641" s="45"/>
    </row>
    <row r="642" spans="1:10" ht="14.1" customHeight="1" x14ac:dyDescent="0.2">
      <c r="A642" s="45"/>
      <c r="B642" s="45"/>
      <c r="C642" s="45"/>
      <c r="D642" s="45"/>
      <c r="E642" s="73" t="s">
        <v>12551</v>
      </c>
      <c r="F642" s="74">
        <f ca="1">SUM(Table324[MONTO TOTAL ESTIMADO])</f>
        <v>251480</v>
      </c>
      <c r="G642" s="45"/>
      <c r="H642" s="45"/>
      <c r="I642" s="45"/>
      <c r="J642" s="45"/>
    </row>
    <row r="643" spans="1:10" ht="14.1" customHeight="1" thickBot="1" x14ac:dyDescent="0.25">
      <c r="G643" s="45"/>
      <c r="H643" s="45"/>
      <c r="I643" s="45"/>
      <c r="J643" s="45"/>
    </row>
    <row r="644" spans="1:10" ht="14.1" customHeight="1" thickBot="1" x14ac:dyDescent="0.25">
      <c r="A644" s="64" t="s">
        <v>16383</v>
      </c>
      <c r="B644" s="64" t="s">
        <v>161</v>
      </c>
      <c r="C644" s="64" t="s">
        <v>11724</v>
      </c>
      <c r="D644" s="64" t="s">
        <v>14378</v>
      </c>
      <c r="E644" s="64" t="s">
        <v>10962</v>
      </c>
      <c r="F644" s="64" t="s">
        <v>11095</v>
      </c>
      <c r="G644" s="45"/>
      <c r="H644" s="45"/>
      <c r="I644" s="45"/>
      <c r="J644" s="45"/>
    </row>
    <row r="645" spans="1:10" ht="14.1" customHeight="1" thickBot="1" x14ac:dyDescent="0.25">
      <c r="A645" s="66" t="s">
        <v>18835</v>
      </c>
      <c r="B645" s="66" t="s">
        <v>18841</v>
      </c>
      <c r="C645" s="66" t="s">
        <v>6798</v>
      </c>
      <c r="D645" s="66" t="s">
        <v>2518</v>
      </c>
      <c r="E645" s="66" t="s">
        <v>17855</v>
      </c>
      <c r="F645" s="66"/>
      <c r="G645" s="45"/>
      <c r="H645" s="45"/>
      <c r="I645" s="45"/>
      <c r="J645" s="45"/>
    </row>
    <row r="646" spans="1:10" ht="13.5" customHeight="1" thickBot="1" x14ac:dyDescent="0.25">
      <c r="A646" s="122" t="s">
        <v>14828</v>
      </c>
      <c r="B646" s="67" t="s">
        <v>8528</v>
      </c>
      <c r="C646" s="76">
        <v>42826</v>
      </c>
      <c r="D646" s="122" t="s">
        <v>9386</v>
      </c>
      <c r="E646" s="67" t="s">
        <v>13094</v>
      </c>
      <c r="F646" s="66" t="s">
        <v>3080</v>
      </c>
      <c r="G646" s="45"/>
      <c r="H646" s="45"/>
      <c r="I646" s="45"/>
      <c r="J646" s="45"/>
    </row>
    <row r="647" spans="1:10" ht="14.1" customHeight="1" thickBot="1" x14ac:dyDescent="0.25">
      <c r="A647" s="123"/>
      <c r="B647" s="67" t="s">
        <v>1786</v>
      </c>
      <c r="C647" s="93">
        <v>2</v>
      </c>
      <c r="D647" s="123"/>
      <c r="E647" s="67" t="s">
        <v>2417</v>
      </c>
      <c r="F647" s="66" t="s">
        <v>11112</v>
      </c>
      <c r="G647" s="45"/>
      <c r="H647" s="45">
        <f>C736</f>
        <v>0</v>
      </c>
      <c r="I647" s="45">
        <f>E736</f>
        <v>0</v>
      </c>
      <c r="J647" s="45" t="str">
        <f>D736</f>
        <v>COMPRA POR DEBAJO DEL UMBRAL</v>
      </c>
    </row>
    <row r="648" spans="1:10" ht="14.1" customHeight="1" thickBot="1" x14ac:dyDescent="0.3">
      <c r="A648" s="123"/>
      <c r="B648" s="67" t="s">
        <v>12943</v>
      </c>
      <c r="C648" s="76">
        <v>42916</v>
      </c>
      <c r="D648" s="123"/>
      <c r="E648" s="67" t="s">
        <v>3073</v>
      </c>
      <c r="F648" s="66" t="s">
        <v>11112</v>
      </c>
    </row>
    <row r="649" spans="1:10" ht="33.75" customHeight="1" thickBot="1" x14ac:dyDescent="0.25">
      <c r="A649" s="123"/>
      <c r="B649" s="67" t="s">
        <v>1786</v>
      </c>
      <c r="C649" s="90">
        <f>IF(C648="","",IF(AND(MONTH(C648)&gt;=1,MONTH(C648)&lt;=3),1,IF(AND(MONTH(C648)&gt;=4,MONTH(C648)&lt;=6),2,IF(AND(MONTH(C648)&gt;=7,MONTH(C648)&lt;=9),3,4))))</f>
        <v>2</v>
      </c>
      <c r="D649" s="123"/>
      <c r="E649" s="67" t="s">
        <v>13193</v>
      </c>
      <c r="F649" s="66" t="s">
        <v>11112</v>
      </c>
      <c r="G649" s="45"/>
      <c r="H649" s="45"/>
      <c r="I649" s="45"/>
      <c r="J649" s="45"/>
    </row>
    <row r="650" spans="1:10" ht="13.5" customHeight="1" thickBot="1" x14ac:dyDescent="0.25">
      <c r="A650" s="45"/>
      <c r="B650" s="45"/>
      <c r="C650" s="45"/>
      <c r="D650" s="45"/>
      <c r="E650" s="45"/>
      <c r="F650" s="45"/>
      <c r="G650" s="45"/>
      <c r="H650" s="45"/>
      <c r="I650" s="45"/>
      <c r="J650" s="45"/>
    </row>
    <row r="651" spans="1:10" ht="14.1" customHeight="1" thickBot="1" x14ac:dyDescent="0.25">
      <c r="A651" s="72" t="s">
        <v>15736</v>
      </c>
      <c r="B651" s="72" t="s">
        <v>16147</v>
      </c>
      <c r="C651" s="72" t="s">
        <v>15642</v>
      </c>
      <c r="D651" s="72" t="s">
        <v>15252</v>
      </c>
      <c r="E651" s="72" t="s">
        <v>6932</v>
      </c>
      <c r="F651" s="72" t="s">
        <v>15281</v>
      </c>
      <c r="G651" s="45"/>
      <c r="H651" s="45"/>
      <c r="I651" s="45"/>
      <c r="J651" s="45"/>
    </row>
    <row r="652" spans="1:10" ht="14.1" customHeight="1" x14ac:dyDescent="0.2">
      <c r="A652" s="85">
        <v>90101801</v>
      </c>
      <c r="B652" s="69" t="str">
        <f ca="1">IFERROR(INDEX(UNSPSCDes,MATCH(INDIRECT(ADDRESS(ROW(),COLUMN()-1,4)),UNSPSCCode,0)),"")</f>
        <v>Comidas para llevar preparadas profesionalmente</v>
      </c>
      <c r="C652" s="81" t="s">
        <v>1449</v>
      </c>
      <c r="D652" s="81">
        <v>15048</v>
      </c>
      <c r="E652" s="71">
        <v>175</v>
      </c>
      <c r="F652" s="70">
        <f ca="1">INDIRECT(ADDRESS(ROW(),COLUMN()-2,4))*INDIRECT(ADDRESS(ROW(),COLUMN()-1,4))</f>
        <v>2633400</v>
      </c>
      <c r="G652" s="45"/>
      <c r="H652" s="45"/>
      <c r="I652" s="45"/>
      <c r="J652" s="45"/>
    </row>
    <row r="653" spans="1:10" ht="14.1" customHeight="1" x14ac:dyDescent="0.2">
      <c r="A653" s="45"/>
      <c r="B653" s="45"/>
      <c r="C653" s="45"/>
      <c r="D653" s="45"/>
      <c r="E653" s="73" t="s">
        <v>12551</v>
      </c>
      <c r="F653" s="74">
        <f ca="1">SUM(Table325[MONTO TOTAL ESTIMADO])</f>
        <v>2633400</v>
      </c>
      <c r="G653" s="45"/>
      <c r="H653" s="45"/>
      <c r="I653" s="45"/>
      <c r="J653" s="45"/>
    </row>
    <row r="654" spans="1:10" ht="14.1" customHeight="1" thickBot="1" x14ac:dyDescent="0.25">
      <c r="G654" s="45"/>
      <c r="H654" s="45"/>
      <c r="I654" s="45"/>
      <c r="J654" s="45"/>
    </row>
    <row r="655" spans="1:10" ht="14.1" customHeight="1" thickBot="1" x14ac:dyDescent="0.25">
      <c r="A655" s="64" t="s">
        <v>16383</v>
      </c>
      <c r="B655" s="64" t="s">
        <v>161</v>
      </c>
      <c r="C655" s="64" t="s">
        <v>11724</v>
      </c>
      <c r="D655" s="64" t="s">
        <v>14378</v>
      </c>
      <c r="E655" s="64" t="s">
        <v>10962</v>
      </c>
      <c r="F655" s="64" t="s">
        <v>11095</v>
      </c>
      <c r="G655" s="45"/>
      <c r="H655" s="45"/>
      <c r="I655" s="45"/>
      <c r="J655" s="45"/>
    </row>
    <row r="656" spans="1:10" ht="14.1" customHeight="1" thickBot="1" x14ac:dyDescent="0.25">
      <c r="A656" s="66" t="s">
        <v>18836</v>
      </c>
      <c r="B656" s="66" t="s">
        <v>18837</v>
      </c>
      <c r="C656" s="66" t="s">
        <v>6798</v>
      </c>
      <c r="D656" s="66" t="s">
        <v>17484</v>
      </c>
      <c r="E656" s="66" t="s">
        <v>8854</v>
      </c>
      <c r="F656" s="66"/>
      <c r="G656" s="45"/>
      <c r="H656" s="45"/>
      <c r="I656" s="45"/>
      <c r="J656" s="45"/>
    </row>
    <row r="657" spans="1:10" ht="13.5" customHeight="1" thickBot="1" x14ac:dyDescent="0.25">
      <c r="A657" s="122" t="s">
        <v>14828</v>
      </c>
      <c r="B657" s="67" t="s">
        <v>8528</v>
      </c>
      <c r="C657" s="76">
        <v>42826</v>
      </c>
      <c r="D657" s="122" t="s">
        <v>9386</v>
      </c>
      <c r="E657" s="67" t="s">
        <v>13094</v>
      </c>
      <c r="F657" s="66" t="s">
        <v>3080</v>
      </c>
      <c r="G657" s="45"/>
      <c r="H657" s="45"/>
      <c r="I657" s="45"/>
      <c r="J657" s="45"/>
    </row>
    <row r="658" spans="1:10" ht="14.1" customHeight="1" thickBot="1" x14ac:dyDescent="0.25">
      <c r="A658" s="123"/>
      <c r="B658" s="67" t="s">
        <v>1786</v>
      </c>
      <c r="C658" s="90">
        <f>IF(C657="","",IF(AND(MONTH(C657)&gt;=1,MONTH(C657)&lt;=3),1,IF(AND(MONTH(C657)&gt;=4,MONTH(C657)&lt;=6),2,IF(AND(MONTH(C657)&gt;=7,MONTH(C657)&lt;=9),3,4))))</f>
        <v>2</v>
      </c>
      <c r="D658" s="123"/>
      <c r="E658" s="67" t="s">
        <v>2417</v>
      </c>
      <c r="F658" s="66" t="s">
        <v>11112</v>
      </c>
      <c r="G658" s="45"/>
      <c r="H658" s="45" t="str">
        <f>C747</f>
        <v>COMPRA MENOR</v>
      </c>
      <c r="I658" s="45">
        <f>E747</f>
        <v>0</v>
      </c>
      <c r="J658" s="45">
        <f>D747</f>
        <v>0</v>
      </c>
    </row>
    <row r="659" spans="1:10" ht="14.1" customHeight="1" thickBot="1" x14ac:dyDescent="0.3">
      <c r="A659" s="123"/>
      <c r="B659" s="67" t="s">
        <v>12943</v>
      </c>
      <c r="C659" s="76">
        <v>42840</v>
      </c>
      <c r="D659" s="123"/>
      <c r="E659" s="67" t="s">
        <v>3073</v>
      </c>
      <c r="F659" s="66" t="s">
        <v>11112</v>
      </c>
    </row>
    <row r="660" spans="1:10" ht="33.75" customHeight="1" thickBot="1" x14ac:dyDescent="0.25">
      <c r="A660" s="123"/>
      <c r="B660" s="67" t="s">
        <v>1786</v>
      </c>
      <c r="C660" s="90">
        <f>IF(C659="","",IF(AND(MONTH(C659)&gt;=1,MONTH(C659)&lt;=3),1,IF(AND(MONTH(C659)&gt;=4,MONTH(C659)&lt;=6),2,IF(AND(MONTH(C659)&gt;=7,MONTH(C659)&lt;=9),3,4))))</f>
        <v>2</v>
      </c>
      <c r="D660" s="123"/>
      <c r="E660" s="67" t="s">
        <v>13193</v>
      </c>
      <c r="F660" s="66" t="s">
        <v>11112</v>
      </c>
      <c r="G660" s="45"/>
      <c r="H660" s="45"/>
      <c r="I660" s="45"/>
      <c r="J660" s="45"/>
    </row>
    <row r="661" spans="1:10" ht="13.5" customHeight="1" thickBot="1" x14ac:dyDescent="0.25">
      <c r="A661" s="45"/>
      <c r="B661" s="45"/>
      <c r="C661" s="45"/>
      <c r="D661" s="45"/>
      <c r="E661" s="45"/>
      <c r="F661" s="45"/>
      <c r="G661" s="45"/>
      <c r="H661" s="45"/>
      <c r="I661" s="45"/>
      <c r="J661" s="45"/>
    </row>
    <row r="662" spans="1:10" ht="14.1" customHeight="1" thickBot="1" x14ac:dyDescent="0.25">
      <c r="A662" s="72" t="s">
        <v>15736</v>
      </c>
      <c r="B662" s="72" t="s">
        <v>16147</v>
      </c>
      <c r="C662" s="72" t="s">
        <v>15642</v>
      </c>
      <c r="D662" s="72" t="s">
        <v>15252</v>
      </c>
      <c r="E662" s="72" t="s">
        <v>6932</v>
      </c>
      <c r="F662" s="72" t="s">
        <v>15281</v>
      </c>
      <c r="G662" s="45"/>
      <c r="H662" s="45"/>
      <c r="I662" s="45"/>
      <c r="J662" s="45"/>
    </row>
    <row r="663" spans="1:10" ht="14.1" customHeight="1" x14ac:dyDescent="0.2">
      <c r="A663" s="85">
        <v>60121011</v>
      </c>
      <c r="B663" s="69" t="str">
        <f ca="1">IFERROR(INDEX(UNSPSCDes,MATCH(INDIRECT(ADDRESS(ROW(),COLUMN()-1,4)),UNSPSCCode,0)),"")</f>
        <v>Fotografías</v>
      </c>
      <c r="C663" s="81" t="s">
        <v>1449</v>
      </c>
      <c r="D663" s="81">
        <v>5</v>
      </c>
      <c r="E663" s="71">
        <v>150000</v>
      </c>
      <c r="F663" s="70">
        <f ca="1">INDIRECT(ADDRESS(ROW(),COLUMN()-2,4))*INDIRECT(ADDRESS(ROW(),COLUMN()-1,4))</f>
        <v>750000</v>
      </c>
      <c r="G663" s="45"/>
      <c r="H663" s="45"/>
      <c r="I663" s="45"/>
      <c r="J663" s="45"/>
    </row>
    <row r="664" spans="1:10" ht="14.1" customHeight="1" x14ac:dyDescent="0.2">
      <c r="A664" s="45"/>
      <c r="B664" s="45"/>
      <c r="C664" s="45"/>
      <c r="D664" s="45"/>
      <c r="E664" s="73" t="s">
        <v>12551</v>
      </c>
      <c r="F664" s="74">
        <f ca="1">SUM(Table326[MONTO TOTAL ESTIMADO])</f>
        <v>750000</v>
      </c>
      <c r="G664" s="45"/>
      <c r="H664" s="45"/>
      <c r="I664" s="45"/>
      <c r="J664" s="45"/>
    </row>
    <row r="665" spans="1:10" ht="14.1" customHeight="1" thickBot="1" x14ac:dyDescent="0.25">
      <c r="G665" s="45"/>
      <c r="H665" s="45"/>
      <c r="I665" s="45"/>
      <c r="J665" s="45"/>
    </row>
    <row r="666" spans="1:10" ht="14.1" customHeight="1" thickBot="1" x14ac:dyDescent="0.25">
      <c r="A666" s="64" t="s">
        <v>16383</v>
      </c>
      <c r="B666" s="64" t="s">
        <v>161</v>
      </c>
      <c r="C666" s="64" t="s">
        <v>11724</v>
      </c>
      <c r="D666" s="64" t="s">
        <v>14378</v>
      </c>
      <c r="E666" s="64" t="s">
        <v>10962</v>
      </c>
      <c r="F666" s="64" t="s">
        <v>11095</v>
      </c>
      <c r="G666" s="45"/>
      <c r="H666" s="45"/>
      <c r="I666" s="45"/>
      <c r="J666" s="45"/>
    </row>
    <row r="667" spans="1:10" ht="14.1" customHeight="1" thickBot="1" x14ac:dyDescent="0.25">
      <c r="A667" s="66" t="s">
        <v>18838</v>
      </c>
      <c r="B667" s="66" t="s">
        <v>18839</v>
      </c>
      <c r="C667" s="66" t="s">
        <v>17799</v>
      </c>
      <c r="D667" s="66" t="s">
        <v>5889</v>
      </c>
      <c r="E667" s="66" t="s">
        <v>17855</v>
      </c>
      <c r="F667" s="66"/>
      <c r="G667" s="45"/>
      <c r="H667" s="45"/>
      <c r="I667" s="45"/>
      <c r="J667" s="45"/>
    </row>
    <row r="668" spans="1:10" ht="13.5" customHeight="1" thickBot="1" x14ac:dyDescent="0.25">
      <c r="A668" s="122" t="s">
        <v>14828</v>
      </c>
      <c r="B668" s="67" t="s">
        <v>8528</v>
      </c>
      <c r="C668" s="76">
        <v>42887</v>
      </c>
      <c r="D668" s="122" t="s">
        <v>9386</v>
      </c>
      <c r="E668" s="67" t="s">
        <v>13094</v>
      </c>
      <c r="F668" s="66" t="s">
        <v>3080</v>
      </c>
      <c r="G668" s="45"/>
      <c r="H668" s="45"/>
      <c r="I668" s="45"/>
      <c r="J668" s="45"/>
    </row>
    <row r="669" spans="1:10" ht="14.1" customHeight="1" thickBot="1" x14ac:dyDescent="0.25">
      <c r="A669" s="123"/>
      <c r="B669" s="67" t="s">
        <v>1786</v>
      </c>
      <c r="C669" s="90">
        <f>IF(C668="","",IF(AND(MONTH(C668)&gt;=1,MONTH(C668)&lt;=3),1,IF(AND(MONTH(C668)&gt;=4,MONTH(C668)&lt;=6),2,IF(AND(MONTH(C668)&gt;=7,MONTH(C668)&lt;=9),3,4))))</f>
        <v>2</v>
      </c>
      <c r="D669" s="123"/>
      <c r="E669" s="67" t="s">
        <v>2417</v>
      </c>
      <c r="F669" s="66" t="s">
        <v>11112</v>
      </c>
      <c r="G669" s="45"/>
      <c r="H669" s="45">
        <f>C758</f>
        <v>0</v>
      </c>
      <c r="I669" s="45">
        <f>E758</f>
        <v>0</v>
      </c>
      <c r="J669" s="45" t="str">
        <f>D758</f>
        <v>COMPRA MENOR</v>
      </c>
    </row>
    <row r="670" spans="1:10" ht="14.1" customHeight="1" thickBot="1" x14ac:dyDescent="0.3">
      <c r="A670" s="123"/>
      <c r="B670" s="67" t="s">
        <v>12943</v>
      </c>
      <c r="C670" s="76">
        <v>42896</v>
      </c>
      <c r="D670" s="123"/>
      <c r="E670" s="67" t="s">
        <v>3073</v>
      </c>
      <c r="F670" s="66" t="s">
        <v>11112</v>
      </c>
    </row>
    <row r="671" spans="1:10" ht="33.75" customHeight="1" thickBot="1" x14ac:dyDescent="0.25">
      <c r="A671" s="123"/>
      <c r="B671" s="67" t="s">
        <v>1786</v>
      </c>
      <c r="C671" s="90">
        <f>IF(C670="","",IF(AND(MONTH(C670)&gt;=1,MONTH(C670)&lt;=3),1,IF(AND(MONTH(C670)&gt;=4,MONTH(C670)&lt;=6),2,IF(AND(MONTH(C670)&gt;=7,MONTH(C670)&lt;=9),3,4))))</f>
        <v>2</v>
      </c>
      <c r="D671" s="123"/>
      <c r="E671" s="67" t="s">
        <v>13193</v>
      </c>
      <c r="F671" s="66" t="s">
        <v>11112</v>
      </c>
      <c r="G671" s="45"/>
      <c r="H671" s="45"/>
      <c r="I671" s="45"/>
      <c r="J671" s="45"/>
    </row>
    <row r="672" spans="1:10" ht="13.5" customHeight="1" thickBot="1" x14ac:dyDescent="0.25">
      <c r="A672" s="45"/>
      <c r="B672" s="45"/>
      <c r="C672" s="45"/>
      <c r="D672" s="45"/>
      <c r="E672" s="45"/>
      <c r="F672" s="45"/>
      <c r="G672" s="45"/>
      <c r="H672" s="45"/>
      <c r="I672" s="45"/>
      <c r="J672" s="45"/>
    </row>
    <row r="673" spans="1:10" ht="14.1" customHeight="1" thickBot="1" x14ac:dyDescent="0.25">
      <c r="A673" s="72" t="s">
        <v>15736</v>
      </c>
      <c r="B673" s="72" t="s">
        <v>16147</v>
      </c>
      <c r="C673" s="72" t="s">
        <v>15642</v>
      </c>
      <c r="D673" s="72" t="s">
        <v>15252</v>
      </c>
      <c r="E673" s="72" t="s">
        <v>6932</v>
      </c>
      <c r="F673" s="72" t="s">
        <v>15281</v>
      </c>
      <c r="G673" s="45"/>
      <c r="H673" s="45"/>
      <c r="I673" s="45"/>
      <c r="J673" s="45"/>
    </row>
    <row r="674" spans="1:10" ht="14.1" customHeight="1" x14ac:dyDescent="0.2">
      <c r="A674" s="85">
        <v>15101506</v>
      </c>
      <c r="B674" s="69" t="str">
        <f ca="1">IFERROR(INDEX(UNSPSCDes,MATCH(INDIRECT(ADDRESS(ROW(),COLUMN()-1,4)),UNSPSCCode,0)),"")</f>
        <v>Gasolina</v>
      </c>
      <c r="C674" s="81" t="s">
        <v>1449</v>
      </c>
      <c r="D674" s="81">
        <v>1</v>
      </c>
      <c r="E674" s="71">
        <v>1300000</v>
      </c>
      <c r="F674" s="70">
        <f ca="1">INDIRECT(ADDRESS(ROW(),COLUMN()-2,4))*INDIRECT(ADDRESS(ROW(),COLUMN()-1,4))</f>
        <v>1300000</v>
      </c>
      <c r="G674" s="45"/>
      <c r="H674" s="45"/>
      <c r="I674" s="45"/>
      <c r="J674" s="45"/>
    </row>
    <row r="675" spans="1:10" ht="14.1" customHeight="1" x14ac:dyDescent="0.2">
      <c r="A675" s="85">
        <v>15101506</v>
      </c>
      <c r="B675" s="69" t="str">
        <f ca="1">IFERROR(INDEX(UNSPSCDes,MATCH(INDIRECT(ADDRESS(ROW(),COLUMN()-1,4)),UNSPSCCode,0)),"")</f>
        <v>Gasolina</v>
      </c>
      <c r="C675" s="81" t="s">
        <v>1449</v>
      </c>
      <c r="D675" s="81">
        <v>1</v>
      </c>
      <c r="E675" s="71">
        <v>120000</v>
      </c>
      <c r="F675" s="70">
        <f ca="1">INDIRECT(ADDRESS(ROW(),COLUMN()-2,4))*INDIRECT(ADDRESS(ROW(),COLUMN()-1,4))</f>
        <v>120000</v>
      </c>
      <c r="G675" s="45"/>
      <c r="H675" s="45"/>
      <c r="I675" s="45"/>
      <c r="J675" s="45"/>
    </row>
    <row r="676" spans="1:10" ht="14.1" customHeight="1" x14ac:dyDescent="0.2">
      <c r="A676" s="85">
        <v>15101505</v>
      </c>
      <c r="B676" s="69" t="str">
        <f ca="1">IFERROR(INDEX(UNSPSCDes,MATCH(INDIRECT(ADDRESS(ROW(),COLUMN()-1,4)),UNSPSCCode,0)),"")</f>
        <v>Combustible diesel</v>
      </c>
      <c r="C676" s="81" t="s">
        <v>9560</v>
      </c>
      <c r="D676" s="81">
        <v>3000</v>
      </c>
      <c r="E676" s="71">
        <v>160</v>
      </c>
      <c r="F676" s="70">
        <f ca="1">INDIRECT(ADDRESS(ROW(),COLUMN()-2,4))*INDIRECT(ADDRESS(ROW(),COLUMN()-1,4))</f>
        <v>480000</v>
      </c>
      <c r="G676" s="45"/>
      <c r="H676" s="45"/>
      <c r="I676" s="45"/>
      <c r="J676" s="45"/>
    </row>
    <row r="677" spans="1:10" ht="14.1" customHeight="1" x14ac:dyDescent="0.2">
      <c r="A677" s="45"/>
      <c r="B677" s="45"/>
      <c r="C677" s="45"/>
      <c r="D677" s="45"/>
      <c r="E677" s="73" t="s">
        <v>12551</v>
      </c>
      <c r="F677" s="74">
        <f ca="1">SUM(Table327[MONTO TOTAL ESTIMADO])</f>
        <v>1900000</v>
      </c>
      <c r="G677" s="45"/>
      <c r="H677" s="45"/>
      <c r="I677" s="45"/>
      <c r="J677" s="45"/>
    </row>
    <row r="678" spans="1:10" ht="14.1" customHeight="1" thickBot="1" x14ac:dyDescent="0.25">
      <c r="G678" s="45"/>
      <c r="H678" s="45"/>
      <c r="I678" s="45"/>
      <c r="J678" s="45"/>
    </row>
    <row r="679" spans="1:10" ht="14.1" customHeight="1" thickBot="1" x14ac:dyDescent="0.25">
      <c r="A679" s="64" t="s">
        <v>16383</v>
      </c>
      <c r="B679" s="64" t="s">
        <v>161</v>
      </c>
      <c r="C679" s="64" t="s">
        <v>11724</v>
      </c>
      <c r="D679" s="64" t="s">
        <v>14378</v>
      </c>
      <c r="E679" s="64" t="s">
        <v>10962</v>
      </c>
      <c r="F679" s="64" t="s">
        <v>11095</v>
      </c>
      <c r="G679" s="45"/>
      <c r="H679" s="45"/>
      <c r="I679" s="45"/>
      <c r="J679" s="45"/>
    </row>
    <row r="680" spans="1:10" ht="13.5" customHeight="1" thickBot="1" x14ac:dyDescent="0.25">
      <c r="A680" s="66" t="s">
        <v>18840</v>
      </c>
      <c r="B680" s="66" t="s">
        <v>18845</v>
      </c>
      <c r="C680" s="66" t="s">
        <v>6798</v>
      </c>
      <c r="D680" s="66" t="s">
        <v>2518</v>
      </c>
      <c r="E680" s="66" t="s">
        <v>8854</v>
      </c>
      <c r="F680" s="66"/>
      <c r="G680" s="45"/>
      <c r="H680" s="45"/>
      <c r="I680" s="45"/>
      <c r="J680" s="45"/>
    </row>
    <row r="681" spans="1:10" ht="13.5" customHeight="1" thickBot="1" x14ac:dyDescent="0.25">
      <c r="A681" s="122" t="s">
        <v>14828</v>
      </c>
      <c r="B681" s="67" t="s">
        <v>8528</v>
      </c>
      <c r="C681" s="76">
        <v>42832</v>
      </c>
      <c r="D681" s="122" t="s">
        <v>9386</v>
      </c>
      <c r="E681" s="67" t="s">
        <v>13094</v>
      </c>
      <c r="F681" s="66" t="s">
        <v>3080</v>
      </c>
      <c r="G681" s="45"/>
      <c r="H681" s="45"/>
      <c r="I681" s="45"/>
      <c r="J681" s="45"/>
    </row>
    <row r="682" spans="1:10" ht="13.5" customHeight="1" thickBot="1" x14ac:dyDescent="0.25">
      <c r="A682" s="123"/>
      <c r="B682" s="67" t="s">
        <v>1786</v>
      </c>
      <c r="C682" s="90">
        <f>IF(C681="","",IF(AND(MONTH(C681)&gt;=1,MONTH(C681)&lt;=3),1,IF(AND(MONTH(C681)&gt;=4,MONTH(C681)&lt;=6),2,IF(AND(MONTH(C681)&gt;=7,MONTH(C681)&lt;=9),3,4))))</f>
        <v>2</v>
      </c>
      <c r="D682" s="123"/>
      <c r="E682" s="67" t="s">
        <v>2417</v>
      </c>
      <c r="F682" s="66" t="s">
        <v>11112</v>
      </c>
      <c r="G682" s="45"/>
      <c r="H682" s="45"/>
      <c r="I682" s="45"/>
      <c r="J682" s="45"/>
    </row>
    <row r="683" spans="1:10" ht="14.1" customHeight="1" thickBot="1" x14ac:dyDescent="0.25">
      <c r="A683" s="123"/>
      <c r="B683" s="67" t="s">
        <v>12943</v>
      </c>
      <c r="C683" s="76">
        <v>42916</v>
      </c>
      <c r="D683" s="123"/>
      <c r="E683" s="67" t="s">
        <v>3073</v>
      </c>
      <c r="F683" s="66" t="s">
        <v>11112</v>
      </c>
      <c r="G683" s="45"/>
      <c r="H683" s="45">
        <f>C769</f>
        <v>0</v>
      </c>
      <c r="I683" s="45">
        <f>E769</f>
        <v>0</v>
      </c>
      <c r="J683" s="45" t="str">
        <f>D769</f>
        <v>COMPRA MENOR</v>
      </c>
    </row>
    <row r="684" spans="1:10" ht="14.1" customHeight="1" thickBot="1" x14ac:dyDescent="0.3">
      <c r="A684" s="123"/>
      <c r="B684" s="67" t="s">
        <v>1786</v>
      </c>
      <c r="C684" s="90">
        <f>IF(C683="","",IF(AND(MONTH(C683)&gt;=1,MONTH(C683)&lt;=3),1,IF(AND(MONTH(C683)&gt;=4,MONTH(C683)&lt;=6),2,IF(AND(MONTH(C683)&gt;=7,MONTH(C683)&lt;=9),3,4))))</f>
        <v>2</v>
      </c>
      <c r="D684" s="123"/>
      <c r="E684" s="67" t="s">
        <v>13193</v>
      </c>
      <c r="F684" s="66" t="s">
        <v>11112</v>
      </c>
    </row>
    <row r="685" spans="1:10" ht="33.75" customHeight="1" thickBot="1" x14ac:dyDescent="0.25">
      <c r="A685" s="45"/>
      <c r="B685" s="45"/>
      <c r="C685" s="45"/>
      <c r="D685" s="45"/>
      <c r="E685" s="45"/>
      <c r="F685" s="45"/>
      <c r="G685" s="45"/>
      <c r="H685" s="45"/>
      <c r="I685" s="45"/>
      <c r="J685" s="45"/>
    </row>
    <row r="686" spans="1:10" ht="13.5" customHeight="1" thickBot="1" x14ac:dyDescent="0.25">
      <c r="A686" s="72" t="s">
        <v>15736</v>
      </c>
      <c r="B686" s="72" t="s">
        <v>16147</v>
      </c>
      <c r="C686" s="72" t="s">
        <v>15642</v>
      </c>
      <c r="D686" s="72" t="s">
        <v>15252</v>
      </c>
      <c r="E686" s="72" t="s">
        <v>6932</v>
      </c>
      <c r="F686" s="72" t="s">
        <v>15281</v>
      </c>
      <c r="G686" s="45"/>
      <c r="H686" s="45"/>
      <c r="I686" s="45"/>
      <c r="J686" s="45"/>
    </row>
    <row r="687" spans="1:10" ht="14.1" customHeight="1" x14ac:dyDescent="0.2">
      <c r="A687" s="85">
        <v>80141902</v>
      </c>
      <c r="B687" s="69" t="str">
        <f t="shared" ref="B687:B695" ca="1" si="19">IFERROR(INDEX(UNSPSCDes,MATCH(INDIRECT(ADDRESS(ROW(),COLUMN()-1,4)),UNSPSCCode,0)),"")</f>
        <v>Reuniones y eventos</v>
      </c>
      <c r="C687" s="81" t="s">
        <v>1449</v>
      </c>
      <c r="D687" s="81">
        <v>114</v>
      </c>
      <c r="E687" s="71">
        <v>70000</v>
      </c>
      <c r="F687" s="70">
        <f t="shared" ref="F687:F695" ca="1" si="20">INDIRECT(ADDRESS(ROW(),COLUMN()-2,4))*INDIRECT(ADDRESS(ROW(),COLUMN()-1,4))</f>
        <v>7980000</v>
      </c>
      <c r="G687" s="45"/>
      <c r="H687" s="45"/>
      <c r="I687" s="45"/>
      <c r="J687" s="45"/>
    </row>
    <row r="688" spans="1:10" ht="14.1" customHeight="1" x14ac:dyDescent="0.2">
      <c r="A688" s="85">
        <v>80141902</v>
      </c>
      <c r="B688" s="69" t="str">
        <f t="shared" ca="1" si="19"/>
        <v>Reuniones y eventos</v>
      </c>
      <c r="C688" s="81" t="s">
        <v>1449</v>
      </c>
      <c r="D688" s="81">
        <v>10</v>
      </c>
      <c r="E688" s="71">
        <v>390000</v>
      </c>
      <c r="F688" s="70">
        <f t="shared" ca="1" si="20"/>
        <v>3900000</v>
      </c>
      <c r="G688" s="45"/>
      <c r="H688" s="45"/>
      <c r="I688" s="45"/>
      <c r="J688" s="45"/>
    </row>
    <row r="689" spans="1:10" ht="14.1" customHeight="1" x14ac:dyDescent="0.2">
      <c r="A689" s="85">
        <v>90101501</v>
      </c>
      <c r="B689" s="69" t="str">
        <f t="shared" ca="1" si="19"/>
        <v>Restaurantes</v>
      </c>
      <c r="C689" s="81" t="s">
        <v>1449</v>
      </c>
      <c r="D689" s="81">
        <v>5</v>
      </c>
      <c r="E689" s="71">
        <v>90000</v>
      </c>
      <c r="F689" s="70">
        <f t="shared" ca="1" si="20"/>
        <v>450000</v>
      </c>
      <c r="G689" s="45"/>
      <c r="H689" s="45"/>
      <c r="I689" s="45"/>
      <c r="J689" s="45"/>
    </row>
    <row r="690" spans="1:10" ht="14.1" customHeight="1" x14ac:dyDescent="0.2">
      <c r="A690" s="85">
        <v>90101801</v>
      </c>
      <c r="B690" s="69" t="str">
        <f t="shared" ca="1" si="19"/>
        <v>Comidas para llevar preparadas profesionalmente</v>
      </c>
      <c r="C690" s="81" t="s">
        <v>1449</v>
      </c>
      <c r="D690" s="81">
        <v>162</v>
      </c>
      <c r="E690" s="71">
        <v>40000</v>
      </c>
      <c r="F690" s="70">
        <f t="shared" ca="1" si="20"/>
        <v>6480000</v>
      </c>
      <c r="G690" s="45"/>
      <c r="H690" s="45"/>
      <c r="I690" s="45"/>
      <c r="J690" s="45"/>
    </row>
    <row r="691" spans="1:10" ht="14.1" customHeight="1" x14ac:dyDescent="0.2">
      <c r="A691" s="85">
        <v>90101801</v>
      </c>
      <c r="B691" s="69" t="str">
        <f t="shared" ca="1" si="19"/>
        <v>Comidas para llevar preparadas profesionalmente</v>
      </c>
      <c r="C691" s="81" t="s">
        <v>1449</v>
      </c>
      <c r="D691" s="81">
        <v>12</v>
      </c>
      <c r="E691" s="71">
        <v>10000</v>
      </c>
      <c r="F691" s="70">
        <f t="shared" ca="1" si="20"/>
        <v>120000</v>
      </c>
      <c r="G691" s="45"/>
      <c r="H691" s="45"/>
      <c r="I691" s="45"/>
      <c r="J691" s="45"/>
    </row>
    <row r="692" spans="1:10" ht="14.1" customHeight="1" x14ac:dyDescent="0.2">
      <c r="A692" s="85">
        <v>50192701</v>
      </c>
      <c r="B692" s="69" t="str">
        <f t="shared" ca="1" si="19"/>
        <v>Comidas combinadas frescas</v>
      </c>
      <c r="C692" s="81" t="s">
        <v>1449</v>
      </c>
      <c r="D692" s="81">
        <v>1</v>
      </c>
      <c r="E692" s="71">
        <v>50000</v>
      </c>
      <c r="F692" s="70">
        <f t="shared" ca="1" si="20"/>
        <v>50000</v>
      </c>
      <c r="G692" s="45"/>
      <c r="H692" s="45"/>
      <c r="I692" s="45"/>
      <c r="J692" s="45"/>
    </row>
    <row r="693" spans="1:10" ht="14.1" customHeight="1" x14ac:dyDescent="0.2">
      <c r="A693" s="85">
        <v>50192701</v>
      </c>
      <c r="B693" s="69" t="str">
        <f t="shared" ca="1" si="19"/>
        <v>Comidas combinadas frescas</v>
      </c>
      <c r="C693" s="81" t="s">
        <v>1449</v>
      </c>
      <c r="D693" s="81">
        <v>150</v>
      </c>
      <c r="E693" s="71">
        <v>45000</v>
      </c>
      <c r="F693" s="70">
        <f t="shared" ca="1" si="20"/>
        <v>6750000</v>
      </c>
      <c r="G693" s="45"/>
      <c r="H693" s="45"/>
      <c r="I693" s="45"/>
      <c r="J693" s="45"/>
    </row>
    <row r="694" spans="1:10" ht="14.1" customHeight="1" x14ac:dyDescent="0.2">
      <c r="A694" s="85">
        <v>80141902</v>
      </c>
      <c r="B694" s="69" t="str">
        <f t="shared" ca="1" si="19"/>
        <v>Reuniones y eventos</v>
      </c>
      <c r="C694" s="81" t="s">
        <v>1449</v>
      </c>
      <c r="D694" s="81">
        <v>10</v>
      </c>
      <c r="E694" s="71">
        <v>170000</v>
      </c>
      <c r="F694" s="70">
        <f t="shared" ca="1" si="20"/>
        <v>1700000</v>
      </c>
      <c r="G694" s="45"/>
      <c r="H694" s="45">
        <f>C783</f>
        <v>0</v>
      </c>
      <c r="I694" s="45">
        <f>E783</f>
        <v>0</v>
      </c>
      <c r="J694" s="45">
        <f>D783</f>
        <v>0</v>
      </c>
    </row>
    <row r="695" spans="1:10" ht="14.1" customHeight="1" x14ac:dyDescent="0.25">
      <c r="A695" s="81"/>
      <c r="B695" s="69" t="str">
        <f t="shared" ca="1" si="19"/>
        <v/>
      </c>
      <c r="C695" s="81"/>
      <c r="D695" s="81"/>
      <c r="E695" s="71"/>
      <c r="F695" s="70">
        <f t="shared" ca="1" si="20"/>
        <v>0</v>
      </c>
    </row>
    <row r="696" spans="1:10" ht="33.75" customHeight="1" x14ac:dyDescent="0.2">
      <c r="A696" s="45"/>
      <c r="B696" s="45"/>
      <c r="C696" s="45"/>
      <c r="D696" s="45"/>
      <c r="E696" s="73" t="s">
        <v>12551</v>
      </c>
      <c r="F696" s="74">
        <f ca="1">SUM(Table328[MONTO TOTAL ESTIMADO])</f>
        <v>27430000</v>
      </c>
      <c r="G696" s="45"/>
      <c r="H696" s="45"/>
      <c r="I696" s="45"/>
      <c r="J696" s="45"/>
    </row>
    <row r="697" spans="1:10" ht="13.5" customHeight="1" thickBot="1" x14ac:dyDescent="0.25">
      <c r="G697" s="45"/>
      <c r="H697" s="45"/>
      <c r="I697" s="45"/>
      <c r="J697" s="45"/>
    </row>
    <row r="698" spans="1:10" ht="14.1" customHeight="1" thickBot="1" x14ac:dyDescent="0.25">
      <c r="A698" s="64" t="s">
        <v>16383</v>
      </c>
      <c r="B698" s="64" t="s">
        <v>161</v>
      </c>
      <c r="C698" s="64" t="s">
        <v>11724</v>
      </c>
      <c r="D698" s="64" t="s">
        <v>14378</v>
      </c>
      <c r="E698" s="64" t="s">
        <v>10962</v>
      </c>
      <c r="F698" s="64" t="s">
        <v>11095</v>
      </c>
      <c r="G698" s="45"/>
      <c r="H698" s="45"/>
      <c r="I698" s="45"/>
      <c r="J698" s="45"/>
    </row>
    <row r="699" spans="1:10" ht="14.1" customHeight="1" thickBot="1" x14ac:dyDescent="0.25">
      <c r="A699" s="66" t="s">
        <v>18844</v>
      </c>
      <c r="B699" s="66" t="s">
        <v>18846</v>
      </c>
      <c r="C699" s="66" t="s">
        <v>18861</v>
      </c>
      <c r="D699" s="66" t="s">
        <v>18863</v>
      </c>
      <c r="E699" s="66"/>
      <c r="F699" s="66"/>
      <c r="G699" s="45"/>
      <c r="H699" s="45"/>
      <c r="I699" s="45"/>
      <c r="J699" s="45"/>
    </row>
    <row r="700" spans="1:10" ht="14.1" customHeight="1" thickBot="1" x14ac:dyDescent="0.25">
      <c r="A700" s="122" t="s">
        <v>14828</v>
      </c>
      <c r="B700" s="67" t="s">
        <v>8528</v>
      </c>
      <c r="C700" s="76">
        <v>42840</v>
      </c>
      <c r="D700" s="122" t="s">
        <v>9386</v>
      </c>
      <c r="E700" s="67" t="s">
        <v>13094</v>
      </c>
      <c r="F700" s="66" t="s">
        <v>3080</v>
      </c>
      <c r="G700" s="45"/>
      <c r="H700" s="45"/>
      <c r="I700" s="45"/>
      <c r="J700" s="45"/>
    </row>
    <row r="701" spans="1:10" ht="14.1" customHeight="1" thickBot="1" x14ac:dyDescent="0.25">
      <c r="A701" s="123"/>
      <c r="B701" s="67" t="s">
        <v>1786</v>
      </c>
      <c r="C701" s="91">
        <f>IF(C700="","",IF(AND(MONTH(C700)&gt;=1,MONTH(C700)&lt;=3),1,IF(AND(MONTH(C700)&gt;=4,MONTH(C700)&lt;=6),2,IF(AND(MONTH(C700)&gt;=7,MONTH(C700)&lt;=9),3,4))))</f>
        <v>2</v>
      </c>
      <c r="D701" s="123"/>
      <c r="E701" s="67" t="s">
        <v>2417</v>
      </c>
      <c r="F701" s="66" t="s">
        <v>11112</v>
      </c>
      <c r="G701" s="45"/>
      <c r="H701" s="45"/>
      <c r="I701" s="45"/>
      <c r="J701" s="45"/>
    </row>
    <row r="702" spans="1:10" ht="14.1" customHeight="1" thickBot="1" x14ac:dyDescent="0.25">
      <c r="A702" s="123"/>
      <c r="B702" s="67" t="s">
        <v>12943</v>
      </c>
      <c r="C702" s="76">
        <v>42887</v>
      </c>
      <c r="D702" s="123"/>
      <c r="E702" s="67" t="s">
        <v>3073</v>
      </c>
      <c r="F702" s="66" t="s">
        <v>11112</v>
      </c>
      <c r="G702" s="45"/>
      <c r="H702" s="45"/>
      <c r="I702" s="45"/>
      <c r="J702" s="45"/>
    </row>
    <row r="703" spans="1:10" ht="14.1" customHeight="1" thickBot="1" x14ac:dyDescent="0.25">
      <c r="A703" s="123"/>
      <c r="B703" s="67" t="s">
        <v>1786</v>
      </c>
      <c r="C703" s="91">
        <f>IF(C702="","",IF(AND(MONTH(C702)&gt;=1,MONTH(C702)&lt;=3),1,IF(AND(MONTH(C702)&gt;=4,MONTH(C702)&lt;=6),2,IF(AND(MONTH(C702)&gt;=7,MONTH(C702)&lt;=9),3,4))))</f>
        <v>2</v>
      </c>
      <c r="D703" s="123"/>
      <c r="E703" s="67" t="s">
        <v>13193</v>
      </c>
      <c r="F703" s="66" t="s">
        <v>11112</v>
      </c>
      <c r="G703" s="45"/>
      <c r="H703" s="45"/>
      <c r="I703" s="45"/>
      <c r="J703" s="45"/>
    </row>
    <row r="704" spans="1:10" ht="14.1" customHeight="1" thickBot="1" x14ac:dyDescent="0.25">
      <c r="A704" s="45"/>
      <c r="B704" s="45"/>
      <c r="C704" s="45"/>
      <c r="D704" s="45"/>
      <c r="E704" s="45"/>
      <c r="F704" s="45"/>
      <c r="G704" s="45"/>
      <c r="H704" s="45"/>
      <c r="I704" s="45"/>
      <c r="J704" s="45"/>
    </row>
    <row r="705" spans="1:10" ht="14.1" customHeight="1" thickBot="1" x14ac:dyDescent="0.25">
      <c r="A705" s="72" t="s">
        <v>15736</v>
      </c>
      <c r="B705" s="72" t="s">
        <v>16147</v>
      </c>
      <c r="C705" s="72" t="s">
        <v>15642</v>
      </c>
      <c r="D705" s="72" t="s">
        <v>15252</v>
      </c>
      <c r="E705" s="72" t="s">
        <v>6932</v>
      </c>
      <c r="F705" s="72" t="s">
        <v>15281</v>
      </c>
      <c r="G705" s="45"/>
      <c r="H705" s="45">
        <f>C794</f>
        <v>0</v>
      </c>
      <c r="I705" s="45">
        <f>E794</f>
        <v>0</v>
      </c>
      <c r="J705" s="45">
        <f>D794</f>
        <v>0</v>
      </c>
    </row>
    <row r="706" spans="1:10" ht="14.1" customHeight="1" x14ac:dyDescent="0.25">
      <c r="A706" s="85">
        <v>30151509</v>
      </c>
      <c r="B706" s="69" t="str">
        <f t="shared" ref="B706:B721" ca="1" si="21">IFERROR(INDEX(UNSPSCDes,MATCH(INDIRECT(ADDRESS(ROW(),COLUMN()-1,4)),UNSPSCCode,0)),"")</f>
        <v>Armazones</v>
      </c>
      <c r="C706" s="81" t="s">
        <v>1449</v>
      </c>
      <c r="D706" s="81">
        <v>36</v>
      </c>
      <c r="E706" s="71">
        <v>15000</v>
      </c>
      <c r="F706" s="70">
        <f t="shared" ref="F706:F721" ca="1" si="22">INDIRECT(ADDRESS(ROW(),COLUMN()-2,4))*INDIRECT(ADDRESS(ROW(),COLUMN()-1,4))</f>
        <v>540000</v>
      </c>
    </row>
    <row r="707" spans="1:10" ht="33.75" customHeight="1" x14ac:dyDescent="0.2">
      <c r="A707" s="85">
        <v>56101532</v>
      </c>
      <c r="B707" s="69" t="str">
        <f t="shared" ca="1" si="21"/>
        <v>Set de muebles</v>
      </c>
      <c r="C707" s="81" t="s">
        <v>1449</v>
      </c>
      <c r="D707" s="81">
        <v>7</v>
      </c>
      <c r="E707" s="71">
        <v>40000</v>
      </c>
      <c r="F707" s="70">
        <f t="shared" ca="1" si="22"/>
        <v>280000</v>
      </c>
      <c r="G707" s="45"/>
      <c r="H707" s="45"/>
      <c r="I707" s="45"/>
      <c r="J707" s="45"/>
    </row>
    <row r="708" spans="1:10" ht="13.5" customHeight="1" x14ac:dyDescent="0.2">
      <c r="A708" s="85">
        <v>43191615</v>
      </c>
      <c r="B708" s="69" t="str">
        <f t="shared" ca="1" si="21"/>
        <v>Set telefónico manos libres para vehículos</v>
      </c>
      <c r="C708" s="81" t="s">
        <v>1449</v>
      </c>
      <c r="D708" s="81">
        <v>7</v>
      </c>
      <c r="E708" s="71">
        <v>200</v>
      </c>
      <c r="F708" s="70">
        <f t="shared" ca="1" si="22"/>
        <v>1400</v>
      </c>
      <c r="G708" s="45"/>
      <c r="H708" s="45"/>
      <c r="I708" s="45"/>
      <c r="J708" s="45"/>
    </row>
    <row r="709" spans="1:10" ht="14.1" customHeight="1" x14ac:dyDescent="0.2">
      <c r="A709" s="85">
        <v>45121504</v>
      </c>
      <c r="B709" s="69" t="str">
        <f t="shared" ca="1" si="21"/>
        <v>Cámaras digitales</v>
      </c>
      <c r="C709" s="81" t="s">
        <v>1449</v>
      </c>
      <c r="D709" s="81">
        <v>7</v>
      </c>
      <c r="E709" s="71">
        <v>7000</v>
      </c>
      <c r="F709" s="70">
        <f t="shared" ca="1" si="22"/>
        <v>49000</v>
      </c>
      <c r="G709" s="45"/>
      <c r="H709" s="45"/>
      <c r="I709" s="45"/>
      <c r="J709" s="45"/>
    </row>
    <row r="710" spans="1:10" ht="14.1" customHeight="1" x14ac:dyDescent="0.2">
      <c r="A710" s="85">
        <v>45121516</v>
      </c>
      <c r="B710" s="69" t="str">
        <f t="shared" ca="1" si="21"/>
        <v>Cámaras grabadoras o video cámaras digitales</v>
      </c>
      <c r="C710" s="81" t="s">
        <v>1449</v>
      </c>
      <c r="D710" s="81">
        <v>5</v>
      </c>
      <c r="E710" s="71">
        <v>45000</v>
      </c>
      <c r="F710" s="70">
        <f t="shared" ca="1" si="22"/>
        <v>225000</v>
      </c>
      <c r="G710" s="45"/>
      <c r="H710" s="45"/>
      <c r="I710" s="45"/>
      <c r="J710" s="45"/>
    </row>
    <row r="711" spans="1:10" ht="14.1" customHeight="1" x14ac:dyDescent="0.2">
      <c r="A711" s="85">
        <v>45111609</v>
      </c>
      <c r="B711" s="69" t="str">
        <f t="shared" ca="1" si="21"/>
        <v>Proyectores multimedia</v>
      </c>
      <c r="C711" s="81" t="s">
        <v>1449</v>
      </c>
      <c r="D711" s="81">
        <v>8</v>
      </c>
      <c r="E711" s="71">
        <v>10000</v>
      </c>
      <c r="F711" s="70">
        <f t="shared" ca="1" si="22"/>
        <v>80000</v>
      </c>
      <c r="G711" s="45"/>
      <c r="H711" s="45"/>
      <c r="I711" s="45"/>
      <c r="J711" s="45"/>
    </row>
    <row r="712" spans="1:10" ht="14.1" customHeight="1" x14ac:dyDescent="0.2">
      <c r="A712" s="85">
        <v>45111805</v>
      </c>
      <c r="B712" s="69" t="str">
        <f t="shared" ca="1" si="21"/>
        <v>Editores de video</v>
      </c>
      <c r="C712" s="81" t="s">
        <v>1449</v>
      </c>
      <c r="D712" s="81">
        <v>1</v>
      </c>
      <c r="E712" s="71">
        <v>60000</v>
      </c>
      <c r="F712" s="70">
        <f t="shared" ca="1" si="22"/>
        <v>60000</v>
      </c>
      <c r="G712" s="45"/>
      <c r="H712" s="45"/>
      <c r="I712" s="45"/>
      <c r="J712" s="45"/>
    </row>
    <row r="713" spans="1:10" ht="14.1" customHeight="1" x14ac:dyDescent="0.2">
      <c r="A713" s="85">
        <v>31162308</v>
      </c>
      <c r="B713" s="69" t="str">
        <f t="shared" ca="1" si="21"/>
        <v>Paneles de montaje</v>
      </c>
      <c r="C713" s="81" t="s">
        <v>1449</v>
      </c>
      <c r="D713" s="81">
        <v>12</v>
      </c>
      <c r="E713" s="71">
        <v>8000</v>
      </c>
      <c r="F713" s="70">
        <f t="shared" ca="1" si="22"/>
        <v>96000</v>
      </c>
      <c r="G713" s="45"/>
      <c r="H713" s="45"/>
      <c r="I713" s="45"/>
      <c r="J713" s="45"/>
    </row>
    <row r="714" spans="1:10" ht="14.1" customHeight="1" x14ac:dyDescent="0.2">
      <c r="A714" s="85">
        <v>39121107</v>
      </c>
      <c r="B714" s="69" t="str">
        <f t="shared" ca="1" si="21"/>
        <v>Sistemas de control de iluminación</v>
      </c>
      <c r="C714" s="81" t="s">
        <v>1449</v>
      </c>
      <c r="D714" s="81">
        <v>18</v>
      </c>
      <c r="E714" s="71">
        <v>40000</v>
      </c>
      <c r="F714" s="70">
        <f t="shared" ca="1" si="22"/>
        <v>720000</v>
      </c>
      <c r="G714" s="45"/>
      <c r="H714" s="45"/>
      <c r="I714" s="45"/>
      <c r="J714" s="45"/>
    </row>
    <row r="715" spans="1:10" ht="14.1" customHeight="1" x14ac:dyDescent="0.2">
      <c r="A715" s="85">
        <v>39111504</v>
      </c>
      <c r="B715" s="69" t="str">
        <f t="shared" ca="1" si="21"/>
        <v>Sistemas de iluminación de escenario o estudio</v>
      </c>
      <c r="C715" s="81" t="s">
        <v>1449</v>
      </c>
      <c r="D715" s="81">
        <v>8</v>
      </c>
      <c r="E715" s="71">
        <v>30000</v>
      </c>
      <c r="F715" s="70">
        <f t="shared" ca="1" si="22"/>
        <v>240000</v>
      </c>
      <c r="G715" s="45"/>
      <c r="H715" s="45"/>
      <c r="I715" s="45"/>
      <c r="J715" s="45"/>
    </row>
    <row r="716" spans="1:10" ht="14.1" customHeight="1" x14ac:dyDescent="0.2">
      <c r="A716" s="85">
        <v>72102701</v>
      </c>
      <c r="B716" s="69" t="str">
        <f t="shared" ca="1" si="21"/>
        <v>Entarimado, instalación o acabado de suelos</v>
      </c>
      <c r="C716" s="81" t="s">
        <v>1449</v>
      </c>
      <c r="D716" s="81">
        <v>36</v>
      </c>
      <c r="E716" s="71">
        <v>25000</v>
      </c>
      <c r="F716" s="70">
        <f t="shared" ca="1" si="22"/>
        <v>900000</v>
      </c>
      <c r="G716" s="45"/>
      <c r="H716" s="45">
        <f>C805</f>
        <v>0</v>
      </c>
      <c r="I716" s="45">
        <f>E805</f>
        <v>0</v>
      </c>
      <c r="J716" s="45">
        <f>D805</f>
        <v>0</v>
      </c>
    </row>
    <row r="717" spans="1:10" ht="14.1" customHeight="1" x14ac:dyDescent="0.25">
      <c r="A717" s="85">
        <v>72102701</v>
      </c>
      <c r="B717" s="69" t="str">
        <f t="shared" ca="1" si="21"/>
        <v>Entarimado, instalación o acabado de suelos</v>
      </c>
      <c r="C717" s="81" t="s">
        <v>1449</v>
      </c>
      <c r="D717" s="81">
        <v>19</v>
      </c>
      <c r="E717" s="71">
        <v>25000</v>
      </c>
      <c r="F717" s="70">
        <f t="shared" ca="1" si="22"/>
        <v>475000</v>
      </c>
    </row>
    <row r="718" spans="1:10" ht="33.75" customHeight="1" x14ac:dyDescent="0.2">
      <c r="A718" s="85">
        <v>52161542</v>
      </c>
      <c r="B718" s="69" t="str">
        <f t="shared" ca="1" si="21"/>
        <v>Pantallas de plasma</v>
      </c>
      <c r="C718" s="81" t="s">
        <v>1449</v>
      </c>
      <c r="D718" s="81">
        <v>12</v>
      </c>
      <c r="E718" s="71">
        <v>6000</v>
      </c>
      <c r="F718" s="70">
        <f t="shared" ca="1" si="22"/>
        <v>72000</v>
      </c>
      <c r="G718" s="45"/>
      <c r="H718" s="45"/>
      <c r="I718" s="45"/>
      <c r="J718" s="45"/>
    </row>
    <row r="719" spans="1:10" ht="13.5" customHeight="1" x14ac:dyDescent="0.2">
      <c r="A719" s="85">
        <v>20101601</v>
      </c>
      <c r="B719" s="69" t="str">
        <f t="shared" ca="1" si="21"/>
        <v>Pantallas</v>
      </c>
      <c r="C719" s="81" t="s">
        <v>1449</v>
      </c>
      <c r="D719" s="81">
        <v>2</v>
      </c>
      <c r="E719" s="71">
        <v>6000</v>
      </c>
      <c r="F719" s="70">
        <f t="shared" ca="1" si="22"/>
        <v>12000</v>
      </c>
      <c r="G719" s="45"/>
      <c r="H719" s="45"/>
      <c r="I719" s="45"/>
      <c r="J719" s="45"/>
    </row>
    <row r="720" spans="1:10" ht="14.1" customHeight="1" x14ac:dyDescent="0.2">
      <c r="A720" s="81"/>
      <c r="B720" s="69" t="str">
        <f t="shared" ca="1" si="21"/>
        <v/>
      </c>
      <c r="C720" s="81"/>
      <c r="D720" s="81"/>
      <c r="E720" s="71"/>
      <c r="F720" s="70">
        <f t="shared" ca="1" si="22"/>
        <v>0</v>
      </c>
      <c r="G720" s="45"/>
      <c r="H720" s="45"/>
      <c r="I720" s="45"/>
      <c r="J720" s="45"/>
    </row>
    <row r="721" spans="1:10" ht="14.1" customHeight="1" x14ac:dyDescent="0.2">
      <c r="A721" s="81"/>
      <c r="B721" s="69" t="str">
        <f t="shared" ca="1" si="21"/>
        <v/>
      </c>
      <c r="C721" s="81"/>
      <c r="D721" s="81"/>
      <c r="E721" s="71"/>
      <c r="F721" s="70">
        <f t="shared" ca="1" si="22"/>
        <v>0</v>
      </c>
      <c r="G721" s="45"/>
      <c r="H721" s="45"/>
      <c r="I721" s="45"/>
      <c r="J721" s="45"/>
    </row>
    <row r="722" spans="1:10" ht="14.1" customHeight="1" x14ac:dyDescent="0.2">
      <c r="A722" s="45"/>
      <c r="B722" s="45"/>
      <c r="C722" s="45"/>
      <c r="D722" s="45"/>
      <c r="E722" s="73" t="s">
        <v>12551</v>
      </c>
      <c r="F722" s="74">
        <f ca="1">SUM(Table329[MONTO TOTAL ESTIMADO])</f>
        <v>3750400</v>
      </c>
      <c r="G722" s="45"/>
      <c r="H722" s="45"/>
      <c r="I722" s="45"/>
      <c r="J722" s="45"/>
    </row>
    <row r="723" spans="1:10" ht="14.1" customHeight="1" thickBot="1" x14ac:dyDescent="0.25">
      <c r="G723" s="45"/>
      <c r="H723" s="45"/>
      <c r="I723" s="45"/>
      <c r="J723" s="45"/>
    </row>
    <row r="724" spans="1:10" ht="14.1" customHeight="1" thickBot="1" x14ac:dyDescent="0.25">
      <c r="A724" s="64" t="s">
        <v>16383</v>
      </c>
      <c r="B724" s="64" t="s">
        <v>161</v>
      </c>
      <c r="C724" s="64" t="s">
        <v>11724</v>
      </c>
      <c r="D724" s="64" t="s">
        <v>14378</v>
      </c>
      <c r="E724" s="64" t="s">
        <v>10962</v>
      </c>
      <c r="F724" s="64" t="s">
        <v>11095</v>
      </c>
      <c r="G724" s="45"/>
      <c r="H724" s="45"/>
      <c r="I724" s="45"/>
      <c r="J724" s="45"/>
    </row>
    <row r="725" spans="1:10" ht="14.1" customHeight="1" thickBot="1" x14ac:dyDescent="0.25">
      <c r="A725" s="66" t="s">
        <v>18849</v>
      </c>
      <c r="B725" s="66" t="s">
        <v>18850</v>
      </c>
      <c r="C725" s="66"/>
      <c r="D725" s="66" t="s">
        <v>18862</v>
      </c>
      <c r="E725" s="66"/>
      <c r="F725" s="66"/>
      <c r="G725" s="45"/>
      <c r="H725" s="45"/>
      <c r="I725" s="45"/>
      <c r="J725" s="45"/>
    </row>
    <row r="726" spans="1:10" ht="14.1" customHeight="1" thickBot="1" x14ac:dyDescent="0.25">
      <c r="A726" s="122" t="s">
        <v>14828</v>
      </c>
      <c r="B726" s="67" t="s">
        <v>8528</v>
      </c>
      <c r="C726" s="76">
        <v>42826</v>
      </c>
      <c r="D726" s="122" t="s">
        <v>9386</v>
      </c>
      <c r="E726" s="67" t="s">
        <v>13094</v>
      </c>
      <c r="F726" s="66" t="s">
        <v>3080</v>
      </c>
      <c r="G726" s="45"/>
      <c r="H726" s="45"/>
      <c r="I726" s="45"/>
      <c r="J726" s="45"/>
    </row>
    <row r="727" spans="1:10" ht="14.1" customHeight="1" thickBot="1" x14ac:dyDescent="0.25">
      <c r="A727" s="123"/>
      <c r="B727" s="67" t="s">
        <v>1786</v>
      </c>
      <c r="C727" s="91">
        <f>IF(C726="","",IF(AND(MONTH(C726)&gt;=1,MONTH(C726)&lt;=3),1,IF(AND(MONTH(C726)&gt;=4,MONTH(C726)&lt;=6),2,IF(AND(MONTH(C726)&gt;=7,MONTH(C726)&lt;=9),3,4))))</f>
        <v>2</v>
      </c>
      <c r="D727" s="123"/>
      <c r="E727" s="67" t="s">
        <v>2417</v>
      </c>
      <c r="F727" s="66" t="s">
        <v>11112</v>
      </c>
      <c r="G727" s="45"/>
      <c r="H727" s="45">
        <f>C816</f>
        <v>0</v>
      </c>
      <c r="I727" s="45">
        <f>E816</f>
        <v>0</v>
      </c>
      <c r="J727" s="45">
        <f>D816</f>
        <v>0</v>
      </c>
    </row>
    <row r="728" spans="1:10" ht="14.1" customHeight="1" thickBot="1" x14ac:dyDescent="0.3">
      <c r="A728" s="123"/>
      <c r="B728" s="67" t="s">
        <v>12943</v>
      </c>
      <c r="C728" s="76">
        <v>42840</v>
      </c>
      <c r="D728" s="123"/>
      <c r="E728" s="67" t="s">
        <v>3073</v>
      </c>
      <c r="F728" s="66" t="s">
        <v>11112</v>
      </c>
    </row>
    <row r="729" spans="1:10" ht="33.75" customHeight="1" thickBot="1" x14ac:dyDescent="0.25">
      <c r="A729" s="123"/>
      <c r="B729" s="67" t="s">
        <v>1786</v>
      </c>
      <c r="C729" s="91">
        <f>IF(C728="","",IF(AND(MONTH(C728)&gt;=1,MONTH(C728)&lt;=3),1,IF(AND(MONTH(C728)&gt;=4,MONTH(C728)&lt;=6),2,IF(AND(MONTH(C728)&gt;=7,MONTH(C728)&lt;=9),3,4))))</f>
        <v>2</v>
      </c>
      <c r="D729" s="123"/>
      <c r="E729" s="67" t="s">
        <v>13193</v>
      </c>
      <c r="F729" s="66" t="s">
        <v>11112</v>
      </c>
      <c r="G729" s="45"/>
      <c r="H729" s="45"/>
      <c r="I729" s="45"/>
      <c r="J729" s="45"/>
    </row>
    <row r="730" spans="1:10" ht="13.5" customHeight="1" thickBot="1" x14ac:dyDescent="0.25">
      <c r="A730" s="45"/>
      <c r="B730" s="45"/>
      <c r="C730" s="45"/>
      <c r="D730" s="45"/>
      <c r="E730" s="45"/>
      <c r="F730" s="45"/>
      <c r="G730" s="45"/>
      <c r="H730" s="45"/>
      <c r="I730" s="45"/>
      <c r="J730" s="45"/>
    </row>
    <row r="731" spans="1:10" ht="14.1" customHeight="1" thickBot="1" x14ac:dyDescent="0.25">
      <c r="A731" s="72" t="s">
        <v>15736</v>
      </c>
      <c r="B731" s="72" t="s">
        <v>16147</v>
      </c>
      <c r="C731" s="72" t="s">
        <v>15642</v>
      </c>
      <c r="D731" s="72" t="s">
        <v>15252</v>
      </c>
      <c r="E731" s="72" t="s">
        <v>6932</v>
      </c>
      <c r="F731" s="72" t="s">
        <v>15281</v>
      </c>
      <c r="G731" s="45"/>
      <c r="H731" s="45"/>
      <c r="I731" s="45"/>
      <c r="J731" s="45"/>
    </row>
    <row r="732" spans="1:10" ht="14.1" customHeight="1" x14ac:dyDescent="0.2">
      <c r="A732" s="85">
        <v>30201706</v>
      </c>
      <c r="B732" s="69" t="str">
        <f ca="1">IFERROR(INDEX(UNSPSCDes,MATCH(INDIRECT(ADDRESS(ROW(),COLUMN()-1,4)),UNSPSCCode,0)),"")</f>
        <v>Aseos portátiles</v>
      </c>
      <c r="C732" s="81" t="s">
        <v>1449</v>
      </c>
      <c r="D732" s="81">
        <v>6</v>
      </c>
      <c r="E732" s="71">
        <v>2000</v>
      </c>
      <c r="F732" s="70">
        <f ca="1">INDIRECT(ADDRESS(ROW(),COLUMN()-2,4))*INDIRECT(ADDRESS(ROW(),COLUMN()-1,4))</f>
        <v>12000</v>
      </c>
      <c r="G732" s="45"/>
      <c r="H732" s="45"/>
      <c r="I732" s="45"/>
      <c r="J732" s="45"/>
    </row>
    <row r="733" spans="1:10" ht="14.1" customHeight="1" x14ac:dyDescent="0.2">
      <c r="A733" s="45"/>
      <c r="B733" s="45"/>
      <c r="C733" s="45"/>
      <c r="D733" s="45"/>
      <c r="E733" s="73" t="s">
        <v>12551</v>
      </c>
      <c r="F733" s="74">
        <f ca="1">SUM(Table330[MONTO TOTAL ESTIMADO])</f>
        <v>12000</v>
      </c>
      <c r="G733" s="45"/>
      <c r="H733" s="45"/>
      <c r="I733" s="45"/>
      <c r="J733" s="45"/>
    </row>
    <row r="734" spans="1:10" ht="14.1" customHeight="1" thickBot="1" x14ac:dyDescent="0.25">
      <c r="G734" s="45"/>
      <c r="H734" s="45"/>
      <c r="I734" s="45"/>
      <c r="J734" s="45"/>
    </row>
    <row r="735" spans="1:10" ht="14.1" customHeight="1" thickBot="1" x14ac:dyDescent="0.25">
      <c r="A735" s="64" t="s">
        <v>16383</v>
      </c>
      <c r="B735" s="64" t="s">
        <v>161</v>
      </c>
      <c r="C735" s="64" t="s">
        <v>11724</v>
      </c>
      <c r="D735" s="64" t="s">
        <v>14378</v>
      </c>
      <c r="E735" s="64" t="s">
        <v>10962</v>
      </c>
      <c r="F735" s="64" t="s">
        <v>11095</v>
      </c>
      <c r="G735" s="45"/>
      <c r="H735" s="45"/>
      <c r="I735" s="45"/>
      <c r="J735" s="45"/>
    </row>
    <row r="736" spans="1:10" ht="14.1" customHeight="1" thickBot="1" x14ac:dyDescent="0.25">
      <c r="A736" s="66" t="s">
        <v>18851</v>
      </c>
      <c r="B736" s="66" t="s">
        <v>18852</v>
      </c>
      <c r="C736" s="96"/>
      <c r="D736" s="66" t="s">
        <v>18862</v>
      </c>
      <c r="E736" s="66"/>
      <c r="F736" s="66"/>
      <c r="G736" s="45"/>
      <c r="H736" s="45"/>
      <c r="I736" s="45"/>
      <c r="J736" s="45"/>
    </row>
    <row r="737" spans="1:10" ht="14.1" customHeight="1" thickBot="1" x14ac:dyDescent="0.25">
      <c r="A737" s="122" t="s">
        <v>14828</v>
      </c>
      <c r="B737" s="67" t="s">
        <v>8528</v>
      </c>
      <c r="C737" s="76">
        <v>42826</v>
      </c>
      <c r="D737" s="122" t="s">
        <v>9386</v>
      </c>
      <c r="E737" s="67" t="s">
        <v>13094</v>
      </c>
      <c r="F737" s="66" t="s">
        <v>3080</v>
      </c>
      <c r="G737" s="45"/>
      <c r="H737" s="45"/>
      <c r="I737" s="45"/>
      <c r="J737" s="45"/>
    </row>
    <row r="738" spans="1:10" ht="14.1" customHeight="1" thickBot="1" x14ac:dyDescent="0.25">
      <c r="A738" s="123"/>
      <c r="B738" s="67" t="s">
        <v>1786</v>
      </c>
      <c r="C738" s="91">
        <f>IF(C737="","",IF(AND(MONTH(C737)&gt;=1,MONTH(C737)&lt;=3),1,IF(AND(MONTH(C737)&gt;=4,MONTH(C737)&lt;=6),2,IF(AND(MONTH(C737)&gt;=7,MONTH(C737)&lt;=9),3,4))))</f>
        <v>2</v>
      </c>
      <c r="D738" s="123"/>
      <c r="E738" s="67" t="s">
        <v>2417</v>
      </c>
      <c r="F738" s="66" t="s">
        <v>11112</v>
      </c>
      <c r="G738" s="45"/>
      <c r="H738" s="45">
        <f>C827</f>
        <v>0</v>
      </c>
      <c r="I738" s="45">
        <f>E827</f>
        <v>0</v>
      </c>
      <c r="J738" s="45">
        <f>D827</f>
        <v>0</v>
      </c>
    </row>
    <row r="739" spans="1:10" ht="14.1" customHeight="1" thickBot="1" x14ac:dyDescent="0.3">
      <c r="A739" s="123"/>
      <c r="B739" s="67" t="s">
        <v>12943</v>
      </c>
      <c r="C739" s="76">
        <v>42840</v>
      </c>
      <c r="D739" s="123"/>
      <c r="E739" s="67" t="s">
        <v>3073</v>
      </c>
      <c r="F739" s="66" t="s">
        <v>11112</v>
      </c>
    </row>
    <row r="740" spans="1:10" ht="33.75" customHeight="1" thickBot="1" x14ac:dyDescent="0.25">
      <c r="A740" s="123"/>
      <c r="B740" s="67" t="s">
        <v>1786</v>
      </c>
      <c r="C740" s="91">
        <f>IF(C739="","",IF(AND(MONTH(C739)&gt;=1,MONTH(C739)&lt;=3),1,IF(AND(MONTH(C739)&gt;=4,MONTH(C739)&lt;=6),2,IF(AND(MONTH(C739)&gt;=7,MONTH(C739)&lt;=9),3,4))))</f>
        <v>2</v>
      </c>
      <c r="D740" s="123"/>
      <c r="E740" s="67" t="s">
        <v>13193</v>
      </c>
      <c r="F740" s="66" t="s">
        <v>11112</v>
      </c>
      <c r="G740" s="45"/>
      <c r="H740" s="45"/>
      <c r="I740" s="45"/>
      <c r="J740" s="45"/>
    </row>
    <row r="741" spans="1:10" ht="13.5" customHeight="1" thickBot="1" x14ac:dyDescent="0.25">
      <c r="A741" s="45"/>
      <c r="B741" s="45"/>
      <c r="C741" s="45"/>
      <c r="D741" s="45"/>
      <c r="E741" s="45"/>
      <c r="F741" s="45"/>
      <c r="G741" s="45"/>
      <c r="H741" s="45"/>
      <c r="I741" s="45"/>
      <c r="J741" s="45"/>
    </row>
    <row r="742" spans="1:10" ht="14.1" customHeight="1" thickBot="1" x14ac:dyDescent="0.25">
      <c r="A742" s="72" t="s">
        <v>15736</v>
      </c>
      <c r="B742" s="72" t="s">
        <v>16147</v>
      </c>
      <c r="C742" s="72" t="s">
        <v>15642</v>
      </c>
      <c r="D742" s="72" t="s">
        <v>15252</v>
      </c>
      <c r="E742" s="72" t="s">
        <v>6932</v>
      </c>
      <c r="F742" s="72" t="s">
        <v>15281</v>
      </c>
      <c r="G742" s="45"/>
      <c r="H742" s="45"/>
      <c r="I742" s="45"/>
      <c r="J742" s="45"/>
    </row>
    <row r="743" spans="1:10" ht="14.1" customHeight="1" x14ac:dyDescent="0.2">
      <c r="A743" s="85">
        <v>49101708</v>
      </c>
      <c r="B743" s="69" t="str">
        <f ca="1">IFERROR(INDEX(UNSPSCDes,MATCH(INDIRECT(ADDRESS(ROW(),COLUMN()-1,4)),UNSPSCCode,0)),"")</f>
        <v>Coronas</v>
      </c>
      <c r="C743" s="81" t="s">
        <v>1449</v>
      </c>
      <c r="D743" s="81">
        <v>5</v>
      </c>
      <c r="E743" s="71">
        <v>9000</v>
      </c>
      <c r="F743" s="70">
        <f ca="1">INDIRECT(ADDRESS(ROW(),COLUMN()-2,4))*INDIRECT(ADDRESS(ROW(),COLUMN()-1,4))</f>
        <v>45000</v>
      </c>
      <c r="G743" s="45"/>
      <c r="H743" s="45"/>
      <c r="I743" s="45"/>
      <c r="J743" s="45"/>
    </row>
    <row r="744" spans="1:10" ht="14.1" customHeight="1" x14ac:dyDescent="0.2">
      <c r="A744" s="45"/>
      <c r="B744" s="45"/>
      <c r="C744" s="45"/>
      <c r="D744" s="45"/>
      <c r="E744" s="73" t="s">
        <v>12551</v>
      </c>
      <c r="F744" s="74">
        <f ca="1">SUM(Table331[MONTO TOTAL ESTIMADO])</f>
        <v>45000</v>
      </c>
      <c r="G744" s="45"/>
      <c r="H744" s="45"/>
      <c r="I744" s="45"/>
      <c r="J744" s="45"/>
    </row>
    <row r="745" spans="1:10" ht="14.1" customHeight="1" thickBot="1" x14ac:dyDescent="0.25">
      <c r="G745" s="45"/>
      <c r="H745" s="45"/>
      <c r="I745" s="45"/>
      <c r="J745" s="45"/>
    </row>
    <row r="746" spans="1:10" ht="14.1" customHeight="1" thickBot="1" x14ac:dyDescent="0.25">
      <c r="A746" s="64" t="s">
        <v>16383</v>
      </c>
      <c r="B746" s="64" t="s">
        <v>161</v>
      </c>
      <c r="C746" s="64" t="s">
        <v>11724</v>
      </c>
      <c r="D746" s="64" t="s">
        <v>14378</v>
      </c>
      <c r="E746" s="64" t="s">
        <v>10962</v>
      </c>
      <c r="F746" s="64" t="s">
        <v>11095</v>
      </c>
      <c r="G746" s="45"/>
      <c r="H746" s="45"/>
      <c r="I746" s="45"/>
      <c r="J746" s="45"/>
    </row>
    <row r="747" spans="1:10" ht="14.1" customHeight="1" thickBot="1" x14ac:dyDescent="0.25">
      <c r="A747" s="66" t="s">
        <v>18853</v>
      </c>
      <c r="B747" s="66" t="s">
        <v>18854</v>
      </c>
      <c r="C747" s="66" t="s">
        <v>9174</v>
      </c>
      <c r="D747" s="66"/>
      <c r="E747" s="66"/>
      <c r="F747" s="66"/>
      <c r="G747" s="45"/>
      <c r="H747" s="45"/>
      <c r="I747" s="45"/>
      <c r="J747" s="45"/>
    </row>
    <row r="748" spans="1:10" ht="14.1" customHeight="1" thickBot="1" x14ac:dyDescent="0.25">
      <c r="A748" s="122" t="s">
        <v>14828</v>
      </c>
      <c r="B748" s="67" t="s">
        <v>8528</v>
      </c>
      <c r="C748" s="76">
        <v>42826</v>
      </c>
      <c r="D748" s="122" t="s">
        <v>9386</v>
      </c>
      <c r="E748" s="67" t="s">
        <v>13094</v>
      </c>
      <c r="F748" s="66" t="s">
        <v>3080</v>
      </c>
      <c r="G748" s="45"/>
      <c r="H748" s="45"/>
      <c r="I748" s="45"/>
      <c r="J748" s="45"/>
    </row>
    <row r="749" spans="1:10" ht="14.1" customHeight="1" thickBot="1" x14ac:dyDescent="0.25">
      <c r="A749" s="123"/>
      <c r="B749" s="67" t="s">
        <v>1786</v>
      </c>
      <c r="C749" s="91">
        <f>IF(C748="","",IF(AND(MONTH(C748)&gt;=1,MONTH(C748)&lt;=3),1,IF(AND(MONTH(C748)&gt;=4,MONTH(C748)&lt;=6),2,IF(AND(MONTH(C748)&gt;=7,MONTH(C748)&lt;=9),3,4))))</f>
        <v>2</v>
      </c>
      <c r="D749" s="123"/>
      <c r="E749" s="67" t="s">
        <v>2417</v>
      </c>
      <c r="F749" s="66" t="s">
        <v>11112</v>
      </c>
      <c r="G749" s="45"/>
      <c r="H749" s="45">
        <f>C838</f>
        <v>0</v>
      </c>
      <c r="I749" s="45">
        <f>E838</f>
        <v>0</v>
      </c>
      <c r="J749" s="45">
        <f>D838</f>
        <v>0</v>
      </c>
    </row>
    <row r="750" spans="1:10" ht="14.1" customHeight="1" thickBot="1" x14ac:dyDescent="0.3">
      <c r="A750" s="123"/>
      <c r="B750" s="67" t="s">
        <v>12943</v>
      </c>
      <c r="C750" s="76">
        <v>42840</v>
      </c>
      <c r="D750" s="123"/>
      <c r="E750" s="67" t="s">
        <v>3073</v>
      </c>
      <c r="F750" s="66" t="s">
        <v>11112</v>
      </c>
    </row>
    <row r="751" spans="1:10" ht="33.75" customHeight="1" thickBot="1" x14ac:dyDescent="0.25">
      <c r="A751" s="123"/>
      <c r="B751" s="67" t="s">
        <v>1786</v>
      </c>
      <c r="C751" s="91">
        <f>IF(C750="","",IF(AND(MONTH(C750)&gt;=1,MONTH(C750)&lt;=3),1,IF(AND(MONTH(C750)&gt;=4,MONTH(C750)&lt;=6),2,IF(AND(MONTH(C750)&gt;=7,MONTH(C750)&lt;=9),3,4))))</f>
        <v>2</v>
      </c>
      <c r="D751" s="123"/>
      <c r="E751" s="67" t="s">
        <v>13193</v>
      </c>
      <c r="F751" s="66" t="s">
        <v>11112</v>
      </c>
      <c r="G751" s="45"/>
      <c r="H751" s="45"/>
      <c r="I751" s="45"/>
      <c r="J751" s="45"/>
    </row>
    <row r="752" spans="1:10" ht="13.5" customHeight="1" thickBot="1" x14ac:dyDescent="0.25">
      <c r="A752" s="45"/>
      <c r="B752" s="45"/>
      <c r="C752" s="45"/>
      <c r="D752" s="45"/>
      <c r="E752" s="45"/>
      <c r="F752" s="45"/>
      <c r="G752" s="45"/>
      <c r="H752" s="45"/>
      <c r="I752" s="45"/>
      <c r="J752" s="45"/>
    </row>
    <row r="753" spans="1:10" ht="14.1" customHeight="1" thickBot="1" x14ac:dyDescent="0.25">
      <c r="A753" s="72" t="s">
        <v>15736</v>
      </c>
      <c r="B753" s="72" t="s">
        <v>16147</v>
      </c>
      <c r="C753" s="72" t="s">
        <v>15642</v>
      </c>
      <c r="D753" s="72" t="s">
        <v>15252</v>
      </c>
      <c r="E753" s="72" t="s">
        <v>6932</v>
      </c>
      <c r="F753" s="72" t="s">
        <v>15281</v>
      </c>
      <c r="G753" s="45"/>
      <c r="H753" s="45"/>
      <c r="I753" s="45"/>
      <c r="J753" s="45"/>
    </row>
    <row r="754" spans="1:10" ht="14.1" customHeight="1" x14ac:dyDescent="0.2">
      <c r="A754" s="85">
        <v>12131601</v>
      </c>
      <c r="B754" s="69" t="str">
        <f ca="1">IFERROR(INDEX(UNSPSCDes,MATCH(INDIRECT(ADDRESS(ROW(),COLUMN()-1,4)),UNSPSCCode,0)),"")</f>
        <v>Fuegos artificiales</v>
      </c>
      <c r="C754" s="81" t="s">
        <v>1449</v>
      </c>
      <c r="D754" s="81">
        <v>12</v>
      </c>
      <c r="E754" s="71">
        <v>65000</v>
      </c>
      <c r="F754" s="70">
        <f ca="1">INDIRECT(ADDRESS(ROW(),COLUMN()-2,4))*INDIRECT(ADDRESS(ROW(),COLUMN()-1,4))</f>
        <v>780000</v>
      </c>
      <c r="G754" s="45"/>
      <c r="H754" s="45"/>
      <c r="I754" s="45"/>
      <c r="J754" s="45"/>
    </row>
    <row r="755" spans="1:10" ht="14.1" customHeight="1" x14ac:dyDescent="0.2">
      <c r="A755" s="45"/>
      <c r="B755" s="45"/>
      <c r="C755" s="45"/>
      <c r="D755" s="45"/>
      <c r="E755" s="73" t="s">
        <v>12551</v>
      </c>
      <c r="F755" s="74">
        <f ca="1">SUM(Table332[MONTO TOTAL ESTIMADO])</f>
        <v>780000</v>
      </c>
      <c r="G755" s="45"/>
      <c r="H755" s="45"/>
      <c r="I755" s="45"/>
      <c r="J755" s="45"/>
    </row>
    <row r="756" spans="1:10" ht="14.1" customHeight="1" thickBot="1" x14ac:dyDescent="0.25">
      <c r="G756" s="45"/>
      <c r="H756" s="45"/>
      <c r="I756" s="45"/>
      <c r="J756" s="45"/>
    </row>
    <row r="757" spans="1:10" ht="14.1" customHeight="1" thickBot="1" x14ac:dyDescent="0.25">
      <c r="A757" s="64" t="s">
        <v>16383</v>
      </c>
      <c r="B757" s="64" t="s">
        <v>161</v>
      </c>
      <c r="C757" s="64" t="s">
        <v>11724</v>
      </c>
      <c r="D757" s="64" t="s">
        <v>14378</v>
      </c>
      <c r="E757" s="64" t="s">
        <v>10962</v>
      </c>
      <c r="F757" s="64" t="s">
        <v>11095</v>
      </c>
      <c r="G757" s="45"/>
      <c r="H757" s="45"/>
      <c r="I757" s="45"/>
      <c r="J757" s="45"/>
    </row>
    <row r="758" spans="1:10" ht="14.1" customHeight="1" thickBot="1" x14ac:dyDescent="0.25">
      <c r="A758" s="66" t="s">
        <v>18855</v>
      </c>
      <c r="B758" s="66" t="s">
        <v>18856</v>
      </c>
      <c r="C758" s="66"/>
      <c r="D758" s="66" t="s">
        <v>9174</v>
      </c>
      <c r="E758" s="66"/>
      <c r="F758" s="66"/>
      <c r="G758" s="45"/>
      <c r="H758" s="45"/>
      <c r="I758" s="45"/>
      <c r="J758" s="45"/>
    </row>
    <row r="759" spans="1:10" ht="14.1" customHeight="1" thickBot="1" x14ac:dyDescent="0.25">
      <c r="A759" s="122" t="s">
        <v>14828</v>
      </c>
      <c r="B759" s="67" t="s">
        <v>8528</v>
      </c>
      <c r="C759" s="76">
        <v>42826</v>
      </c>
      <c r="D759" s="122" t="s">
        <v>9386</v>
      </c>
      <c r="E759" s="67" t="s">
        <v>13094</v>
      </c>
      <c r="F759" s="66" t="s">
        <v>3080</v>
      </c>
      <c r="G759" s="45"/>
      <c r="H759" s="45"/>
      <c r="I759" s="45"/>
      <c r="J759" s="45"/>
    </row>
    <row r="760" spans="1:10" ht="14.1" customHeight="1" thickBot="1" x14ac:dyDescent="0.25">
      <c r="A760" s="123"/>
      <c r="B760" s="67" t="s">
        <v>1786</v>
      </c>
      <c r="C760" s="91">
        <f>IF(C759="","",IF(AND(MONTH(C759)&gt;=1,MONTH(C759)&lt;=3),1,IF(AND(MONTH(C759)&gt;=4,MONTH(C759)&lt;=6),2,IF(AND(MONTH(C759)&gt;=7,MONTH(C759)&lt;=9),3,4))))</f>
        <v>2</v>
      </c>
      <c r="D760" s="123"/>
      <c r="E760" s="67" t="s">
        <v>2417</v>
      </c>
      <c r="F760" s="66" t="s">
        <v>11112</v>
      </c>
      <c r="G760" s="45"/>
      <c r="H760" s="45">
        <f>C849</f>
        <v>0</v>
      </c>
      <c r="I760" s="45">
        <f>E849</f>
        <v>0</v>
      </c>
      <c r="J760" s="45">
        <f>D849</f>
        <v>0</v>
      </c>
    </row>
    <row r="761" spans="1:10" ht="14.1" customHeight="1" thickBot="1" x14ac:dyDescent="0.3">
      <c r="A761" s="123"/>
      <c r="B761" s="67" t="s">
        <v>12943</v>
      </c>
      <c r="C761" s="76">
        <v>42840</v>
      </c>
      <c r="D761" s="123"/>
      <c r="E761" s="67" t="s">
        <v>3073</v>
      </c>
      <c r="F761" s="66" t="s">
        <v>11112</v>
      </c>
    </row>
    <row r="762" spans="1:10" ht="33.75" customHeight="1" thickBot="1" x14ac:dyDescent="0.25">
      <c r="A762" s="123"/>
      <c r="B762" s="67" t="s">
        <v>1786</v>
      </c>
      <c r="C762" s="91">
        <f>IF(C761="","",IF(AND(MONTH(C761)&gt;=1,MONTH(C761)&lt;=3),1,IF(AND(MONTH(C761)&gt;=4,MONTH(C761)&lt;=6),2,IF(AND(MONTH(C761)&gt;=7,MONTH(C761)&lt;=9),3,4))))</f>
        <v>2</v>
      </c>
      <c r="D762" s="123"/>
      <c r="E762" s="67" t="s">
        <v>13193</v>
      </c>
      <c r="F762" s="66" t="s">
        <v>11112</v>
      </c>
      <c r="G762" s="45"/>
      <c r="H762" s="45"/>
      <c r="I762" s="45"/>
      <c r="J762" s="45"/>
    </row>
    <row r="763" spans="1:10" ht="13.5" customHeight="1" thickBot="1" x14ac:dyDescent="0.25">
      <c r="A763" s="45"/>
      <c r="B763" s="45"/>
      <c r="C763" s="45"/>
      <c r="D763" s="45"/>
      <c r="E763" s="45"/>
      <c r="F763" s="45"/>
      <c r="G763" s="45"/>
      <c r="H763" s="45"/>
      <c r="I763" s="45"/>
      <c r="J763" s="45"/>
    </row>
    <row r="764" spans="1:10" ht="14.1" customHeight="1" thickBot="1" x14ac:dyDescent="0.25">
      <c r="A764" s="72" t="s">
        <v>15736</v>
      </c>
      <c r="B764" s="72" t="s">
        <v>16147</v>
      </c>
      <c r="C764" s="72" t="s">
        <v>15642</v>
      </c>
      <c r="D764" s="72" t="s">
        <v>15252</v>
      </c>
      <c r="E764" s="72" t="s">
        <v>6932</v>
      </c>
      <c r="F764" s="72" t="s">
        <v>15281</v>
      </c>
      <c r="G764" s="45"/>
      <c r="H764" s="45"/>
      <c r="I764" s="45"/>
      <c r="J764" s="45"/>
    </row>
    <row r="765" spans="1:10" ht="14.1" customHeight="1" x14ac:dyDescent="0.2">
      <c r="A765" s="85">
        <v>82151704</v>
      </c>
      <c r="B765" s="69" t="str">
        <f ca="1">IFERROR(INDEX(UNSPSCDes,MATCH(INDIRECT(ADDRESS(ROW(),COLUMN()-1,4)),UNSPSCCode,0)),"")</f>
        <v>Servicios de músicos</v>
      </c>
      <c r="C765" s="81" t="s">
        <v>1449</v>
      </c>
      <c r="D765" s="81">
        <v>2</v>
      </c>
      <c r="E765" s="71">
        <v>200000</v>
      </c>
      <c r="F765" s="70">
        <f ca="1">INDIRECT(ADDRESS(ROW(),COLUMN()-2,4))*INDIRECT(ADDRESS(ROW(),COLUMN()-1,4))</f>
        <v>400000</v>
      </c>
      <c r="G765" s="45"/>
      <c r="H765" s="45"/>
      <c r="I765" s="45"/>
      <c r="J765" s="45"/>
    </row>
    <row r="766" spans="1:10" ht="14.1" customHeight="1" x14ac:dyDescent="0.2">
      <c r="A766" s="45"/>
      <c r="B766" s="45"/>
      <c r="C766" s="45"/>
      <c r="D766" s="45"/>
      <c r="E766" s="73" t="s">
        <v>12551</v>
      </c>
      <c r="F766" s="74">
        <f ca="1">SUM(Table333[MONTO TOTAL ESTIMADO])</f>
        <v>400000</v>
      </c>
      <c r="G766" s="45"/>
      <c r="H766" s="45"/>
      <c r="I766" s="45"/>
      <c r="J766" s="45"/>
    </row>
    <row r="767" spans="1:10" ht="14.1" customHeight="1" thickBot="1" x14ac:dyDescent="0.25">
      <c r="G767" s="45"/>
      <c r="H767" s="45"/>
      <c r="I767" s="45"/>
      <c r="J767" s="45"/>
    </row>
    <row r="768" spans="1:10" ht="14.1" customHeight="1" thickBot="1" x14ac:dyDescent="0.25">
      <c r="A768" s="64" t="s">
        <v>16383</v>
      </c>
      <c r="B768" s="64" t="s">
        <v>161</v>
      </c>
      <c r="C768" s="64" t="s">
        <v>11724</v>
      </c>
      <c r="D768" s="64" t="s">
        <v>14378</v>
      </c>
      <c r="E768" s="64" t="s">
        <v>10962</v>
      </c>
      <c r="F768" s="64" t="s">
        <v>11095</v>
      </c>
      <c r="G768" s="45"/>
      <c r="H768" s="45"/>
      <c r="I768" s="45"/>
      <c r="J768" s="45"/>
    </row>
    <row r="769" spans="1:10" ht="14.1" customHeight="1" thickBot="1" x14ac:dyDescent="0.25">
      <c r="A769" s="66" t="s">
        <v>18833</v>
      </c>
      <c r="B769" s="66" t="s">
        <v>18834</v>
      </c>
      <c r="C769" s="66"/>
      <c r="D769" s="66" t="s">
        <v>9174</v>
      </c>
      <c r="E769" s="66"/>
      <c r="F769" s="66"/>
      <c r="G769" s="45"/>
      <c r="H769" s="45"/>
      <c r="I769" s="45"/>
      <c r="J769" s="45"/>
    </row>
    <row r="770" spans="1:10" ht="14.1" customHeight="1" thickBot="1" x14ac:dyDescent="0.25">
      <c r="A770" s="122" t="s">
        <v>14828</v>
      </c>
      <c r="B770" s="67" t="s">
        <v>8528</v>
      </c>
      <c r="C770" s="76">
        <v>42917</v>
      </c>
      <c r="D770" s="122" t="s">
        <v>9386</v>
      </c>
      <c r="E770" s="67" t="s">
        <v>13094</v>
      </c>
      <c r="F770" s="66" t="s">
        <v>3080</v>
      </c>
      <c r="G770" s="45"/>
      <c r="H770" s="45"/>
      <c r="I770" s="45"/>
      <c r="J770" s="45"/>
    </row>
    <row r="771" spans="1:10" ht="14.1" customHeight="1" thickBot="1" x14ac:dyDescent="0.25">
      <c r="A771" s="123"/>
      <c r="B771" s="67" t="s">
        <v>1786</v>
      </c>
      <c r="C771" s="91">
        <f>IF(C770="","",IF(AND(MONTH(C770)&gt;=1,MONTH(C770)&lt;=3),1,IF(AND(MONTH(C770)&gt;=4,MONTH(C770)&lt;=6),2,IF(AND(MONTH(C770)&gt;=7,MONTH(C770)&lt;=9),3,4))))</f>
        <v>3</v>
      </c>
      <c r="D771" s="123"/>
      <c r="E771" s="67" t="s">
        <v>2417</v>
      </c>
      <c r="F771" s="66" t="s">
        <v>11112</v>
      </c>
      <c r="G771" s="45"/>
      <c r="H771" s="45">
        <f>C860</f>
        <v>0</v>
      </c>
      <c r="I771" s="45">
        <f>E860</f>
        <v>0</v>
      </c>
      <c r="J771" s="45">
        <f>D860</f>
        <v>0</v>
      </c>
    </row>
    <row r="772" spans="1:10" ht="14.1" customHeight="1" thickBot="1" x14ac:dyDescent="0.3">
      <c r="A772" s="123"/>
      <c r="B772" s="67" t="s">
        <v>12943</v>
      </c>
      <c r="C772" s="76">
        <v>42931</v>
      </c>
      <c r="D772" s="123"/>
      <c r="E772" s="67" t="s">
        <v>3073</v>
      </c>
      <c r="F772" s="66" t="s">
        <v>11112</v>
      </c>
    </row>
    <row r="773" spans="1:10" ht="33.75" customHeight="1" thickBot="1" x14ac:dyDescent="0.25">
      <c r="A773" s="123"/>
      <c r="B773" s="67" t="s">
        <v>1786</v>
      </c>
      <c r="C773" s="91">
        <f>IF(C772="","",IF(AND(MONTH(C772)&gt;=1,MONTH(C772)&lt;=3),1,IF(AND(MONTH(C772)&gt;=4,MONTH(C772)&lt;=6),2,IF(AND(MONTH(C772)&gt;=7,MONTH(C772)&lt;=9),3,4))))</f>
        <v>3</v>
      </c>
      <c r="D773" s="123"/>
      <c r="E773" s="67" t="s">
        <v>13193</v>
      </c>
      <c r="F773" s="66" t="s">
        <v>11112</v>
      </c>
      <c r="G773" s="45"/>
      <c r="H773" s="45"/>
      <c r="I773" s="45"/>
      <c r="J773" s="45"/>
    </row>
    <row r="774" spans="1:10" ht="13.5" customHeight="1" thickBot="1" x14ac:dyDescent="0.25">
      <c r="A774" s="45"/>
      <c r="B774" s="45"/>
      <c r="C774" s="45"/>
      <c r="D774" s="45"/>
      <c r="E774" s="45"/>
      <c r="F774" s="45"/>
      <c r="G774" s="45"/>
      <c r="H774" s="45"/>
      <c r="I774" s="45"/>
      <c r="J774" s="45"/>
    </row>
    <row r="775" spans="1:10" ht="14.1" customHeight="1" thickBot="1" x14ac:dyDescent="0.25">
      <c r="A775" s="72" t="s">
        <v>15736</v>
      </c>
      <c r="B775" s="72" t="s">
        <v>16147</v>
      </c>
      <c r="C775" s="72" t="s">
        <v>15642</v>
      </c>
      <c r="D775" s="72" t="s">
        <v>15252</v>
      </c>
      <c r="E775" s="72" t="s">
        <v>6932</v>
      </c>
      <c r="F775" s="72" t="s">
        <v>15281</v>
      </c>
      <c r="G775" s="45"/>
      <c r="H775" s="45"/>
      <c r="I775" s="45"/>
      <c r="J775" s="45"/>
    </row>
    <row r="776" spans="1:10" ht="14.1" customHeight="1" x14ac:dyDescent="0.2">
      <c r="A776" s="85">
        <v>50201706</v>
      </c>
      <c r="B776" s="69" t="str">
        <f ca="1">IFERROR(INDEX(UNSPSCDes,MATCH(INDIRECT(ADDRESS(ROW(),COLUMN()-1,4)),UNSPSCCode,0)),"")</f>
        <v>Café</v>
      </c>
      <c r="C776" s="81" t="s">
        <v>15637</v>
      </c>
      <c r="D776" s="81">
        <v>509</v>
      </c>
      <c r="E776" s="71">
        <v>180</v>
      </c>
      <c r="F776" s="70">
        <f ca="1">INDIRECT(ADDRESS(ROW(),COLUMN()-2,4))*INDIRECT(ADDRESS(ROW(),COLUMN()-1,4))</f>
        <v>91620</v>
      </c>
      <c r="G776" s="45"/>
      <c r="H776" s="45"/>
      <c r="I776" s="45"/>
      <c r="J776" s="45"/>
    </row>
    <row r="777" spans="1:10" ht="14.1" customHeight="1" x14ac:dyDescent="0.2">
      <c r="A777" s="85">
        <v>50201711</v>
      </c>
      <c r="B777" s="69" t="str">
        <f ca="1">IFERROR(INDEX(UNSPSCDes,MATCH(INDIRECT(ADDRESS(ROW(),COLUMN()-1,4)),UNSPSCCode,0)),"")</f>
        <v>Té instantáneo</v>
      </c>
      <c r="C777" s="81" t="s">
        <v>1449</v>
      </c>
      <c r="D777" s="81">
        <v>120</v>
      </c>
      <c r="E777" s="71">
        <v>900</v>
      </c>
      <c r="F777" s="70">
        <f ca="1">INDIRECT(ADDRESS(ROW(),COLUMN()-2,4))*INDIRECT(ADDRESS(ROW(),COLUMN()-1,4))</f>
        <v>108000</v>
      </c>
      <c r="G777" s="45"/>
      <c r="H777" s="45"/>
      <c r="I777" s="45"/>
      <c r="J777" s="45"/>
    </row>
    <row r="778" spans="1:10" ht="14.1" customHeight="1" x14ac:dyDescent="0.2">
      <c r="A778" s="85">
        <v>50161509</v>
      </c>
      <c r="B778" s="69" t="str">
        <f ca="1">IFERROR(INDEX(UNSPSCDes,MATCH(INDIRECT(ADDRESS(ROW(),COLUMN()-1,4)),UNSPSCCode,0)),"")</f>
        <v>Azucares naturales o productos endulzantes</v>
      </c>
      <c r="C778" s="81" t="s">
        <v>4735</v>
      </c>
      <c r="D778" s="81">
        <v>220</v>
      </c>
      <c r="E778" s="71">
        <v>130</v>
      </c>
      <c r="F778" s="70">
        <f ca="1">INDIRECT(ADDRESS(ROW(),COLUMN()-2,4))*INDIRECT(ADDRESS(ROW(),COLUMN()-1,4))</f>
        <v>28600</v>
      </c>
      <c r="G778" s="45"/>
      <c r="H778" s="45"/>
      <c r="I778" s="45"/>
      <c r="J778" s="45"/>
    </row>
    <row r="779" spans="1:10" ht="14.1" customHeight="1" x14ac:dyDescent="0.2">
      <c r="A779" s="85">
        <v>50201714</v>
      </c>
      <c r="B779" s="69" t="str">
        <f ca="1">IFERROR(INDEX(UNSPSCDes,MATCH(INDIRECT(ADDRESS(ROW(),COLUMN()-1,4)),UNSPSCCode,0)),"")</f>
        <v>Cremas no lácteas</v>
      </c>
      <c r="C779" s="81" t="s">
        <v>1449</v>
      </c>
      <c r="D779" s="81">
        <v>36</v>
      </c>
      <c r="E779" s="71">
        <v>500</v>
      </c>
      <c r="F779" s="70">
        <f ca="1">INDIRECT(ADDRESS(ROW(),COLUMN()-2,4))*INDIRECT(ADDRESS(ROW(),COLUMN()-1,4))</f>
        <v>18000</v>
      </c>
      <c r="G779" s="45"/>
      <c r="H779" s="45"/>
      <c r="I779" s="45"/>
      <c r="J779" s="45"/>
    </row>
    <row r="780" spans="1:10" ht="14.1" customHeight="1" x14ac:dyDescent="0.2">
      <c r="A780" s="45"/>
      <c r="B780" s="45"/>
      <c r="C780" s="45"/>
      <c r="D780" s="45"/>
      <c r="E780" s="73" t="s">
        <v>12551</v>
      </c>
      <c r="F780" s="74">
        <f ca="1">SUM(Table334[MONTO TOTAL ESTIMADO])</f>
        <v>246220</v>
      </c>
      <c r="G780" s="45"/>
      <c r="H780" s="45"/>
      <c r="I780" s="45"/>
      <c r="J780" s="45"/>
    </row>
    <row r="781" spans="1:10" ht="14.1" customHeight="1" thickBot="1" x14ac:dyDescent="0.25">
      <c r="G781" s="45"/>
      <c r="H781" s="45"/>
      <c r="I781" s="45"/>
      <c r="J781" s="45"/>
    </row>
    <row r="782" spans="1:10" ht="14.1" customHeight="1" thickBot="1" x14ac:dyDescent="0.25">
      <c r="A782" s="64" t="s">
        <v>16383</v>
      </c>
      <c r="B782" s="64" t="s">
        <v>161</v>
      </c>
      <c r="C782" s="64" t="s">
        <v>11724</v>
      </c>
      <c r="D782" s="64" t="s">
        <v>14378</v>
      </c>
      <c r="E782" s="64" t="s">
        <v>10962</v>
      </c>
      <c r="F782" s="64" t="s">
        <v>11095</v>
      </c>
      <c r="G782" s="45"/>
      <c r="H782" s="45">
        <f>C871</f>
        <v>0</v>
      </c>
      <c r="I782" s="45">
        <f>E871</f>
        <v>0</v>
      </c>
      <c r="J782" s="45">
        <f>D871</f>
        <v>0</v>
      </c>
    </row>
    <row r="783" spans="1:10" ht="14.1" customHeight="1" thickBot="1" x14ac:dyDescent="0.3">
      <c r="A783" s="66" t="s">
        <v>18857</v>
      </c>
      <c r="B783" s="66"/>
      <c r="C783" s="66"/>
      <c r="D783" s="66"/>
      <c r="E783" s="66"/>
      <c r="F783" s="66"/>
    </row>
    <row r="784" spans="1:10" ht="33.75" customHeight="1" thickBot="1" x14ac:dyDescent="0.25">
      <c r="A784" s="122" t="s">
        <v>14828</v>
      </c>
      <c r="B784" s="67" t="s">
        <v>8528</v>
      </c>
      <c r="C784" s="76"/>
      <c r="D784" s="122" t="s">
        <v>9386</v>
      </c>
      <c r="E784" s="67" t="s">
        <v>13094</v>
      </c>
      <c r="F784" s="66"/>
      <c r="G784" s="45"/>
      <c r="H784" s="45"/>
      <c r="I784" s="45"/>
      <c r="J784" s="45"/>
    </row>
    <row r="785" spans="1:10" ht="13.5" customHeight="1" thickBot="1" x14ac:dyDescent="0.25">
      <c r="A785" s="123"/>
      <c r="B785" s="67" t="s">
        <v>1786</v>
      </c>
      <c r="C785" s="91" t="str">
        <f>IF(C784="","",IF(AND(MONTH(C784)&gt;=1,MONTH(C784)&lt;=3),1,IF(AND(MONTH(C784)&gt;=4,MONTH(C784)&lt;=6),2,IF(AND(MONTH(C784)&gt;=7,MONTH(C784)&lt;=9),3,4))))</f>
        <v/>
      </c>
      <c r="D785" s="123"/>
      <c r="E785" s="67" t="s">
        <v>2417</v>
      </c>
      <c r="F785" s="66"/>
      <c r="G785" s="45"/>
      <c r="H785" s="45"/>
      <c r="I785" s="45"/>
      <c r="J785" s="45"/>
    </row>
    <row r="786" spans="1:10" ht="14.1" customHeight="1" thickBot="1" x14ac:dyDescent="0.25">
      <c r="A786" s="123"/>
      <c r="B786" s="67" t="s">
        <v>12943</v>
      </c>
      <c r="C786" s="76"/>
      <c r="D786" s="123"/>
      <c r="E786" s="67" t="s">
        <v>3073</v>
      </c>
      <c r="F786" s="66"/>
      <c r="G786" s="45"/>
      <c r="H786" s="45"/>
      <c r="I786" s="45"/>
      <c r="J786" s="45"/>
    </row>
    <row r="787" spans="1:10" ht="14.1" customHeight="1" thickBot="1" x14ac:dyDescent="0.25">
      <c r="A787" s="123"/>
      <c r="B787" s="67" t="s">
        <v>1786</v>
      </c>
      <c r="C787" s="91" t="str">
        <f>IF(C786="","",IF(AND(MONTH(C786)&gt;=1,MONTH(C786)&lt;=3),1,IF(AND(MONTH(C786)&gt;=4,MONTH(C786)&lt;=6),2,IF(AND(MONTH(C786)&gt;=7,MONTH(C786)&lt;=9),3,4))))</f>
        <v/>
      </c>
      <c r="D787" s="123"/>
      <c r="E787" s="67" t="s">
        <v>13193</v>
      </c>
      <c r="F787" s="66"/>
      <c r="G787" s="45"/>
      <c r="H787" s="45"/>
      <c r="I787" s="45"/>
      <c r="J787" s="45"/>
    </row>
    <row r="788" spans="1:10" ht="14.1" customHeight="1" thickBot="1" x14ac:dyDescent="0.25">
      <c r="A788" s="45"/>
      <c r="B788" s="45"/>
      <c r="C788" s="45"/>
      <c r="D788" s="45"/>
      <c r="E788" s="45"/>
      <c r="F788" s="45"/>
      <c r="G788" s="45"/>
      <c r="H788" s="45"/>
      <c r="I788" s="45"/>
      <c r="J788" s="45"/>
    </row>
    <row r="789" spans="1:10" ht="14.1" customHeight="1" thickBot="1" x14ac:dyDescent="0.25">
      <c r="A789" s="72" t="s">
        <v>15736</v>
      </c>
      <c r="B789" s="72" t="s">
        <v>16147</v>
      </c>
      <c r="C789" s="72" t="s">
        <v>15642</v>
      </c>
      <c r="D789" s="72" t="s">
        <v>15252</v>
      </c>
      <c r="E789" s="72" t="s">
        <v>6932</v>
      </c>
      <c r="F789" s="72" t="s">
        <v>15281</v>
      </c>
      <c r="G789" s="45"/>
      <c r="H789" s="45"/>
      <c r="I789" s="45"/>
      <c r="J789" s="45"/>
    </row>
    <row r="790" spans="1:10" ht="14.1" customHeight="1" x14ac:dyDescent="0.2">
      <c r="A790" s="81"/>
      <c r="B790" s="69" t="str">
        <f ca="1">IFERROR(INDEX(UNSPSCDes,MATCH(INDIRECT(ADDRESS(ROW(),COLUMN()-1,4)),UNSPSCCode,0)),"")</f>
        <v/>
      </c>
      <c r="C790" s="81"/>
      <c r="D790" s="81"/>
      <c r="E790" s="71"/>
      <c r="F790" s="70">
        <f ca="1">INDIRECT(ADDRESS(ROW(),COLUMN()-2,4))*INDIRECT(ADDRESS(ROW(),COLUMN()-1,4))</f>
        <v>0</v>
      </c>
      <c r="G790" s="45"/>
      <c r="H790" s="45"/>
      <c r="I790" s="45"/>
      <c r="J790" s="45"/>
    </row>
    <row r="791" spans="1:10" ht="14.1" customHeight="1" x14ac:dyDescent="0.2">
      <c r="A791" s="45"/>
      <c r="B791" s="45"/>
      <c r="C791" s="45"/>
      <c r="D791" s="45"/>
      <c r="E791" s="73" t="s">
        <v>12551</v>
      </c>
      <c r="F791" s="74">
        <f ca="1">SUM(Table335[MONTO TOTAL ESTIMADO])</f>
        <v>0</v>
      </c>
      <c r="G791" s="45"/>
      <c r="H791" s="45"/>
      <c r="I791" s="45"/>
      <c r="J791" s="45"/>
    </row>
    <row r="792" spans="1:10" ht="14.1" customHeight="1" thickBot="1" x14ac:dyDescent="0.25">
      <c r="G792" s="45"/>
      <c r="H792" s="45"/>
      <c r="I792" s="45"/>
      <c r="J792" s="45"/>
    </row>
    <row r="793" spans="1:10" ht="14.1" customHeight="1" thickBot="1" x14ac:dyDescent="0.25">
      <c r="A793" s="64" t="s">
        <v>16383</v>
      </c>
      <c r="B793" s="64" t="s">
        <v>161</v>
      </c>
      <c r="C793" s="64" t="s">
        <v>11724</v>
      </c>
      <c r="D793" s="64" t="s">
        <v>14378</v>
      </c>
      <c r="E793" s="64" t="s">
        <v>10962</v>
      </c>
      <c r="F793" s="64" t="s">
        <v>11095</v>
      </c>
      <c r="G793" s="45"/>
      <c r="H793" s="45">
        <f>C882</f>
        <v>0</v>
      </c>
      <c r="I793" s="45">
        <f>E882</f>
        <v>0</v>
      </c>
      <c r="J793" s="45">
        <f>D882</f>
        <v>0</v>
      </c>
    </row>
    <row r="794" spans="1:10" ht="14.1" customHeight="1" thickBot="1" x14ac:dyDescent="0.3">
      <c r="A794" s="66" t="s">
        <v>18857</v>
      </c>
      <c r="B794" s="66"/>
      <c r="C794" s="66"/>
      <c r="D794" s="66"/>
      <c r="E794" s="66"/>
      <c r="F794" s="66"/>
    </row>
    <row r="795" spans="1:10" ht="33.75" customHeight="1" thickBot="1" x14ac:dyDescent="0.25">
      <c r="A795" s="122" t="s">
        <v>14828</v>
      </c>
      <c r="B795" s="67" t="s">
        <v>8528</v>
      </c>
      <c r="C795" s="76"/>
      <c r="D795" s="122" t="s">
        <v>9386</v>
      </c>
      <c r="E795" s="67" t="s">
        <v>13094</v>
      </c>
      <c r="F795" s="66"/>
      <c r="G795" s="45"/>
      <c r="H795" s="45"/>
      <c r="I795" s="45"/>
      <c r="J795" s="45"/>
    </row>
    <row r="796" spans="1:10" ht="13.5" customHeight="1" thickBot="1" x14ac:dyDescent="0.25">
      <c r="A796" s="123"/>
      <c r="B796" s="67" t="s">
        <v>1786</v>
      </c>
      <c r="C796" s="91" t="str">
        <f>IF(C795="","",IF(AND(MONTH(C795)&gt;=1,MONTH(C795)&lt;=3),1,IF(AND(MONTH(C795)&gt;=4,MONTH(C795)&lt;=6),2,IF(AND(MONTH(C795)&gt;=7,MONTH(C795)&lt;=9),3,4))))</f>
        <v/>
      </c>
      <c r="D796" s="123"/>
      <c r="E796" s="67" t="s">
        <v>2417</v>
      </c>
      <c r="F796" s="66"/>
      <c r="G796" s="45"/>
      <c r="H796" s="45"/>
      <c r="I796" s="45"/>
      <c r="J796" s="45"/>
    </row>
    <row r="797" spans="1:10" ht="14.1" customHeight="1" thickBot="1" x14ac:dyDescent="0.25">
      <c r="A797" s="123"/>
      <c r="B797" s="67" t="s">
        <v>12943</v>
      </c>
      <c r="C797" s="76"/>
      <c r="D797" s="123"/>
      <c r="E797" s="67" t="s">
        <v>3073</v>
      </c>
      <c r="F797" s="66"/>
      <c r="G797" s="45"/>
      <c r="H797" s="45"/>
      <c r="I797" s="45"/>
      <c r="J797" s="45"/>
    </row>
    <row r="798" spans="1:10" ht="14.1" customHeight="1" thickBot="1" x14ac:dyDescent="0.25">
      <c r="A798" s="123"/>
      <c r="B798" s="67" t="s">
        <v>1786</v>
      </c>
      <c r="C798" s="91" t="str">
        <f>IF(C797="","",IF(AND(MONTH(C797)&gt;=1,MONTH(C797)&lt;=3),1,IF(AND(MONTH(C797)&gt;=4,MONTH(C797)&lt;=6),2,IF(AND(MONTH(C797)&gt;=7,MONTH(C797)&lt;=9),3,4))))</f>
        <v/>
      </c>
      <c r="D798" s="123"/>
      <c r="E798" s="67" t="s">
        <v>13193</v>
      </c>
      <c r="F798" s="66"/>
      <c r="G798" s="45"/>
      <c r="H798" s="45"/>
      <c r="I798" s="45"/>
      <c r="J798" s="45"/>
    </row>
    <row r="799" spans="1:10" ht="14.1" customHeight="1" thickBot="1" x14ac:dyDescent="0.25">
      <c r="A799" s="45"/>
      <c r="B799" s="45"/>
      <c r="C799" s="45"/>
      <c r="D799" s="45"/>
      <c r="E799" s="45"/>
      <c r="F799" s="45"/>
      <c r="G799" s="45"/>
      <c r="H799" s="45"/>
      <c r="I799" s="45"/>
      <c r="J799" s="45"/>
    </row>
    <row r="800" spans="1:10" ht="14.1" customHeight="1" thickBot="1" x14ac:dyDescent="0.25">
      <c r="A800" s="72" t="s">
        <v>15736</v>
      </c>
      <c r="B800" s="72" t="s">
        <v>16147</v>
      </c>
      <c r="C800" s="72" t="s">
        <v>15642</v>
      </c>
      <c r="D800" s="72" t="s">
        <v>15252</v>
      </c>
      <c r="E800" s="72" t="s">
        <v>6932</v>
      </c>
      <c r="F800" s="72" t="s">
        <v>15281</v>
      </c>
      <c r="G800" s="45"/>
      <c r="H800" s="45"/>
      <c r="I800" s="45"/>
      <c r="J800" s="45"/>
    </row>
    <row r="801" spans="1:10" ht="14.1" customHeight="1" x14ac:dyDescent="0.2">
      <c r="A801" s="81"/>
      <c r="B801" s="69" t="str">
        <f ca="1">IFERROR(INDEX(UNSPSCDes,MATCH(INDIRECT(ADDRESS(ROW(),COLUMN()-1,4)),UNSPSCCode,0)),"")</f>
        <v/>
      </c>
      <c r="C801" s="81"/>
      <c r="D801" s="81"/>
      <c r="E801" s="71"/>
      <c r="F801" s="70">
        <f ca="1">INDIRECT(ADDRESS(ROW(),COLUMN()-2,4))*INDIRECT(ADDRESS(ROW(),COLUMN()-1,4))</f>
        <v>0</v>
      </c>
      <c r="G801" s="45"/>
      <c r="H801" s="45"/>
      <c r="I801" s="45"/>
      <c r="J801" s="45"/>
    </row>
    <row r="802" spans="1:10" ht="14.1" customHeight="1" x14ac:dyDescent="0.2">
      <c r="A802" s="45"/>
      <c r="B802" s="45"/>
      <c r="C802" s="45"/>
      <c r="D802" s="45"/>
      <c r="E802" s="73" t="s">
        <v>12551</v>
      </c>
      <c r="F802" s="74">
        <f ca="1">SUM(Table336[MONTO TOTAL ESTIMADO])</f>
        <v>0</v>
      </c>
      <c r="G802" s="45"/>
      <c r="H802" s="45"/>
      <c r="I802" s="45"/>
      <c r="J802" s="45"/>
    </row>
    <row r="803" spans="1:10" ht="14.1" customHeight="1" thickBot="1" x14ac:dyDescent="0.25">
      <c r="G803" s="45"/>
      <c r="H803" s="45"/>
      <c r="I803" s="45"/>
      <c r="J803" s="45"/>
    </row>
    <row r="804" spans="1:10" ht="14.1" customHeight="1" thickBot="1" x14ac:dyDescent="0.25">
      <c r="A804" s="64" t="s">
        <v>16383</v>
      </c>
      <c r="B804" s="64" t="s">
        <v>161</v>
      </c>
      <c r="C804" s="64" t="s">
        <v>11724</v>
      </c>
      <c r="D804" s="64" t="s">
        <v>14378</v>
      </c>
      <c r="E804" s="64" t="s">
        <v>10962</v>
      </c>
      <c r="F804" s="64" t="s">
        <v>11095</v>
      </c>
      <c r="G804" s="45"/>
      <c r="H804" s="45">
        <f>C893</f>
        <v>0</v>
      </c>
      <c r="I804" s="45">
        <f>E893</f>
        <v>0</v>
      </c>
      <c r="J804" s="45">
        <f>D893</f>
        <v>0</v>
      </c>
    </row>
    <row r="805" spans="1:10" ht="14.1" customHeight="1" thickBot="1" x14ac:dyDescent="0.3">
      <c r="A805" s="66" t="s">
        <v>18857</v>
      </c>
      <c r="B805" s="66" t="s">
        <v>18859</v>
      </c>
      <c r="C805" s="66"/>
      <c r="D805" s="66"/>
      <c r="E805" s="66"/>
      <c r="F805" s="66"/>
    </row>
    <row r="806" spans="1:10" ht="33.75" customHeight="1" thickBot="1" x14ac:dyDescent="0.25">
      <c r="A806" s="122" t="s">
        <v>14828</v>
      </c>
      <c r="B806" s="67" t="s">
        <v>8528</v>
      </c>
      <c r="C806" s="76"/>
      <c r="D806" s="122" t="s">
        <v>9386</v>
      </c>
      <c r="E806" s="67" t="s">
        <v>13094</v>
      </c>
      <c r="F806" s="66"/>
      <c r="G806" s="45"/>
      <c r="H806" s="45"/>
      <c r="I806" s="45"/>
      <c r="J806" s="45"/>
    </row>
    <row r="807" spans="1:10" ht="14.1" customHeight="1" thickBot="1" x14ac:dyDescent="0.25">
      <c r="A807" s="123"/>
      <c r="B807" s="67" t="s">
        <v>1786</v>
      </c>
      <c r="C807" s="91" t="str">
        <f>IF(C806="","",IF(AND(MONTH(C806)&gt;=1,MONTH(C806)&lt;=3),1,IF(AND(MONTH(C806)&gt;=4,MONTH(C806)&lt;=6),2,IF(AND(MONTH(C806)&gt;=7,MONTH(C806)&lt;=9),3,4))))</f>
        <v/>
      </c>
      <c r="D807" s="123"/>
      <c r="E807" s="67" t="s">
        <v>2417</v>
      </c>
      <c r="F807" s="66"/>
      <c r="G807" s="45"/>
      <c r="H807" s="45"/>
      <c r="I807" s="45"/>
      <c r="J807" s="45"/>
    </row>
    <row r="808" spans="1:10" ht="14.1" customHeight="1" thickBot="1" x14ac:dyDescent="0.25">
      <c r="A808" s="123"/>
      <c r="B808" s="67" t="s">
        <v>12943</v>
      </c>
      <c r="C808" s="76"/>
      <c r="D808" s="123"/>
      <c r="E808" s="67" t="s">
        <v>3073</v>
      </c>
      <c r="F808" s="66"/>
      <c r="G808" s="45"/>
      <c r="H808" s="45"/>
      <c r="I808" s="45"/>
      <c r="J808" s="45"/>
    </row>
    <row r="809" spans="1:10" ht="14.1" customHeight="1" thickBot="1" x14ac:dyDescent="0.25">
      <c r="A809" s="123"/>
      <c r="B809" s="67" t="s">
        <v>1786</v>
      </c>
      <c r="C809" s="91" t="str">
        <f>IF(C808="","",IF(AND(MONTH(C808)&gt;=1,MONTH(C808)&lt;=3),1,IF(AND(MONTH(C808)&gt;=4,MONTH(C808)&lt;=6),2,IF(AND(MONTH(C808)&gt;=7,MONTH(C808)&lt;=9),3,4))))</f>
        <v/>
      </c>
      <c r="D809" s="123"/>
      <c r="E809" s="67" t="s">
        <v>13193</v>
      </c>
      <c r="F809" s="66"/>
      <c r="G809" s="45"/>
      <c r="H809" s="45"/>
      <c r="I809" s="45"/>
      <c r="J809" s="45"/>
    </row>
    <row r="810" spans="1:10" ht="14.1" customHeight="1" thickBot="1" x14ac:dyDescent="0.25">
      <c r="A810" s="45"/>
      <c r="B810" s="45"/>
      <c r="C810" s="45"/>
      <c r="D810" s="45"/>
      <c r="E810" s="45"/>
      <c r="F810" s="45"/>
      <c r="G810" s="45"/>
      <c r="H810" s="45"/>
      <c r="I810" s="45"/>
      <c r="J810" s="45"/>
    </row>
    <row r="811" spans="1:10" ht="14.1" customHeight="1" thickBot="1" x14ac:dyDescent="0.25">
      <c r="A811" s="72" t="s">
        <v>15736</v>
      </c>
      <c r="B811" s="72" t="s">
        <v>16147</v>
      </c>
      <c r="C811" s="72" t="s">
        <v>15642</v>
      </c>
      <c r="D811" s="72" t="s">
        <v>15252</v>
      </c>
      <c r="E811" s="72" t="s">
        <v>6932</v>
      </c>
      <c r="F811" s="72" t="s">
        <v>15281</v>
      </c>
      <c r="G811" s="45"/>
      <c r="H811" s="45"/>
      <c r="I811" s="45"/>
      <c r="J811" s="45"/>
    </row>
    <row r="812" spans="1:10" ht="14.1" customHeight="1" x14ac:dyDescent="0.2">
      <c r="A812" s="81"/>
      <c r="B812" s="69" t="str">
        <f ca="1">IFERROR(INDEX(UNSPSCDes,MATCH(INDIRECT(ADDRESS(ROW(),COLUMN()-1,4)),UNSPSCCode,0)),"")</f>
        <v/>
      </c>
      <c r="C812" s="81"/>
      <c r="D812" s="81"/>
      <c r="E812" s="71"/>
      <c r="F812" s="70">
        <f ca="1">INDIRECT(ADDRESS(ROW(),COLUMN()-2,4))*INDIRECT(ADDRESS(ROW(),COLUMN()-1,4))</f>
        <v>0</v>
      </c>
      <c r="G812" s="45"/>
      <c r="H812" s="45"/>
      <c r="I812" s="45"/>
      <c r="J812" s="45"/>
    </row>
    <row r="813" spans="1:10" ht="14.1" customHeight="1" x14ac:dyDescent="0.2">
      <c r="A813" s="45"/>
      <c r="B813" s="45"/>
      <c r="C813" s="45"/>
      <c r="D813" s="45"/>
      <c r="E813" s="73" t="s">
        <v>12551</v>
      </c>
      <c r="F813" s="74">
        <f ca="1">SUM(Table337[MONTO TOTAL ESTIMADO])</f>
        <v>0</v>
      </c>
      <c r="G813" s="45"/>
      <c r="H813" s="45"/>
      <c r="I813" s="45"/>
      <c r="J813" s="45"/>
    </row>
    <row r="814" spans="1:10" ht="14.1" customHeight="1" thickBot="1" x14ac:dyDescent="0.25">
      <c r="G814" s="45"/>
      <c r="H814" s="45"/>
      <c r="I814" s="45"/>
      <c r="J814" s="45"/>
    </row>
    <row r="815" spans="1:10" ht="14.1" customHeight="1" thickBot="1" x14ac:dyDescent="0.25">
      <c r="A815" s="64" t="s">
        <v>16383</v>
      </c>
      <c r="B815" s="64" t="s">
        <v>161</v>
      </c>
      <c r="C815" s="64" t="s">
        <v>11724</v>
      </c>
      <c r="D815" s="64" t="s">
        <v>14378</v>
      </c>
      <c r="E815" s="64" t="s">
        <v>10962</v>
      </c>
      <c r="F815" s="64" t="s">
        <v>11095</v>
      </c>
      <c r="G815" s="45"/>
      <c r="H815" s="45">
        <f>C904</f>
        <v>0</v>
      </c>
      <c r="I815" s="45">
        <f>E904</f>
        <v>0</v>
      </c>
      <c r="J815" s="45">
        <f>D904</f>
        <v>0</v>
      </c>
    </row>
    <row r="816" spans="1:10" ht="14.1" customHeight="1" thickBot="1" x14ac:dyDescent="0.3">
      <c r="A816" s="66" t="s">
        <v>18857</v>
      </c>
      <c r="B816" s="66"/>
      <c r="C816" s="66"/>
      <c r="D816" s="66"/>
      <c r="E816" s="66"/>
      <c r="F816" s="66"/>
    </row>
    <row r="817" spans="1:10" ht="33.75" customHeight="1" thickBot="1" x14ac:dyDescent="0.25">
      <c r="A817" s="122" t="s">
        <v>14828</v>
      </c>
      <c r="B817" s="67" t="s">
        <v>8528</v>
      </c>
      <c r="C817" s="76"/>
      <c r="D817" s="122" t="s">
        <v>9386</v>
      </c>
      <c r="E817" s="67" t="s">
        <v>13094</v>
      </c>
      <c r="F817" s="66"/>
      <c r="G817" s="45"/>
      <c r="H817" s="45"/>
      <c r="I817" s="45"/>
      <c r="J817" s="45"/>
    </row>
    <row r="818" spans="1:10" ht="14.1" customHeight="1" thickBot="1" x14ac:dyDescent="0.25">
      <c r="A818" s="123"/>
      <c r="B818" s="67" t="s">
        <v>1786</v>
      </c>
      <c r="C818" s="91" t="str">
        <f>IF(C817="","",IF(AND(MONTH(C817)&gt;=1,MONTH(C817)&lt;=3),1,IF(AND(MONTH(C817)&gt;=4,MONTH(C817)&lt;=6),2,IF(AND(MONTH(C817)&gt;=7,MONTH(C817)&lt;=9),3,4))))</f>
        <v/>
      </c>
      <c r="D818" s="123"/>
      <c r="E818" s="67" t="s">
        <v>2417</v>
      </c>
      <c r="F818" s="66"/>
      <c r="G818" s="45"/>
      <c r="H818" s="45"/>
      <c r="I818" s="45"/>
      <c r="J818" s="45"/>
    </row>
    <row r="819" spans="1:10" ht="14.1" customHeight="1" thickBot="1" x14ac:dyDescent="0.25">
      <c r="A819" s="123"/>
      <c r="B819" s="67" t="s">
        <v>12943</v>
      </c>
      <c r="C819" s="76"/>
      <c r="D819" s="123"/>
      <c r="E819" s="67" t="s">
        <v>3073</v>
      </c>
      <c r="F819" s="66"/>
      <c r="G819" s="45"/>
      <c r="H819" s="45"/>
      <c r="I819" s="45"/>
      <c r="J819" s="45"/>
    </row>
    <row r="820" spans="1:10" ht="14.1" customHeight="1" thickBot="1" x14ac:dyDescent="0.25">
      <c r="A820" s="123"/>
      <c r="B820" s="67" t="s">
        <v>1786</v>
      </c>
      <c r="C820" s="91" t="str">
        <f>IF(C819="","",IF(AND(MONTH(C819)&gt;=1,MONTH(C819)&lt;=3),1,IF(AND(MONTH(C819)&gt;=4,MONTH(C819)&lt;=6),2,IF(AND(MONTH(C819)&gt;=7,MONTH(C819)&lt;=9),3,4))))</f>
        <v/>
      </c>
      <c r="D820" s="123"/>
      <c r="E820" s="67" t="s">
        <v>13193</v>
      </c>
      <c r="F820" s="66"/>
      <c r="G820" s="45"/>
      <c r="H820" s="45"/>
      <c r="I820" s="45"/>
      <c r="J820" s="45"/>
    </row>
    <row r="821" spans="1:10" ht="14.1" customHeight="1" thickBot="1" x14ac:dyDescent="0.25">
      <c r="A821" s="45"/>
      <c r="B821" s="45"/>
      <c r="C821" s="45"/>
      <c r="D821" s="45"/>
      <c r="E821" s="45"/>
      <c r="F821" s="45"/>
      <c r="G821" s="45"/>
      <c r="H821" s="45"/>
      <c r="I821" s="45"/>
      <c r="J821" s="45"/>
    </row>
    <row r="822" spans="1:10" ht="14.1" customHeight="1" thickBot="1" x14ac:dyDescent="0.25">
      <c r="A822" s="72" t="s">
        <v>15736</v>
      </c>
      <c r="B822" s="72" t="s">
        <v>16147</v>
      </c>
      <c r="C822" s="72" t="s">
        <v>15642</v>
      </c>
      <c r="D822" s="72" t="s">
        <v>15252</v>
      </c>
      <c r="E822" s="72" t="s">
        <v>6932</v>
      </c>
      <c r="F822" s="72" t="s">
        <v>15281</v>
      </c>
      <c r="G822" s="45"/>
      <c r="H822" s="45"/>
      <c r="I822" s="45"/>
      <c r="J822" s="45"/>
    </row>
    <row r="823" spans="1:10" ht="14.1" customHeight="1" x14ac:dyDescent="0.2">
      <c r="A823" s="81"/>
      <c r="B823" s="69" t="str">
        <f ca="1">IFERROR(INDEX(UNSPSCDes,MATCH(INDIRECT(ADDRESS(ROW(),COLUMN()-1,4)),UNSPSCCode,0)),"")</f>
        <v/>
      </c>
      <c r="C823" s="81"/>
      <c r="D823" s="81"/>
      <c r="E823" s="71"/>
      <c r="F823" s="70">
        <f ca="1">INDIRECT(ADDRESS(ROW(),COLUMN()-2,4))*INDIRECT(ADDRESS(ROW(),COLUMN()-1,4))</f>
        <v>0</v>
      </c>
      <c r="G823" s="45"/>
      <c r="H823" s="45"/>
      <c r="I823" s="45"/>
      <c r="J823" s="45"/>
    </row>
    <row r="824" spans="1:10" ht="14.1" customHeight="1" x14ac:dyDescent="0.2">
      <c r="A824" s="45"/>
      <c r="B824" s="45"/>
      <c r="C824" s="45"/>
      <c r="D824" s="45"/>
      <c r="E824" s="73" t="s">
        <v>12551</v>
      </c>
      <c r="F824" s="74">
        <f ca="1">SUM(Table338[MONTO TOTAL ESTIMADO])</f>
        <v>0</v>
      </c>
      <c r="G824" s="45"/>
      <c r="H824" s="45"/>
      <c r="I824" s="45"/>
      <c r="J824" s="45"/>
    </row>
    <row r="825" spans="1:10" ht="14.1" customHeight="1" thickBot="1" x14ac:dyDescent="0.25">
      <c r="G825" s="45"/>
      <c r="H825" s="45"/>
      <c r="I825" s="45"/>
      <c r="J825" s="45"/>
    </row>
    <row r="826" spans="1:10" ht="14.1" customHeight="1" thickBot="1" x14ac:dyDescent="0.25">
      <c r="A826" s="64" t="s">
        <v>16383</v>
      </c>
      <c r="B826" s="64" t="s">
        <v>161</v>
      </c>
      <c r="C826" s="64" t="s">
        <v>11724</v>
      </c>
      <c r="D826" s="64" t="s">
        <v>14378</v>
      </c>
      <c r="E826" s="64" t="s">
        <v>10962</v>
      </c>
      <c r="F826" s="64" t="s">
        <v>11095</v>
      </c>
      <c r="G826" s="45"/>
      <c r="H826" s="45">
        <f>C915</f>
        <v>0</v>
      </c>
      <c r="I826" s="45">
        <f>E915</f>
        <v>0</v>
      </c>
      <c r="J826" s="45">
        <f>D915</f>
        <v>0</v>
      </c>
    </row>
    <row r="827" spans="1:10" ht="14.1" customHeight="1" thickBot="1" x14ac:dyDescent="0.3">
      <c r="A827" s="66" t="s">
        <v>18857</v>
      </c>
      <c r="B827" s="66"/>
      <c r="C827" s="66"/>
      <c r="D827" s="66"/>
      <c r="E827" s="66"/>
      <c r="F827" s="66"/>
    </row>
    <row r="828" spans="1:10" ht="33.75" customHeight="1" thickBot="1" x14ac:dyDescent="0.25">
      <c r="A828" s="122" t="s">
        <v>14828</v>
      </c>
      <c r="B828" s="67" t="s">
        <v>8528</v>
      </c>
      <c r="C828" s="76"/>
      <c r="D828" s="122" t="s">
        <v>9386</v>
      </c>
      <c r="E828" s="67" t="s">
        <v>13094</v>
      </c>
      <c r="F828" s="66"/>
      <c r="G828" s="45"/>
      <c r="H828" s="45"/>
      <c r="I828" s="45"/>
      <c r="J828" s="45"/>
    </row>
    <row r="829" spans="1:10" ht="14.1" customHeight="1" thickBot="1" x14ac:dyDescent="0.25">
      <c r="A829" s="123"/>
      <c r="B829" s="67" t="s">
        <v>1786</v>
      </c>
      <c r="C829" s="91" t="str">
        <f>IF(C828="","",IF(AND(MONTH(C828)&gt;=1,MONTH(C828)&lt;=3),1,IF(AND(MONTH(C828)&gt;=4,MONTH(C828)&lt;=6),2,IF(AND(MONTH(C828)&gt;=7,MONTH(C828)&lt;=9),3,4))))</f>
        <v/>
      </c>
      <c r="D829" s="123"/>
      <c r="E829" s="67" t="s">
        <v>2417</v>
      </c>
      <c r="F829" s="66"/>
      <c r="G829" s="45"/>
      <c r="H829" s="45"/>
      <c r="I829" s="45"/>
      <c r="J829" s="45"/>
    </row>
    <row r="830" spans="1:10" ht="14.1" customHeight="1" thickBot="1" x14ac:dyDescent="0.25">
      <c r="A830" s="123"/>
      <c r="B830" s="67" t="s">
        <v>12943</v>
      </c>
      <c r="C830" s="76"/>
      <c r="D830" s="123"/>
      <c r="E830" s="67" t="s">
        <v>3073</v>
      </c>
      <c r="F830" s="66"/>
      <c r="G830" s="45"/>
      <c r="H830" s="45"/>
      <c r="I830" s="45"/>
      <c r="J830" s="45"/>
    </row>
    <row r="831" spans="1:10" ht="14.1" customHeight="1" thickBot="1" x14ac:dyDescent="0.25">
      <c r="A831" s="123"/>
      <c r="B831" s="67" t="s">
        <v>1786</v>
      </c>
      <c r="C831" s="91" t="str">
        <f>IF(C830="","",IF(AND(MONTH(C830)&gt;=1,MONTH(C830)&lt;=3),1,IF(AND(MONTH(C830)&gt;=4,MONTH(C830)&lt;=6),2,IF(AND(MONTH(C830)&gt;=7,MONTH(C830)&lt;=9),3,4))))</f>
        <v/>
      </c>
      <c r="D831" s="123"/>
      <c r="E831" s="67" t="s">
        <v>13193</v>
      </c>
      <c r="F831" s="66"/>
      <c r="G831" s="45"/>
      <c r="H831" s="45"/>
      <c r="I831" s="45"/>
      <c r="J831" s="45"/>
    </row>
    <row r="832" spans="1:10" ht="14.1" customHeight="1" thickBot="1" x14ac:dyDescent="0.25">
      <c r="A832" s="45"/>
      <c r="B832" s="45"/>
      <c r="C832" s="45"/>
      <c r="D832" s="45"/>
      <c r="E832" s="45"/>
      <c r="F832" s="45"/>
      <c r="G832" s="45"/>
      <c r="H832" s="45"/>
      <c r="I832" s="45"/>
      <c r="J832" s="45"/>
    </row>
    <row r="833" spans="1:10" ht="14.1" customHeight="1" thickBot="1" x14ac:dyDescent="0.25">
      <c r="A833" s="72" t="s">
        <v>15736</v>
      </c>
      <c r="B833" s="72" t="s">
        <v>16147</v>
      </c>
      <c r="C833" s="72" t="s">
        <v>15642</v>
      </c>
      <c r="D833" s="72" t="s">
        <v>15252</v>
      </c>
      <c r="E833" s="72" t="s">
        <v>6932</v>
      </c>
      <c r="F833" s="72" t="s">
        <v>15281</v>
      </c>
      <c r="G833" s="45"/>
      <c r="H833" s="45"/>
      <c r="I833" s="45"/>
      <c r="J833" s="45"/>
    </row>
    <row r="834" spans="1:10" ht="14.1" customHeight="1" x14ac:dyDescent="0.2">
      <c r="A834" s="81"/>
      <c r="B834" s="69" t="str">
        <f ca="1">IFERROR(INDEX(UNSPSCDes,MATCH(INDIRECT(ADDRESS(ROW(),COLUMN()-1,4)),UNSPSCCode,0)),"")</f>
        <v/>
      </c>
      <c r="C834" s="81"/>
      <c r="D834" s="81"/>
      <c r="E834" s="71"/>
      <c r="F834" s="70">
        <f ca="1">INDIRECT(ADDRESS(ROW(),COLUMN()-2,4))*INDIRECT(ADDRESS(ROW(),COLUMN()-1,4))</f>
        <v>0</v>
      </c>
      <c r="G834" s="45"/>
      <c r="H834" s="45"/>
      <c r="I834" s="45"/>
      <c r="J834" s="45"/>
    </row>
    <row r="835" spans="1:10" ht="14.1" customHeight="1" x14ac:dyDescent="0.2">
      <c r="A835" s="45"/>
      <c r="B835" s="45"/>
      <c r="C835" s="45"/>
      <c r="D835" s="45"/>
      <c r="E835" s="73" t="s">
        <v>12551</v>
      </c>
      <c r="F835" s="74">
        <f ca="1">SUM(Table339[MONTO TOTAL ESTIMADO])</f>
        <v>0</v>
      </c>
      <c r="G835" s="45"/>
      <c r="H835" s="45"/>
      <c r="I835" s="45"/>
      <c r="J835" s="45"/>
    </row>
    <row r="836" spans="1:10" ht="14.1" customHeight="1" thickBot="1" x14ac:dyDescent="0.25">
      <c r="G836" s="45"/>
      <c r="H836" s="45"/>
      <c r="I836" s="45"/>
      <c r="J836" s="45"/>
    </row>
    <row r="837" spans="1:10" ht="14.1" customHeight="1" thickBot="1" x14ac:dyDescent="0.25">
      <c r="A837" s="64" t="s">
        <v>16383</v>
      </c>
      <c r="B837" s="64" t="s">
        <v>161</v>
      </c>
      <c r="C837" s="64" t="s">
        <v>11724</v>
      </c>
      <c r="D837" s="64" t="s">
        <v>14378</v>
      </c>
      <c r="E837" s="64" t="s">
        <v>10962</v>
      </c>
      <c r="F837" s="64" t="s">
        <v>11095</v>
      </c>
      <c r="G837" s="45"/>
      <c r="H837" s="45">
        <f>C926</f>
        <v>0</v>
      </c>
      <c r="I837" s="45">
        <f>E926</f>
        <v>0</v>
      </c>
      <c r="J837" s="45">
        <f>D926</f>
        <v>0</v>
      </c>
    </row>
    <row r="838" spans="1:10" ht="14.1" customHeight="1" thickBot="1" x14ac:dyDescent="0.3">
      <c r="A838" s="66" t="s">
        <v>18857</v>
      </c>
      <c r="B838" s="66"/>
      <c r="C838" s="66"/>
      <c r="D838" s="66"/>
      <c r="E838" s="66"/>
      <c r="F838" s="66"/>
    </row>
    <row r="839" spans="1:10" ht="33.75" customHeight="1" thickBot="1" x14ac:dyDescent="0.25">
      <c r="A839" s="122" t="s">
        <v>14828</v>
      </c>
      <c r="B839" s="67" t="s">
        <v>8528</v>
      </c>
      <c r="C839" s="76"/>
      <c r="D839" s="122" t="s">
        <v>9386</v>
      </c>
      <c r="E839" s="67" t="s">
        <v>13094</v>
      </c>
      <c r="F839" s="66"/>
      <c r="G839" s="45"/>
      <c r="H839" s="45"/>
      <c r="I839" s="45"/>
      <c r="J839" s="45"/>
    </row>
    <row r="840" spans="1:10" ht="14.1" customHeight="1" thickBot="1" x14ac:dyDescent="0.25">
      <c r="A840" s="123"/>
      <c r="B840" s="67" t="s">
        <v>1786</v>
      </c>
      <c r="C840" s="91" t="str">
        <f>IF(C839="","",IF(AND(MONTH(C839)&gt;=1,MONTH(C839)&lt;=3),1,IF(AND(MONTH(C839)&gt;=4,MONTH(C839)&lt;=6),2,IF(AND(MONTH(C839)&gt;=7,MONTH(C839)&lt;=9),3,4))))</f>
        <v/>
      </c>
      <c r="D840" s="123"/>
      <c r="E840" s="67" t="s">
        <v>2417</v>
      </c>
      <c r="F840" s="66"/>
      <c r="G840" s="45"/>
      <c r="H840" s="45"/>
      <c r="I840" s="45"/>
      <c r="J840" s="45"/>
    </row>
    <row r="841" spans="1:10" ht="14.1" customHeight="1" thickBot="1" x14ac:dyDescent="0.25">
      <c r="A841" s="123"/>
      <c r="B841" s="67" t="s">
        <v>12943</v>
      </c>
      <c r="C841" s="76"/>
      <c r="D841" s="123"/>
      <c r="E841" s="67" t="s">
        <v>3073</v>
      </c>
      <c r="F841" s="66"/>
      <c r="G841" s="45"/>
      <c r="H841" s="45"/>
      <c r="I841" s="45"/>
      <c r="J841" s="45"/>
    </row>
    <row r="842" spans="1:10" ht="14.1" customHeight="1" thickBot="1" x14ac:dyDescent="0.25">
      <c r="A842" s="123"/>
      <c r="B842" s="67" t="s">
        <v>1786</v>
      </c>
      <c r="C842" s="91" t="str">
        <f>IF(C841="","",IF(AND(MONTH(C841)&gt;=1,MONTH(C841)&lt;=3),1,IF(AND(MONTH(C841)&gt;=4,MONTH(C841)&lt;=6),2,IF(AND(MONTH(C841)&gt;=7,MONTH(C841)&lt;=9),3,4))))</f>
        <v/>
      </c>
      <c r="D842" s="123"/>
      <c r="E842" s="67" t="s">
        <v>13193</v>
      </c>
      <c r="F842" s="66"/>
      <c r="G842" s="45"/>
      <c r="H842" s="45"/>
      <c r="I842" s="45"/>
      <c r="J842" s="45"/>
    </row>
    <row r="843" spans="1:10" ht="14.1" customHeight="1" thickBot="1" x14ac:dyDescent="0.25">
      <c r="A843" s="45"/>
      <c r="B843" s="45"/>
      <c r="C843" s="45"/>
      <c r="D843" s="45"/>
      <c r="E843" s="45"/>
      <c r="F843" s="45"/>
      <c r="G843" s="45"/>
      <c r="H843" s="45"/>
      <c r="I843" s="45"/>
      <c r="J843" s="45"/>
    </row>
    <row r="844" spans="1:10" ht="14.1" customHeight="1" thickBot="1" x14ac:dyDescent="0.25">
      <c r="A844" s="72" t="s">
        <v>15736</v>
      </c>
      <c r="B844" s="72" t="s">
        <v>16147</v>
      </c>
      <c r="C844" s="72" t="s">
        <v>15642</v>
      </c>
      <c r="D844" s="72" t="s">
        <v>15252</v>
      </c>
      <c r="E844" s="72" t="s">
        <v>6932</v>
      </c>
      <c r="F844" s="72" t="s">
        <v>15281</v>
      </c>
      <c r="G844" s="45"/>
      <c r="H844" s="45"/>
      <c r="I844" s="45"/>
      <c r="J844" s="45"/>
    </row>
    <row r="845" spans="1:10" ht="14.1" customHeight="1" x14ac:dyDescent="0.2">
      <c r="A845" s="81"/>
      <c r="B845" s="69" t="str">
        <f ca="1">IFERROR(INDEX(UNSPSCDes,MATCH(INDIRECT(ADDRESS(ROW(),COLUMN()-1,4)),UNSPSCCode,0)),"")</f>
        <v/>
      </c>
      <c r="C845" s="81"/>
      <c r="D845" s="81"/>
      <c r="E845" s="71"/>
      <c r="F845" s="70">
        <f ca="1">INDIRECT(ADDRESS(ROW(),COLUMN()-2,4))*INDIRECT(ADDRESS(ROW(),COLUMN()-1,4))</f>
        <v>0</v>
      </c>
      <c r="G845" s="45"/>
      <c r="H845" s="45"/>
      <c r="I845" s="45"/>
      <c r="J845" s="45"/>
    </row>
    <row r="846" spans="1:10" ht="14.1" customHeight="1" x14ac:dyDescent="0.2">
      <c r="A846" s="45"/>
      <c r="B846" s="45"/>
      <c r="C846" s="45"/>
      <c r="D846" s="45"/>
      <c r="E846" s="73" t="s">
        <v>12551</v>
      </c>
      <c r="F846" s="74">
        <f ca="1">SUM(Table340[MONTO TOTAL ESTIMADO])</f>
        <v>0</v>
      </c>
      <c r="G846" s="45"/>
      <c r="H846" s="45"/>
      <c r="I846" s="45"/>
      <c r="J846" s="45"/>
    </row>
    <row r="847" spans="1:10" ht="14.1" customHeight="1" thickBot="1" x14ac:dyDescent="0.25">
      <c r="G847" s="45"/>
      <c r="H847" s="45"/>
      <c r="I847" s="45"/>
      <c r="J847" s="45"/>
    </row>
    <row r="848" spans="1:10" ht="14.1" customHeight="1" thickBot="1" x14ac:dyDescent="0.25">
      <c r="A848" s="64" t="s">
        <v>16383</v>
      </c>
      <c r="B848" s="64" t="s">
        <v>161</v>
      </c>
      <c r="C848" s="64" t="s">
        <v>11724</v>
      </c>
      <c r="D848" s="64" t="s">
        <v>14378</v>
      </c>
      <c r="E848" s="64" t="s">
        <v>10962</v>
      </c>
      <c r="F848" s="64" t="s">
        <v>11095</v>
      </c>
      <c r="G848" s="45"/>
      <c r="H848" s="45">
        <f>C937</f>
        <v>0</v>
      </c>
      <c r="I848" s="45">
        <f>E937</f>
        <v>0</v>
      </c>
      <c r="J848" s="45">
        <f>D937</f>
        <v>0</v>
      </c>
    </row>
    <row r="849" spans="1:10" ht="14.1" customHeight="1" thickBot="1" x14ac:dyDescent="0.3">
      <c r="A849" s="66" t="s">
        <v>18858</v>
      </c>
      <c r="B849" s="66"/>
      <c r="C849" s="66"/>
      <c r="D849" s="66"/>
      <c r="E849" s="66"/>
      <c r="F849" s="66"/>
    </row>
    <row r="850" spans="1:10" ht="33.75" customHeight="1" thickBot="1" x14ac:dyDescent="0.25">
      <c r="A850" s="122" t="s">
        <v>14828</v>
      </c>
      <c r="B850" s="67" t="s">
        <v>8528</v>
      </c>
      <c r="C850" s="76"/>
      <c r="D850" s="122" t="s">
        <v>9386</v>
      </c>
      <c r="E850" s="67" t="s">
        <v>13094</v>
      </c>
      <c r="F850" s="66"/>
      <c r="G850" s="45"/>
      <c r="H850" s="45"/>
      <c r="I850" s="45"/>
      <c r="J850" s="45"/>
    </row>
    <row r="851" spans="1:10" ht="14.1" customHeight="1" thickBot="1" x14ac:dyDescent="0.25">
      <c r="A851" s="123"/>
      <c r="B851" s="67" t="s">
        <v>1786</v>
      </c>
      <c r="C851" s="92" t="str">
        <f>IF(C850="","",IF(AND(MONTH(C850)&gt;=1,MONTH(C850)&lt;=3),1,IF(AND(MONTH(C850)&gt;=4,MONTH(C850)&lt;=6),2,IF(AND(MONTH(C850)&gt;=7,MONTH(C850)&lt;=9),3,4))))</f>
        <v/>
      </c>
      <c r="D851" s="123"/>
      <c r="E851" s="67" t="s">
        <v>2417</v>
      </c>
      <c r="F851" s="66"/>
      <c r="G851" s="45"/>
      <c r="H851" s="45"/>
      <c r="I851" s="45"/>
      <c r="J851" s="45"/>
    </row>
    <row r="852" spans="1:10" ht="14.1" customHeight="1" thickBot="1" x14ac:dyDescent="0.25">
      <c r="A852" s="123"/>
      <c r="B852" s="67" t="s">
        <v>12943</v>
      </c>
      <c r="C852" s="76"/>
      <c r="D852" s="123"/>
      <c r="E852" s="67" t="s">
        <v>3073</v>
      </c>
      <c r="F852" s="66"/>
      <c r="G852" s="45"/>
      <c r="H852" s="45"/>
      <c r="I852" s="45"/>
      <c r="J852" s="45"/>
    </row>
    <row r="853" spans="1:10" ht="14.1" customHeight="1" thickBot="1" x14ac:dyDescent="0.25">
      <c r="A853" s="123"/>
      <c r="B853" s="67" t="s">
        <v>1786</v>
      </c>
      <c r="C853" s="92" t="str">
        <f>IF(C852="","",IF(AND(MONTH(C852)&gt;=1,MONTH(C852)&lt;=3),1,IF(AND(MONTH(C852)&gt;=4,MONTH(C852)&lt;=6),2,IF(AND(MONTH(C852)&gt;=7,MONTH(C852)&lt;=9),3,4))))</f>
        <v/>
      </c>
      <c r="D853" s="123"/>
      <c r="E853" s="67" t="s">
        <v>13193</v>
      </c>
      <c r="F853" s="66"/>
      <c r="G853" s="45"/>
      <c r="H853" s="45"/>
      <c r="I853" s="45"/>
      <c r="J853" s="45"/>
    </row>
    <row r="854" spans="1:10" ht="14.1" customHeight="1" thickBot="1" x14ac:dyDescent="0.25">
      <c r="A854" s="45"/>
      <c r="B854" s="45"/>
      <c r="C854" s="45"/>
      <c r="D854" s="45"/>
      <c r="E854" s="45"/>
      <c r="F854" s="45"/>
      <c r="G854" s="45"/>
      <c r="H854" s="45"/>
      <c r="I854" s="45"/>
      <c r="J854" s="45"/>
    </row>
    <row r="855" spans="1:10" ht="14.1" customHeight="1" thickBot="1" x14ac:dyDescent="0.25">
      <c r="A855" s="72" t="s">
        <v>15736</v>
      </c>
      <c r="B855" s="72" t="s">
        <v>16147</v>
      </c>
      <c r="C855" s="72" t="s">
        <v>15642</v>
      </c>
      <c r="D855" s="72" t="s">
        <v>15252</v>
      </c>
      <c r="E855" s="72" t="s">
        <v>6932</v>
      </c>
      <c r="F855" s="72" t="s">
        <v>15281</v>
      </c>
      <c r="G855" s="45"/>
      <c r="H855" s="45"/>
      <c r="I855" s="45"/>
      <c r="J855" s="45"/>
    </row>
    <row r="856" spans="1:10" ht="14.1" customHeight="1" x14ac:dyDescent="0.2">
      <c r="A856" s="81"/>
      <c r="B856" s="69" t="str">
        <f ca="1">IFERROR(INDEX(UNSPSCDes,MATCH(INDIRECT(ADDRESS(ROW(),COLUMN()-1,4)),UNSPSCCode,0)),"")</f>
        <v/>
      </c>
      <c r="C856" s="81"/>
      <c r="D856" s="81"/>
      <c r="E856" s="71"/>
      <c r="F856" s="70">
        <f ca="1">INDIRECT(ADDRESS(ROW(),COLUMN()-2,4))*INDIRECT(ADDRESS(ROW(),COLUMN()-1,4))</f>
        <v>0</v>
      </c>
      <c r="G856" s="45"/>
      <c r="H856" s="45"/>
      <c r="I856" s="45"/>
      <c r="J856" s="45"/>
    </row>
    <row r="857" spans="1:10" ht="14.1" customHeight="1" x14ac:dyDescent="0.2">
      <c r="A857" s="45"/>
      <c r="B857" s="45"/>
      <c r="C857" s="45"/>
      <c r="D857" s="45"/>
      <c r="E857" s="73" t="s">
        <v>12551</v>
      </c>
      <c r="F857" s="74">
        <f ca="1">SUM(Table341[MONTO TOTAL ESTIMADO])</f>
        <v>0</v>
      </c>
      <c r="G857" s="45"/>
      <c r="H857" s="45"/>
      <c r="I857" s="45"/>
      <c r="J857" s="45"/>
    </row>
    <row r="858" spans="1:10" ht="14.1" customHeight="1" thickBot="1" x14ac:dyDescent="0.25">
      <c r="G858" s="45"/>
      <c r="H858" s="45"/>
      <c r="I858" s="45"/>
      <c r="J858" s="45"/>
    </row>
    <row r="859" spans="1:10" ht="14.1" customHeight="1" thickBot="1" x14ac:dyDescent="0.25">
      <c r="A859" s="64" t="s">
        <v>16383</v>
      </c>
      <c r="B859" s="64" t="s">
        <v>161</v>
      </c>
      <c r="C859" s="64" t="s">
        <v>11724</v>
      </c>
      <c r="D859" s="64" t="s">
        <v>14378</v>
      </c>
      <c r="E859" s="64" t="s">
        <v>10962</v>
      </c>
      <c r="F859" s="64" t="s">
        <v>11095</v>
      </c>
      <c r="G859" s="45"/>
      <c r="H859" s="45">
        <f>C948</f>
        <v>0</v>
      </c>
      <c r="I859" s="45">
        <f>E948</f>
        <v>0</v>
      </c>
      <c r="J859" s="45">
        <f>D948</f>
        <v>0</v>
      </c>
    </row>
    <row r="860" spans="1:10" ht="14.1" customHeight="1" thickBot="1" x14ac:dyDescent="0.3">
      <c r="A860" s="66" t="s">
        <v>18858</v>
      </c>
      <c r="B860" s="66"/>
      <c r="C860" s="66"/>
      <c r="D860" s="66"/>
      <c r="E860" s="66"/>
      <c r="F860" s="66"/>
    </row>
    <row r="861" spans="1:10" ht="33.75" customHeight="1" thickBot="1" x14ac:dyDescent="0.25">
      <c r="A861" s="122" t="s">
        <v>14828</v>
      </c>
      <c r="B861" s="67" t="s">
        <v>8528</v>
      </c>
      <c r="C861" s="76"/>
      <c r="D861" s="122" t="s">
        <v>9386</v>
      </c>
      <c r="E861" s="67" t="s">
        <v>13094</v>
      </c>
      <c r="F861" s="66"/>
      <c r="G861" s="45"/>
      <c r="H861" s="45"/>
      <c r="I861" s="45"/>
      <c r="J861" s="45"/>
    </row>
    <row r="862" spans="1:10" ht="14.1" customHeight="1" thickBot="1" x14ac:dyDescent="0.25">
      <c r="A862" s="123"/>
      <c r="B862" s="67" t="s">
        <v>1786</v>
      </c>
      <c r="C862" s="92" t="str">
        <f>IF(C861="","",IF(AND(MONTH(C861)&gt;=1,MONTH(C861)&lt;=3),1,IF(AND(MONTH(C861)&gt;=4,MONTH(C861)&lt;=6),2,IF(AND(MONTH(C861)&gt;=7,MONTH(C861)&lt;=9),3,4))))</f>
        <v/>
      </c>
      <c r="D862" s="123"/>
      <c r="E862" s="67" t="s">
        <v>2417</v>
      </c>
      <c r="F862" s="66"/>
      <c r="G862" s="45"/>
      <c r="H862" s="45"/>
      <c r="I862" s="45"/>
      <c r="J862" s="45"/>
    </row>
    <row r="863" spans="1:10" ht="14.1" customHeight="1" thickBot="1" x14ac:dyDescent="0.25">
      <c r="A863" s="123"/>
      <c r="B863" s="67" t="s">
        <v>12943</v>
      </c>
      <c r="C863" s="76"/>
      <c r="D863" s="123"/>
      <c r="E863" s="67" t="s">
        <v>3073</v>
      </c>
      <c r="F863" s="66"/>
      <c r="G863" s="45"/>
      <c r="H863" s="45"/>
      <c r="I863" s="45"/>
      <c r="J863" s="45"/>
    </row>
    <row r="864" spans="1:10" ht="14.1" customHeight="1" thickBot="1" x14ac:dyDescent="0.25">
      <c r="A864" s="123"/>
      <c r="B864" s="67" t="s">
        <v>1786</v>
      </c>
      <c r="C864" s="92" t="str">
        <f>IF(C863="","",IF(AND(MONTH(C863)&gt;=1,MONTH(C863)&lt;=3),1,IF(AND(MONTH(C863)&gt;=4,MONTH(C863)&lt;=6),2,IF(AND(MONTH(C863)&gt;=7,MONTH(C863)&lt;=9),3,4))))</f>
        <v/>
      </c>
      <c r="D864" s="123"/>
      <c r="E864" s="67" t="s">
        <v>13193</v>
      </c>
      <c r="F864" s="66"/>
      <c r="G864" s="45"/>
      <c r="H864" s="45"/>
      <c r="I864" s="45"/>
      <c r="J864" s="45"/>
    </row>
    <row r="865" spans="1:10" ht="14.1" customHeight="1" thickBot="1" x14ac:dyDescent="0.25">
      <c r="A865" s="45"/>
      <c r="B865" s="45"/>
      <c r="C865" s="45"/>
      <c r="D865" s="45"/>
      <c r="E865" s="45"/>
      <c r="F865" s="45"/>
      <c r="G865" s="45"/>
      <c r="H865" s="45"/>
      <c r="I865" s="45"/>
      <c r="J865" s="45"/>
    </row>
    <row r="866" spans="1:10" ht="14.1" customHeight="1" thickBot="1" x14ac:dyDescent="0.25">
      <c r="A866" s="72" t="s">
        <v>15736</v>
      </c>
      <c r="B866" s="72" t="s">
        <v>16147</v>
      </c>
      <c r="C866" s="72" t="s">
        <v>15642</v>
      </c>
      <c r="D866" s="72" t="s">
        <v>15252</v>
      </c>
      <c r="E866" s="72" t="s">
        <v>6932</v>
      </c>
      <c r="F866" s="72" t="s">
        <v>15281</v>
      </c>
      <c r="G866" s="45"/>
      <c r="H866" s="45"/>
      <c r="I866" s="45"/>
      <c r="J866" s="45"/>
    </row>
    <row r="867" spans="1:10" ht="14.1" customHeight="1" x14ac:dyDescent="0.2">
      <c r="A867" s="81"/>
      <c r="B867" s="69" t="str">
        <f ca="1">IFERROR(INDEX(UNSPSCDes,MATCH(INDIRECT(ADDRESS(ROW(),COLUMN()-1,4)),UNSPSCCode,0)),"")</f>
        <v/>
      </c>
      <c r="C867" s="81"/>
      <c r="D867" s="81"/>
      <c r="E867" s="71"/>
      <c r="F867" s="70">
        <f ca="1">INDIRECT(ADDRESS(ROW(),COLUMN()-2,4))*INDIRECT(ADDRESS(ROW(),COLUMN()-1,4))</f>
        <v>0</v>
      </c>
      <c r="G867" s="45"/>
      <c r="H867" s="45"/>
      <c r="I867" s="45"/>
      <c r="J867" s="45"/>
    </row>
    <row r="868" spans="1:10" ht="14.1" customHeight="1" x14ac:dyDescent="0.2">
      <c r="A868" s="45"/>
      <c r="B868" s="45"/>
      <c r="C868" s="45"/>
      <c r="D868" s="45"/>
      <c r="E868" s="73" t="s">
        <v>12551</v>
      </c>
      <c r="F868" s="74">
        <f ca="1">SUM(Table342[MONTO TOTAL ESTIMADO])</f>
        <v>0</v>
      </c>
      <c r="G868" s="45"/>
      <c r="H868" s="45"/>
      <c r="I868" s="45"/>
      <c r="J868" s="45"/>
    </row>
    <row r="869" spans="1:10" ht="14.1" customHeight="1" thickBot="1" x14ac:dyDescent="0.25">
      <c r="G869" s="45"/>
      <c r="H869" s="45"/>
      <c r="I869" s="45"/>
      <c r="J869" s="45"/>
    </row>
    <row r="870" spans="1:10" ht="14.1" customHeight="1" thickBot="1" x14ac:dyDescent="0.25">
      <c r="A870" s="64" t="s">
        <v>16383</v>
      </c>
      <c r="B870" s="64" t="s">
        <v>161</v>
      </c>
      <c r="C870" s="64" t="s">
        <v>11724</v>
      </c>
      <c r="D870" s="64" t="s">
        <v>14378</v>
      </c>
      <c r="E870" s="64" t="s">
        <v>10962</v>
      </c>
      <c r="F870" s="64" t="s">
        <v>11095</v>
      </c>
      <c r="G870" s="45"/>
      <c r="H870" s="45">
        <f>C959</f>
        <v>0</v>
      </c>
      <c r="I870" s="45">
        <f>E959</f>
        <v>0</v>
      </c>
      <c r="J870" s="45">
        <f>D959</f>
        <v>0</v>
      </c>
    </row>
    <row r="871" spans="1:10" ht="14.1" customHeight="1" thickBot="1" x14ac:dyDescent="0.3">
      <c r="A871" s="66" t="s">
        <v>18858</v>
      </c>
      <c r="B871" s="66"/>
      <c r="C871" s="66"/>
      <c r="D871" s="66"/>
      <c r="E871" s="66"/>
      <c r="F871" s="66"/>
    </row>
    <row r="872" spans="1:10" ht="33.75" customHeight="1" thickBot="1" x14ac:dyDescent="0.25">
      <c r="A872" s="122" t="s">
        <v>14828</v>
      </c>
      <c r="B872" s="67" t="s">
        <v>8528</v>
      </c>
      <c r="C872" s="76"/>
      <c r="D872" s="122" t="s">
        <v>9386</v>
      </c>
      <c r="E872" s="67" t="s">
        <v>13094</v>
      </c>
      <c r="F872" s="66"/>
      <c r="G872" s="45"/>
      <c r="H872" s="45"/>
      <c r="I872" s="45"/>
      <c r="J872" s="45"/>
    </row>
    <row r="873" spans="1:10" ht="14.1" customHeight="1" thickBot="1" x14ac:dyDescent="0.25">
      <c r="A873" s="123"/>
      <c r="B873" s="67" t="s">
        <v>1786</v>
      </c>
      <c r="C873" s="92" t="str">
        <f>IF(C872="","",IF(AND(MONTH(C872)&gt;=1,MONTH(C872)&lt;=3),1,IF(AND(MONTH(C872)&gt;=4,MONTH(C872)&lt;=6),2,IF(AND(MONTH(C872)&gt;=7,MONTH(C872)&lt;=9),3,4))))</f>
        <v/>
      </c>
      <c r="D873" s="123"/>
      <c r="E873" s="67" t="s">
        <v>2417</v>
      </c>
      <c r="F873" s="66"/>
      <c r="G873" s="45"/>
      <c r="H873" s="45"/>
      <c r="I873" s="45"/>
      <c r="J873" s="45"/>
    </row>
    <row r="874" spans="1:10" ht="14.1" customHeight="1" thickBot="1" x14ac:dyDescent="0.25">
      <c r="A874" s="123"/>
      <c r="B874" s="67" t="s">
        <v>12943</v>
      </c>
      <c r="C874" s="76"/>
      <c r="D874" s="123"/>
      <c r="E874" s="67" t="s">
        <v>3073</v>
      </c>
      <c r="F874" s="66"/>
      <c r="G874" s="45"/>
      <c r="H874" s="45"/>
      <c r="I874" s="45"/>
      <c r="J874" s="45"/>
    </row>
    <row r="875" spans="1:10" ht="14.1" customHeight="1" thickBot="1" x14ac:dyDescent="0.25">
      <c r="A875" s="123"/>
      <c r="B875" s="67" t="s">
        <v>1786</v>
      </c>
      <c r="C875" s="92" t="str">
        <f>IF(C874="","",IF(AND(MONTH(C874)&gt;=1,MONTH(C874)&lt;=3),1,IF(AND(MONTH(C874)&gt;=4,MONTH(C874)&lt;=6),2,IF(AND(MONTH(C874)&gt;=7,MONTH(C874)&lt;=9),3,4))))</f>
        <v/>
      </c>
      <c r="D875" s="123"/>
      <c r="E875" s="67" t="s">
        <v>13193</v>
      </c>
      <c r="F875" s="66"/>
      <c r="G875" s="45"/>
      <c r="H875" s="45"/>
      <c r="I875" s="45"/>
      <c r="J875" s="45"/>
    </row>
    <row r="876" spans="1:10" ht="14.1" customHeight="1" thickBot="1" x14ac:dyDescent="0.25">
      <c r="A876" s="45"/>
      <c r="B876" s="45"/>
      <c r="C876" s="45"/>
      <c r="D876" s="45"/>
      <c r="E876" s="45"/>
      <c r="F876" s="45"/>
      <c r="G876" s="45"/>
      <c r="H876" s="45"/>
      <c r="I876" s="45"/>
      <c r="J876" s="45"/>
    </row>
    <row r="877" spans="1:10" ht="14.1" customHeight="1" thickBot="1" x14ac:dyDescent="0.25">
      <c r="A877" s="72" t="s">
        <v>15736</v>
      </c>
      <c r="B877" s="72" t="s">
        <v>16147</v>
      </c>
      <c r="C877" s="72" t="s">
        <v>15642</v>
      </c>
      <c r="D877" s="72" t="s">
        <v>15252</v>
      </c>
      <c r="E877" s="72" t="s">
        <v>6932</v>
      </c>
      <c r="F877" s="72" t="s">
        <v>15281</v>
      </c>
      <c r="G877" s="45"/>
      <c r="H877" s="45"/>
      <c r="I877" s="45"/>
      <c r="J877" s="45"/>
    </row>
    <row r="878" spans="1:10" ht="14.1" customHeight="1" x14ac:dyDescent="0.2">
      <c r="A878" s="81"/>
      <c r="B878" s="69" t="str">
        <f ca="1">IFERROR(INDEX(UNSPSCDes,MATCH(INDIRECT(ADDRESS(ROW(),COLUMN()-1,4)),UNSPSCCode,0)),"")</f>
        <v/>
      </c>
      <c r="C878" s="81"/>
      <c r="D878" s="81"/>
      <c r="E878" s="71"/>
      <c r="F878" s="70">
        <f ca="1">INDIRECT(ADDRESS(ROW(),COLUMN()-2,4))*INDIRECT(ADDRESS(ROW(),COLUMN()-1,4))</f>
        <v>0</v>
      </c>
      <c r="G878" s="45"/>
      <c r="H878" s="45"/>
      <c r="I878" s="45"/>
      <c r="J878" s="45"/>
    </row>
    <row r="879" spans="1:10" ht="14.1" customHeight="1" x14ac:dyDescent="0.2">
      <c r="A879" s="45"/>
      <c r="B879" s="45"/>
      <c r="C879" s="45"/>
      <c r="D879" s="45"/>
      <c r="E879" s="73" t="s">
        <v>12551</v>
      </c>
      <c r="F879" s="74">
        <f ca="1">SUM(Table343[MONTO TOTAL ESTIMADO])</f>
        <v>0</v>
      </c>
      <c r="G879" s="45"/>
      <c r="H879" s="45"/>
      <c r="I879" s="45"/>
      <c r="J879" s="45"/>
    </row>
    <row r="880" spans="1:10" ht="14.1" customHeight="1" thickBot="1" x14ac:dyDescent="0.25">
      <c r="G880" s="45"/>
      <c r="H880" s="45"/>
      <c r="I880" s="45"/>
      <c r="J880" s="45"/>
    </row>
    <row r="881" spans="1:10" ht="14.1" customHeight="1" thickBot="1" x14ac:dyDescent="0.25">
      <c r="A881" s="64" t="s">
        <v>16383</v>
      </c>
      <c r="B881" s="64" t="s">
        <v>161</v>
      </c>
      <c r="C881" s="64" t="s">
        <v>11724</v>
      </c>
      <c r="D881" s="64" t="s">
        <v>14378</v>
      </c>
      <c r="E881" s="64" t="s">
        <v>10962</v>
      </c>
      <c r="F881" s="64" t="s">
        <v>11095</v>
      </c>
      <c r="G881" s="45"/>
      <c r="H881" s="45">
        <f>C970</f>
        <v>0</v>
      </c>
      <c r="I881" s="45">
        <f>E970</f>
        <v>0</v>
      </c>
      <c r="J881" s="45">
        <f>D970</f>
        <v>0</v>
      </c>
    </row>
    <row r="882" spans="1:10" ht="14.1" customHeight="1" thickBot="1" x14ac:dyDescent="0.3">
      <c r="A882" s="66" t="s">
        <v>18858</v>
      </c>
      <c r="B882" s="66"/>
      <c r="C882" s="66"/>
      <c r="D882" s="66"/>
      <c r="E882" s="66"/>
      <c r="F882" s="66"/>
    </row>
    <row r="883" spans="1:10" ht="33.75" customHeight="1" thickBot="1" x14ac:dyDescent="0.25">
      <c r="A883" s="122" t="s">
        <v>14828</v>
      </c>
      <c r="B883" s="67" t="s">
        <v>8528</v>
      </c>
      <c r="C883" s="76"/>
      <c r="D883" s="122" t="s">
        <v>9386</v>
      </c>
      <c r="E883" s="67" t="s">
        <v>13094</v>
      </c>
      <c r="F883" s="66"/>
      <c r="G883" s="45"/>
      <c r="H883" s="45"/>
      <c r="I883" s="45"/>
      <c r="J883" s="45"/>
    </row>
    <row r="884" spans="1:10" ht="14.1" customHeight="1" thickBot="1" x14ac:dyDescent="0.25">
      <c r="A884" s="123"/>
      <c r="B884" s="67" t="s">
        <v>1786</v>
      </c>
      <c r="C884" s="92" t="str">
        <f>IF(C883="","",IF(AND(MONTH(C883)&gt;=1,MONTH(C883)&lt;=3),1,IF(AND(MONTH(C883)&gt;=4,MONTH(C883)&lt;=6),2,IF(AND(MONTH(C883)&gt;=7,MONTH(C883)&lt;=9),3,4))))</f>
        <v/>
      </c>
      <c r="D884" s="123"/>
      <c r="E884" s="67" t="s">
        <v>2417</v>
      </c>
      <c r="F884" s="66"/>
      <c r="G884" s="45"/>
      <c r="H884" s="45"/>
      <c r="I884" s="45"/>
      <c r="J884" s="45"/>
    </row>
    <row r="885" spans="1:10" ht="14.1" customHeight="1" thickBot="1" x14ac:dyDescent="0.25">
      <c r="A885" s="123"/>
      <c r="B885" s="67" t="s">
        <v>12943</v>
      </c>
      <c r="C885" s="76"/>
      <c r="D885" s="123"/>
      <c r="E885" s="67" t="s">
        <v>3073</v>
      </c>
      <c r="F885" s="66"/>
      <c r="G885" s="45"/>
      <c r="H885" s="45"/>
      <c r="I885" s="45"/>
      <c r="J885" s="45"/>
    </row>
    <row r="886" spans="1:10" ht="14.1" customHeight="1" thickBot="1" x14ac:dyDescent="0.25">
      <c r="A886" s="123"/>
      <c r="B886" s="67" t="s">
        <v>1786</v>
      </c>
      <c r="C886" s="92" t="str">
        <f>IF(C885="","",IF(AND(MONTH(C885)&gt;=1,MONTH(C885)&lt;=3),1,IF(AND(MONTH(C885)&gt;=4,MONTH(C885)&lt;=6),2,IF(AND(MONTH(C885)&gt;=7,MONTH(C885)&lt;=9),3,4))))</f>
        <v/>
      </c>
      <c r="D886" s="123"/>
      <c r="E886" s="67" t="s">
        <v>13193</v>
      </c>
      <c r="F886" s="66"/>
      <c r="G886" s="45"/>
      <c r="H886" s="45"/>
      <c r="I886" s="45"/>
      <c r="J886" s="45"/>
    </row>
    <row r="887" spans="1:10" ht="14.1" customHeight="1" thickBot="1" x14ac:dyDescent="0.25">
      <c r="A887" s="45"/>
      <c r="B887" s="45"/>
      <c r="C887" s="45"/>
      <c r="D887" s="45"/>
      <c r="E887" s="45"/>
      <c r="F887" s="45"/>
      <c r="G887" s="45"/>
      <c r="H887" s="45"/>
      <c r="I887" s="45"/>
      <c r="J887" s="45"/>
    </row>
    <row r="888" spans="1:10" ht="14.1" customHeight="1" thickBot="1" x14ac:dyDescent="0.25">
      <c r="A888" s="72" t="s">
        <v>15736</v>
      </c>
      <c r="B888" s="72" t="s">
        <v>16147</v>
      </c>
      <c r="C888" s="72" t="s">
        <v>15642</v>
      </c>
      <c r="D888" s="72" t="s">
        <v>15252</v>
      </c>
      <c r="E888" s="72" t="s">
        <v>6932</v>
      </c>
      <c r="F888" s="72" t="s">
        <v>15281</v>
      </c>
      <c r="G888" s="45"/>
      <c r="H888" s="45"/>
      <c r="I888" s="45"/>
      <c r="J888" s="45"/>
    </row>
    <row r="889" spans="1:10" ht="14.1" customHeight="1" x14ac:dyDescent="0.2">
      <c r="A889" s="81"/>
      <c r="B889" s="69" t="str">
        <f ca="1">IFERROR(INDEX(UNSPSCDes,MATCH(INDIRECT(ADDRESS(ROW(),COLUMN()-1,4)),UNSPSCCode,0)),"")</f>
        <v/>
      </c>
      <c r="C889" s="81"/>
      <c r="D889" s="81"/>
      <c r="E889" s="71"/>
      <c r="F889" s="70">
        <f ca="1">INDIRECT(ADDRESS(ROW(),COLUMN()-2,4))*INDIRECT(ADDRESS(ROW(),COLUMN()-1,4))</f>
        <v>0</v>
      </c>
      <c r="G889" s="45"/>
      <c r="H889" s="45"/>
      <c r="I889" s="45"/>
      <c r="J889" s="45"/>
    </row>
    <row r="890" spans="1:10" ht="14.1" customHeight="1" x14ac:dyDescent="0.2">
      <c r="A890" s="45"/>
      <c r="B890" s="45"/>
      <c r="C890" s="45"/>
      <c r="D890" s="45"/>
      <c r="E890" s="73" t="s">
        <v>12551</v>
      </c>
      <c r="F890" s="74">
        <f ca="1">SUM(Table344[MONTO TOTAL ESTIMADO])</f>
        <v>0</v>
      </c>
      <c r="G890" s="45"/>
      <c r="H890" s="45"/>
      <c r="I890" s="45"/>
      <c r="J890" s="45"/>
    </row>
    <row r="891" spans="1:10" ht="14.1" customHeight="1" thickBot="1" x14ac:dyDescent="0.25">
      <c r="G891" s="45"/>
      <c r="H891" s="45"/>
      <c r="I891" s="45"/>
      <c r="J891" s="45"/>
    </row>
    <row r="892" spans="1:10" ht="14.1" customHeight="1" thickBot="1" x14ac:dyDescent="0.25">
      <c r="A892" s="64" t="s">
        <v>16383</v>
      </c>
      <c r="B892" s="64" t="s">
        <v>161</v>
      </c>
      <c r="C892" s="64" t="s">
        <v>11724</v>
      </c>
      <c r="D892" s="64" t="s">
        <v>14378</v>
      </c>
      <c r="E892" s="64" t="s">
        <v>10962</v>
      </c>
      <c r="F892" s="64" t="s">
        <v>11095</v>
      </c>
      <c r="G892" s="45"/>
      <c r="H892" s="45">
        <f>C981</f>
        <v>0</v>
      </c>
      <c r="I892" s="45">
        <f>E981</f>
        <v>0</v>
      </c>
      <c r="J892" s="45">
        <f>D981</f>
        <v>0</v>
      </c>
    </row>
    <row r="893" spans="1:10" ht="14.1" customHeight="1" thickBot="1" x14ac:dyDescent="0.3">
      <c r="A893" s="66" t="s">
        <v>18858</v>
      </c>
      <c r="B893" s="66"/>
      <c r="C893" s="66"/>
      <c r="D893" s="66"/>
      <c r="E893" s="66"/>
      <c r="F893" s="66"/>
    </row>
    <row r="894" spans="1:10" ht="33.75" customHeight="1" thickBot="1" x14ac:dyDescent="0.25">
      <c r="A894" s="122" t="s">
        <v>14828</v>
      </c>
      <c r="B894" s="67" t="s">
        <v>8528</v>
      </c>
      <c r="C894" s="76"/>
      <c r="D894" s="122" t="s">
        <v>9386</v>
      </c>
      <c r="E894" s="67" t="s">
        <v>13094</v>
      </c>
      <c r="F894" s="66"/>
      <c r="G894" s="45"/>
      <c r="H894" s="45"/>
      <c r="I894" s="45"/>
      <c r="J894" s="45"/>
    </row>
    <row r="895" spans="1:10" ht="14.1" customHeight="1" thickBot="1" x14ac:dyDescent="0.25">
      <c r="A895" s="123"/>
      <c r="B895" s="67" t="s">
        <v>1786</v>
      </c>
      <c r="C895" s="94" t="str">
        <f>IF(C894="","",IF(AND(MONTH(C894)&gt;=1,MONTH(C894)&lt;=3),1,IF(AND(MONTH(C894)&gt;=4,MONTH(C894)&lt;=6),2,IF(AND(MONTH(C894)&gt;=7,MONTH(C894)&lt;=9),3,4))))</f>
        <v/>
      </c>
      <c r="D895" s="123"/>
      <c r="E895" s="67" t="s">
        <v>2417</v>
      </c>
      <c r="F895" s="66"/>
      <c r="G895" s="45"/>
      <c r="H895" s="45"/>
      <c r="I895" s="45"/>
      <c r="J895" s="45"/>
    </row>
    <row r="896" spans="1:10" ht="14.1" customHeight="1" thickBot="1" x14ac:dyDescent="0.25">
      <c r="A896" s="123"/>
      <c r="B896" s="67" t="s">
        <v>12943</v>
      </c>
      <c r="C896" s="76"/>
      <c r="D896" s="123"/>
      <c r="E896" s="67" t="s">
        <v>3073</v>
      </c>
      <c r="F896" s="66"/>
      <c r="G896" s="45"/>
      <c r="H896" s="45"/>
      <c r="I896" s="45"/>
      <c r="J896" s="45"/>
    </row>
    <row r="897" spans="1:10" ht="14.1" customHeight="1" thickBot="1" x14ac:dyDescent="0.25">
      <c r="A897" s="123"/>
      <c r="B897" s="67" t="s">
        <v>1786</v>
      </c>
      <c r="C897" s="94" t="str">
        <f>IF(C896="","",IF(AND(MONTH(C896)&gt;=1,MONTH(C896)&lt;=3),1,IF(AND(MONTH(C896)&gt;=4,MONTH(C896)&lt;=6),2,IF(AND(MONTH(C896)&gt;=7,MONTH(C896)&lt;=9),3,4))))</f>
        <v/>
      </c>
      <c r="D897" s="123"/>
      <c r="E897" s="67" t="s">
        <v>13193</v>
      </c>
      <c r="F897" s="66"/>
      <c r="G897" s="45"/>
      <c r="H897" s="45"/>
      <c r="I897" s="45"/>
      <c r="J897" s="45"/>
    </row>
    <row r="898" spans="1:10" ht="14.1" customHeight="1" thickBot="1" x14ac:dyDescent="0.25">
      <c r="A898" s="45"/>
      <c r="B898" s="45"/>
      <c r="C898" s="45"/>
      <c r="D898" s="45"/>
      <c r="E898" s="45"/>
      <c r="F898" s="45"/>
      <c r="G898" s="45"/>
      <c r="H898" s="45"/>
      <c r="I898" s="45"/>
      <c r="J898" s="45"/>
    </row>
    <row r="899" spans="1:10" ht="14.1" customHeight="1" thickBot="1" x14ac:dyDescent="0.25">
      <c r="A899" s="72" t="s">
        <v>15736</v>
      </c>
      <c r="B899" s="72" t="s">
        <v>16147</v>
      </c>
      <c r="C899" s="72" t="s">
        <v>15642</v>
      </c>
      <c r="D899" s="72" t="s">
        <v>15252</v>
      </c>
      <c r="E899" s="72" t="s">
        <v>6932</v>
      </c>
      <c r="F899" s="72" t="s">
        <v>15281</v>
      </c>
      <c r="G899" s="45"/>
      <c r="H899" s="45"/>
      <c r="I899" s="45"/>
      <c r="J899" s="45"/>
    </row>
    <row r="900" spans="1:10" ht="14.1" customHeight="1" x14ac:dyDescent="0.2">
      <c r="A900" s="81"/>
      <c r="B900" s="69" t="str">
        <f ca="1">IFERROR(INDEX(UNSPSCDes,MATCH(INDIRECT(ADDRESS(ROW(),COLUMN()-1,4)),UNSPSCCode,0)),"")</f>
        <v/>
      </c>
      <c r="C900" s="81"/>
      <c r="D900" s="81"/>
      <c r="E900" s="71"/>
      <c r="F900" s="70">
        <f ca="1">INDIRECT(ADDRESS(ROW(),COLUMN()-2,4))*INDIRECT(ADDRESS(ROW(),COLUMN()-1,4))</f>
        <v>0</v>
      </c>
      <c r="G900" s="45"/>
      <c r="H900" s="45"/>
      <c r="I900" s="45"/>
      <c r="J900" s="45"/>
    </row>
    <row r="901" spans="1:10" ht="14.1" customHeight="1" x14ac:dyDescent="0.2">
      <c r="A901" s="45"/>
      <c r="B901" s="45"/>
      <c r="C901" s="45"/>
      <c r="D901" s="45"/>
      <c r="E901" s="73" t="s">
        <v>12551</v>
      </c>
      <c r="F901" s="74">
        <f ca="1">SUM(Table345[MONTO TOTAL ESTIMADO])</f>
        <v>0</v>
      </c>
      <c r="G901" s="45"/>
      <c r="H901" s="45"/>
      <c r="I901" s="45"/>
      <c r="J901" s="45"/>
    </row>
    <row r="902" spans="1:10" ht="14.1" customHeight="1" thickBot="1" x14ac:dyDescent="0.25">
      <c r="G902" s="45"/>
      <c r="H902" s="45"/>
      <c r="I902" s="45"/>
      <c r="J902" s="45"/>
    </row>
    <row r="903" spans="1:10" ht="14.1" customHeight="1" thickBot="1" x14ac:dyDescent="0.25">
      <c r="A903" s="64" t="s">
        <v>16383</v>
      </c>
      <c r="B903" s="64" t="s">
        <v>161</v>
      </c>
      <c r="C903" s="64" t="s">
        <v>11724</v>
      </c>
      <c r="D903" s="64" t="s">
        <v>14378</v>
      </c>
      <c r="E903" s="64" t="s">
        <v>10962</v>
      </c>
      <c r="F903" s="64" t="s">
        <v>11095</v>
      </c>
      <c r="G903" s="45"/>
      <c r="H903" s="45">
        <f>C992</f>
        <v>0</v>
      </c>
      <c r="I903" s="45">
        <f>E992</f>
        <v>0</v>
      </c>
      <c r="J903" s="45">
        <f>D992</f>
        <v>0</v>
      </c>
    </row>
    <row r="904" spans="1:10" ht="14.1" customHeight="1" thickBot="1" x14ac:dyDescent="0.3">
      <c r="A904" s="66"/>
      <c r="B904" s="66"/>
      <c r="C904" s="66"/>
      <c r="D904" s="66"/>
      <c r="E904" s="66"/>
      <c r="F904" s="66"/>
    </row>
    <row r="905" spans="1:10" ht="33.75" customHeight="1" thickBot="1" x14ac:dyDescent="0.25">
      <c r="A905" s="122" t="s">
        <v>14828</v>
      </c>
      <c r="B905" s="67" t="s">
        <v>8528</v>
      </c>
      <c r="C905" s="76"/>
      <c r="D905" s="122" t="s">
        <v>9386</v>
      </c>
      <c r="E905" s="67" t="s">
        <v>13094</v>
      </c>
      <c r="F905" s="66"/>
      <c r="G905" s="45"/>
      <c r="H905" s="45"/>
      <c r="I905" s="45"/>
      <c r="J905" s="45"/>
    </row>
    <row r="906" spans="1:10" ht="14.1" customHeight="1" thickBot="1" x14ac:dyDescent="0.25">
      <c r="A906" s="123"/>
      <c r="B906" s="67" t="s">
        <v>1786</v>
      </c>
      <c r="C906" s="94" t="str">
        <f>IF(C905="","",IF(AND(MONTH(C905)&gt;=1,MONTH(C905)&lt;=3),1,IF(AND(MONTH(C905)&gt;=4,MONTH(C905)&lt;=6),2,IF(AND(MONTH(C905)&gt;=7,MONTH(C905)&lt;=9),3,4))))</f>
        <v/>
      </c>
      <c r="D906" s="123"/>
      <c r="E906" s="67" t="s">
        <v>2417</v>
      </c>
      <c r="F906" s="66"/>
      <c r="G906" s="45"/>
      <c r="H906" s="45"/>
      <c r="I906" s="45"/>
      <c r="J906" s="45"/>
    </row>
    <row r="907" spans="1:10" ht="14.1" customHeight="1" thickBot="1" x14ac:dyDescent="0.25">
      <c r="A907" s="123"/>
      <c r="B907" s="67" t="s">
        <v>12943</v>
      </c>
      <c r="C907" s="76"/>
      <c r="D907" s="123"/>
      <c r="E907" s="67" t="s">
        <v>3073</v>
      </c>
      <c r="F907" s="66"/>
      <c r="G907" s="45"/>
      <c r="H907" s="45"/>
      <c r="I907" s="45"/>
      <c r="J907" s="45"/>
    </row>
    <row r="908" spans="1:10" ht="14.1" customHeight="1" thickBot="1" x14ac:dyDescent="0.25">
      <c r="A908" s="123"/>
      <c r="B908" s="67" t="s">
        <v>1786</v>
      </c>
      <c r="C908" s="94" t="str">
        <f>IF(C907="","",IF(AND(MONTH(C907)&gt;=1,MONTH(C907)&lt;=3),1,IF(AND(MONTH(C907)&gt;=4,MONTH(C907)&lt;=6),2,IF(AND(MONTH(C907)&gt;=7,MONTH(C907)&lt;=9),3,4))))</f>
        <v/>
      </c>
      <c r="D908" s="123"/>
      <c r="E908" s="67" t="s">
        <v>13193</v>
      </c>
      <c r="F908" s="66"/>
      <c r="G908" s="45"/>
      <c r="H908" s="45"/>
      <c r="I908" s="45"/>
      <c r="J908" s="45"/>
    </row>
    <row r="909" spans="1:10" ht="14.1" customHeight="1" thickBot="1" x14ac:dyDescent="0.25">
      <c r="A909" s="45"/>
      <c r="B909" s="45"/>
      <c r="C909" s="45"/>
      <c r="D909" s="45"/>
      <c r="E909" s="45"/>
      <c r="F909" s="45"/>
      <c r="G909" s="45"/>
      <c r="H909" s="45"/>
      <c r="I909" s="45"/>
      <c r="J909" s="45"/>
    </row>
    <row r="910" spans="1:10" ht="14.1" customHeight="1" thickBot="1" x14ac:dyDescent="0.25">
      <c r="A910" s="72" t="s">
        <v>15736</v>
      </c>
      <c r="B910" s="72" t="s">
        <v>16147</v>
      </c>
      <c r="C910" s="72" t="s">
        <v>15642</v>
      </c>
      <c r="D910" s="72" t="s">
        <v>15252</v>
      </c>
      <c r="E910" s="72" t="s">
        <v>6932</v>
      </c>
      <c r="F910" s="72" t="s">
        <v>15281</v>
      </c>
      <c r="G910" s="45"/>
      <c r="H910" s="45"/>
      <c r="I910" s="45"/>
      <c r="J910" s="45"/>
    </row>
    <row r="911" spans="1:10" ht="14.1" customHeight="1" x14ac:dyDescent="0.2">
      <c r="A911" s="81"/>
      <c r="B911" s="69" t="str">
        <f ca="1">IFERROR(INDEX(UNSPSCDes,MATCH(INDIRECT(ADDRESS(ROW(),COLUMN()-1,4)),UNSPSCCode,0)),"")</f>
        <v/>
      </c>
      <c r="C911" s="81"/>
      <c r="D911" s="81"/>
      <c r="E911" s="71"/>
      <c r="F911" s="70">
        <f ca="1">INDIRECT(ADDRESS(ROW(),COLUMN()-2,4))*INDIRECT(ADDRESS(ROW(),COLUMN()-1,4))</f>
        <v>0</v>
      </c>
      <c r="G911" s="45"/>
      <c r="H911" s="45"/>
      <c r="I911" s="45"/>
      <c r="J911" s="45"/>
    </row>
    <row r="912" spans="1:10" ht="14.1" customHeight="1" x14ac:dyDescent="0.2">
      <c r="A912" s="45"/>
      <c r="B912" s="45"/>
      <c r="C912" s="45"/>
      <c r="D912" s="45"/>
      <c r="E912" s="73" t="s">
        <v>12551</v>
      </c>
      <c r="F912" s="74">
        <f ca="1">SUM(Table346[MONTO TOTAL ESTIMADO])</f>
        <v>0</v>
      </c>
      <c r="G912" s="45"/>
      <c r="H912" s="45"/>
      <c r="I912" s="45"/>
      <c r="J912" s="45"/>
    </row>
    <row r="913" spans="1:10" ht="14.1" customHeight="1" thickBot="1" x14ac:dyDescent="0.25">
      <c r="G913" s="45"/>
      <c r="H913" s="45"/>
      <c r="I913" s="45"/>
      <c r="J913" s="45"/>
    </row>
    <row r="914" spans="1:10" ht="14.1" customHeight="1" thickBot="1" x14ac:dyDescent="0.25">
      <c r="A914" s="64" t="s">
        <v>16383</v>
      </c>
      <c r="B914" s="64" t="s">
        <v>161</v>
      </c>
      <c r="C914" s="64" t="s">
        <v>11724</v>
      </c>
      <c r="D914" s="64" t="s">
        <v>14378</v>
      </c>
      <c r="E914" s="64" t="s">
        <v>10962</v>
      </c>
      <c r="F914" s="64" t="s">
        <v>11095</v>
      </c>
      <c r="G914" s="45"/>
      <c r="H914" s="45">
        <f>C1003</f>
        <v>0</v>
      </c>
      <c r="I914" s="45">
        <f>E1003</f>
        <v>0</v>
      </c>
      <c r="J914" s="45">
        <f>D1003</f>
        <v>0</v>
      </c>
    </row>
    <row r="915" spans="1:10" ht="14.1" customHeight="1" thickBot="1" x14ac:dyDescent="0.3">
      <c r="A915" s="66"/>
      <c r="B915" s="66"/>
      <c r="C915" s="66"/>
      <c r="D915" s="66"/>
      <c r="E915" s="66"/>
      <c r="F915" s="66"/>
    </row>
    <row r="916" spans="1:10" ht="33.75" customHeight="1" thickBot="1" x14ac:dyDescent="0.25">
      <c r="A916" s="122" t="s">
        <v>14828</v>
      </c>
      <c r="B916" s="67" t="s">
        <v>8528</v>
      </c>
      <c r="C916" s="76"/>
      <c r="D916" s="122" t="s">
        <v>9386</v>
      </c>
      <c r="E916" s="67" t="s">
        <v>13094</v>
      </c>
      <c r="F916" s="66"/>
      <c r="G916" s="45"/>
      <c r="H916" s="45"/>
      <c r="I916" s="45"/>
      <c r="J916" s="45"/>
    </row>
    <row r="917" spans="1:10" ht="14.1" customHeight="1" thickBot="1" x14ac:dyDescent="0.25">
      <c r="A917" s="123"/>
      <c r="B917" s="67" t="s">
        <v>1786</v>
      </c>
      <c r="C917" s="94" t="str">
        <f>IF(C916="","",IF(AND(MONTH(C916)&gt;=1,MONTH(C916)&lt;=3),1,IF(AND(MONTH(C916)&gt;=4,MONTH(C916)&lt;=6),2,IF(AND(MONTH(C916)&gt;=7,MONTH(C916)&lt;=9),3,4))))</f>
        <v/>
      </c>
      <c r="D917" s="123"/>
      <c r="E917" s="67" t="s">
        <v>2417</v>
      </c>
      <c r="F917" s="66"/>
      <c r="G917" s="45"/>
      <c r="H917" s="45"/>
      <c r="I917" s="45"/>
      <c r="J917" s="45"/>
    </row>
    <row r="918" spans="1:10" ht="14.1" customHeight="1" thickBot="1" x14ac:dyDescent="0.25">
      <c r="A918" s="123"/>
      <c r="B918" s="67" t="s">
        <v>12943</v>
      </c>
      <c r="C918" s="76"/>
      <c r="D918" s="123"/>
      <c r="E918" s="67" t="s">
        <v>3073</v>
      </c>
      <c r="F918" s="66"/>
      <c r="G918" s="45"/>
      <c r="H918" s="45"/>
      <c r="I918" s="45"/>
      <c r="J918" s="45"/>
    </row>
    <row r="919" spans="1:10" ht="14.1" customHeight="1" thickBot="1" x14ac:dyDescent="0.25">
      <c r="A919" s="123"/>
      <c r="B919" s="67" t="s">
        <v>1786</v>
      </c>
      <c r="C919" s="94" t="str">
        <f>IF(C918="","",IF(AND(MONTH(C918)&gt;=1,MONTH(C918)&lt;=3),1,IF(AND(MONTH(C918)&gt;=4,MONTH(C918)&lt;=6),2,IF(AND(MONTH(C918)&gt;=7,MONTH(C918)&lt;=9),3,4))))</f>
        <v/>
      </c>
      <c r="D919" s="123"/>
      <c r="E919" s="67" t="s">
        <v>13193</v>
      </c>
      <c r="F919" s="66"/>
      <c r="G919" s="45"/>
      <c r="H919" s="45"/>
      <c r="I919" s="45"/>
      <c r="J919" s="45"/>
    </row>
    <row r="920" spans="1:10" ht="14.1" customHeight="1" thickBot="1" x14ac:dyDescent="0.25">
      <c r="A920" s="45"/>
      <c r="B920" s="45"/>
      <c r="C920" s="45"/>
      <c r="D920" s="45"/>
      <c r="E920" s="45"/>
      <c r="F920" s="45"/>
      <c r="G920" s="45"/>
      <c r="H920" s="45"/>
      <c r="I920" s="45"/>
      <c r="J920" s="45"/>
    </row>
    <row r="921" spans="1:10" ht="14.1" customHeight="1" thickBot="1" x14ac:dyDescent="0.25">
      <c r="A921" s="72" t="s">
        <v>15736</v>
      </c>
      <c r="B921" s="72" t="s">
        <v>16147</v>
      </c>
      <c r="C921" s="72" t="s">
        <v>15642</v>
      </c>
      <c r="D921" s="72" t="s">
        <v>15252</v>
      </c>
      <c r="E921" s="72" t="s">
        <v>6932</v>
      </c>
      <c r="F921" s="72" t="s">
        <v>15281</v>
      </c>
      <c r="G921" s="45"/>
      <c r="H921" s="45"/>
      <c r="I921" s="45"/>
      <c r="J921" s="45"/>
    </row>
    <row r="922" spans="1:10" ht="14.1" customHeight="1" x14ac:dyDescent="0.2">
      <c r="A922" s="81"/>
      <c r="B922" s="69" t="str">
        <f ca="1">IFERROR(INDEX(UNSPSCDes,MATCH(INDIRECT(ADDRESS(ROW(),COLUMN()-1,4)),UNSPSCCode,0)),"")</f>
        <v/>
      </c>
      <c r="C922" s="81"/>
      <c r="D922" s="81"/>
      <c r="E922" s="71"/>
      <c r="F922" s="70">
        <f ca="1">INDIRECT(ADDRESS(ROW(),COLUMN()-2,4))*INDIRECT(ADDRESS(ROW(),COLUMN()-1,4))</f>
        <v>0</v>
      </c>
      <c r="G922" s="45"/>
      <c r="H922" s="45"/>
      <c r="I922" s="45"/>
      <c r="J922" s="45"/>
    </row>
    <row r="923" spans="1:10" ht="14.1" customHeight="1" x14ac:dyDescent="0.2">
      <c r="A923" s="45"/>
      <c r="B923" s="45"/>
      <c r="C923" s="45"/>
      <c r="D923" s="45"/>
      <c r="E923" s="73" t="s">
        <v>12551</v>
      </c>
      <c r="F923" s="74">
        <f ca="1">SUM(Table347[MONTO TOTAL ESTIMADO])</f>
        <v>0</v>
      </c>
      <c r="G923" s="45"/>
      <c r="H923" s="45"/>
      <c r="I923" s="45"/>
      <c r="J923" s="45"/>
    </row>
    <row r="924" spans="1:10" ht="13.5" customHeight="1" thickBot="1" x14ac:dyDescent="0.25">
      <c r="G924" s="45"/>
      <c r="H924" s="45"/>
      <c r="I924" s="45"/>
      <c r="J924" s="45"/>
    </row>
    <row r="925" spans="1:10" ht="14.1" customHeight="1" thickBot="1" x14ac:dyDescent="0.25">
      <c r="A925" s="64" t="s">
        <v>16383</v>
      </c>
      <c r="B925" s="64" t="s">
        <v>161</v>
      </c>
      <c r="C925" s="64" t="s">
        <v>11724</v>
      </c>
      <c r="D925" s="64" t="s">
        <v>14378</v>
      </c>
      <c r="E925" s="64" t="s">
        <v>10962</v>
      </c>
      <c r="F925" s="64" t="s">
        <v>11095</v>
      </c>
      <c r="G925" s="45"/>
      <c r="H925" s="45" t="str">
        <f>C1014</f>
        <v>Servicios</v>
      </c>
      <c r="I925" s="45" t="str">
        <f>E1014</f>
        <v>Sí</v>
      </c>
      <c r="J925" s="45" t="str">
        <f>D1014</f>
        <v>Licitacion Publica</v>
      </c>
    </row>
    <row r="926" spans="1:10" ht="14.1" customHeight="1" thickBot="1" x14ac:dyDescent="0.3">
      <c r="A926" s="66"/>
      <c r="B926" s="66"/>
      <c r="C926" s="66"/>
      <c r="D926" s="66"/>
      <c r="E926" s="66"/>
      <c r="F926" s="66"/>
    </row>
    <row r="927" spans="1:10" ht="33.75" customHeight="1" thickBot="1" x14ac:dyDescent="0.25">
      <c r="A927" s="122" t="s">
        <v>14828</v>
      </c>
      <c r="B927" s="67" t="s">
        <v>8528</v>
      </c>
      <c r="C927" s="76"/>
      <c r="D927" s="122" t="s">
        <v>9386</v>
      </c>
      <c r="E927" s="67" t="s">
        <v>13094</v>
      </c>
      <c r="F927" s="66"/>
      <c r="G927" s="45"/>
      <c r="H927" s="45"/>
      <c r="I927" s="45"/>
      <c r="J927" s="45"/>
    </row>
    <row r="928" spans="1:10" ht="14.1" customHeight="1" thickBot="1" x14ac:dyDescent="0.25">
      <c r="A928" s="123"/>
      <c r="B928" s="67" t="s">
        <v>1786</v>
      </c>
      <c r="C928" s="94" t="str">
        <f>IF(C927="","",IF(AND(MONTH(C927)&gt;=1,MONTH(C927)&lt;=3),1,IF(AND(MONTH(C927)&gt;=4,MONTH(C927)&lt;=6),2,IF(AND(MONTH(C927)&gt;=7,MONTH(C927)&lt;=9),3,4))))</f>
        <v/>
      </c>
      <c r="D928" s="123"/>
      <c r="E928" s="67" t="s">
        <v>2417</v>
      </c>
      <c r="F928" s="66"/>
      <c r="G928" s="45"/>
      <c r="H928" s="45"/>
      <c r="I928" s="45"/>
      <c r="J928" s="45"/>
    </row>
    <row r="929" spans="1:10" ht="14.1" customHeight="1" thickBot="1" x14ac:dyDescent="0.25">
      <c r="A929" s="123"/>
      <c r="B929" s="67" t="s">
        <v>12943</v>
      </c>
      <c r="C929" s="76"/>
      <c r="D929" s="123"/>
      <c r="E929" s="67" t="s">
        <v>3073</v>
      </c>
      <c r="F929" s="66"/>
      <c r="G929" s="45"/>
      <c r="H929" s="45"/>
      <c r="I929" s="45"/>
      <c r="J929" s="45"/>
    </row>
    <row r="930" spans="1:10" ht="14.1" customHeight="1" thickBot="1" x14ac:dyDescent="0.25">
      <c r="A930" s="123"/>
      <c r="B930" s="67" t="s">
        <v>1786</v>
      </c>
      <c r="C930" s="94" t="str">
        <f>IF(C929="","",IF(AND(MONTH(C929)&gt;=1,MONTH(C929)&lt;=3),1,IF(AND(MONTH(C929)&gt;=4,MONTH(C929)&lt;=6),2,IF(AND(MONTH(C929)&gt;=7,MONTH(C929)&lt;=9),3,4))))</f>
        <v/>
      </c>
      <c r="D930" s="123"/>
      <c r="E930" s="67" t="s">
        <v>13193</v>
      </c>
      <c r="F930" s="66"/>
      <c r="G930" s="45"/>
      <c r="H930" s="45"/>
      <c r="I930" s="45"/>
      <c r="J930" s="45"/>
    </row>
    <row r="931" spans="1:10" ht="14.1" customHeight="1" thickBot="1" x14ac:dyDescent="0.25">
      <c r="A931" s="45"/>
      <c r="B931" s="45"/>
      <c r="C931" s="45"/>
      <c r="D931" s="45"/>
      <c r="E931" s="45"/>
      <c r="F931" s="45"/>
      <c r="G931" s="45"/>
      <c r="H931" s="45"/>
      <c r="I931" s="45"/>
      <c r="J931" s="45"/>
    </row>
    <row r="932" spans="1:10" ht="14.1" customHeight="1" thickBot="1" x14ac:dyDescent="0.25">
      <c r="A932" s="72" t="s">
        <v>15736</v>
      </c>
      <c r="B932" s="72" t="s">
        <v>16147</v>
      </c>
      <c r="C932" s="72" t="s">
        <v>15642</v>
      </c>
      <c r="D932" s="72" t="s">
        <v>15252</v>
      </c>
      <c r="E932" s="72" t="s">
        <v>6932</v>
      </c>
      <c r="F932" s="72" t="s">
        <v>15281</v>
      </c>
      <c r="G932" s="45"/>
      <c r="H932" s="45"/>
      <c r="I932" s="45"/>
      <c r="J932" s="45"/>
    </row>
    <row r="933" spans="1:10" ht="14.1" customHeight="1" x14ac:dyDescent="0.2">
      <c r="A933" s="81"/>
      <c r="B933" s="69" t="str">
        <f ca="1">IFERROR(INDEX(UNSPSCDes,MATCH(INDIRECT(ADDRESS(ROW(),COLUMN()-1,4)),UNSPSCCode,0)),"")</f>
        <v/>
      </c>
      <c r="C933" s="81"/>
      <c r="D933" s="81"/>
      <c r="E933" s="71"/>
      <c r="F933" s="70">
        <f ca="1">INDIRECT(ADDRESS(ROW(),COLUMN()-2,4))*INDIRECT(ADDRESS(ROW(),COLUMN()-1,4))</f>
        <v>0</v>
      </c>
      <c r="G933" s="45"/>
      <c r="H933" s="45"/>
      <c r="I933" s="45"/>
      <c r="J933" s="45"/>
    </row>
    <row r="934" spans="1:10" ht="14.1" customHeight="1" x14ac:dyDescent="0.2">
      <c r="A934" s="45"/>
      <c r="B934" s="45"/>
      <c r="C934" s="45"/>
      <c r="D934" s="45"/>
      <c r="E934" s="73" t="s">
        <v>12551</v>
      </c>
      <c r="F934" s="74">
        <f ca="1">SUM(Table348[MONTO TOTAL ESTIMADO])</f>
        <v>0</v>
      </c>
      <c r="G934" s="45"/>
      <c r="H934" s="45"/>
      <c r="I934" s="45"/>
      <c r="J934" s="45"/>
    </row>
    <row r="935" spans="1:10" ht="13.5" customHeight="1" thickBot="1" x14ac:dyDescent="0.25">
      <c r="G935" s="45"/>
      <c r="H935" s="45"/>
      <c r="I935" s="45"/>
      <c r="J935" s="45"/>
    </row>
    <row r="936" spans="1:10" ht="14.1" customHeight="1" thickBot="1" x14ac:dyDescent="0.25">
      <c r="A936" s="64" t="s">
        <v>16383</v>
      </c>
      <c r="B936" s="64" t="s">
        <v>161</v>
      </c>
      <c r="C936" s="64" t="s">
        <v>11724</v>
      </c>
      <c r="D936" s="64" t="s">
        <v>14378</v>
      </c>
      <c r="E936" s="64" t="s">
        <v>10962</v>
      </c>
      <c r="F936" s="64" t="s">
        <v>11095</v>
      </c>
      <c r="G936" s="45"/>
      <c r="H936" s="45" t="str">
        <f>C1025</f>
        <v>Servicios</v>
      </c>
      <c r="I936" s="45" t="str">
        <f>E1025</f>
        <v>Sí</v>
      </c>
      <c r="J936" s="45" t="str">
        <f>D1025</f>
        <v>Compras Menores</v>
      </c>
    </row>
    <row r="937" spans="1:10" ht="14.1" customHeight="1" thickBot="1" x14ac:dyDescent="0.3">
      <c r="A937" s="66"/>
      <c r="B937" s="66"/>
      <c r="C937" s="66"/>
      <c r="D937" s="66"/>
      <c r="E937" s="66"/>
      <c r="F937" s="66"/>
    </row>
    <row r="938" spans="1:10" ht="33.75" customHeight="1" thickBot="1" x14ac:dyDescent="0.25">
      <c r="A938" s="122" t="s">
        <v>14828</v>
      </c>
      <c r="B938" s="67" t="s">
        <v>8528</v>
      </c>
      <c r="C938" s="76"/>
      <c r="D938" s="122" t="s">
        <v>9386</v>
      </c>
      <c r="E938" s="67" t="s">
        <v>13094</v>
      </c>
      <c r="F938" s="66"/>
      <c r="G938" s="45"/>
      <c r="H938" s="45"/>
      <c r="I938" s="45"/>
      <c r="J938" s="45"/>
    </row>
    <row r="939" spans="1:10" ht="14.1" customHeight="1" thickBot="1" x14ac:dyDescent="0.25">
      <c r="A939" s="123"/>
      <c r="B939" s="67" t="s">
        <v>1786</v>
      </c>
      <c r="C939" s="94" t="str">
        <f>IF(C938="","",IF(AND(MONTH(C938)&gt;=1,MONTH(C938)&lt;=3),1,IF(AND(MONTH(C938)&gt;=4,MONTH(C938)&lt;=6),2,IF(AND(MONTH(C938)&gt;=7,MONTH(C938)&lt;=9),3,4))))</f>
        <v/>
      </c>
      <c r="D939" s="123"/>
      <c r="E939" s="67" t="s">
        <v>2417</v>
      </c>
      <c r="F939" s="66"/>
      <c r="G939" s="45"/>
      <c r="H939" s="45"/>
      <c r="I939" s="45"/>
      <c r="J939" s="45"/>
    </row>
    <row r="940" spans="1:10" ht="14.1" customHeight="1" thickBot="1" x14ac:dyDescent="0.25">
      <c r="A940" s="123"/>
      <c r="B940" s="67" t="s">
        <v>12943</v>
      </c>
      <c r="C940" s="76"/>
      <c r="D940" s="123"/>
      <c r="E940" s="67" t="s">
        <v>3073</v>
      </c>
      <c r="F940" s="66"/>
      <c r="G940" s="45"/>
      <c r="H940" s="45"/>
      <c r="I940" s="45"/>
      <c r="J940" s="45"/>
    </row>
    <row r="941" spans="1:10" ht="14.1" customHeight="1" thickBot="1" x14ac:dyDescent="0.25">
      <c r="A941" s="123"/>
      <c r="B941" s="67" t="s">
        <v>1786</v>
      </c>
      <c r="C941" s="94" t="str">
        <f>IF(C940="","",IF(AND(MONTH(C940)&gt;=1,MONTH(C940)&lt;=3),1,IF(AND(MONTH(C940)&gt;=4,MONTH(C940)&lt;=6),2,IF(AND(MONTH(C940)&gt;=7,MONTH(C940)&lt;=9),3,4))))</f>
        <v/>
      </c>
      <c r="D941" s="123"/>
      <c r="E941" s="67" t="s">
        <v>13193</v>
      </c>
      <c r="F941" s="66"/>
      <c r="G941" s="45"/>
      <c r="H941" s="45"/>
      <c r="I941" s="45"/>
      <c r="J941" s="45"/>
    </row>
    <row r="942" spans="1:10" ht="14.1" customHeight="1" thickBot="1" x14ac:dyDescent="0.25">
      <c r="A942" s="45"/>
      <c r="B942" s="45"/>
      <c r="C942" s="45"/>
      <c r="D942" s="45"/>
      <c r="E942" s="45"/>
      <c r="F942" s="45"/>
      <c r="G942" s="45"/>
      <c r="H942" s="45"/>
      <c r="I942" s="45"/>
      <c r="J942" s="45"/>
    </row>
    <row r="943" spans="1:10" ht="14.1" customHeight="1" thickBot="1" x14ac:dyDescent="0.25">
      <c r="A943" s="72" t="s">
        <v>15736</v>
      </c>
      <c r="B943" s="72" t="s">
        <v>16147</v>
      </c>
      <c r="C943" s="72" t="s">
        <v>15642</v>
      </c>
      <c r="D943" s="72" t="s">
        <v>15252</v>
      </c>
      <c r="E943" s="72" t="s">
        <v>6932</v>
      </c>
      <c r="F943" s="72" t="s">
        <v>15281</v>
      </c>
      <c r="G943" s="45"/>
      <c r="H943" s="45"/>
      <c r="I943" s="45"/>
      <c r="J943" s="45"/>
    </row>
    <row r="944" spans="1:10" ht="14.1" customHeight="1" x14ac:dyDescent="0.2">
      <c r="A944" s="81"/>
      <c r="B944" s="69" t="str">
        <f ca="1">IFERROR(INDEX(UNSPSCDes,MATCH(INDIRECT(ADDRESS(ROW(),COLUMN()-1,4)),UNSPSCCode,0)),"")</f>
        <v/>
      </c>
      <c r="C944" s="81"/>
      <c r="D944" s="81"/>
      <c r="E944" s="71"/>
      <c r="F944" s="70">
        <f ca="1">INDIRECT(ADDRESS(ROW(),COLUMN()-2,4))*INDIRECT(ADDRESS(ROW(),COLUMN()-1,4))</f>
        <v>0</v>
      </c>
      <c r="G944" s="45"/>
      <c r="H944" s="45"/>
      <c r="I944" s="45"/>
      <c r="J944" s="45"/>
    </row>
    <row r="945" spans="1:10" ht="14.1" customHeight="1" x14ac:dyDescent="0.2">
      <c r="A945" s="45"/>
      <c r="B945" s="45"/>
      <c r="C945" s="45"/>
      <c r="D945" s="45"/>
      <c r="E945" s="73" t="s">
        <v>12551</v>
      </c>
      <c r="F945" s="74">
        <f ca="1">SUM(Table349[MONTO TOTAL ESTIMADO])</f>
        <v>0</v>
      </c>
      <c r="G945" s="45"/>
      <c r="H945" s="45"/>
      <c r="I945" s="45"/>
      <c r="J945" s="45"/>
    </row>
    <row r="946" spans="1:10" ht="14.1" customHeight="1" thickBot="1" x14ac:dyDescent="0.25">
      <c r="G946" s="45"/>
      <c r="H946" s="45"/>
      <c r="I946" s="45"/>
      <c r="J946" s="45"/>
    </row>
    <row r="947" spans="1:10" ht="13.5" customHeight="1" thickBot="1" x14ac:dyDescent="0.25">
      <c r="A947" s="64" t="s">
        <v>16383</v>
      </c>
      <c r="B947" s="64" t="s">
        <v>161</v>
      </c>
      <c r="C947" s="64" t="s">
        <v>11724</v>
      </c>
      <c r="D947" s="64" t="s">
        <v>14378</v>
      </c>
      <c r="E947" s="64" t="s">
        <v>10962</v>
      </c>
      <c r="F947" s="64" t="s">
        <v>11095</v>
      </c>
      <c r="G947" s="45"/>
      <c r="H947" s="45"/>
      <c r="I947" s="45"/>
      <c r="J947" s="45"/>
    </row>
    <row r="948" spans="1:10" ht="13.5" customHeight="1" thickBot="1" x14ac:dyDescent="0.25">
      <c r="A948" s="66"/>
      <c r="B948" s="66"/>
      <c r="C948" s="66"/>
      <c r="D948" s="66"/>
      <c r="E948" s="66"/>
      <c r="F948" s="66"/>
      <c r="G948" s="45"/>
      <c r="H948" s="45"/>
      <c r="I948" s="45"/>
      <c r="J948" s="45"/>
    </row>
    <row r="949" spans="1:10" ht="14.1" customHeight="1" thickBot="1" x14ac:dyDescent="0.25">
      <c r="A949" s="122" t="s">
        <v>14828</v>
      </c>
      <c r="B949" s="67" t="s">
        <v>8528</v>
      </c>
      <c r="C949" s="76"/>
      <c r="D949" s="122" t="s">
        <v>9386</v>
      </c>
      <c r="E949" s="67" t="s">
        <v>13094</v>
      </c>
      <c r="F949" s="66"/>
      <c r="G949" s="45"/>
      <c r="H949" s="45" t="str">
        <f>C1036</f>
        <v>Bienes</v>
      </c>
      <c r="I949" s="45" t="str">
        <f>E1036</f>
        <v>No</v>
      </c>
      <c r="J949" s="45" t="str">
        <f>D1036</f>
        <v xml:space="preserve">Excepción - Bienes o servicios con exclusividad </v>
      </c>
    </row>
    <row r="950" spans="1:10" ht="14.1" customHeight="1" thickBot="1" x14ac:dyDescent="0.3">
      <c r="A950" s="123"/>
      <c r="B950" s="67" t="s">
        <v>1786</v>
      </c>
      <c r="C950" s="94" t="str">
        <f>IF(C949="","",IF(AND(MONTH(C949)&gt;=1,MONTH(C949)&lt;=3),1,IF(AND(MONTH(C949)&gt;=4,MONTH(C949)&lt;=6),2,IF(AND(MONTH(C949)&gt;=7,MONTH(C949)&lt;=9),3,4))))</f>
        <v/>
      </c>
      <c r="D950" s="123"/>
      <c r="E950" s="67" t="s">
        <v>2417</v>
      </c>
      <c r="F950" s="66"/>
    </row>
    <row r="951" spans="1:10" ht="33.75" customHeight="1" thickBot="1" x14ac:dyDescent="0.25">
      <c r="A951" s="123"/>
      <c r="B951" s="67" t="s">
        <v>12943</v>
      </c>
      <c r="C951" s="76"/>
      <c r="D951" s="123"/>
      <c r="E951" s="67" t="s">
        <v>3073</v>
      </c>
      <c r="F951" s="66"/>
      <c r="G951" s="45"/>
      <c r="H951" s="45"/>
      <c r="I951" s="45"/>
      <c r="J951" s="45"/>
    </row>
    <row r="952" spans="1:10" ht="14.1" customHeight="1" thickBot="1" x14ac:dyDescent="0.25">
      <c r="A952" s="123"/>
      <c r="B952" s="67" t="s">
        <v>1786</v>
      </c>
      <c r="C952" s="94" t="str">
        <f>IF(C951="","",IF(AND(MONTH(C951)&gt;=1,MONTH(C951)&lt;=3),1,IF(AND(MONTH(C951)&gt;=4,MONTH(C951)&lt;=6),2,IF(AND(MONTH(C951)&gt;=7,MONTH(C951)&lt;=9),3,4))))</f>
        <v/>
      </c>
      <c r="D952" s="123"/>
      <c r="E952" s="67" t="s">
        <v>13193</v>
      </c>
      <c r="F952" s="66"/>
      <c r="G952" s="45"/>
      <c r="H952" s="45"/>
      <c r="I952" s="45"/>
      <c r="J952" s="45"/>
    </row>
    <row r="953" spans="1:10" ht="14.1" customHeight="1" thickBot="1" x14ac:dyDescent="0.25">
      <c r="A953" s="45"/>
      <c r="B953" s="45"/>
      <c r="C953" s="45"/>
      <c r="D953" s="45"/>
      <c r="E953" s="45"/>
      <c r="F953" s="45"/>
      <c r="G953" s="45"/>
      <c r="H953" s="45"/>
      <c r="I953" s="45"/>
      <c r="J953" s="45"/>
    </row>
    <row r="954" spans="1:10" ht="14.1" customHeight="1" thickBot="1" x14ac:dyDescent="0.25">
      <c r="A954" s="72" t="s">
        <v>15736</v>
      </c>
      <c r="B954" s="72" t="s">
        <v>16147</v>
      </c>
      <c r="C954" s="72" t="s">
        <v>15642</v>
      </c>
      <c r="D954" s="72" t="s">
        <v>15252</v>
      </c>
      <c r="E954" s="72" t="s">
        <v>6932</v>
      </c>
      <c r="F954" s="72" t="s">
        <v>15281</v>
      </c>
      <c r="G954" s="45"/>
      <c r="H954" s="45"/>
      <c r="I954" s="45"/>
      <c r="J954" s="45"/>
    </row>
    <row r="955" spans="1:10" ht="14.1" customHeight="1" x14ac:dyDescent="0.2">
      <c r="A955" s="81"/>
      <c r="B955" s="69" t="str">
        <f ca="1">IFERROR(INDEX(UNSPSCDes,MATCH(INDIRECT(ADDRESS(ROW(),COLUMN()-1,4)),UNSPSCCode,0)),"")</f>
        <v/>
      </c>
      <c r="C955" s="81"/>
      <c r="D955" s="81"/>
      <c r="E955" s="71"/>
      <c r="F955" s="70">
        <f ca="1">INDIRECT(ADDRESS(ROW(),COLUMN()-2,4))*INDIRECT(ADDRESS(ROW(),COLUMN()-1,4))</f>
        <v>0</v>
      </c>
      <c r="G955" s="45"/>
      <c r="H955" s="45"/>
      <c r="I955" s="45"/>
      <c r="J955" s="45"/>
    </row>
    <row r="956" spans="1:10" ht="14.1" customHeight="1" x14ac:dyDescent="0.2">
      <c r="A956" s="45"/>
      <c r="B956" s="45"/>
      <c r="C956" s="45"/>
      <c r="D956" s="45"/>
      <c r="E956" s="73" t="s">
        <v>12551</v>
      </c>
      <c r="F956" s="74">
        <f ca="1">SUM(Table350[MONTO TOTAL ESTIMADO])</f>
        <v>0</v>
      </c>
      <c r="G956" s="45"/>
      <c r="H956" s="45"/>
      <c r="I956" s="45"/>
      <c r="J956" s="45"/>
    </row>
    <row r="957" spans="1:10" ht="14.1" customHeight="1" thickBot="1" x14ac:dyDescent="0.25">
      <c r="G957" s="45"/>
      <c r="H957" s="45"/>
      <c r="I957" s="45"/>
      <c r="J957" s="45"/>
    </row>
    <row r="958" spans="1:10" ht="14.1" customHeight="1" thickBot="1" x14ac:dyDescent="0.25">
      <c r="A958" s="64" t="s">
        <v>16383</v>
      </c>
      <c r="B958" s="64" t="s">
        <v>161</v>
      </c>
      <c r="C958" s="64" t="s">
        <v>11724</v>
      </c>
      <c r="D958" s="64" t="s">
        <v>14378</v>
      </c>
      <c r="E958" s="64" t="s">
        <v>10962</v>
      </c>
      <c r="F958" s="64" t="s">
        <v>11095</v>
      </c>
      <c r="G958" s="45"/>
      <c r="H958" s="45"/>
      <c r="I958" s="45"/>
      <c r="J958" s="45"/>
    </row>
    <row r="959" spans="1:10" ht="14.1" customHeight="1" thickBot="1" x14ac:dyDescent="0.25">
      <c r="A959" s="66"/>
      <c r="B959" s="66"/>
      <c r="C959" s="66"/>
      <c r="D959" s="66"/>
      <c r="E959" s="66"/>
      <c r="F959" s="66"/>
      <c r="G959" s="45"/>
      <c r="H959" s="45"/>
      <c r="I959" s="45"/>
      <c r="J959" s="45"/>
    </row>
    <row r="960" spans="1:10" ht="13.5" customHeight="1" thickBot="1" x14ac:dyDescent="0.25">
      <c r="A960" s="122" t="s">
        <v>14828</v>
      </c>
      <c r="B960" s="67" t="s">
        <v>8528</v>
      </c>
      <c r="C960" s="76"/>
      <c r="D960" s="122" t="s">
        <v>9386</v>
      </c>
      <c r="E960" s="67" t="s">
        <v>13094</v>
      </c>
      <c r="F960" s="66"/>
      <c r="G960" s="45"/>
      <c r="H960" s="45"/>
      <c r="I960" s="45"/>
      <c r="J960" s="45"/>
    </row>
    <row r="961" spans="1:10" ht="13.5" customHeight="1" thickBot="1" x14ac:dyDescent="0.25">
      <c r="A961" s="123"/>
      <c r="B961" s="67" t="s">
        <v>1786</v>
      </c>
      <c r="C961" s="94" t="str">
        <f>IF(C960="","",IF(AND(MONTH(C960)&gt;=1,MONTH(C960)&lt;=3),1,IF(AND(MONTH(C960)&gt;=4,MONTH(C960)&lt;=6),2,IF(AND(MONTH(C960)&gt;=7,MONTH(C960)&lt;=9),3,4))))</f>
        <v/>
      </c>
      <c r="D961" s="123"/>
      <c r="E961" s="67" t="s">
        <v>2417</v>
      </c>
      <c r="F961" s="66"/>
      <c r="G961" s="45"/>
      <c r="H961" s="45"/>
      <c r="I961" s="45"/>
      <c r="J961" s="45"/>
    </row>
    <row r="962" spans="1:10" ht="13.5" customHeight="1" thickBot="1" x14ac:dyDescent="0.25">
      <c r="A962" s="123"/>
      <c r="B962" s="67" t="s">
        <v>12943</v>
      </c>
      <c r="C962" s="76"/>
      <c r="D962" s="123"/>
      <c r="E962" s="67" t="s">
        <v>3073</v>
      </c>
      <c r="F962" s="66"/>
      <c r="G962" s="45"/>
      <c r="H962" s="45"/>
      <c r="I962" s="45"/>
      <c r="J962" s="45"/>
    </row>
    <row r="963" spans="1:10" ht="13.5" customHeight="1" thickBot="1" x14ac:dyDescent="0.25">
      <c r="A963" s="123"/>
      <c r="B963" s="67" t="s">
        <v>1786</v>
      </c>
      <c r="C963" s="94" t="str">
        <f>IF(C962="","",IF(AND(MONTH(C962)&gt;=1,MONTH(C962)&lt;=3),1,IF(AND(MONTH(C962)&gt;=4,MONTH(C962)&lt;=6),2,IF(AND(MONTH(C962)&gt;=7,MONTH(C962)&lt;=9),3,4))))</f>
        <v/>
      </c>
      <c r="D963" s="123"/>
      <c r="E963" s="67" t="s">
        <v>13193</v>
      </c>
      <c r="F963" s="66"/>
      <c r="G963" s="45"/>
      <c r="H963" s="45"/>
      <c r="I963" s="45"/>
      <c r="J963" s="45"/>
    </row>
    <row r="964" spans="1:10" ht="13.5" customHeight="1" thickBot="1" x14ac:dyDescent="0.25">
      <c r="A964" s="45"/>
      <c r="B964" s="45"/>
      <c r="C964" s="45"/>
      <c r="D964" s="45"/>
      <c r="E964" s="45"/>
      <c r="F964" s="45"/>
      <c r="G964" s="45"/>
      <c r="H964" s="45"/>
      <c r="I964" s="45"/>
      <c r="J964" s="45"/>
    </row>
    <row r="965" spans="1:10" ht="13.5" customHeight="1" thickBot="1" x14ac:dyDescent="0.25">
      <c r="A965" s="72" t="s">
        <v>15736</v>
      </c>
      <c r="B965" s="72" t="s">
        <v>16147</v>
      </c>
      <c r="C965" s="72" t="s">
        <v>15642</v>
      </c>
      <c r="D965" s="72" t="s">
        <v>15252</v>
      </c>
      <c r="E965" s="72" t="s">
        <v>6932</v>
      </c>
      <c r="F965" s="72" t="s">
        <v>15281</v>
      </c>
      <c r="G965" s="45"/>
      <c r="H965" s="45"/>
      <c r="I965" s="45"/>
      <c r="J965" s="45"/>
    </row>
    <row r="966" spans="1:10" ht="13.5" customHeight="1" x14ac:dyDescent="0.2">
      <c r="A966" s="81"/>
      <c r="B966" s="69" t="str">
        <f ca="1">IFERROR(INDEX(UNSPSCDes,MATCH(INDIRECT(ADDRESS(ROW(),COLUMN()-1,4)),UNSPSCCode,0)),"")</f>
        <v/>
      </c>
      <c r="C966" s="81"/>
      <c r="D966" s="81"/>
      <c r="E966" s="71"/>
      <c r="F966" s="70">
        <f ca="1">INDIRECT(ADDRESS(ROW(),COLUMN()-2,4))*INDIRECT(ADDRESS(ROW(),COLUMN()-1,4))</f>
        <v>0</v>
      </c>
      <c r="G966" s="45"/>
      <c r="H966" s="45"/>
      <c r="I966" s="45"/>
      <c r="J966" s="45"/>
    </row>
    <row r="967" spans="1:10" ht="14.1" customHeight="1" x14ac:dyDescent="0.2">
      <c r="A967" s="45"/>
      <c r="B967" s="45"/>
      <c r="C967" s="45"/>
      <c r="D967" s="45"/>
      <c r="E967" s="73" t="s">
        <v>12551</v>
      </c>
      <c r="F967" s="74">
        <f ca="1">SUM(Table351[MONTO TOTAL ESTIMADO])</f>
        <v>0</v>
      </c>
      <c r="G967" s="45"/>
      <c r="H967" s="45" t="str">
        <f>C1049</f>
        <v>Servicios</v>
      </c>
      <c r="I967" s="45" t="str">
        <f>E1049</f>
        <v>No</v>
      </c>
      <c r="J967" s="45" t="str">
        <f>D1049</f>
        <v>Licitacion Publica</v>
      </c>
    </row>
    <row r="968" spans="1:10" ht="14.1" customHeight="1" thickBot="1" x14ac:dyDescent="0.3"/>
    <row r="969" spans="1:10" ht="14.1" customHeight="1" thickBot="1" x14ac:dyDescent="0.3">
      <c r="A969" s="64" t="s">
        <v>16383</v>
      </c>
      <c r="B969" s="64" t="s">
        <v>161</v>
      </c>
      <c r="C969" s="64" t="s">
        <v>11724</v>
      </c>
      <c r="D969" s="64" t="s">
        <v>14378</v>
      </c>
      <c r="E969" s="64" t="s">
        <v>10962</v>
      </c>
      <c r="F969" s="64" t="s">
        <v>11095</v>
      </c>
    </row>
    <row r="970" spans="1:10" ht="14.1" customHeight="1" thickBot="1" x14ac:dyDescent="0.3">
      <c r="A970" s="66"/>
      <c r="B970" s="66"/>
      <c r="C970" s="66"/>
      <c r="D970" s="66"/>
      <c r="E970" s="66"/>
      <c r="F970" s="66"/>
    </row>
    <row r="971" spans="1:10" ht="14.1" customHeight="1" thickBot="1" x14ac:dyDescent="0.3">
      <c r="A971" s="122" t="s">
        <v>14828</v>
      </c>
      <c r="B971" s="67" t="s">
        <v>8528</v>
      </c>
      <c r="C971" s="76"/>
      <c r="D971" s="122" t="s">
        <v>9386</v>
      </c>
      <c r="E971" s="67" t="s">
        <v>13094</v>
      </c>
      <c r="F971" s="66"/>
    </row>
    <row r="972" spans="1:10" ht="14.1" customHeight="1" thickBot="1" x14ac:dyDescent="0.3">
      <c r="A972" s="123"/>
      <c r="B972" s="67" t="s">
        <v>1786</v>
      </c>
      <c r="C972" s="94" t="str">
        <f>IF(C971="","",IF(AND(MONTH(C971)&gt;=1,MONTH(C971)&lt;=3),1,IF(AND(MONTH(C971)&gt;=4,MONTH(C971)&lt;=6),2,IF(AND(MONTH(C971)&gt;=7,MONTH(C971)&lt;=9),3,4))))</f>
        <v/>
      </c>
      <c r="D972" s="123"/>
      <c r="E972" s="67" t="s">
        <v>2417</v>
      </c>
      <c r="F972" s="66"/>
    </row>
    <row r="973" spans="1:10" ht="14.1" customHeight="1" thickBot="1" x14ac:dyDescent="0.3">
      <c r="A973" s="123"/>
      <c r="B973" s="67" t="s">
        <v>12943</v>
      </c>
      <c r="C973" s="76"/>
      <c r="D973" s="123"/>
      <c r="E973" s="67" t="s">
        <v>3073</v>
      </c>
      <c r="F973" s="66"/>
    </row>
    <row r="974" spans="1:10" ht="14.1" customHeight="1" thickBot="1" x14ac:dyDescent="0.3">
      <c r="A974" s="123"/>
      <c r="B974" s="67" t="s">
        <v>1786</v>
      </c>
      <c r="C974" s="94" t="str">
        <f>IF(C973="","",IF(AND(MONTH(C973)&gt;=1,MONTH(C973)&lt;=3),1,IF(AND(MONTH(C973)&gt;=4,MONTH(C973)&lt;=6),2,IF(AND(MONTH(C973)&gt;=7,MONTH(C973)&lt;=9),3,4))))</f>
        <v/>
      </c>
      <c r="D974" s="123"/>
      <c r="E974" s="67" t="s">
        <v>13193</v>
      </c>
      <c r="F974" s="66"/>
    </row>
    <row r="975" spans="1:10" ht="14.1" customHeight="1" thickBot="1" x14ac:dyDescent="0.25">
      <c r="A975" s="45"/>
      <c r="B975" s="45"/>
      <c r="C975" s="45"/>
      <c r="D975" s="45"/>
      <c r="E975" s="45"/>
      <c r="F975" s="45"/>
    </row>
    <row r="976" spans="1:10" ht="14.1" customHeight="1" thickBot="1" x14ac:dyDescent="0.3">
      <c r="A976" s="72" t="s">
        <v>15736</v>
      </c>
      <c r="B976" s="72" t="s">
        <v>16147</v>
      </c>
      <c r="C976" s="72" t="s">
        <v>15642</v>
      </c>
      <c r="D976" s="72" t="s">
        <v>15252</v>
      </c>
      <c r="E976" s="72" t="s">
        <v>6932</v>
      </c>
      <c r="F976" s="72" t="s">
        <v>15281</v>
      </c>
    </row>
    <row r="977" spans="1:6" ht="14.1" customHeight="1" x14ac:dyDescent="0.25">
      <c r="A977" s="81"/>
      <c r="B977" s="69" t="str">
        <f ca="1">IFERROR(INDEX(UNSPSCDes,MATCH(INDIRECT(ADDRESS(ROW(),COLUMN()-1,4)),UNSPSCCode,0)),"")</f>
        <v/>
      </c>
      <c r="C977" s="81"/>
      <c r="D977" s="81"/>
      <c r="E977" s="71"/>
      <c r="F977" s="70">
        <f ca="1">INDIRECT(ADDRESS(ROW(),COLUMN()-2,4))*INDIRECT(ADDRESS(ROW(),COLUMN()-1,4))</f>
        <v>0</v>
      </c>
    </row>
    <row r="978" spans="1:6" ht="14.1" customHeight="1" x14ac:dyDescent="0.2">
      <c r="A978" s="45"/>
      <c r="B978" s="45"/>
      <c r="C978" s="45"/>
      <c r="D978" s="45"/>
      <c r="E978" s="73" t="s">
        <v>12551</v>
      </c>
      <c r="F978" s="74">
        <f ca="1">SUM(Table352[MONTO TOTAL ESTIMADO])</f>
        <v>0</v>
      </c>
    </row>
    <row r="979" spans="1:6" ht="14.1" customHeight="1" thickBot="1" x14ac:dyDescent="0.3"/>
    <row r="980" spans="1:6" ht="14.1" customHeight="1" thickBot="1" x14ac:dyDescent="0.3">
      <c r="A980" s="64" t="s">
        <v>16383</v>
      </c>
      <c r="B980" s="64" t="s">
        <v>161</v>
      </c>
      <c r="C980" s="64" t="s">
        <v>11724</v>
      </c>
      <c r="D980" s="64" t="s">
        <v>14378</v>
      </c>
      <c r="E980" s="64" t="s">
        <v>10962</v>
      </c>
      <c r="F980" s="64" t="s">
        <v>11095</v>
      </c>
    </row>
    <row r="981" spans="1:6" ht="14.1" customHeight="1" thickBot="1" x14ac:dyDescent="0.3">
      <c r="A981" s="66"/>
      <c r="B981" s="66"/>
      <c r="C981" s="66"/>
      <c r="D981" s="66"/>
      <c r="E981" s="66"/>
      <c r="F981" s="66"/>
    </row>
    <row r="982" spans="1:6" ht="14.1" customHeight="1" thickBot="1" x14ac:dyDescent="0.3">
      <c r="A982" s="122" t="s">
        <v>14828</v>
      </c>
      <c r="B982" s="67" t="s">
        <v>8528</v>
      </c>
      <c r="C982" s="76"/>
      <c r="D982" s="122" t="s">
        <v>9386</v>
      </c>
      <c r="E982" s="67" t="s">
        <v>13094</v>
      </c>
      <c r="F982" s="66"/>
    </row>
    <row r="983" spans="1:6" ht="14.1" customHeight="1" thickBot="1" x14ac:dyDescent="0.3">
      <c r="A983" s="123"/>
      <c r="B983" s="67" t="s">
        <v>1786</v>
      </c>
      <c r="C983" s="94" t="str">
        <f>IF(C982="","",IF(AND(MONTH(C982)&gt;=1,MONTH(C982)&lt;=3),1,IF(AND(MONTH(C982)&gt;=4,MONTH(C982)&lt;=6),2,IF(AND(MONTH(C982)&gt;=7,MONTH(C982)&lt;=9),3,4))))</f>
        <v/>
      </c>
      <c r="D983" s="123"/>
      <c r="E983" s="67" t="s">
        <v>2417</v>
      </c>
      <c r="F983" s="66"/>
    </row>
    <row r="984" spans="1:6" ht="14.1" customHeight="1" thickBot="1" x14ac:dyDescent="0.3">
      <c r="A984" s="123"/>
      <c r="B984" s="67" t="s">
        <v>12943</v>
      </c>
      <c r="C984" s="76"/>
      <c r="D984" s="123"/>
      <c r="E984" s="67" t="s">
        <v>3073</v>
      </c>
      <c r="F984" s="66"/>
    </row>
    <row r="985" spans="1:6" ht="14.1" customHeight="1" thickBot="1" x14ac:dyDescent="0.3">
      <c r="A985" s="123"/>
      <c r="B985" s="67" t="s">
        <v>1786</v>
      </c>
      <c r="C985" s="94" t="str">
        <f>IF(C984="","",IF(AND(MONTH(C984)&gt;=1,MONTH(C984)&lt;=3),1,IF(AND(MONTH(C984)&gt;=4,MONTH(C984)&lt;=6),2,IF(AND(MONTH(C984)&gt;=7,MONTH(C984)&lt;=9),3,4))))</f>
        <v/>
      </c>
      <c r="D985" s="123"/>
      <c r="E985" s="67" t="s">
        <v>13193</v>
      </c>
      <c r="F985" s="66"/>
    </row>
    <row r="986" spans="1:6" ht="14.1" customHeight="1" thickBot="1" x14ac:dyDescent="0.25">
      <c r="A986" s="45"/>
      <c r="B986" s="45"/>
      <c r="C986" s="45"/>
      <c r="D986" s="45"/>
      <c r="E986" s="45"/>
      <c r="F986" s="45"/>
    </row>
    <row r="987" spans="1:6" ht="14.1" customHeight="1" thickBot="1" x14ac:dyDescent="0.3">
      <c r="A987" s="72" t="s">
        <v>15736</v>
      </c>
      <c r="B987" s="72" t="s">
        <v>16147</v>
      </c>
      <c r="C987" s="72" t="s">
        <v>15642</v>
      </c>
      <c r="D987" s="72" t="s">
        <v>15252</v>
      </c>
      <c r="E987" s="72" t="s">
        <v>6932</v>
      </c>
      <c r="F987" s="72" t="s">
        <v>15281</v>
      </c>
    </row>
    <row r="988" spans="1:6" ht="14.1" customHeight="1" x14ac:dyDescent="0.25">
      <c r="A988" s="81"/>
      <c r="B988" s="69" t="str">
        <f ca="1">IFERROR(INDEX(UNSPSCDes,MATCH(INDIRECT(ADDRESS(ROW(),COLUMN()-1,4)),UNSPSCCode,0)),"")</f>
        <v/>
      </c>
      <c r="C988" s="81"/>
      <c r="D988" s="81"/>
      <c r="E988" s="71"/>
      <c r="F988" s="70">
        <f ca="1">INDIRECT(ADDRESS(ROW(),COLUMN()-2,4))*INDIRECT(ADDRESS(ROW(),COLUMN()-1,4))</f>
        <v>0</v>
      </c>
    </row>
    <row r="989" spans="1:6" ht="14.1" customHeight="1" x14ac:dyDescent="0.2">
      <c r="A989" s="45"/>
      <c r="B989" s="45"/>
      <c r="C989" s="45"/>
      <c r="D989" s="45"/>
      <c r="E989" s="73" t="s">
        <v>12551</v>
      </c>
      <c r="F989" s="74">
        <f ca="1">SUM(Table353[MONTO TOTAL ESTIMADO])</f>
        <v>0</v>
      </c>
    </row>
    <row r="990" spans="1:6" ht="14.1" customHeight="1" thickBot="1" x14ac:dyDescent="0.3"/>
    <row r="991" spans="1:6" ht="14.1" customHeight="1" thickBot="1" x14ac:dyDescent="0.3">
      <c r="A991" s="64" t="s">
        <v>16383</v>
      </c>
      <c r="B991" s="64" t="s">
        <v>161</v>
      </c>
      <c r="C991" s="64" t="s">
        <v>11724</v>
      </c>
      <c r="D991" s="64" t="s">
        <v>14378</v>
      </c>
      <c r="E991" s="64" t="s">
        <v>10962</v>
      </c>
      <c r="F991" s="64" t="s">
        <v>11095</v>
      </c>
    </row>
    <row r="992" spans="1:6" ht="14.1" customHeight="1" thickBot="1" x14ac:dyDescent="0.3">
      <c r="A992" s="66"/>
      <c r="B992" s="66"/>
      <c r="C992" s="66"/>
      <c r="D992" s="66"/>
      <c r="E992" s="66"/>
      <c r="F992" s="66"/>
    </row>
    <row r="993" spans="1:6" ht="14.1" customHeight="1" thickBot="1" x14ac:dyDescent="0.3">
      <c r="A993" s="122" t="s">
        <v>14828</v>
      </c>
      <c r="B993" s="67" t="s">
        <v>8528</v>
      </c>
      <c r="C993" s="76"/>
      <c r="D993" s="122" t="s">
        <v>9386</v>
      </c>
      <c r="E993" s="67" t="s">
        <v>13094</v>
      </c>
      <c r="F993" s="66"/>
    </row>
    <row r="994" spans="1:6" ht="14.1" customHeight="1" thickBot="1" x14ac:dyDescent="0.3">
      <c r="A994" s="123"/>
      <c r="B994" s="67" t="s">
        <v>1786</v>
      </c>
      <c r="C994" s="94" t="str">
        <f>IF(C993="","",IF(AND(MONTH(C993)&gt;=1,MONTH(C993)&lt;=3),1,IF(AND(MONTH(C993)&gt;=4,MONTH(C993)&lt;=6),2,IF(AND(MONTH(C993)&gt;=7,MONTH(C993)&lt;=9),3,4))))</f>
        <v/>
      </c>
      <c r="D994" s="123"/>
      <c r="E994" s="67" t="s">
        <v>2417</v>
      </c>
      <c r="F994" s="66"/>
    </row>
    <row r="995" spans="1:6" ht="14.1" customHeight="1" thickBot="1" x14ac:dyDescent="0.3">
      <c r="A995" s="123"/>
      <c r="B995" s="67" t="s">
        <v>12943</v>
      </c>
      <c r="C995" s="76"/>
      <c r="D995" s="123"/>
      <c r="E995" s="67" t="s">
        <v>3073</v>
      </c>
      <c r="F995" s="66"/>
    </row>
    <row r="996" spans="1:6" ht="14.1" customHeight="1" thickBot="1" x14ac:dyDescent="0.3">
      <c r="A996" s="123"/>
      <c r="B996" s="67" t="s">
        <v>1786</v>
      </c>
      <c r="C996" s="94" t="str">
        <f>IF(C995="","",IF(AND(MONTH(C995)&gt;=1,MONTH(C995)&lt;=3),1,IF(AND(MONTH(C995)&gt;=4,MONTH(C995)&lt;=6),2,IF(AND(MONTH(C995)&gt;=7,MONTH(C995)&lt;=9),3,4))))</f>
        <v/>
      </c>
      <c r="D996" s="123"/>
      <c r="E996" s="67" t="s">
        <v>13193</v>
      </c>
      <c r="F996" s="66"/>
    </row>
    <row r="997" spans="1:6" ht="14.1" customHeight="1" thickBot="1" x14ac:dyDescent="0.25">
      <c r="A997" s="45"/>
      <c r="B997" s="45"/>
      <c r="C997" s="45"/>
      <c r="D997" s="45"/>
      <c r="E997" s="45"/>
      <c r="F997" s="45"/>
    </row>
    <row r="998" spans="1:6" ht="14.1" customHeight="1" thickBot="1" x14ac:dyDescent="0.3">
      <c r="A998" s="72" t="s">
        <v>15736</v>
      </c>
      <c r="B998" s="72" t="s">
        <v>16147</v>
      </c>
      <c r="C998" s="72" t="s">
        <v>15642</v>
      </c>
      <c r="D998" s="72" t="s">
        <v>15252</v>
      </c>
      <c r="E998" s="72" t="s">
        <v>6932</v>
      </c>
      <c r="F998" s="72" t="s">
        <v>15281</v>
      </c>
    </row>
    <row r="999" spans="1:6" ht="14.1" customHeight="1" x14ac:dyDescent="0.25">
      <c r="A999" s="81"/>
      <c r="B999" s="69" t="str">
        <f ca="1">IFERROR(INDEX(UNSPSCDes,MATCH(INDIRECT(ADDRESS(ROW(),COLUMN()-1,4)),UNSPSCCode,0)),"")</f>
        <v/>
      </c>
      <c r="C999" s="81"/>
      <c r="D999" s="81"/>
      <c r="E999" s="71"/>
      <c r="F999" s="70">
        <f ca="1">INDIRECT(ADDRESS(ROW(),COLUMN()-2,4))*INDIRECT(ADDRESS(ROW(),COLUMN()-1,4))</f>
        <v>0</v>
      </c>
    </row>
    <row r="1000" spans="1:6" ht="14.1" customHeight="1" x14ac:dyDescent="0.2">
      <c r="A1000" s="45"/>
      <c r="B1000" s="45"/>
      <c r="C1000" s="45"/>
      <c r="D1000" s="45"/>
      <c r="E1000" s="73" t="s">
        <v>12551</v>
      </c>
      <c r="F1000" s="74">
        <f ca="1">SUM(Table354[MONTO TOTAL ESTIMADO])</f>
        <v>0</v>
      </c>
    </row>
    <row r="1001" spans="1:6" ht="14.1" customHeight="1" thickBot="1" x14ac:dyDescent="0.3"/>
    <row r="1002" spans="1:6" ht="14.1" customHeight="1" thickBot="1" x14ac:dyDescent="0.3">
      <c r="A1002" s="64" t="s">
        <v>16383</v>
      </c>
      <c r="B1002" s="64" t="s">
        <v>161</v>
      </c>
      <c r="C1002" s="64" t="s">
        <v>11724</v>
      </c>
      <c r="D1002" s="64" t="s">
        <v>14378</v>
      </c>
      <c r="E1002" s="64" t="s">
        <v>10962</v>
      </c>
      <c r="F1002" s="64" t="s">
        <v>11095</v>
      </c>
    </row>
    <row r="1003" spans="1:6" ht="14.1" customHeight="1" thickBot="1" x14ac:dyDescent="0.3">
      <c r="A1003" s="66"/>
      <c r="B1003" s="66"/>
      <c r="C1003" s="66"/>
      <c r="D1003" s="66"/>
      <c r="E1003" s="66"/>
      <c r="F1003" s="66"/>
    </row>
    <row r="1004" spans="1:6" ht="14.1" customHeight="1" thickBot="1" x14ac:dyDescent="0.3">
      <c r="A1004" s="122" t="s">
        <v>14828</v>
      </c>
      <c r="B1004" s="67" t="s">
        <v>8528</v>
      </c>
      <c r="C1004" s="76"/>
      <c r="D1004" s="122" t="s">
        <v>9386</v>
      </c>
      <c r="E1004" s="67" t="s">
        <v>13094</v>
      </c>
      <c r="F1004" s="66"/>
    </row>
    <row r="1005" spans="1:6" ht="14.1" customHeight="1" thickBot="1" x14ac:dyDescent="0.3">
      <c r="A1005" s="123"/>
      <c r="B1005" s="67" t="s">
        <v>1786</v>
      </c>
      <c r="C1005" s="94" t="str">
        <f>IF(C1004="","",IF(AND(MONTH(C1004)&gt;=1,MONTH(C1004)&lt;=3),1,IF(AND(MONTH(C1004)&gt;=4,MONTH(C1004)&lt;=6),2,IF(AND(MONTH(C1004)&gt;=7,MONTH(C1004)&lt;=9),3,4))))</f>
        <v/>
      </c>
      <c r="D1005" s="123"/>
      <c r="E1005" s="67" t="s">
        <v>2417</v>
      </c>
      <c r="F1005" s="66"/>
    </row>
    <row r="1006" spans="1:6" ht="14.1" customHeight="1" thickBot="1" x14ac:dyDescent="0.3">
      <c r="A1006" s="123"/>
      <c r="B1006" s="67" t="s">
        <v>12943</v>
      </c>
      <c r="C1006" s="76"/>
      <c r="D1006" s="123"/>
      <c r="E1006" s="67" t="s">
        <v>3073</v>
      </c>
      <c r="F1006" s="66"/>
    </row>
    <row r="1007" spans="1:6" ht="14.1" customHeight="1" thickBot="1" x14ac:dyDescent="0.3">
      <c r="A1007" s="123"/>
      <c r="B1007" s="67" t="s">
        <v>1786</v>
      </c>
      <c r="C1007" s="94" t="str">
        <f>IF(C1006="","",IF(AND(MONTH(C1006)&gt;=1,MONTH(C1006)&lt;=3),1,IF(AND(MONTH(C1006)&gt;=4,MONTH(C1006)&lt;=6),2,IF(AND(MONTH(C1006)&gt;=7,MONTH(C1006)&lt;=9),3,4))))</f>
        <v/>
      </c>
      <c r="D1007" s="123"/>
      <c r="E1007" s="67" t="s">
        <v>13193</v>
      </c>
      <c r="F1007" s="66"/>
    </row>
    <row r="1008" spans="1:6" ht="14.1" customHeight="1" thickBot="1" x14ac:dyDescent="0.25">
      <c r="A1008" s="45"/>
      <c r="B1008" s="45"/>
      <c r="C1008" s="45"/>
      <c r="D1008" s="45"/>
      <c r="E1008" s="45"/>
      <c r="F1008" s="45"/>
    </row>
    <row r="1009" spans="1:6" ht="14.1" customHeight="1" thickBot="1" x14ac:dyDescent="0.3">
      <c r="A1009" s="72" t="s">
        <v>15736</v>
      </c>
      <c r="B1009" s="72" t="s">
        <v>16147</v>
      </c>
      <c r="C1009" s="72" t="s">
        <v>15642</v>
      </c>
      <c r="D1009" s="72" t="s">
        <v>15252</v>
      </c>
      <c r="E1009" s="72" t="s">
        <v>6932</v>
      </c>
      <c r="F1009" s="72" t="s">
        <v>15281</v>
      </c>
    </row>
    <row r="1010" spans="1:6" ht="14.1" customHeight="1" x14ac:dyDescent="0.25">
      <c r="A1010" s="81"/>
      <c r="B1010" s="69" t="str">
        <f ca="1">IFERROR(INDEX(UNSPSCDes,MATCH(INDIRECT(ADDRESS(ROW(),COLUMN()-1,4)),UNSPSCCode,0)),"")</f>
        <v/>
      </c>
      <c r="C1010" s="81"/>
      <c r="D1010" s="81"/>
      <c r="E1010" s="71"/>
      <c r="F1010" s="70">
        <f ca="1">INDIRECT(ADDRESS(ROW(),COLUMN()-2,4))*INDIRECT(ADDRESS(ROW(),COLUMN()-1,4))</f>
        <v>0</v>
      </c>
    </row>
    <row r="1011" spans="1:6" ht="14.1" customHeight="1" x14ac:dyDescent="0.2">
      <c r="A1011" s="45"/>
      <c r="B1011" s="45"/>
      <c r="C1011" s="45"/>
      <c r="D1011" s="45"/>
      <c r="E1011" s="73" t="s">
        <v>12551</v>
      </c>
      <c r="F1011" s="74">
        <f ca="1">SUM(Table355[MONTO TOTAL ESTIMADO])</f>
        <v>0</v>
      </c>
    </row>
    <row r="1012" spans="1:6" ht="14.1" customHeight="1" thickBot="1" x14ac:dyDescent="0.3"/>
    <row r="1013" spans="1:6" ht="14.1" customHeight="1" thickBot="1" x14ac:dyDescent="0.3">
      <c r="A1013" s="64" t="s">
        <v>16383</v>
      </c>
      <c r="B1013" s="64" t="s">
        <v>161</v>
      </c>
      <c r="C1013" s="64" t="s">
        <v>11724</v>
      </c>
      <c r="D1013" s="64" t="s">
        <v>14378</v>
      </c>
      <c r="E1013" s="64" t="s">
        <v>10962</v>
      </c>
      <c r="F1013" s="64" t="s">
        <v>11095</v>
      </c>
    </row>
    <row r="1014" spans="1:6" ht="14.1" customHeight="1" thickBot="1" x14ac:dyDescent="0.3">
      <c r="A1014" s="66" t="s">
        <v>18835</v>
      </c>
      <c r="B1014" s="66" t="s">
        <v>18841</v>
      </c>
      <c r="C1014" s="66" t="s">
        <v>6798</v>
      </c>
      <c r="D1014" s="66" t="s">
        <v>2518</v>
      </c>
      <c r="E1014" s="66" t="s">
        <v>8854</v>
      </c>
      <c r="F1014" s="66"/>
    </row>
    <row r="1015" spans="1:6" ht="14.1" customHeight="1" thickBot="1" x14ac:dyDescent="0.3">
      <c r="A1015" s="122" t="s">
        <v>14828</v>
      </c>
      <c r="B1015" s="67" t="s">
        <v>8528</v>
      </c>
      <c r="C1015" s="76">
        <v>42917</v>
      </c>
      <c r="D1015" s="122" t="s">
        <v>9386</v>
      </c>
      <c r="E1015" s="67" t="s">
        <v>13094</v>
      </c>
      <c r="F1015" s="66" t="s">
        <v>3080</v>
      </c>
    </row>
    <row r="1016" spans="1:6" ht="14.1" customHeight="1" thickBot="1" x14ac:dyDescent="0.3">
      <c r="A1016" s="123"/>
      <c r="B1016" s="67" t="s">
        <v>1786</v>
      </c>
      <c r="C1016" s="94">
        <f>IF(C1015="","",IF(AND(MONTH(C1015)&gt;=1,MONTH(C1015)&lt;=3),1,IF(AND(MONTH(C1015)&gt;=4,MONTH(C1015)&lt;=6),2,IF(AND(MONTH(C1015)&gt;=7,MONTH(C1015)&lt;=9),3,4))))</f>
        <v>3</v>
      </c>
      <c r="D1016" s="123"/>
      <c r="E1016" s="67" t="s">
        <v>2417</v>
      </c>
      <c r="F1016" s="66" t="s">
        <v>11112</v>
      </c>
    </row>
    <row r="1017" spans="1:6" ht="14.1" customHeight="1" thickBot="1" x14ac:dyDescent="0.3">
      <c r="A1017" s="123"/>
      <c r="B1017" s="67" t="s">
        <v>12943</v>
      </c>
      <c r="C1017" s="76">
        <v>43008</v>
      </c>
      <c r="D1017" s="123"/>
      <c r="E1017" s="67" t="s">
        <v>3073</v>
      </c>
      <c r="F1017" s="66" t="s">
        <v>11112</v>
      </c>
    </row>
    <row r="1018" spans="1:6" ht="14.1" customHeight="1" thickBot="1" x14ac:dyDescent="0.3">
      <c r="A1018" s="123"/>
      <c r="B1018" s="67" t="s">
        <v>1786</v>
      </c>
      <c r="C1018" s="94">
        <f>IF(C1017="","",IF(AND(MONTH(C1017)&gt;=1,MONTH(C1017)&lt;=3),1,IF(AND(MONTH(C1017)&gt;=4,MONTH(C1017)&lt;=6),2,IF(AND(MONTH(C1017)&gt;=7,MONTH(C1017)&lt;=9),3,4))))</f>
        <v>3</v>
      </c>
      <c r="D1018" s="123"/>
      <c r="E1018" s="67" t="s">
        <v>13193</v>
      </c>
      <c r="F1018" s="66" t="s">
        <v>11112</v>
      </c>
    </row>
    <row r="1019" spans="1:6" ht="14.1" customHeight="1" thickBot="1" x14ac:dyDescent="0.25">
      <c r="A1019" s="45"/>
      <c r="B1019" s="45"/>
      <c r="C1019" s="45"/>
      <c r="D1019" s="45"/>
      <c r="E1019" s="45"/>
      <c r="F1019" s="45"/>
    </row>
    <row r="1020" spans="1:6" ht="14.1" customHeight="1" thickBot="1" x14ac:dyDescent="0.3">
      <c r="A1020" s="72" t="s">
        <v>15736</v>
      </c>
      <c r="B1020" s="72" t="s">
        <v>16147</v>
      </c>
      <c r="C1020" s="72" t="s">
        <v>15642</v>
      </c>
      <c r="D1020" s="72" t="s">
        <v>15252</v>
      </c>
      <c r="E1020" s="72" t="s">
        <v>6932</v>
      </c>
      <c r="F1020" s="72" t="s">
        <v>15281</v>
      </c>
    </row>
    <row r="1021" spans="1:6" ht="14.1" customHeight="1" x14ac:dyDescent="0.25">
      <c r="A1021" s="85">
        <v>90101801</v>
      </c>
      <c r="B1021" s="69" t="str">
        <f ca="1">IFERROR(INDEX(UNSPSCDes,MATCH(INDIRECT(ADDRESS(ROW(),COLUMN()-1,4)),UNSPSCCode,0)),"")</f>
        <v>Comidas para llevar preparadas profesionalmente</v>
      </c>
      <c r="C1021" s="81" t="s">
        <v>1449</v>
      </c>
      <c r="D1021" s="81">
        <v>15048</v>
      </c>
      <c r="E1021" s="71">
        <v>175</v>
      </c>
      <c r="F1021" s="70">
        <f ca="1">INDIRECT(ADDRESS(ROW(),COLUMN()-2,4))*INDIRECT(ADDRESS(ROW(),COLUMN()-1,4))</f>
        <v>2633400</v>
      </c>
    </row>
    <row r="1022" spans="1:6" ht="14.1" customHeight="1" x14ac:dyDescent="0.2">
      <c r="A1022" s="45"/>
      <c r="B1022" s="45"/>
      <c r="C1022" s="45"/>
      <c r="D1022" s="45"/>
      <c r="E1022" s="73" t="s">
        <v>12551</v>
      </c>
      <c r="F1022" s="74">
        <f ca="1">SUM(Table356[MONTO TOTAL ESTIMADO])</f>
        <v>2633400</v>
      </c>
    </row>
    <row r="1023" spans="1:6" ht="14.1" customHeight="1" thickBot="1" x14ac:dyDescent="0.3"/>
    <row r="1024" spans="1:6" ht="14.1" customHeight="1" thickBot="1" x14ac:dyDescent="0.3">
      <c r="A1024" s="64" t="s">
        <v>16383</v>
      </c>
      <c r="B1024" s="64" t="s">
        <v>161</v>
      </c>
      <c r="C1024" s="64" t="s">
        <v>11724</v>
      </c>
      <c r="D1024" s="64" t="s">
        <v>14378</v>
      </c>
      <c r="E1024" s="64" t="s">
        <v>10962</v>
      </c>
      <c r="F1024" s="64" t="s">
        <v>11095</v>
      </c>
    </row>
    <row r="1025" spans="1:6" ht="14.1" customHeight="1" thickBot="1" x14ac:dyDescent="0.3">
      <c r="A1025" s="66" t="s">
        <v>18836</v>
      </c>
      <c r="B1025" s="66" t="s">
        <v>18837</v>
      </c>
      <c r="C1025" s="66" t="s">
        <v>6798</v>
      </c>
      <c r="D1025" s="66" t="s">
        <v>17484</v>
      </c>
      <c r="E1025" s="66" t="s">
        <v>8854</v>
      </c>
      <c r="F1025" s="66"/>
    </row>
    <row r="1026" spans="1:6" ht="14.1" customHeight="1" thickBot="1" x14ac:dyDescent="0.3">
      <c r="A1026" s="122" t="s">
        <v>14828</v>
      </c>
      <c r="B1026" s="67" t="s">
        <v>8528</v>
      </c>
      <c r="C1026" s="76">
        <v>42917</v>
      </c>
      <c r="D1026" s="122" t="s">
        <v>9386</v>
      </c>
      <c r="E1026" s="67" t="s">
        <v>13094</v>
      </c>
      <c r="F1026" s="66" t="s">
        <v>3080</v>
      </c>
    </row>
    <row r="1027" spans="1:6" ht="14.1" customHeight="1" thickBot="1" x14ac:dyDescent="0.3">
      <c r="A1027" s="123"/>
      <c r="B1027" s="67" t="s">
        <v>1786</v>
      </c>
      <c r="C1027" s="94">
        <f>IF(C1026="","",IF(AND(MONTH(C1026)&gt;=1,MONTH(C1026)&lt;=3),1,IF(AND(MONTH(C1026)&gt;=4,MONTH(C1026)&lt;=6),2,IF(AND(MONTH(C1026)&gt;=7,MONTH(C1026)&lt;=9),3,4))))</f>
        <v>3</v>
      </c>
      <c r="D1027" s="123"/>
      <c r="E1027" s="67" t="s">
        <v>2417</v>
      </c>
      <c r="F1027" s="66" t="s">
        <v>11112</v>
      </c>
    </row>
    <row r="1028" spans="1:6" ht="14.1" customHeight="1" thickBot="1" x14ac:dyDescent="0.3">
      <c r="A1028" s="123"/>
      <c r="B1028" s="67" t="s">
        <v>12943</v>
      </c>
      <c r="C1028" s="76">
        <v>42931</v>
      </c>
      <c r="D1028" s="123"/>
      <c r="E1028" s="67" t="s">
        <v>3073</v>
      </c>
      <c r="F1028" s="66" t="s">
        <v>11112</v>
      </c>
    </row>
    <row r="1029" spans="1:6" ht="14.1" customHeight="1" thickBot="1" x14ac:dyDescent="0.3">
      <c r="A1029" s="123"/>
      <c r="B1029" s="67" t="s">
        <v>1786</v>
      </c>
      <c r="C1029" s="94">
        <f>IF(C1028="","",IF(AND(MONTH(C1028)&gt;=1,MONTH(C1028)&lt;=3),1,IF(AND(MONTH(C1028)&gt;=4,MONTH(C1028)&lt;=6),2,IF(AND(MONTH(C1028)&gt;=7,MONTH(C1028)&lt;=9),3,4))))</f>
        <v>3</v>
      </c>
      <c r="D1029" s="123"/>
      <c r="E1029" s="67" t="s">
        <v>13193</v>
      </c>
      <c r="F1029" s="66" t="s">
        <v>11112</v>
      </c>
    </row>
    <row r="1030" spans="1:6" ht="14.1" customHeight="1" thickBot="1" x14ac:dyDescent="0.25">
      <c r="A1030" s="45"/>
      <c r="B1030" s="45"/>
      <c r="C1030" s="45"/>
      <c r="D1030" s="45"/>
      <c r="E1030" s="45"/>
      <c r="F1030" s="45"/>
    </row>
    <row r="1031" spans="1:6" ht="14.1" customHeight="1" thickBot="1" x14ac:dyDescent="0.3">
      <c r="A1031" s="72" t="s">
        <v>15736</v>
      </c>
      <c r="B1031" s="72" t="s">
        <v>16147</v>
      </c>
      <c r="C1031" s="72" t="s">
        <v>15642</v>
      </c>
      <c r="D1031" s="72" t="s">
        <v>15252</v>
      </c>
      <c r="E1031" s="72" t="s">
        <v>6932</v>
      </c>
      <c r="F1031" s="72" t="s">
        <v>15281</v>
      </c>
    </row>
    <row r="1032" spans="1:6" ht="14.1" customHeight="1" x14ac:dyDescent="0.25">
      <c r="A1032" s="85">
        <v>60121011</v>
      </c>
      <c r="B1032" s="69" t="str">
        <f ca="1">IFERROR(INDEX(UNSPSCDes,MATCH(INDIRECT(ADDRESS(ROW(),COLUMN()-1,4)),UNSPSCCode,0)),"")</f>
        <v>Fotografías</v>
      </c>
      <c r="C1032" s="81" t="s">
        <v>1449</v>
      </c>
      <c r="D1032" s="81">
        <v>1</v>
      </c>
      <c r="E1032" s="71"/>
      <c r="F1032" s="70">
        <f ca="1">INDIRECT(ADDRESS(ROW(),COLUMN()-2,4))*INDIRECT(ADDRESS(ROW(),COLUMN()-1,4))</f>
        <v>0</v>
      </c>
    </row>
    <row r="1033" spans="1:6" ht="14.1" customHeight="1" x14ac:dyDescent="0.2">
      <c r="A1033" s="45"/>
      <c r="B1033" s="45"/>
      <c r="C1033" s="45"/>
      <c r="D1033" s="45"/>
      <c r="E1033" s="73" t="s">
        <v>12551</v>
      </c>
      <c r="F1033" s="74">
        <f ca="1">SUM(Table357[MONTO TOTAL ESTIMADO])</f>
        <v>0</v>
      </c>
    </row>
    <row r="1034" spans="1:6" ht="14.1" customHeight="1" thickBot="1" x14ac:dyDescent="0.3"/>
    <row r="1035" spans="1:6" ht="14.1" customHeight="1" thickBot="1" x14ac:dyDescent="0.3">
      <c r="A1035" s="64" t="s">
        <v>16383</v>
      </c>
      <c r="B1035" s="64" t="s">
        <v>161</v>
      </c>
      <c r="C1035" s="64" t="s">
        <v>11724</v>
      </c>
      <c r="D1035" s="64" t="s">
        <v>14378</v>
      </c>
      <c r="E1035" s="64" t="s">
        <v>10962</v>
      </c>
      <c r="F1035" s="64" t="s">
        <v>11095</v>
      </c>
    </row>
    <row r="1036" spans="1:6" ht="14.1" customHeight="1" thickBot="1" x14ac:dyDescent="0.3">
      <c r="A1036" s="66" t="s">
        <v>18838</v>
      </c>
      <c r="B1036" s="66" t="s">
        <v>18839</v>
      </c>
      <c r="C1036" s="66" t="s">
        <v>17799</v>
      </c>
      <c r="D1036" s="66" t="s">
        <v>5889</v>
      </c>
      <c r="E1036" s="66" t="s">
        <v>17855</v>
      </c>
      <c r="F1036" s="66"/>
    </row>
    <row r="1037" spans="1:6" ht="14.1" customHeight="1" thickBot="1" x14ac:dyDescent="0.3">
      <c r="A1037" s="122" t="s">
        <v>14828</v>
      </c>
      <c r="B1037" s="67" t="s">
        <v>8528</v>
      </c>
      <c r="C1037" s="76"/>
      <c r="D1037" s="122" t="s">
        <v>9386</v>
      </c>
      <c r="E1037" s="67" t="s">
        <v>13094</v>
      </c>
      <c r="F1037" s="66" t="s">
        <v>3080</v>
      </c>
    </row>
    <row r="1038" spans="1:6" ht="14.1" customHeight="1" thickBot="1" x14ac:dyDescent="0.3">
      <c r="A1038" s="123"/>
      <c r="B1038" s="67" t="s">
        <v>1786</v>
      </c>
      <c r="C1038" s="94" t="str">
        <f>IF(C1037="","",IF(AND(MONTH(C1037)&gt;=1,MONTH(C1037)&lt;=3),1,IF(AND(MONTH(C1037)&gt;=4,MONTH(C1037)&lt;=6),2,IF(AND(MONTH(C1037)&gt;=7,MONTH(C1037)&lt;=9),3,4))))</f>
        <v/>
      </c>
      <c r="D1038" s="123"/>
      <c r="E1038" s="67" t="s">
        <v>2417</v>
      </c>
      <c r="F1038" s="66" t="s">
        <v>11112</v>
      </c>
    </row>
    <row r="1039" spans="1:6" ht="14.1" customHeight="1" thickBot="1" x14ac:dyDescent="0.3">
      <c r="A1039" s="123"/>
      <c r="B1039" s="67" t="s">
        <v>12943</v>
      </c>
      <c r="C1039" s="76"/>
      <c r="D1039" s="123"/>
      <c r="E1039" s="67" t="s">
        <v>3073</v>
      </c>
      <c r="F1039" s="66" t="s">
        <v>11112</v>
      </c>
    </row>
    <row r="1040" spans="1:6" ht="14.1" customHeight="1" thickBot="1" x14ac:dyDescent="0.3">
      <c r="A1040" s="123"/>
      <c r="B1040" s="67" t="s">
        <v>1786</v>
      </c>
      <c r="C1040" s="94" t="str">
        <f>IF(C1039="","",IF(AND(MONTH(C1039)&gt;=1,MONTH(C1039)&lt;=3),1,IF(AND(MONTH(C1039)&gt;=4,MONTH(C1039)&lt;=6),2,IF(AND(MONTH(C1039)&gt;=7,MONTH(C1039)&lt;=9),3,4))))</f>
        <v/>
      </c>
      <c r="D1040" s="123"/>
      <c r="E1040" s="67" t="s">
        <v>13193</v>
      </c>
      <c r="F1040" s="66" t="s">
        <v>11112</v>
      </c>
    </row>
    <row r="1041" spans="1:6" ht="14.1" customHeight="1" thickBot="1" x14ac:dyDescent="0.25">
      <c r="A1041" s="45"/>
      <c r="B1041" s="45"/>
      <c r="C1041" s="45"/>
      <c r="D1041" s="45"/>
      <c r="E1041" s="45"/>
      <c r="F1041" s="45"/>
    </row>
    <row r="1042" spans="1:6" ht="14.1" customHeight="1" thickBot="1" x14ac:dyDescent="0.3">
      <c r="A1042" s="72" t="s">
        <v>15736</v>
      </c>
      <c r="B1042" s="72" t="s">
        <v>16147</v>
      </c>
      <c r="C1042" s="72" t="s">
        <v>15642</v>
      </c>
      <c r="D1042" s="72" t="s">
        <v>15252</v>
      </c>
      <c r="E1042" s="72" t="s">
        <v>6932</v>
      </c>
      <c r="F1042" s="72" t="s">
        <v>15281</v>
      </c>
    </row>
    <row r="1043" spans="1:6" ht="14.1" customHeight="1" x14ac:dyDescent="0.25">
      <c r="A1043" s="85">
        <v>15101506</v>
      </c>
      <c r="B1043" s="69" t="str">
        <f ca="1">IFERROR(INDEX(UNSPSCDes,MATCH(INDIRECT(ADDRESS(ROW(),COLUMN()-1,4)),UNSPSCCode,0)),"")</f>
        <v>Gasolina</v>
      </c>
      <c r="C1043" s="81" t="s">
        <v>9560</v>
      </c>
      <c r="D1043" s="81">
        <v>1</v>
      </c>
      <c r="E1043" s="71">
        <v>1300000</v>
      </c>
      <c r="F1043" s="70">
        <f ca="1">INDIRECT(ADDRESS(ROW(),COLUMN()-2,4))*INDIRECT(ADDRESS(ROW(),COLUMN()-1,4))</f>
        <v>1300000</v>
      </c>
    </row>
    <row r="1044" spans="1:6" ht="14.1" customHeight="1" x14ac:dyDescent="0.25">
      <c r="A1044" s="85">
        <v>15101506</v>
      </c>
      <c r="B1044" s="69" t="str">
        <f ca="1">IFERROR(INDEX(UNSPSCDes,MATCH(INDIRECT(ADDRESS(ROW(),COLUMN()-1,4)),UNSPSCCode,0)),"")</f>
        <v>Gasolina</v>
      </c>
      <c r="C1044" s="81" t="s">
        <v>9560</v>
      </c>
      <c r="D1044" s="81">
        <v>1</v>
      </c>
      <c r="E1044" s="71">
        <v>1200000</v>
      </c>
      <c r="F1044" s="70">
        <f ca="1">INDIRECT(ADDRESS(ROW(),COLUMN()-2,4))*INDIRECT(ADDRESS(ROW(),COLUMN()-1,4))</f>
        <v>1200000</v>
      </c>
    </row>
    <row r="1045" spans="1:6" ht="14.1" customHeight="1" x14ac:dyDescent="0.25">
      <c r="A1045" s="85">
        <v>15101505</v>
      </c>
      <c r="B1045" s="69" t="str">
        <f ca="1">IFERROR(INDEX(UNSPSCDes,MATCH(INDIRECT(ADDRESS(ROW(),COLUMN()-1,4)),UNSPSCCode,0)),"")</f>
        <v>Combustible diesel</v>
      </c>
      <c r="C1045" s="81" t="s">
        <v>9560</v>
      </c>
      <c r="D1045" s="81">
        <v>3000</v>
      </c>
      <c r="E1045" s="71">
        <v>160</v>
      </c>
      <c r="F1045" s="70">
        <f ca="1">INDIRECT(ADDRESS(ROW(),COLUMN()-2,4))*INDIRECT(ADDRESS(ROW(),COLUMN()-1,4))</f>
        <v>480000</v>
      </c>
    </row>
    <row r="1046" spans="1:6" ht="14.1" customHeight="1" x14ac:dyDescent="0.2">
      <c r="A1046" s="45"/>
      <c r="B1046" s="45"/>
      <c r="C1046" s="45"/>
      <c r="D1046" s="45"/>
      <c r="E1046" s="73" t="s">
        <v>12551</v>
      </c>
      <c r="F1046" s="74">
        <f ca="1">SUM(Table358[MONTO TOTAL ESTIMADO])</f>
        <v>2980000</v>
      </c>
    </row>
    <row r="1047" spans="1:6" ht="14.1" customHeight="1" thickBot="1" x14ac:dyDescent="0.3"/>
    <row r="1048" spans="1:6" ht="14.1" customHeight="1" thickBot="1" x14ac:dyDescent="0.3">
      <c r="A1048" s="64" t="s">
        <v>16383</v>
      </c>
      <c r="B1048" s="64" t="s">
        <v>161</v>
      </c>
      <c r="C1048" s="64" t="s">
        <v>11724</v>
      </c>
      <c r="D1048" s="64" t="s">
        <v>14378</v>
      </c>
      <c r="E1048" s="64" t="s">
        <v>10962</v>
      </c>
      <c r="F1048" s="64" t="s">
        <v>11095</v>
      </c>
    </row>
    <row r="1049" spans="1:6" ht="14.1" customHeight="1" thickBot="1" x14ac:dyDescent="0.3">
      <c r="A1049" s="66" t="s">
        <v>18840</v>
      </c>
      <c r="B1049" s="66" t="s">
        <v>18845</v>
      </c>
      <c r="C1049" s="66" t="s">
        <v>6798</v>
      </c>
      <c r="D1049" s="66" t="s">
        <v>2518</v>
      </c>
      <c r="E1049" s="66" t="s">
        <v>17855</v>
      </c>
      <c r="F1049" s="66"/>
    </row>
    <row r="1050" spans="1:6" ht="14.1" customHeight="1" thickBot="1" x14ac:dyDescent="0.3">
      <c r="A1050" s="122" t="s">
        <v>14828</v>
      </c>
      <c r="B1050" s="67" t="s">
        <v>8528</v>
      </c>
      <c r="C1050" s="76">
        <v>42948</v>
      </c>
      <c r="D1050" s="122" t="s">
        <v>9386</v>
      </c>
      <c r="E1050" s="67" t="s">
        <v>13094</v>
      </c>
      <c r="F1050" s="66" t="s">
        <v>3080</v>
      </c>
    </row>
    <row r="1051" spans="1:6" ht="14.1" customHeight="1" thickBot="1" x14ac:dyDescent="0.3">
      <c r="A1051" s="123"/>
      <c r="B1051" s="67" t="s">
        <v>1786</v>
      </c>
      <c r="C1051" s="94">
        <f>IF(C1050="","",IF(AND(MONTH(C1050)&gt;=1,MONTH(C1050)&lt;=3),1,IF(AND(MONTH(C1050)&gt;=4,MONTH(C1050)&lt;=6),2,IF(AND(MONTH(C1050)&gt;=7,MONTH(C1050)&lt;=9),3,4))))</f>
        <v>3</v>
      </c>
      <c r="D1051" s="123"/>
      <c r="E1051" s="67" t="s">
        <v>2417</v>
      </c>
      <c r="F1051" s="66" t="s">
        <v>11112</v>
      </c>
    </row>
    <row r="1052" spans="1:6" ht="14.1" customHeight="1" thickBot="1" x14ac:dyDescent="0.3">
      <c r="A1052" s="123"/>
      <c r="B1052" s="67" t="s">
        <v>12943</v>
      </c>
      <c r="C1052" s="76">
        <v>43038</v>
      </c>
      <c r="D1052" s="123"/>
      <c r="E1052" s="67" t="s">
        <v>3073</v>
      </c>
      <c r="F1052" s="66" t="s">
        <v>11112</v>
      </c>
    </row>
    <row r="1053" spans="1:6" ht="14.1" customHeight="1" thickBot="1" x14ac:dyDescent="0.3">
      <c r="A1053" s="123"/>
      <c r="B1053" s="67" t="s">
        <v>1786</v>
      </c>
      <c r="C1053" s="94">
        <f>IF(C1052="","",IF(AND(MONTH(C1052)&gt;=1,MONTH(C1052)&lt;=3),1,IF(AND(MONTH(C1052)&gt;=4,MONTH(C1052)&lt;=6),2,IF(AND(MONTH(C1052)&gt;=7,MONTH(C1052)&lt;=9),3,4))))</f>
        <v>4</v>
      </c>
      <c r="D1053" s="123"/>
      <c r="E1053" s="67" t="s">
        <v>13193</v>
      </c>
      <c r="F1053" s="66" t="s">
        <v>11112</v>
      </c>
    </row>
    <row r="1054" spans="1:6" ht="14.1" customHeight="1" thickBot="1" x14ac:dyDescent="0.25">
      <c r="A1054" s="45"/>
      <c r="B1054" s="45"/>
      <c r="C1054" s="45"/>
      <c r="D1054" s="45"/>
      <c r="E1054" s="45"/>
      <c r="F1054" s="45"/>
    </row>
    <row r="1055" spans="1:6" ht="14.1" customHeight="1" thickBot="1" x14ac:dyDescent="0.3">
      <c r="A1055" s="72" t="s">
        <v>15736</v>
      </c>
      <c r="B1055" s="72" t="s">
        <v>16147</v>
      </c>
      <c r="C1055" s="72" t="s">
        <v>15642</v>
      </c>
      <c r="D1055" s="72" t="s">
        <v>15252</v>
      </c>
      <c r="E1055" s="72" t="s">
        <v>6932</v>
      </c>
      <c r="F1055" s="72" t="s">
        <v>15281</v>
      </c>
    </row>
    <row r="1056" spans="1:6" ht="14.1" customHeight="1" x14ac:dyDescent="0.25">
      <c r="A1056" s="85">
        <v>80141902</v>
      </c>
      <c r="B1056" s="69" t="str">
        <f t="shared" ref="B1056:B1063" ca="1" si="23">IFERROR(INDEX(UNSPSCDes,MATCH(INDIRECT(ADDRESS(ROW(),COLUMN()-1,4)),UNSPSCCode,0)),"")</f>
        <v>Reuniones y eventos</v>
      </c>
      <c r="C1056" s="81" t="s">
        <v>18144</v>
      </c>
      <c r="D1056" s="81">
        <v>60</v>
      </c>
      <c r="E1056" s="71">
        <v>70000</v>
      </c>
      <c r="F1056" s="70">
        <f t="shared" ref="F1056:F1063" ca="1" si="24">INDIRECT(ADDRESS(ROW(),COLUMN()-2,4))*INDIRECT(ADDRESS(ROW(),COLUMN()-1,4))</f>
        <v>4200000</v>
      </c>
    </row>
    <row r="1057" spans="1:10" ht="14.1" customHeight="1" x14ac:dyDescent="0.25">
      <c r="A1057" s="85">
        <v>80141902</v>
      </c>
      <c r="B1057" s="69" t="str">
        <f t="shared" ca="1" si="23"/>
        <v>Reuniones y eventos</v>
      </c>
      <c r="C1057" s="81" t="s">
        <v>1449</v>
      </c>
      <c r="D1057" s="81">
        <v>32</v>
      </c>
      <c r="E1057" s="71">
        <v>390000</v>
      </c>
      <c r="F1057" s="70">
        <f t="shared" ca="1" si="24"/>
        <v>12480000</v>
      </c>
    </row>
    <row r="1058" spans="1:10" ht="14.1" customHeight="1" x14ac:dyDescent="0.25">
      <c r="A1058" s="85">
        <v>90101501</v>
      </c>
      <c r="B1058" s="69" t="str">
        <f t="shared" ca="1" si="23"/>
        <v>Restaurantes</v>
      </c>
      <c r="C1058" s="81" t="s">
        <v>18144</v>
      </c>
      <c r="D1058" s="81">
        <v>7</v>
      </c>
      <c r="E1058" s="71">
        <v>90000</v>
      </c>
      <c r="F1058" s="70">
        <f t="shared" ca="1" si="24"/>
        <v>630000</v>
      </c>
    </row>
    <row r="1059" spans="1:10" ht="14.1" customHeight="1" x14ac:dyDescent="0.25">
      <c r="A1059" s="85">
        <v>90101801</v>
      </c>
      <c r="B1059" s="69" t="str">
        <f t="shared" ca="1" si="23"/>
        <v>Comidas para llevar preparadas profesionalmente</v>
      </c>
      <c r="C1059" s="81" t="s">
        <v>1449</v>
      </c>
      <c r="D1059" s="81">
        <v>12</v>
      </c>
      <c r="E1059" s="71">
        <v>40000</v>
      </c>
      <c r="F1059" s="70">
        <f t="shared" ca="1" si="24"/>
        <v>480000</v>
      </c>
    </row>
    <row r="1060" spans="1:10" ht="14.1" customHeight="1" x14ac:dyDescent="0.25">
      <c r="A1060" s="85">
        <v>90101801</v>
      </c>
      <c r="B1060" s="69" t="str">
        <f t="shared" ca="1" si="23"/>
        <v>Comidas para llevar preparadas profesionalmente</v>
      </c>
      <c r="C1060" s="81" t="s">
        <v>1449</v>
      </c>
      <c r="D1060" s="81">
        <v>216</v>
      </c>
      <c r="E1060" s="71">
        <v>10000</v>
      </c>
      <c r="F1060" s="70">
        <f t="shared" ca="1" si="24"/>
        <v>2160000</v>
      </c>
    </row>
    <row r="1061" spans="1:10" ht="14.1" customHeight="1" x14ac:dyDescent="0.25">
      <c r="A1061" s="85">
        <v>80141902</v>
      </c>
      <c r="B1061" s="69" t="str">
        <f t="shared" ca="1" si="23"/>
        <v>Reuniones y eventos</v>
      </c>
      <c r="C1061" s="81" t="s">
        <v>1449</v>
      </c>
      <c r="D1061" s="81">
        <v>10</v>
      </c>
      <c r="E1061" s="71">
        <v>170000</v>
      </c>
      <c r="F1061" s="70">
        <f t="shared" ca="1" si="24"/>
        <v>1700000</v>
      </c>
    </row>
    <row r="1062" spans="1:10" ht="14.1" customHeight="1" x14ac:dyDescent="0.25">
      <c r="A1062" s="81"/>
      <c r="B1062" s="69" t="str">
        <f t="shared" ca="1" si="23"/>
        <v/>
      </c>
      <c r="C1062" s="81"/>
      <c r="D1062" s="81"/>
      <c r="E1062" s="71"/>
      <c r="F1062" s="70">
        <f t="shared" ca="1" si="24"/>
        <v>0</v>
      </c>
    </row>
    <row r="1063" spans="1:10" ht="14.1" customHeight="1" x14ac:dyDescent="0.25">
      <c r="A1063" s="81"/>
      <c r="B1063" s="69" t="str">
        <f t="shared" ca="1" si="23"/>
        <v/>
      </c>
      <c r="C1063" s="81"/>
      <c r="D1063" s="81"/>
      <c r="E1063" s="71"/>
      <c r="F1063" s="70">
        <f t="shared" ca="1" si="24"/>
        <v>0</v>
      </c>
    </row>
    <row r="1064" spans="1:10" ht="14.1" customHeight="1" x14ac:dyDescent="0.2">
      <c r="A1064" s="45"/>
      <c r="B1064" s="45"/>
      <c r="C1064" s="45"/>
      <c r="D1064" s="45"/>
      <c r="E1064" s="73" t="s">
        <v>12551</v>
      </c>
      <c r="F1064" s="74">
        <f ca="1">SUM(Table359[MONTO TOTAL ESTIMADO])</f>
        <v>21650000</v>
      </c>
    </row>
    <row r="1065" spans="1:10" ht="14.1" customHeight="1" thickBot="1" x14ac:dyDescent="0.3"/>
    <row r="1066" spans="1:10" ht="33.75" customHeight="1" thickBot="1" x14ac:dyDescent="0.25">
      <c r="A1066" s="64" t="s">
        <v>16383</v>
      </c>
      <c r="B1066" s="64" t="s">
        <v>161</v>
      </c>
      <c r="C1066" s="64" t="s">
        <v>11724</v>
      </c>
      <c r="D1066" s="64" t="s">
        <v>14378</v>
      </c>
      <c r="E1066" s="64" t="s">
        <v>10962</v>
      </c>
      <c r="F1066" s="64" t="s">
        <v>11095</v>
      </c>
      <c r="G1066" s="45"/>
      <c r="H1066" s="45"/>
      <c r="I1066" s="45"/>
      <c r="J1066" s="45"/>
    </row>
    <row r="1067" spans="1:10" ht="13.5" customHeight="1" thickBot="1" x14ac:dyDescent="0.25">
      <c r="A1067" s="66" t="s">
        <v>18865</v>
      </c>
      <c r="B1067" s="66" t="s">
        <v>18866</v>
      </c>
      <c r="C1067" s="66" t="s">
        <v>6798</v>
      </c>
      <c r="D1067" s="66"/>
      <c r="E1067" s="66"/>
      <c r="F1067" s="66"/>
      <c r="G1067" s="45"/>
      <c r="H1067" s="45"/>
      <c r="I1067" s="45"/>
      <c r="J1067" s="45"/>
    </row>
    <row r="1068" spans="1:10" ht="14.1" customHeight="1" thickBot="1" x14ac:dyDescent="0.25">
      <c r="A1068" s="122" t="s">
        <v>14828</v>
      </c>
      <c r="B1068" s="67" t="s">
        <v>8528</v>
      </c>
      <c r="C1068" s="76">
        <v>42896</v>
      </c>
      <c r="D1068" s="122" t="s">
        <v>9386</v>
      </c>
      <c r="E1068" s="67" t="s">
        <v>13094</v>
      </c>
      <c r="F1068" s="66"/>
      <c r="G1068" s="45"/>
      <c r="H1068" s="45"/>
      <c r="I1068" s="45"/>
      <c r="J1068" s="45"/>
    </row>
    <row r="1069" spans="1:10" ht="14.1" customHeight="1" thickBot="1" x14ac:dyDescent="0.25">
      <c r="A1069" s="123"/>
      <c r="B1069" s="67" t="s">
        <v>1786</v>
      </c>
      <c r="C1069" s="103">
        <f>IF(C1068="","",IF(AND(MONTH(C1068)&gt;=1,MONTH(C1068)&lt;=3),1,IF(AND(MONTH(C1068)&gt;=4,MONTH(C1068)&lt;=6),2,IF(AND(MONTH(C1068)&gt;=7,MONTH(C1068)&lt;=9),3,4))))</f>
        <v>2</v>
      </c>
      <c r="D1069" s="123"/>
      <c r="E1069" s="67" t="s">
        <v>2417</v>
      </c>
      <c r="F1069" s="66"/>
      <c r="G1069" s="45"/>
      <c r="H1069" s="45"/>
      <c r="I1069" s="45"/>
      <c r="J1069" s="45"/>
    </row>
    <row r="1070" spans="1:10" ht="14.1" customHeight="1" thickBot="1" x14ac:dyDescent="0.25">
      <c r="A1070" s="123"/>
      <c r="B1070" s="67" t="s">
        <v>12943</v>
      </c>
      <c r="C1070" s="76">
        <v>42988</v>
      </c>
      <c r="D1070" s="123"/>
      <c r="E1070" s="67" t="s">
        <v>3073</v>
      </c>
      <c r="F1070" s="66"/>
      <c r="G1070" s="45"/>
      <c r="H1070" s="45"/>
      <c r="I1070" s="45"/>
      <c r="J1070" s="45"/>
    </row>
    <row r="1071" spans="1:10" ht="14.1" customHeight="1" thickBot="1" x14ac:dyDescent="0.25">
      <c r="A1071" s="123"/>
      <c r="B1071" s="67" t="s">
        <v>1786</v>
      </c>
      <c r="C1071" s="103">
        <f>IF(C1070="","",IF(AND(MONTH(C1070)&gt;=1,MONTH(C1070)&lt;=3),1,IF(AND(MONTH(C1070)&gt;=4,MONTH(C1070)&lt;=6),2,IF(AND(MONTH(C1070)&gt;=7,MONTH(C1070)&lt;=9),3,4))))</f>
        <v>3</v>
      </c>
      <c r="D1071" s="123"/>
      <c r="E1071" s="67" t="s">
        <v>13193</v>
      </c>
      <c r="F1071" s="66"/>
      <c r="G1071" s="45"/>
      <c r="H1071" s="45"/>
      <c r="I1071" s="45"/>
      <c r="J1071" s="45"/>
    </row>
    <row r="1072" spans="1:10" ht="14.1" customHeight="1" thickBot="1" x14ac:dyDescent="0.25">
      <c r="A1072" s="45"/>
      <c r="B1072" s="45"/>
      <c r="C1072" s="45"/>
      <c r="D1072" s="45"/>
      <c r="E1072" s="45"/>
      <c r="F1072" s="45"/>
      <c r="G1072" s="45"/>
      <c r="H1072" s="45"/>
      <c r="I1072" s="45"/>
      <c r="J1072" s="45"/>
    </row>
    <row r="1073" spans="1:10" ht="14.1" customHeight="1" thickBot="1" x14ac:dyDescent="0.25">
      <c r="A1073" s="72" t="s">
        <v>15736</v>
      </c>
      <c r="B1073" s="72" t="s">
        <v>16147</v>
      </c>
      <c r="C1073" s="72" t="s">
        <v>15642</v>
      </c>
      <c r="D1073" s="72" t="s">
        <v>15252</v>
      </c>
      <c r="E1073" s="72" t="s">
        <v>6932</v>
      </c>
      <c r="F1073" s="72" t="s">
        <v>15281</v>
      </c>
      <c r="G1073" s="45"/>
      <c r="H1073" s="45"/>
      <c r="I1073" s="45"/>
      <c r="J1073" s="45"/>
    </row>
    <row r="1074" spans="1:10" ht="13.5" customHeight="1" x14ac:dyDescent="0.2">
      <c r="A1074" s="85">
        <v>81112105</v>
      </c>
      <c r="B1074" s="69" t="str">
        <f t="shared" ref="B1074:B1080" ca="1" si="25">IFERROR(INDEX(UNSPSCDes,MATCH(INDIRECT(ADDRESS(ROW(),COLUMN()-1,4)),UNSPSCCode,0)),"")</f>
        <v>Servicios de hospedaje de operación de sitios web</v>
      </c>
      <c r="C1074" s="81" t="s">
        <v>2023</v>
      </c>
      <c r="D1074" s="81">
        <v>90</v>
      </c>
      <c r="E1074" s="71">
        <v>4500</v>
      </c>
      <c r="F1074" s="70">
        <f t="shared" ref="F1074:F1080" ca="1" si="26">INDIRECT(ADDRESS(ROW(),COLUMN()-2,4))*INDIRECT(ADDRESS(ROW(),COLUMN()-1,4))</f>
        <v>405000</v>
      </c>
      <c r="G1074" s="45"/>
      <c r="H1074" s="45"/>
      <c r="I1074" s="45"/>
      <c r="J1074" s="45"/>
    </row>
    <row r="1075" spans="1:10" ht="13.5" customHeight="1" x14ac:dyDescent="0.2">
      <c r="A1075" s="85">
        <v>81112105</v>
      </c>
      <c r="B1075" s="69" t="str">
        <f t="shared" ca="1" si="25"/>
        <v>Servicios de hospedaje de operación de sitios web</v>
      </c>
      <c r="C1075" s="81" t="s">
        <v>2023</v>
      </c>
      <c r="D1075" s="81">
        <v>55</v>
      </c>
      <c r="E1075" s="71">
        <v>3700</v>
      </c>
      <c r="F1075" s="70">
        <f t="shared" ca="1" si="26"/>
        <v>203500</v>
      </c>
      <c r="G1075" s="45"/>
      <c r="H1075" s="45"/>
      <c r="I1075" s="45"/>
      <c r="J1075" s="45"/>
    </row>
    <row r="1076" spans="1:10" ht="13.5" customHeight="1" x14ac:dyDescent="0.2">
      <c r="A1076" s="85">
        <v>81112105</v>
      </c>
      <c r="B1076" s="69" t="str">
        <f t="shared" ca="1" si="25"/>
        <v>Servicios de hospedaje de operación de sitios web</v>
      </c>
      <c r="C1076" s="81" t="s">
        <v>2023</v>
      </c>
      <c r="D1076" s="81">
        <v>7</v>
      </c>
      <c r="E1076" s="71">
        <v>5500</v>
      </c>
      <c r="F1076" s="70">
        <f t="shared" ca="1" si="26"/>
        <v>38500</v>
      </c>
      <c r="G1076" s="45"/>
      <c r="H1076" s="45"/>
      <c r="I1076" s="45"/>
      <c r="J1076" s="45"/>
    </row>
    <row r="1077" spans="1:10" ht="13.5" customHeight="1" x14ac:dyDescent="0.2">
      <c r="A1077" s="85">
        <v>81112105</v>
      </c>
      <c r="B1077" s="69" t="str">
        <f t="shared" ca="1" si="25"/>
        <v>Servicios de hospedaje de operación de sitios web</v>
      </c>
      <c r="C1077" s="81" t="s">
        <v>2023</v>
      </c>
      <c r="D1077" s="81">
        <v>4</v>
      </c>
      <c r="E1077" s="71">
        <v>9000</v>
      </c>
      <c r="F1077" s="70">
        <f t="shared" ca="1" si="26"/>
        <v>36000</v>
      </c>
      <c r="G1077" s="45"/>
      <c r="H1077" s="45"/>
      <c r="I1077" s="45"/>
      <c r="J1077" s="45"/>
    </row>
    <row r="1078" spans="1:10" ht="13.5" customHeight="1" x14ac:dyDescent="0.2">
      <c r="A1078" s="85">
        <v>81112105</v>
      </c>
      <c r="B1078" s="69" t="str">
        <f t="shared" ca="1" si="25"/>
        <v>Servicios de hospedaje de operación de sitios web</v>
      </c>
      <c r="C1078" s="81" t="s">
        <v>2023</v>
      </c>
      <c r="D1078" s="81">
        <v>2</v>
      </c>
      <c r="E1078" s="71">
        <v>8700</v>
      </c>
      <c r="F1078" s="70">
        <f t="shared" ca="1" si="26"/>
        <v>17400</v>
      </c>
      <c r="G1078" s="45"/>
      <c r="H1078" s="45"/>
      <c r="I1078" s="45"/>
      <c r="J1078" s="45"/>
    </row>
    <row r="1079" spans="1:10" ht="13.5" customHeight="1" x14ac:dyDescent="0.2">
      <c r="A1079" s="85">
        <v>81112105</v>
      </c>
      <c r="B1079" s="69" t="str">
        <f t="shared" ca="1" si="25"/>
        <v>Servicios de hospedaje de operación de sitios web</v>
      </c>
      <c r="C1079" s="81" t="s">
        <v>2023</v>
      </c>
      <c r="D1079" s="81">
        <v>2</v>
      </c>
      <c r="E1079" s="71">
        <v>12000</v>
      </c>
      <c r="F1079" s="70">
        <f t="shared" ca="1" si="26"/>
        <v>24000</v>
      </c>
      <c r="G1079" s="45"/>
      <c r="H1079" s="45"/>
      <c r="I1079" s="45"/>
      <c r="J1079" s="45"/>
    </row>
    <row r="1080" spans="1:10" ht="13.5" customHeight="1" x14ac:dyDescent="0.2">
      <c r="A1080" s="85">
        <v>81112105</v>
      </c>
      <c r="B1080" s="69" t="str">
        <f t="shared" ca="1" si="25"/>
        <v>Servicios de hospedaje de operación de sitios web</v>
      </c>
      <c r="C1080" s="81" t="s">
        <v>2023</v>
      </c>
      <c r="D1080" s="81">
        <v>11</v>
      </c>
      <c r="E1080" s="71">
        <v>3500</v>
      </c>
      <c r="F1080" s="70">
        <f t="shared" ca="1" si="26"/>
        <v>38500</v>
      </c>
      <c r="G1080" s="45"/>
      <c r="H1080" s="45"/>
      <c r="I1080" s="45"/>
      <c r="J1080" s="45"/>
    </row>
    <row r="1081" spans="1:10" ht="14.1" customHeight="1" x14ac:dyDescent="0.2">
      <c r="A1081" s="45"/>
      <c r="B1081" s="45"/>
      <c r="C1081" s="45"/>
      <c r="D1081" s="45"/>
      <c r="E1081" s="73" t="s">
        <v>12551</v>
      </c>
      <c r="F1081" s="74">
        <f ca="1">SUM(Table360[MONTO TOTAL ESTIMADO])</f>
        <v>762900</v>
      </c>
      <c r="G1081" s="45"/>
      <c r="H1081" s="45" t="str">
        <f>C1067</f>
        <v>Servicios</v>
      </c>
      <c r="I1081" s="45">
        <f>E1067</f>
        <v>0</v>
      </c>
      <c r="J1081" s="45">
        <f>D1067</f>
        <v>0</v>
      </c>
    </row>
    <row r="1082" spans="1:10" ht="14.1" customHeight="1" thickBot="1" x14ac:dyDescent="0.3"/>
    <row r="1083" spans="1:10" ht="33.75" customHeight="1" thickBot="1" x14ac:dyDescent="0.25">
      <c r="A1083" s="64" t="s">
        <v>16383</v>
      </c>
      <c r="B1083" s="64" t="s">
        <v>161</v>
      </c>
      <c r="C1083" s="64" t="s">
        <v>11724</v>
      </c>
      <c r="D1083" s="64" t="s">
        <v>14378</v>
      </c>
      <c r="E1083" s="64" t="s">
        <v>10962</v>
      </c>
      <c r="F1083" s="64" t="s">
        <v>11095</v>
      </c>
      <c r="G1083" s="45"/>
      <c r="H1083" s="45"/>
      <c r="I1083" s="45"/>
      <c r="J1083" s="45"/>
    </row>
    <row r="1084" spans="1:10" ht="13.5" customHeight="1" thickBot="1" x14ac:dyDescent="0.25">
      <c r="A1084" s="66" t="s">
        <v>18865</v>
      </c>
      <c r="B1084" s="66" t="s">
        <v>18866</v>
      </c>
      <c r="C1084" s="66" t="s">
        <v>6798</v>
      </c>
      <c r="D1084" s="66"/>
      <c r="E1084" s="66"/>
      <c r="F1084" s="66"/>
      <c r="G1084" s="45"/>
      <c r="H1084" s="45"/>
      <c r="I1084" s="45"/>
      <c r="J1084" s="45"/>
    </row>
    <row r="1085" spans="1:10" ht="14.1" customHeight="1" thickBot="1" x14ac:dyDescent="0.25">
      <c r="A1085" s="122" t="s">
        <v>14828</v>
      </c>
      <c r="B1085" s="67" t="s">
        <v>8528</v>
      </c>
      <c r="C1085" s="76">
        <v>42989</v>
      </c>
      <c r="D1085" s="122" t="s">
        <v>9386</v>
      </c>
      <c r="E1085" s="67" t="s">
        <v>13094</v>
      </c>
      <c r="F1085" s="66"/>
      <c r="G1085" s="45"/>
      <c r="H1085" s="45"/>
      <c r="I1085" s="45"/>
      <c r="J1085" s="45"/>
    </row>
    <row r="1086" spans="1:10" ht="14.1" customHeight="1" thickBot="1" x14ac:dyDescent="0.25">
      <c r="A1086" s="123"/>
      <c r="B1086" s="67" t="s">
        <v>1786</v>
      </c>
      <c r="C1086" s="104">
        <f>IF(C1085="","",IF(AND(MONTH(C1085)&gt;=1,MONTH(C1085)&lt;=3),1,IF(AND(MONTH(C1085)&gt;=4,MONTH(C1085)&lt;=6),2,IF(AND(MONTH(C1085)&gt;=7,MONTH(C1085)&lt;=9),3,4))))</f>
        <v>3</v>
      </c>
      <c r="D1086" s="123"/>
      <c r="E1086" s="67" t="s">
        <v>2417</v>
      </c>
      <c r="F1086" s="66"/>
      <c r="G1086" s="45"/>
      <c r="H1086" s="45"/>
      <c r="I1086" s="45"/>
      <c r="J1086" s="45"/>
    </row>
    <row r="1087" spans="1:10" ht="14.1" customHeight="1" thickBot="1" x14ac:dyDescent="0.25">
      <c r="A1087" s="123"/>
      <c r="B1087" s="67" t="s">
        <v>12943</v>
      </c>
      <c r="C1087" s="76">
        <v>43080</v>
      </c>
      <c r="D1087" s="123"/>
      <c r="E1087" s="67" t="s">
        <v>3073</v>
      </c>
      <c r="F1087" s="66"/>
      <c r="G1087" s="45"/>
      <c r="H1087" s="45"/>
      <c r="I1087" s="45"/>
      <c r="J1087" s="45"/>
    </row>
    <row r="1088" spans="1:10" ht="14.1" customHeight="1" thickBot="1" x14ac:dyDescent="0.25">
      <c r="A1088" s="123"/>
      <c r="B1088" s="67" t="s">
        <v>1786</v>
      </c>
      <c r="C1088" s="104">
        <f>IF(C1087="","",IF(AND(MONTH(C1087)&gt;=1,MONTH(C1087)&lt;=3),1,IF(AND(MONTH(C1087)&gt;=4,MONTH(C1087)&lt;=6),2,IF(AND(MONTH(C1087)&gt;=7,MONTH(C1087)&lt;=9),3,4))))</f>
        <v>4</v>
      </c>
      <c r="D1088" s="123"/>
      <c r="E1088" s="67" t="s">
        <v>13193</v>
      </c>
      <c r="F1088" s="66"/>
      <c r="G1088" s="45"/>
      <c r="H1088" s="45"/>
      <c r="I1088" s="45"/>
      <c r="J1088" s="45"/>
    </row>
    <row r="1089" spans="1:10" ht="14.1" customHeight="1" thickBot="1" x14ac:dyDescent="0.25">
      <c r="A1089" s="45"/>
      <c r="B1089" s="45"/>
      <c r="C1089" s="45"/>
      <c r="D1089" s="45"/>
      <c r="E1089" s="45"/>
      <c r="F1089" s="45"/>
      <c r="G1089" s="45"/>
      <c r="H1089" s="45"/>
      <c r="I1089" s="45"/>
      <c r="J1089" s="45"/>
    </row>
    <row r="1090" spans="1:10" ht="14.1" customHeight="1" thickBot="1" x14ac:dyDescent="0.25">
      <c r="A1090" s="72" t="s">
        <v>15736</v>
      </c>
      <c r="B1090" s="72" t="s">
        <v>16147</v>
      </c>
      <c r="C1090" s="72" t="s">
        <v>15642</v>
      </c>
      <c r="D1090" s="72" t="s">
        <v>15252</v>
      </c>
      <c r="E1090" s="72" t="s">
        <v>6932</v>
      </c>
      <c r="F1090" s="72" t="s">
        <v>15281</v>
      </c>
      <c r="G1090" s="45"/>
      <c r="H1090" s="45"/>
      <c r="I1090" s="45"/>
      <c r="J1090" s="45"/>
    </row>
    <row r="1091" spans="1:10" ht="13.5" customHeight="1" x14ac:dyDescent="0.2">
      <c r="A1091" s="85">
        <v>81112105</v>
      </c>
      <c r="B1091" s="69" t="str">
        <f t="shared" ref="B1091:B1097" ca="1" si="27">IFERROR(INDEX(UNSPSCDes,MATCH(INDIRECT(ADDRESS(ROW(),COLUMN()-1,4)),UNSPSCCode,0)),"")</f>
        <v>Servicios de hospedaje de operación de sitios web</v>
      </c>
      <c r="C1091" s="81" t="s">
        <v>2023</v>
      </c>
      <c r="D1091" s="81">
        <v>32</v>
      </c>
      <c r="E1091" s="71">
        <v>6500</v>
      </c>
      <c r="F1091" s="70">
        <f t="shared" ref="F1091:F1097" ca="1" si="28">INDIRECT(ADDRESS(ROW(),COLUMN()-2,4))*INDIRECT(ADDRESS(ROW(),COLUMN()-1,4))</f>
        <v>208000</v>
      </c>
      <c r="G1091" s="45"/>
      <c r="H1091" s="45"/>
      <c r="I1091" s="45"/>
      <c r="J1091" s="45"/>
    </row>
    <row r="1092" spans="1:10" ht="13.5" customHeight="1" x14ac:dyDescent="0.2">
      <c r="A1092" s="85">
        <v>81112105</v>
      </c>
      <c r="B1092" s="69" t="str">
        <f t="shared" ca="1" si="27"/>
        <v>Servicios de hospedaje de operación de sitios web</v>
      </c>
      <c r="C1092" s="81" t="s">
        <v>2023</v>
      </c>
      <c r="D1092" s="81">
        <v>66</v>
      </c>
      <c r="E1092" s="71">
        <v>6000</v>
      </c>
      <c r="F1092" s="70">
        <f t="shared" ca="1" si="28"/>
        <v>396000</v>
      </c>
      <c r="G1092" s="45"/>
      <c r="H1092" s="45"/>
      <c r="I1092" s="45"/>
      <c r="J1092" s="45"/>
    </row>
    <row r="1093" spans="1:10" ht="13.5" customHeight="1" x14ac:dyDescent="0.2">
      <c r="A1093" s="85">
        <v>81112105</v>
      </c>
      <c r="B1093" s="69" t="str">
        <f t="shared" ca="1" si="27"/>
        <v>Servicios de hospedaje de operación de sitios web</v>
      </c>
      <c r="C1093" s="81" t="s">
        <v>2023</v>
      </c>
      <c r="D1093" s="81">
        <v>4</v>
      </c>
      <c r="E1093" s="71">
        <v>5500</v>
      </c>
      <c r="F1093" s="70">
        <f t="shared" ca="1" si="28"/>
        <v>22000</v>
      </c>
      <c r="G1093" s="45"/>
      <c r="H1093" s="45"/>
      <c r="I1093" s="45"/>
      <c r="J1093" s="45"/>
    </row>
    <row r="1094" spans="1:10" ht="13.5" customHeight="1" x14ac:dyDescent="0.2">
      <c r="A1094" s="85">
        <v>81112105</v>
      </c>
      <c r="B1094" s="69" t="str">
        <f t="shared" ca="1" si="27"/>
        <v>Servicios de hospedaje de operación de sitios web</v>
      </c>
      <c r="C1094" s="81" t="s">
        <v>2023</v>
      </c>
      <c r="D1094" s="81">
        <v>2</v>
      </c>
      <c r="E1094" s="71">
        <v>9000</v>
      </c>
      <c r="F1094" s="70">
        <f t="shared" ca="1" si="28"/>
        <v>18000</v>
      </c>
      <c r="G1094" s="45"/>
      <c r="H1094" s="45"/>
      <c r="I1094" s="45"/>
      <c r="J1094" s="45"/>
    </row>
    <row r="1095" spans="1:10" ht="13.5" customHeight="1" x14ac:dyDescent="0.2">
      <c r="A1095" s="85">
        <v>81112105</v>
      </c>
      <c r="B1095" s="69" t="str">
        <f t="shared" ca="1" si="27"/>
        <v>Servicios de hospedaje de operación de sitios web</v>
      </c>
      <c r="C1095" s="81" t="s">
        <v>2023</v>
      </c>
      <c r="D1095" s="81">
        <v>1</v>
      </c>
      <c r="E1095" s="71">
        <v>8700</v>
      </c>
      <c r="F1095" s="70">
        <f t="shared" ca="1" si="28"/>
        <v>8700</v>
      </c>
      <c r="G1095" s="45"/>
      <c r="H1095" s="45"/>
      <c r="I1095" s="45"/>
      <c r="J1095" s="45"/>
    </row>
    <row r="1096" spans="1:10" ht="13.5" customHeight="1" x14ac:dyDescent="0.2">
      <c r="A1096" s="85">
        <v>81112105</v>
      </c>
      <c r="B1096" s="69" t="str">
        <f t="shared" ca="1" si="27"/>
        <v>Servicios de hospedaje de operación de sitios web</v>
      </c>
      <c r="C1096" s="81" t="s">
        <v>2023</v>
      </c>
      <c r="D1096" s="81">
        <v>3</v>
      </c>
      <c r="E1096" s="71">
        <v>12000</v>
      </c>
      <c r="F1096" s="70">
        <f t="shared" ca="1" si="28"/>
        <v>36000</v>
      </c>
      <c r="G1096" s="45"/>
      <c r="H1096" s="45"/>
      <c r="I1096" s="45"/>
      <c r="J1096" s="45"/>
    </row>
    <row r="1097" spans="1:10" ht="13.5" customHeight="1" x14ac:dyDescent="0.2">
      <c r="A1097" s="85">
        <v>81112105</v>
      </c>
      <c r="B1097" s="69" t="str">
        <f t="shared" ca="1" si="27"/>
        <v>Servicios de hospedaje de operación de sitios web</v>
      </c>
      <c r="C1097" s="81" t="s">
        <v>2023</v>
      </c>
      <c r="D1097" s="81">
        <v>33</v>
      </c>
      <c r="E1097" s="71">
        <v>3500</v>
      </c>
      <c r="F1097" s="70">
        <f t="shared" ca="1" si="28"/>
        <v>115500</v>
      </c>
      <c r="G1097" s="45"/>
      <c r="H1097" s="45"/>
      <c r="I1097" s="45"/>
      <c r="J1097" s="45"/>
    </row>
    <row r="1098" spans="1:10" ht="14.1" customHeight="1" x14ac:dyDescent="0.2">
      <c r="A1098" s="45"/>
      <c r="B1098" s="45"/>
      <c r="C1098" s="45"/>
      <c r="D1098" s="45"/>
      <c r="E1098" s="73" t="s">
        <v>12551</v>
      </c>
      <c r="F1098" s="74">
        <f ca="1">SUM(Table361[MONTO TOTAL ESTIMADO])</f>
        <v>804200</v>
      </c>
      <c r="G1098" s="45"/>
      <c r="H1098" s="45" t="str">
        <f>C1084</f>
        <v>Servicios</v>
      </c>
      <c r="I1098" s="45">
        <f>E1084</f>
        <v>0</v>
      </c>
      <c r="J1098" s="45">
        <f>D1084</f>
        <v>0</v>
      </c>
    </row>
    <row r="1099" spans="1:10" ht="14.1" customHeight="1" thickBot="1" x14ac:dyDescent="0.3"/>
    <row r="1100" spans="1:10" ht="33.75" customHeight="1" thickBot="1" x14ac:dyDescent="0.25">
      <c r="A1100" s="64" t="s">
        <v>16383</v>
      </c>
      <c r="B1100" s="64" t="s">
        <v>161</v>
      </c>
      <c r="C1100" s="64" t="s">
        <v>11724</v>
      </c>
      <c r="D1100" s="64" t="s">
        <v>14378</v>
      </c>
      <c r="E1100" s="64" t="s">
        <v>10962</v>
      </c>
      <c r="F1100" s="64" t="s">
        <v>11095</v>
      </c>
      <c r="G1100" s="45"/>
      <c r="H1100" s="45"/>
      <c r="I1100" s="45"/>
      <c r="J1100" s="45"/>
    </row>
    <row r="1101" spans="1:10" ht="13.5" customHeight="1" thickBot="1" x14ac:dyDescent="0.25">
      <c r="A1101" s="66" t="s">
        <v>18865</v>
      </c>
      <c r="B1101" s="66" t="s">
        <v>18866</v>
      </c>
      <c r="C1101" s="66" t="s">
        <v>6798</v>
      </c>
      <c r="D1101" s="66"/>
      <c r="E1101" s="66"/>
      <c r="F1101" s="66"/>
      <c r="G1101" s="45"/>
      <c r="H1101" s="45"/>
      <c r="I1101" s="45"/>
      <c r="J1101" s="45"/>
    </row>
    <row r="1102" spans="1:10" ht="14.1" customHeight="1" thickBot="1" x14ac:dyDescent="0.25">
      <c r="A1102" s="122" t="s">
        <v>14828</v>
      </c>
      <c r="B1102" s="67" t="s">
        <v>8528</v>
      </c>
      <c r="C1102" s="76">
        <v>43081</v>
      </c>
      <c r="D1102" s="122" t="s">
        <v>9386</v>
      </c>
      <c r="E1102" s="67" t="s">
        <v>13094</v>
      </c>
      <c r="F1102" s="66"/>
      <c r="G1102" s="45"/>
      <c r="H1102" s="45"/>
      <c r="I1102" s="45"/>
      <c r="J1102" s="45"/>
    </row>
    <row r="1103" spans="1:10" ht="14.1" customHeight="1" thickBot="1" x14ac:dyDescent="0.25">
      <c r="A1103" s="123"/>
      <c r="B1103" s="67" t="s">
        <v>1786</v>
      </c>
      <c r="C1103" s="104">
        <f>IF(C1102="","",IF(AND(MONTH(C1102)&gt;=1,MONTH(C1102)&lt;=3),1,IF(AND(MONTH(C1102)&gt;=4,MONTH(C1102)&lt;=6),2,IF(AND(MONTH(C1102)&gt;=7,MONTH(C1102)&lt;=9),3,4))))</f>
        <v>4</v>
      </c>
      <c r="D1103" s="123"/>
      <c r="E1103" s="67" t="s">
        <v>2417</v>
      </c>
      <c r="F1103" s="66"/>
      <c r="G1103" s="45"/>
      <c r="H1103" s="45"/>
      <c r="I1103" s="45"/>
      <c r="J1103" s="45"/>
    </row>
    <row r="1104" spans="1:10" ht="14.1" customHeight="1" thickBot="1" x14ac:dyDescent="0.25">
      <c r="A1104" s="123"/>
      <c r="B1104" s="67" t="s">
        <v>12943</v>
      </c>
      <c r="C1104" s="76">
        <v>43099</v>
      </c>
      <c r="D1104" s="123"/>
      <c r="E1104" s="67" t="s">
        <v>3073</v>
      </c>
      <c r="F1104" s="66"/>
      <c r="G1104" s="45"/>
      <c r="H1104" s="45"/>
      <c r="I1104" s="45"/>
      <c r="J1104" s="45"/>
    </row>
    <row r="1105" spans="1:10" ht="14.1" customHeight="1" thickBot="1" x14ac:dyDescent="0.25">
      <c r="A1105" s="123"/>
      <c r="B1105" s="67" t="s">
        <v>1786</v>
      </c>
      <c r="C1105" s="104">
        <f>IF(C1104="","",IF(AND(MONTH(C1104)&gt;=1,MONTH(C1104)&lt;=3),1,IF(AND(MONTH(C1104)&gt;=4,MONTH(C1104)&lt;=6),2,IF(AND(MONTH(C1104)&gt;=7,MONTH(C1104)&lt;=9),3,4))))</f>
        <v>4</v>
      </c>
      <c r="D1105" s="123"/>
      <c r="E1105" s="67" t="s">
        <v>13193</v>
      </c>
      <c r="F1105" s="66"/>
      <c r="G1105" s="45"/>
      <c r="H1105" s="45"/>
      <c r="I1105" s="45"/>
      <c r="J1105" s="45"/>
    </row>
    <row r="1106" spans="1:10" ht="14.1" customHeight="1" thickBot="1" x14ac:dyDescent="0.25">
      <c r="A1106" s="45"/>
      <c r="B1106" s="45"/>
      <c r="C1106" s="45"/>
      <c r="D1106" s="45"/>
      <c r="E1106" s="45"/>
      <c r="F1106" s="45"/>
      <c r="G1106" s="45"/>
      <c r="H1106" s="45"/>
      <c r="I1106" s="45"/>
      <c r="J1106" s="45"/>
    </row>
    <row r="1107" spans="1:10" ht="14.1" customHeight="1" thickBot="1" x14ac:dyDescent="0.25">
      <c r="A1107" s="72" t="s">
        <v>15736</v>
      </c>
      <c r="B1107" s="72" t="s">
        <v>16147</v>
      </c>
      <c r="C1107" s="72" t="s">
        <v>15642</v>
      </c>
      <c r="D1107" s="72" t="s">
        <v>15252</v>
      </c>
      <c r="E1107" s="72" t="s">
        <v>6932</v>
      </c>
      <c r="F1107" s="72" t="s">
        <v>15281</v>
      </c>
      <c r="G1107" s="45"/>
      <c r="H1107" s="45"/>
      <c r="I1107" s="45"/>
      <c r="J1107" s="45"/>
    </row>
    <row r="1108" spans="1:10" ht="13.5" customHeight="1" x14ac:dyDescent="0.2">
      <c r="A1108" s="85">
        <v>81112105</v>
      </c>
      <c r="B1108" s="69" t="str">
        <f t="shared" ref="B1108:B1114" ca="1" si="29">IFERROR(INDEX(UNSPSCDes,MATCH(INDIRECT(ADDRESS(ROW(),COLUMN()-1,4)),UNSPSCCode,0)),"")</f>
        <v>Servicios de hospedaje de operación de sitios web</v>
      </c>
      <c r="C1108" s="81" t="s">
        <v>2023</v>
      </c>
      <c r="D1108" s="81">
        <v>39</v>
      </c>
      <c r="E1108" s="71">
        <v>6500</v>
      </c>
      <c r="F1108" s="70">
        <f t="shared" ref="F1108:F1114" ca="1" si="30">INDIRECT(ADDRESS(ROW(),COLUMN()-2,4))*INDIRECT(ADDRESS(ROW(),COLUMN()-1,4))</f>
        <v>253500</v>
      </c>
      <c r="G1108" s="45"/>
      <c r="H1108" s="45"/>
      <c r="I1108" s="45"/>
      <c r="J1108" s="45"/>
    </row>
    <row r="1109" spans="1:10" ht="13.5" customHeight="1" x14ac:dyDescent="0.2">
      <c r="A1109" s="85">
        <v>81112105</v>
      </c>
      <c r="B1109" s="69" t="str">
        <f t="shared" ca="1" si="29"/>
        <v>Servicios de hospedaje de operación de sitios web</v>
      </c>
      <c r="C1109" s="81" t="s">
        <v>2023</v>
      </c>
      <c r="D1109" s="81">
        <v>37</v>
      </c>
      <c r="E1109" s="71">
        <v>6000</v>
      </c>
      <c r="F1109" s="70">
        <f t="shared" ca="1" si="30"/>
        <v>222000</v>
      </c>
      <c r="G1109" s="45"/>
      <c r="H1109" s="45"/>
      <c r="I1109" s="45"/>
      <c r="J1109" s="45"/>
    </row>
    <row r="1110" spans="1:10" ht="13.5" customHeight="1" x14ac:dyDescent="0.2">
      <c r="A1110" s="85">
        <v>81112105</v>
      </c>
      <c r="B1110" s="69" t="str">
        <f t="shared" ca="1" si="29"/>
        <v>Servicios de hospedaje de operación de sitios web</v>
      </c>
      <c r="C1110" s="81" t="s">
        <v>2023</v>
      </c>
      <c r="D1110" s="81">
        <v>6</v>
      </c>
      <c r="E1110" s="71">
        <v>5500</v>
      </c>
      <c r="F1110" s="70">
        <f t="shared" ca="1" si="30"/>
        <v>33000</v>
      </c>
      <c r="G1110" s="45"/>
      <c r="H1110" s="45"/>
      <c r="I1110" s="45"/>
      <c r="J1110" s="45"/>
    </row>
    <row r="1111" spans="1:10" ht="13.5" customHeight="1" x14ac:dyDescent="0.2">
      <c r="A1111" s="85">
        <v>81112105</v>
      </c>
      <c r="B1111" s="69" t="str">
        <f t="shared" ca="1" si="29"/>
        <v>Servicios de hospedaje de operación de sitios web</v>
      </c>
      <c r="C1111" s="81" t="s">
        <v>2023</v>
      </c>
      <c r="D1111" s="81">
        <v>2</v>
      </c>
      <c r="E1111" s="71">
        <v>9000</v>
      </c>
      <c r="F1111" s="70">
        <f t="shared" ca="1" si="30"/>
        <v>18000</v>
      </c>
      <c r="G1111" s="45"/>
      <c r="H1111" s="45"/>
      <c r="I1111" s="45"/>
      <c r="J1111" s="45"/>
    </row>
    <row r="1112" spans="1:10" ht="13.5" customHeight="1" x14ac:dyDescent="0.2">
      <c r="A1112" s="85">
        <v>81112105</v>
      </c>
      <c r="B1112" s="69" t="str">
        <f t="shared" ca="1" si="29"/>
        <v>Servicios de hospedaje de operación de sitios web</v>
      </c>
      <c r="C1112" s="81" t="s">
        <v>2023</v>
      </c>
      <c r="D1112" s="81">
        <v>1</v>
      </c>
      <c r="E1112" s="71">
        <v>8700</v>
      </c>
      <c r="F1112" s="70">
        <f t="shared" ca="1" si="30"/>
        <v>8700</v>
      </c>
      <c r="G1112" s="45"/>
      <c r="H1112" s="45"/>
      <c r="I1112" s="45"/>
      <c r="J1112" s="45"/>
    </row>
    <row r="1113" spans="1:10" ht="13.5" customHeight="1" x14ac:dyDescent="0.2">
      <c r="A1113" s="85">
        <v>81112105</v>
      </c>
      <c r="B1113" s="69" t="str">
        <f t="shared" ca="1" si="29"/>
        <v>Servicios de hospedaje de operación de sitios web</v>
      </c>
      <c r="C1113" s="81" t="s">
        <v>2023</v>
      </c>
      <c r="D1113" s="81">
        <v>3</v>
      </c>
      <c r="E1113" s="71">
        <v>12000</v>
      </c>
      <c r="F1113" s="70">
        <f t="shared" ca="1" si="30"/>
        <v>36000</v>
      </c>
      <c r="G1113" s="45"/>
      <c r="H1113" s="45"/>
      <c r="I1113" s="45"/>
      <c r="J1113" s="45"/>
    </row>
    <row r="1114" spans="1:10" ht="13.5" customHeight="1" x14ac:dyDescent="0.2">
      <c r="A1114" s="85">
        <v>81112105</v>
      </c>
      <c r="B1114" s="69" t="str">
        <f t="shared" ca="1" si="29"/>
        <v>Servicios de hospedaje de operación de sitios web</v>
      </c>
      <c r="C1114" s="81" t="s">
        <v>2023</v>
      </c>
      <c r="D1114" s="81">
        <v>11</v>
      </c>
      <c r="E1114" s="71">
        <v>3500</v>
      </c>
      <c r="F1114" s="70">
        <f t="shared" ca="1" si="30"/>
        <v>38500</v>
      </c>
      <c r="G1114" s="45"/>
      <c r="H1114" s="45"/>
      <c r="I1114" s="45"/>
      <c r="J1114" s="45"/>
    </row>
    <row r="1115" spans="1:10" ht="14.1" customHeight="1" x14ac:dyDescent="0.2">
      <c r="A1115" s="45"/>
      <c r="B1115" s="45"/>
      <c r="C1115" s="45"/>
      <c r="D1115" s="45"/>
      <c r="E1115" s="73" t="s">
        <v>12551</v>
      </c>
      <c r="F1115" s="74">
        <f ca="1">SUM(Table362[MONTO TOTAL ESTIMADO])</f>
        <v>609700</v>
      </c>
      <c r="G1115" s="45"/>
      <c r="H1115" s="45" t="str">
        <f>C1101</f>
        <v>Servicios</v>
      </c>
      <c r="I1115" s="45">
        <f>E1101</f>
        <v>0</v>
      </c>
      <c r="J1115" s="45">
        <f>D1101</f>
        <v>0</v>
      </c>
    </row>
    <row r="1116" spans="1:10" ht="14.1" customHeight="1" thickBot="1" x14ac:dyDescent="0.3"/>
    <row r="1117" spans="1:10" ht="33.75" customHeight="1" thickBot="1" x14ac:dyDescent="0.25">
      <c r="A1117" s="64" t="s">
        <v>16383</v>
      </c>
      <c r="B1117" s="64" t="s">
        <v>161</v>
      </c>
      <c r="C1117" s="64" t="s">
        <v>11724</v>
      </c>
      <c r="D1117" s="64" t="s">
        <v>14378</v>
      </c>
      <c r="E1117" s="64" t="s">
        <v>10962</v>
      </c>
      <c r="F1117" s="64" t="s">
        <v>11095</v>
      </c>
      <c r="G1117" s="45"/>
      <c r="H1117" s="45"/>
      <c r="I1117" s="45"/>
      <c r="J1117" s="45"/>
    </row>
    <row r="1118" spans="1:10" ht="13.5" customHeight="1" thickBot="1" x14ac:dyDescent="0.25">
      <c r="A1118" s="66" t="s">
        <v>18867</v>
      </c>
      <c r="B1118" s="66" t="s">
        <v>18868</v>
      </c>
      <c r="C1118" s="66" t="s">
        <v>17799</v>
      </c>
      <c r="D1118" s="66"/>
      <c r="E1118" s="66"/>
      <c r="F1118" s="66"/>
      <c r="G1118" s="45"/>
      <c r="H1118" s="45"/>
      <c r="I1118" s="45"/>
      <c r="J1118" s="45"/>
    </row>
    <row r="1119" spans="1:10" ht="14.1" customHeight="1" thickBot="1" x14ac:dyDescent="0.25">
      <c r="A1119" s="122" t="s">
        <v>14828</v>
      </c>
      <c r="B1119" s="67" t="s">
        <v>8528</v>
      </c>
      <c r="C1119" s="76">
        <v>42835</v>
      </c>
      <c r="D1119" s="122" t="s">
        <v>9386</v>
      </c>
      <c r="E1119" s="67" t="s">
        <v>13094</v>
      </c>
      <c r="F1119" s="66"/>
      <c r="G1119" s="45"/>
      <c r="H1119" s="45"/>
      <c r="I1119" s="45"/>
      <c r="J1119" s="45"/>
    </row>
    <row r="1120" spans="1:10" ht="14.1" customHeight="1" thickBot="1" x14ac:dyDescent="0.25">
      <c r="A1120" s="123"/>
      <c r="B1120" s="67" t="s">
        <v>1786</v>
      </c>
      <c r="C1120" s="104">
        <f>IF(C1119="","",IF(AND(MONTH(C1119)&gt;=1,MONTH(C1119)&lt;=3),1,IF(AND(MONTH(C1119)&gt;=4,MONTH(C1119)&lt;=6),2,IF(AND(MONTH(C1119)&gt;=7,MONTH(C1119)&lt;=9),3,4))))</f>
        <v>2</v>
      </c>
      <c r="D1120" s="123"/>
      <c r="E1120" s="67" t="s">
        <v>2417</v>
      </c>
      <c r="F1120" s="66"/>
      <c r="G1120" s="45"/>
      <c r="H1120" s="45"/>
      <c r="I1120" s="45"/>
      <c r="J1120" s="45"/>
    </row>
    <row r="1121" spans="1:10" ht="14.1" customHeight="1" thickBot="1" x14ac:dyDescent="0.25">
      <c r="A1121" s="123"/>
      <c r="B1121" s="67" t="s">
        <v>12943</v>
      </c>
      <c r="C1121" s="76">
        <v>42926</v>
      </c>
      <c r="D1121" s="123"/>
      <c r="E1121" s="67" t="s">
        <v>3073</v>
      </c>
      <c r="F1121" s="66"/>
      <c r="G1121" s="45"/>
      <c r="H1121" s="45"/>
      <c r="I1121" s="45"/>
      <c r="J1121" s="45"/>
    </row>
    <row r="1122" spans="1:10" ht="14.1" customHeight="1" thickBot="1" x14ac:dyDescent="0.25">
      <c r="A1122" s="123"/>
      <c r="B1122" s="67" t="s">
        <v>1786</v>
      </c>
      <c r="C1122" s="104">
        <f>IF(C1121="","",IF(AND(MONTH(C1121)&gt;=1,MONTH(C1121)&lt;=3),1,IF(AND(MONTH(C1121)&gt;=4,MONTH(C1121)&lt;=6),2,IF(AND(MONTH(C1121)&gt;=7,MONTH(C1121)&lt;=9),3,4))))</f>
        <v>3</v>
      </c>
      <c r="D1122" s="123"/>
      <c r="E1122" s="67" t="s">
        <v>13193</v>
      </c>
      <c r="F1122" s="66"/>
      <c r="G1122" s="45"/>
      <c r="H1122" s="45"/>
      <c r="I1122" s="45"/>
      <c r="J1122" s="45"/>
    </row>
    <row r="1123" spans="1:10" ht="14.1" customHeight="1" thickBot="1" x14ac:dyDescent="0.25">
      <c r="A1123" s="45"/>
      <c r="B1123" s="45"/>
      <c r="C1123" s="45"/>
      <c r="D1123" s="45"/>
      <c r="E1123" s="45"/>
      <c r="F1123" s="45"/>
      <c r="G1123" s="45"/>
      <c r="H1123" s="45"/>
      <c r="I1123" s="45"/>
      <c r="J1123" s="45"/>
    </row>
    <row r="1124" spans="1:10" ht="14.1" customHeight="1" thickBot="1" x14ac:dyDescent="0.25">
      <c r="A1124" s="72" t="s">
        <v>15736</v>
      </c>
      <c r="B1124" s="72" t="s">
        <v>16147</v>
      </c>
      <c r="C1124" s="72" t="s">
        <v>15642</v>
      </c>
      <c r="D1124" s="72" t="s">
        <v>15252</v>
      </c>
      <c r="E1124" s="72" t="s">
        <v>6932</v>
      </c>
      <c r="F1124" s="72" t="s">
        <v>15281</v>
      </c>
      <c r="G1124" s="45"/>
      <c r="H1124" s="45"/>
      <c r="I1124" s="45"/>
      <c r="J1124" s="45"/>
    </row>
    <row r="1125" spans="1:10" ht="13.5" customHeight="1" x14ac:dyDescent="0.2">
      <c r="A1125" s="85">
        <v>78131602</v>
      </c>
      <c r="B1125" s="69" t="str">
        <f t="shared" ref="B1125:B1202" ca="1" si="31">IFERROR(INDEX(UNSPSCDes,MATCH(INDIRECT(ADDRESS(ROW(),COLUMN()-1,4)),UNSPSCCode,0)),"")</f>
        <v>Almacenaje de archivos de carpetas</v>
      </c>
      <c r="C1125" s="81" t="s">
        <v>18869</v>
      </c>
      <c r="D1125" s="81">
        <v>19</v>
      </c>
      <c r="E1125" s="71">
        <v>8000</v>
      </c>
      <c r="F1125" s="70">
        <f t="shared" ref="F1125:F1202" ca="1" si="32">INDIRECT(ADDRESS(ROW(),COLUMN()-2,4))*INDIRECT(ADDRESS(ROW(),COLUMN()-1,4))</f>
        <v>152000</v>
      </c>
      <c r="G1125" s="45"/>
      <c r="H1125" s="45"/>
      <c r="I1125" s="45"/>
      <c r="J1125" s="45"/>
    </row>
    <row r="1126" spans="1:10" ht="13.5" customHeight="1" x14ac:dyDescent="0.2">
      <c r="A1126" s="85">
        <v>78131602</v>
      </c>
      <c r="B1126" s="69" t="str">
        <f t="shared" ca="1" si="31"/>
        <v>Almacenaje de archivos de carpetas</v>
      </c>
      <c r="C1126" s="81" t="s">
        <v>18869</v>
      </c>
      <c r="D1126" s="81">
        <v>1</v>
      </c>
      <c r="E1126" s="71">
        <v>7000</v>
      </c>
      <c r="F1126" s="70">
        <f t="shared" ca="1" si="32"/>
        <v>7000</v>
      </c>
      <c r="G1126" s="45"/>
      <c r="H1126" s="45"/>
      <c r="I1126" s="45"/>
      <c r="J1126" s="45"/>
    </row>
    <row r="1127" spans="1:10" ht="13.5" customHeight="1" x14ac:dyDescent="0.2">
      <c r="A1127" s="85">
        <v>78131602</v>
      </c>
      <c r="B1127" s="69" t="str">
        <f t="shared" ca="1" si="31"/>
        <v>Almacenaje de archivos de carpetas</v>
      </c>
      <c r="C1127" s="81" t="s">
        <v>18869</v>
      </c>
      <c r="D1127" s="81">
        <v>2</v>
      </c>
      <c r="E1127" s="71">
        <v>7000</v>
      </c>
      <c r="F1127" s="70">
        <f t="shared" ca="1" si="32"/>
        <v>14000</v>
      </c>
      <c r="G1127" s="45"/>
      <c r="H1127" s="45"/>
      <c r="I1127" s="45"/>
      <c r="J1127" s="45"/>
    </row>
    <row r="1128" spans="1:10" ht="13.5" customHeight="1" x14ac:dyDescent="0.2">
      <c r="A1128" s="85">
        <v>78131602</v>
      </c>
      <c r="B1128" s="69" t="str">
        <f t="shared" ca="1" si="31"/>
        <v>Almacenaje de archivos de carpetas</v>
      </c>
      <c r="C1128" s="81" t="s">
        <v>18869</v>
      </c>
      <c r="D1128" s="81">
        <v>2</v>
      </c>
      <c r="E1128" s="71">
        <v>4000</v>
      </c>
      <c r="F1128" s="70">
        <f t="shared" ca="1" si="32"/>
        <v>8000</v>
      </c>
      <c r="G1128" s="45"/>
      <c r="H1128" s="45"/>
      <c r="I1128" s="45"/>
      <c r="J1128" s="45"/>
    </row>
    <row r="1129" spans="1:10" ht="13.5" customHeight="1" x14ac:dyDescent="0.2">
      <c r="A1129" s="85">
        <v>78131602</v>
      </c>
      <c r="B1129" s="69" t="str">
        <f t="shared" ca="1" si="31"/>
        <v>Almacenaje de archivos de carpetas</v>
      </c>
      <c r="C1129" s="81" t="s">
        <v>18869</v>
      </c>
      <c r="D1129" s="81">
        <v>1</v>
      </c>
      <c r="E1129" s="71">
        <v>4000</v>
      </c>
      <c r="F1129" s="70">
        <f t="shared" ca="1" si="32"/>
        <v>4000</v>
      </c>
      <c r="G1129" s="45"/>
      <c r="H1129" s="45"/>
      <c r="I1129" s="45"/>
      <c r="J1129" s="45"/>
    </row>
    <row r="1130" spans="1:10" ht="13.5" customHeight="1" x14ac:dyDescent="0.2">
      <c r="A1130" s="85">
        <v>78131602</v>
      </c>
      <c r="B1130" s="69" t="str">
        <f t="shared" ca="1" si="31"/>
        <v>Almacenaje de archivos de carpetas</v>
      </c>
      <c r="C1130" s="81" t="s">
        <v>18869</v>
      </c>
      <c r="D1130" s="81">
        <v>2</v>
      </c>
      <c r="E1130" s="71">
        <v>7000</v>
      </c>
      <c r="F1130" s="70">
        <f t="shared" ca="1" si="32"/>
        <v>14000</v>
      </c>
      <c r="G1130" s="45"/>
      <c r="H1130" s="45"/>
      <c r="I1130" s="45"/>
      <c r="J1130" s="45"/>
    </row>
    <row r="1131" spans="1:10" ht="13.5" customHeight="1" x14ac:dyDescent="0.2">
      <c r="A1131" s="85">
        <v>78131602</v>
      </c>
      <c r="B1131" s="69" t="str">
        <f t="shared" ca="1" si="31"/>
        <v>Almacenaje de archivos de carpetas</v>
      </c>
      <c r="C1131" s="81" t="s">
        <v>18869</v>
      </c>
      <c r="D1131" s="81">
        <v>1</v>
      </c>
      <c r="E1131" s="71">
        <v>7000</v>
      </c>
      <c r="F1131" s="70">
        <f t="shared" ca="1" si="32"/>
        <v>7000</v>
      </c>
      <c r="G1131" s="45"/>
      <c r="H1131" s="45"/>
      <c r="I1131" s="45"/>
      <c r="J1131" s="45"/>
    </row>
    <row r="1132" spans="1:10" ht="13.5" customHeight="1" x14ac:dyDescent="0.2">
      <c r="A1132" s="85">
        <v>78131602</v>
      </c>
      <c r="B1132" s="69" t="str">
        <f t="shared" ca="1" si="31"/>
        <v>Almacenaje de archivos de carpetas</v>
      </c>
      <c r="C1132" s="81" t="s">
        <v>18869</v>
      </c>
      <c r="D1132" s="81">
        <v>2</v>
      </c>
      <c r="E1132" s="71">
        <v>7000</v>
      </c>
      <c r="F1132" s="70">
        <f t="shared" ca="1" si="32"/>
        <v>14000</v>
      </c>
      <c r="G1132" s="45"/>
      <c r="H1132" s="45"/>
      <c r="I1132" s="45"/>
      <c r="J1132" s="45"/>
    </row>
    <row r="1133" spans="1:10" ht="13.5" customHeight="1" x14ac:dyDescent="0.2">
      <c r="A1133" s="85">
        <v>78131602</v>
      </c>
      <c r="B1133" s="69" t="str">
        <f t="shared" ca="1" si="31"/>
        <v>Almacenaje de archivos de carpetas</v>
      </c>
      <c r="C1133" s="81" t="s">
        <v>18869</v>
      </c>
      <c r="D1133" s="81">
        <v>1</v>
      </c>
      <c r="E1133" s="71">
        <v>6500</v>
      </c>
      <c r="F1133" s="70">
        <f t="shared" ca="1" si="32"/>
        <v>6500</v>
      </c>
      <c r="G1133" s="45"/>
      <c r="H1133" s="45"/>
      <c r="I1133" s="45"/>
      <c r="J1133" s="45"/>
    </row>
    <row r="1134" spans="1:10" ht="13.5" customHeight="1" x14ac:dyDescent="0.2">
      <c r="A1134" s="85">
        <v>78131602</v>
      </c>
      <c r="B1134" s="69" t="str">
        <f t="shared" ca="1" si="31"/>
        <v>Almacenaje de archivos de carpetas</v>
      </c>
      <c r="C1134" s="81" t="s">
        <v>18869</v>
      </c>
      <c r="D1134" s="81">
        <v>1</v>
      </c>
      <c r="E1134" s="71">
        <v>6500</v>
      </c>
      <c r="F1134" s="70">
        <f t="shared" ca="1" si="32"/>
        <v>6500</v>
      </c>
      <c r="G1134" s="45"/>
      <c r="H1134" s="45"/>
      <c r="I1134" s="45"/>
      <c r="J1134" s="45"/>
    </row>
    <row r="1135" spans="1:10" ht="13.5" customHeight="1" x14ac:dyDescent="0.2">
      <c r="A1135" s="85">
        <v>24112405</v>
      </c>
      <c r="B1135" s="69" t="str">
        <f t="shared" ca="1" si="31"/>
        <v>Armarios</v>
      </c>
      <c r="C1135" s="81" t="s">
        <v>18869</v>
      </c>
      <c r="D1135" s="81">
        <v>18</v>
      </c>
      <c r="E1135" s="71">
        <v>12000</v>
      </c>
      <c r="F1135" s="70">
        <f t="shared" ca="1" si="32"/>
        <v>216000</v>
      </c>
      <c r="G1135" s="45"/>
      <c r="H1135" s="45"/>
      <c r="I1135" s="45"/>
      <c r="J1135" s="45"/>
    </row>
    <row r="1136" spans="1:10" ht="13.5" customHeight="1" x14ac:dyDescent="0.2">
      <c r="A1136" s="85">
        <v>24112405</v>
      </c>
      <c r="B1136" s="69" t="str">
        <f t="shared" ca="1" si="31"/>
        <v>Armarios</v>
      </c>
      <c r="C1136" s="81" t="s">
        <v>18869</v>
      </c>
      <c r="D1136" s="81">
        <v>2</v>
      </c>
      <c r="E1136" s="71">
        <v>12000</v>
      </c>
      <c r="F1136" s="70">
        <f t="shared" ca="1" si="32"/>
        <v>24000</v>
      </c>
      <c r="G1136" s="45"/>
      <c r="H1136" s="45"/>
      <c r="I1136" s="45"/>
      <c r="J1136" s="45"/>
    </row>
    <row r="1137" spans="1:10" ht="13.5" customHeight="1" x14ac:dyDescent="0.2">
      <c r="A1137" s="85">
        <v>45111501</v>
      </c>
      <c r="B1137" s="69" t="str">
        <f t="shared" ca="1" si="31"/>
        <v>Atriles autónomos</v>
      </c>
      <c r="C1137" s="81" t="s">
        <v>18869</v>
      </c>
      <c r="D1137" s="81">
        <v>10</v>
      </c>
      <c r="E1137" s="71"/>
      <c r="F1137" s="70">
        <f t="shared" ca="1" si="32"/>
        <v>0</v>
      </c>
      <c r="G1137" s="45"/>
      <c r="H1137" s="45"/>
      <c r="I1137" s="45"/>
      <c r="J1137" s="45"/>
    </row>
    <row r="1138" spans="1:10" ht="13.5" customHeight="1" x14ac:dyDescent="0.2">
      <c r="A1138" s="85">
        <v>45111501</v>
      </c>
      <c r="B1138" s="69" t="str">
        <f t="shared" ca="1" si="31"/>
        <v>Atriles autónomos</v>
      </c>
      <c r="C1138" s="81" t="s">
        <v>18869</v>
      </c>
      <c r="D1138" s="81">
        <v>12</v>
      </c>
      <c r="E1138" s="71"/>
      <c r="F1138" s="70">
        <f t="shared" ca="1" si="32"/>
        <v>0</v>
      </c>
      <c r="G1138" s="45"/>
      <c r="H1138" s="45"/>
      <c r="I1138" s="45"/>
      <c r="J1138" s="45"/>
    </row>
    <row r="1139" spans="1:10" ht="13.5" customHeight="1" x14ac:dyDescent="0.2">
      <c r="A1139" s="85">
        <v>24112405</v>
      </c>
      <c r="B1139" s="69" t="str">
        <f t="shared" ca="1" si="31"/>
        <v>Armarios</v>
      </c>
      <c r="C1139" s="81" t="s">
        <v>18869</v>
      </c>
      <c r="D1139" s="81">
        <v>344</v>
      </c>
      <c r="E1139" s="71">
        <v>6000</v>
      </c>
      <c r="F1139" s="70">
        <f t="shared" ca="1" si="32"/>
        <v>2064000</v>
      </c>
      <c r="G1139" s="45"/>
      <c r="H1139" s="45"/>
      <c r="I1139" s="45"/>
      <c r="J1139" s="45"/>
    </row>
    <row r="1140" spans="1:10" ht="13.5" customHeight="1" x14ac:dyDescent="0.2">
      <c r="A1140" s="85">
        <v>60102007</v>
      </c>
      <c r="B1140" s="69" t="str">
        <f t="shared" ca="1" si="31"/>
        <v>Murales de palabras</v>
      </c>
      <c r="C1140" s="81" t="s">
        <v>18869</v>
      </c>
      <c r="D1140" s="81">
        <v>1</v>
      </c>
      <c r="E1140" s="71">
        <v>2000</v>
      </c>
      <c r="F1140" s="70">
        <f t="shared" ca="1" si="32"/>
        <v>2000</v>
      </c>
      <c r="G1140" s="45"/>
      <c r="H1140" s="45"/>
      <c r="I1140" s="45"/>
      <c r="J1140" s="45"/>
    </row>
    <row r="1141" spans="1:10" ht="13.5" customHeight="1" x14ac:dyDescent="0.2">
      <c r="A1141" s="85">
        <v>56112106</v>
      </c>
      <c r="B1141" s="69" t="str">
        <f t="shared" ca="1" si="31"/>
        <v>Sillas altas (taburetes)</v>
      </c>
      <c r="C1141" s="81" t="s">
        <v>18869</v>
      </c>
      <c r="D1141" s="81">
        <v>12</v>
      </c>
      <c r="E1141" s="71">
        <v>2500</v>
      </c>
      <c r="F1141" s="70">
        <f t="shared" ca="1" si="32"/>
        <v>30000</v>
      </c>
      <c r="G1141" s="45"/>
      <c r="H1141" s="45"/>
      <c r="I1141" s="45"/>
      <c r="J1141" s="45"/>
    </row>
    <row r="1142" spans="1:10" ht="13.5" customHeight="1" x14ac:dyDescent="0.2">
      <c r="A1142" s="85">
        <v>56112103</v>
      </c>
      <c r="B1142" s="69" t="str">
        <f t="shared" ca="1" si="31"/>
        <v>Sillas para visitantes</v>
      </c>
      <c r="C1142" s="81" t="s">
        <v>18869</v>
      </c>
      <c r="D1142" s="81">
        <v>1</v>
      </c>
      <c r="E1142" s="71">
        <v>3000</v>
      </c>
      <c r="F1142" s="70">
        <f t="shared" ca="1" si="32"/>
        <v>3000</v>
      </c>
      <c r="G1142" s="45"/>
      <c r="H1142" s="45"/>
      <c r="I1142" s="45"/>
      <c r="J1142" s="45"/>
    </row>
    <row r="1143" spans="1:10" ht="13.5" customHeight="1" x14ac:dyDescent="0.2">
      <c r="A1143" s="85">
        <v>56121101</v>
      </c>
      <c r="B1143" s="69" t="str">
        <f t="shared" ca="1" si="31"/>
        <v>Caballetes</v>
      </c>
      <c r="C1143" s="81" t="s">
        <v>18869</v>
      </c>
      <c r="D1143" s="81">
        <v>6</v>
      </c>
      <c r="E1143" s="71"/>
      <c r="F1143" s="70">
        <f t="shared" ca="1" si="32"/>
        <v>0</v>
      </c>
      <c r="G1143" s="45"/>
      <c r="H1143" s="45"/>
      <c r="I1143" s="45"/>
      <c r="J1143" s="45"/>
    </row>
    <row r="1144" spans="1:10" ht="13.5" customHeight="1" x14ac:dyDescent="0.2">
      <c r="A1144" s="85">
        <v>56121101</v>
      </c>
      <c r="B1144" s="69" t="str">
        <f t="shared" ca="1" si="31"/>
        <v>Caballetes</v>
      </c>
      <c r="C1144" s="81" t="s">
        <v>18869</v>
      </c>
      <c r="D1144" s="81">
        <v>6</v>
      </c>
      <c r="E1144" s="71"/>
      <c r="F1144" s="70">
        <f t="shared" ca="1" si="32"/>
        <v>0</v>
      </c>
      <c r="G1144" s="45"/>
      <c r="H1144" s="45"/>
      <c r="I1144" s="45"/>
      <c r="J1144" s="45"/>
    </row>
    <row r="1145" spans="1:10" ht="13.5" customHeight="1" x14ac:dyDescent="0.2">
      <c r="A1145" s="85">
        <v>24121507</v>
      </c>
      <c r="B1145" s="69" t="str">
        <f t="shared" ca="1" si="31"/>
        <v>Cajas instaladas rígidas</v>
      </c>
      <c r="C1145" s="81" t="s">
        <v>18869</v>
      </c>
      <c r="D1145" s="81">
        <v>1</v>
      </c>
      <c r="E1145" s="71">
        <v>5000</v>
      </c>
      <c r="F1145" s="70">
        <f t="shared" ca="1" si="32"/>
        <v>5000</v>
      </c>
      <c r="G1145" s="45"/>
      <c r="H1145" s="45"/>
      <c r="I1145" s="45"/>
      <c r="J1145" s="45"/>
    </row>
    <row r="1146" spans="1:10" ht="13.5" customHeight="1" x14ac:dyDescent="0.2">
      <c r="A1146" s="85">
        <v>52131501</v>
      </c>
      <c r="B1146" s="69" t="str">
        <f t="shared" ca="1" si="31"/>
        <v>Cortinas</v>
      </c>
      <c r="C1146" s="81" t="s">
        <v>18869</v>
      </c>
      <c r="D1146" s="81">
        <v>2</v>
      </c>
      <c r="E1146" s="71">
        <v>2000</v>
      </c>
      <c r="F1146" s="70">
        <f t="shared" ca="1" si="32"/>
        <v>4000</v>
      </c>
      <c r="G1146" s="45"/>
      <c r="H1146" s="45"/>
      <c r="I1146" s="45"/>
      <c r="J1146" s="45"/>
    </row>
    <row r="1147" spans="1:10" ht="13.5" customHeight="1" x14ac:dyDescent="0.2">
      <c r="A1147" s="85">
        <v>52131501</v>
      </c>
      <c r="B1147" s="69" t="str">
        <f t="shared" ca="1" si="31"/>
        <v>Cortinas</v>
      </c>
      <c r="C1147" s="81" t="s">
        <v>18869</v>
      </c>
      <c r="D1147" s="81">
        <v>1</v>
      </c>
      <c r="E1147" s="71"/>
      <c r="F1147" s="70">
        <f t="shared" ca="1" si="32"/>
        <v>0</v>
      </c>
      <c r="G1147" s="45"/>
      <c r="H1147" s="45"/>
      <c r="I1147" s="45"/>
      <c r="J1147" s="45"/>
    </row>
    <row r="1148" spans="1:10" ht="13.5" customHeight="1" x14ac:dyDescent="0.2">
      <c r="A1148" s="85">
        <v>52131501</v>
      </c>
      <c r="B1148" s="69" t="str">
        <f t="shared" ca="1" si="31"/>
        <v>Cortinas</v>
      </c>
      <c r="C1148" s="81" t="s">
        <v>18869</v>
      </c>
      <c r="D1148" s="81">
        <v>1</v>
      </c>
      <c r="E1148" s="71"/>
      <c r="F1148" s="70">
        <f t="shared" ca="1" si="32"/>
        <v>0</v>
      </c>
      <c r="G1148" s="45"/>
      <c r="H1148" s="45"/>
      <c r="I1148" s="45"/>
      <c r="J1148" s="45"/>
    </row>
    <row r="1149" spans="1:10" ht="13.5" customHeight="1" x14ac:dyDescent="0.2">
      <c r="A1149" s="85">
        <v>52131501</v>
      </c>
      <c r="B1149" s="69" t="str">
        <f t="shared" ca="1" si="31"/>
        <v>Cortinas</v>
      </c>
      <c r="C1149" s="81" t="s">
        <v>18869</v>
      </c>
      <c r="D1149" s="81">
        <v>2</v>
      </c>
      <c r="E1149" s="71"/>
      <c r="F1149" s="70">
        <f t="shared" ca="1" si="32"/>
        <v>0</v>
      </c>
      <c r="G1149" s="45"/>
      <c r="H1149" s="45"/>
      <c r="I1149" s="45"/>
      <c r="J1149" s="45"/>
    </row>
    <row r="1150" spans="1:10" ht="13.5" customHeight="1" x14ac:dyDescent="0.2">
      <c r="A1150" s="85">
        <v>30161801</v>
      </c>
      <c r="B1150" s="69" t="str">
        <f t="shared" ca="1" si="31"/>
        <v>Armarios</v>
      </c>
      <c r="C1150" s="81" t="s">
        <v>18869</v>
      </c>
      <c r="D1150" s="81">
        <v>1</v>
      </c>
      <c r="E1150" s="71"/>
      <c r="F1150" s="70">
        <f t="shared" ca="1" si="32"/>
        <v>0</v>
      </c>
      <c r="G1150" s="45"/>
      <c r="H1150" s="45"/>
      <c r="I1150" s="45"/>
      <c r="J1150" s="45"/>
    </row>
    <row r="1151" spans="1:10" ht="13.5" customHeight="1" x14ac:dyDescent="0.2">
      <c r="A1151" s="85">
        <v>30161801</v>
      </c>
      <c r="B1151" s="69" t="str">
        <f t="shared" ca="1" si="31"/>
        <v>Armarios</v>
      </c>
      <c r="C1151" s="81" t="s">
        <v>18869</v>
      </c>
      <c r="D1151" s="81">
        <v>1</v>
      </c>
      <c r="E1151" s="71"/>
      <c r="F1151" s="70">
        <f t="shared" ca="1" si="32"/>
        <v>0</v>
      </c>
      <c r="G1151" s="45"/>
      <c r="H1151" s="45"/>
      <c r="I1151" s="45"/>
      <c r="J1151" s="45"/>
    </row>
    <row r="1152" spans="1:10" ht="13.5" customHeight="1" x14ac:dyDescent="0.2">
      <c r="A1152" s="85">
        <v>30161801</v>
      </c>
      <c r="B1152" s="69" t="str">
        <f t="shared" ca="1" si="31"/>
        <v>Armarios</v>
      </c>
      <c r="C1152" s="81" t="s">
        <v>18869</v>
      </c>
      <c r="D1152" s="81">
        <v>2</v>
      </c>
      <c r="E1152" s="71"/>
      <c r="F1152" s="70">
        <f t="shared" ca="1" si="32"/>
        <v>0</v>
      </c>
      <c r="G1152" s="45"/>
      <c r="H1152" s="45"/>
      <c r="I1152" s="45"/>
      <c r="J1152" s="45"/>
    </row>
    <row r="1153" spans="1:10" ht="13.5" customHeight="1" x14ac:dyDescent="0.2">
      <c r="A1153" s="85">
        <v>30161801</v>
      </c>
      <c r="B1153" s="69" t="str">
        <f t="shared" ca="1" si="31"/>
        <v>Armarios</v>
      </c>
      <c r="C1153" s="81" t="s">
        <v>18869</v>
      </c>
      <c r="D1153" s="81">
        <v>1</v>
      </c>
      <c r="E1153" s="71"/>
      <c r="F1153" s="70">
        <f t="shared" ca="1" si="32"/>
        <v>0</v>
      </c>
      <c r="G1153" s="45"/>
      <c r="H1153" s="45"/>
      <c r="I1153" s="45"/>
      <c r="J1153" s="45"/>
    </row>
    <row r="1154" spans="1:10" ht="13.5" customHeight="1" x14ac:dyDescent="0.2">
      <c r="A1154" s="85">
        <v>56101703</v>
      </c>
      <c r="B1154" s="69" t="str">
        <f t="shared" ca="1" si="31"/>
        <v>Escritorios</v>
      </c>
      <c r="C1154" s="81" t="s">
        <v>18869</v>
      </c>
      <c r="D1154" s="81">
        <v>1</v>
      </c>
      <c r="E1154" s="71"/>
      <c r="F1154" s="70">
        <f t="shared" ca="1" si="32"/>
        <v>0</v>
      </c>
      <c r="G1154" s="45"/>
      <c r="H1154" s="45"/>
      <c r="I1154" s="45"/>
      <c r="J1154" s="45"/>
    </row>
    <row r="1155" spans="1:10" ht="13.5" customHeight="1" x14ac:dyDescent="0.2">
      <c r="A1155" s="85">
        <v>56101703</v>
      </c>
      <c r="B1155" s="69" t="str">
        <f t="shared" ca="1" si="31"/>
        <v>Escritorios</v>
      </c>
      <c r="C1155" s="81" t="s">
        <v>18869</v>
      </c>
      <c r="D1155" s="81">
        <v>1</v>
      </c>
      <c r="E1155" s="71"/>
      <c r="F1155" s="70">
        <f t="shared" ca="1" si="32"/>
        <v>0</v>
      </c>
      <c r="G1155" s="45"/>
      <c r="H1155" s="45"/>
      <c r="I1155" s="45"/>
      <c r="J1155" s="45"/>
    </row>
    <row r="1156" spans="1:10" ht="13.5" customHeight="1" x14ac:dyDescent="0.2">
      <c r="A1156" s="85">
        <v>56101703</v>
      </c>
      <c r="B1156" s="69" t="str">
        <f t="shared" ca="1" si="31"/>
        <v>Escritorios</v>
      </c>
      <c r="C1156" s="81" t="s">
        <v>18869</v>
      </c>
      <c r="D1156" s="81">
        <v>2</v>
      </c>
      <c r="E1156" s="71"/>
      <c r="F1156" s="70">
        <f t="shared" ca="1" si="32"/>
        <v>0</v>
      </c>
      <c r="G1156" s="45"/>
      <c r="H1156" s="45"/>
      <c r="I1156" s="45"/>
      <c r="J1156" s="45"/>
    </row>
    <row r="1157" spans="1:10" ht="13.5" customHeight="1" x14ac:dyDescent="0.2">
      <c r="A1157" s="85">
        <v>56101703</v>
      </c>
      <c r="B1157" s="69" t="str">
        <f t="shared" ca="1" si="31"/>
        <v>Escritorios</v>
      </c>
      <c r="C1157" s="81" t="s">
        <v>18869</v>
      </c>
      <c r="D1157" s="81">
        <v>2</v>
      </c>
      <c r="E1157" s="71"/>
      <c r="F1157" s="70">
        <f t="shared" ca="1" si="32"/>
        <v>0</v>
      </c>
      <c r="G1157" s="45"/>
      <c r="H1157" s="45"/>
      <c r="I1157" s="45"/>
      <c r="J1157" s="45"/>
    </row>
    <row r="1158" spans="1:10" ht="13.5" customHeight="1" x14ac:dyDescent="0.2">
      <c r="A1158" s="85">
        <v>56101703</v>
      </c>
      <c r="B1158" s="69" t="str">
        <f t="shared" ca="1" si="31"/>
        <v>Escritorios</v>
      </c>
      <c r="C1158" s="81" t="s">
        <v>18869</v>
      </c>
      <c r="D1158" s="81">
        <v>1</v>
      </c>
      <c r="E1158" s="71"/>
      <c r="F1158" s="70">
        <f t="shared" ca="1" si="32"/>
        <v>0</v>
      </c>
      <c r="G1158" s="45"/>
      <c r="H1158" s="45"/>
      <c r="I1158" s="45"/>
      <c r="J1158" s="45"/>
    </row>
    <row r="1159" spans="1:10" ht="13.5" customHeight="1" x14ac:dyDescent="0.2">
      <c r="A1159" s="85">
        <v>56101703</v>
      </c>
      <c r="B1159" s="69" t="str">
        <f t="shared" ca="1" si="31"/>
        <v>Escritorios</v>
      </c>
      <c r="C1159" s="81" t="s">
        <v>18869</v>
      </c>
      <c r="D1159" s="81">
        <v>1</v>
      </c>
      <c r="E1159" s="71"/>
      <c r="F1159" s="70">
        <f t="shared" ca="1" si="32"/>
        <v>0</v>
      </c>
      <c r="G1159" s="45"/>
      <c r="H1159" s="45"/>
      <c r="I1159" s="45"/>
      <c r="J1159" s="45"/>
    </row>
    <row r="1160" spans="1:10" ht="13.5" customHeight="1" x14ac:dyDescent="0.2">
      <c r="A1160" s="85">
        <v>39121103</v>
      </c>
      <c r="B1160" s="69" t="str">
        <f t="shared" ca="1" si="31"/>
        <v>Paneles</v>
      </c>
      <c r="C1160" s="81" t="s">
        <v>18869</v>
      </c>
      <c r="D1160" s="81">
        <v>1</v>
      </c>
      <c r="E1160" s="71"/>
      <c r="F1160" s="70">
        <f t="shared" ca="1" si="32"/>
        <v>0</v>
      </c>
      <c r="G1160" s="45"/>
      <c r="H1160" s="45"/>
      <c r="I1160" s="45"/>
      <c r="J1160" s="45"/>
    </row>
    <row r="1161" spans="1:10" ht="13.5" customHeight="1" x14ac:dyDescent="0.2">
      <c r="A1161" s="85">
        <v>39121103</v>
      </c>
      <c r="B1161" s="69" t="str">
        <f t="shared" ca="1" si="31"/>
        <v>Paneles</v>
      </c>
      <c r="C1161" s="81" t="s">
        <v>18869</v>
      </c>
      <c r="D1161" s="81">
        <v>1</v>
      </c>
      <c r="E1161" s="71"/>
      <c r="F1161" s="70">
        <f t="shared" ca="1" si="32"/>
        <v>0</v>
      </c>
      <c r="G1161" s="45"/>
      <c r="H1161" s="45"/>
      <c r="I1161" s="45"/>
      <c r="J1161" s="45"/>
    </row>
    <row r="1162" spans="1:10" ht="13.5" customHeight="1" x14ac:dyDescent="0.2">
      <c r="A1162" s="85">
        <v>56121011</v>
      </c>
      <c r="B1162" s="69" t="str">
        <f t="shared" ca="1" si="31"/>
        <v>Exhibidores de discos compactos o de audio casetes para bibliotecas</v>
      </c>
      <c r="C1162" s="81" t="s">
        <v>18869</v>
      </c>
      <c r="D1162" s="81">
        <v>1</v>
      </c>
      <c r="E1162" s="71"/>
      <c r="F1162" s="70">
        <f t="shared" ca="1" si="32"/>
        <v>0</v>
      </c>
      <c r="G1162" s="45"/>
      <c r="H1162" s="45"/>
      <c r="I1162" s="45"/>
      <c r="J1162" s="45"/>
    </row>
    <row r="1163" spans="1:10" ht="13.5" customHeight="1" x14ac:dyDescent="0.2">
      <c r="A1163" s="85">
        <v>56121704</v>
      </c>
      <c r="B1163" s="69" t="str">
        <f t="shared" ca="1" si="31"/>
        <v>Gabinetes institucionales de almacenamiento</v>
      </c>
      <c r="C1163" s="81" t="s">
        <v>18869</v>
      </c>
      <c r="D1163" s="81">
        <v>1</v>
      </c>
      <c r="E1163" s="71"/>
      <c r="F1163" s="70">
        <f t="shared" ca="1" si="32"/>
        <v>0</v>
      </c>
      <c r="G1163" s="45"/>
      <c r="H1163" s="45"/>
      <c r="I1163" s="45"/>
      <c r="J1163" s="45"/>
    </row>
    <row r="1164" spans="1:10" ht="13.5" customHeight="1" x14ac:dyDescent="0.2">
      <c r="A1164" s="85">
        <v>56121702</v>
      </c>
      <c r="B1164" s="69" t="str">
        <f t="shared" ca="1" si="31"/>
        <v>Unidades de almacenamiento de libros</v>
      </c>
      <c r="C1164" s="81" t="s">
        <v>18869</v>
      </c>
      <c r="D1164" s="81">
        <v>2</v>
      </c>
      <c r="E1164" s="71"/>
      <c r="F1164" s="70">
        <f t="shared" ca="1" si="32"/>
        <v>0</v>
      </c>
      <c r="G1164" s="45"/>
      <c r="H1164" s="45"/>
      <c r="I1164" s="45"/>
      <c r="J1164" s="45"/>
    </row>
    <row r="1165" spans="1:10" ht="13.5" customHeight="1" x14ac:dyDescent="0.2">
      <c r="A1165" s="85">
        <v>56121702</v>
      </c>
      <c r="B1165" s="69" t="str">
        <f t="shared" ca="1" si="31"/>
        <v>Unidades de almacenamiento de libros</v>
      </c>
      <c r="C1165" s="81" t="s">
        <v>18869</v>
      </c>
      <c r="D1165" s="81">
        <v>1</v>
      </c>
      <c r="E1165" s="71"/>
      <c r="F1165" s="70">
        <f t="shared" ca="1" si="32"/>
        <v>0</v>
      </c>
      <c r="G1165" s="45"/>
      <c r="H1165" s="45"/>
      <c r="I1165" s="45"/>
      <c r="J1165" s="45"/>
    </row>
    <row r="1166" spans="1:10" ht="13.5" customHeight="1" x14ac:dyDescent="0.2">
      <c r="A1166" s="85">
        <v>56101519</v>
      </c>
      <c r="B1166" s="69" t="str">
        <f t="shared" ca="1" si="31"/>
        <v>Mesas</v>
      </c>
      <c r="C1166" s="81" t="s">
        <v>18869</v>
      </c>
      <c r="D1166" s="81">
        <v>1</v>
      </c>
      <c r="E1166" s="71"/>
      <c r="F1166" s="70">
        <f t="shared" ca="1" si="32"/>
        <v>0</v>
      </c>
      <c r="G1166" s="45"/>
      <c r="H1166" s="45"/>
      <c r="I1166" s="45"/>
      <c r="J1166" s="45"/>
    </row>
    <row r="1167" spans="1:10" ht="13.5" customHeight="1" x14ac:dyDescent="0.2">
      <c r="A1167" s="85">
        <v>56101519</v>
      </c>
      <c r="B1167" s="69" t="str">
        <f t="shared" ca="1" si="31"/>
        <v>Mesas</v>
      </c>
      <c r="C1167" s="81" t="s">
        <v>18869</v>
      </c>
      <c r="D1167" s="81">
        <v>2</v>
      </c>
      <c r="E1167" s="71"/>
      <c r="F1167" s="70">
        <f t="shared" ca="1" si="32"/>
        <v>0</v>
      </c>
      <c r="G1167" s="45"/>
      <c r="H1167" s="45"/>
      <c r="I1167" s="45"/>
      <c r="J1167" s="45"/>
    </row>
    <row r="1168" spans="1:10" ht="13.5" customHeight="1" x14ac:dyDescent="0.2">
      <c r="A1168" s="85">
        <v>56101519</v>
      </c>
      <c r="B1168" s="69" t="str">
        <f t="shared" ca="1" si="31"/>
        <v>Mesas</v>
      </c>
      <c r="C1168" s="81" t="s">
        <v>18869</v>
      </c>
      <c r="D1168" s="81">
        <v>1</v>
      </c>
      <c r="E1168" s="71"/>
      <c r="F1168" s="70">
        <f t="shared" ca="1" si="32"/>
        <v>0</v>
      </c>
      <c r="G1168" s="45"/>
      <c r="H1168" s="45"/>
      <c r="I1168" s="45"/>
      <c r="J1168" s="45"/>
    </row>
    <row r="1169" spans="1:10" ht="13.5" customHeight="1" x14ac:dyDescent="0.2">
      <c r="A1169" s="85">
        <v>56101519</v>
      </c>
      <c r="B1169" s="69" t="str">
        <f t="shared" ca="1" si="31"/>
        <v>Mesas</v>
      </c>
      <c r="C1169" s="81" t="s">
        <v>18869</v>
      </c>
      <c r="D1169" s="81">
        <v>1</v>
      </c>
      <c r="E1169" s="71"/>
      <c r="F1169" s="70">
        <f t="shared" ca="1" si="32"/>
        <v>0</v>
      </c>
      <c r="G1169" s="45"/>
      <c r="H1169" s="45"/>
      <c r="I1169" s="45"/>
      <c r="J1169" s="45"/>
    </row>
    <row r="1170" spans="1:10" ht="13.5" customHeight="1" x14ac:dyDescent="0.2">
      <c r="A1170" s="85">
        <v>56101519</v>
      </c>
      <c r="B1170" s="69" t="str">
        <f t="shared" ca="1" si="31"/>
        <v>Mesas</v>
      </c>
      <c r="C1170" s="81" t="s">
        <v>18869</v>
      </c>
      <c r="D1170" s="81">
        <v>1</v>
      </c>
      <c r="E1170" s="71"/>
      <c r="F1170" s="70">
        <f t="shared" ca="1" si="32"/>
        <v>0</v>
      </c>
      <c r="G1170" s="45"/>
      <c r="H1170" s="45"/>
      <c r="I1170" s="45"/>
      <c r="J1170" s="45"/>
    </row>
    <row r="1171" spans="1:10" ht="13.5" customHeight="1" x14ac:dyDescent="0.2">
      <c r="A1171" s="85">
        <v>56101519</v>
      </c>
      <c r="B1171" s="69" t="str">
        <f t="shared" ca="1" si="31"/>
        <v>Mesas</v>
      </c>
      <c r="C1171" s="81" t="s">
        <v>18869</v>
      </c>
      <c r="D1171" s="81">
        <v>1</v>
      </c>
      <c r="E1171" s="71"/>
      <c r="F1171" s="70">
        <f t="shared" ca="1" si="32"/>
        <v>0</v>
      </c>
      <c r="G1171" s="45"/>
      <c r="H1171" s="45"/>
      <c r="I1171" s="45"/>
      <c r="J1171" s="45"/>
    </row>
    <row r="1172" spans="1:10" ht="13.5" customHeight="1" x14ac:dyDescent="0.2">
      <c r="A1172" s="85">
        <v>56111503</v>
      </c>
      <c r="B1172" s="69" t="str">
        <f t="shared" ca="1" si="31"/>
        <v>Paquetes de muebles para ejecutivos modulares</v>
      </c>
      <c r="C1172" s="81" t="s">
        <v>18869</v>
      </c>
      <c r="D1172" s="81">
        <v>1</v>
      </c>
      <c r="E1172" s="71"/>
      <c r="F1172" s="70">
        <f t="shared" ca="1" si="32"/>
        <v>0</v>
      </c>
      <c r="G1172" s="45"/>
      <c r="H1172" s="45"/>
      <c r="I1172" s="45"/>
      <c r="J1172" s="45"/>
    </row>
    <row r="1173" spans="1:10" ht="13.5" customHeight="1" x14ac:dyDescent="0.2">
      <c r="A1173" s="85">
        <v>56111503</v>
      </c>
      <c r="B1173" s="69" t="str">
        <f t="shared" ca="1" si="31"/>
        <v>Paquetes de muebles para ejecutivos modulares</v>
      </c>
      <c r="C1173" s="81" t="s">
        <v>18869</v>
      </c>
      <c r="D1173" s="81">
        <v>1</v>
      </c>
      <c r="E1173" s="71"/>
      <c r="F1173" s="70">
        <f t="shared" ca="1" si="32"/>
        <v>0</v>
      </c>
      <c r="G1173" s="45"/>
      <c r="H1173" s="45"/>
      <c r="I1173" s="45"/>
      <c r="J1173" s="45"/>
    </row>
    <row r="1174" spans="1:10" ht="13.5" customHeight="1" x14ac:dyDescent="0.2">
      <c r="A1174" s="85"/>
      <c r="B1174" s="69" t="str">
        <f t="shared" ca="1" si="31"/>
        <v/>
      </c>
      <c r="C1174" s="81" t="s">
        <v>18869</v>
      </c>
      <c r="D1174" s="81">
        <v>1</v>
      </c>
      <c r="E1174" s="71"/>
      <c r="F1174" s="70">
        <f t="shared" ca="1" si="32"/>
        <v>0</v>
      </c>
      <c r="G1174" s="45"/>
      <c r="H1174" s="45"/>
      <c r="I1174" s="45"/>
      <c r="J1174" s="45"/>
    </row>
    <row r="1175" spans="1:10" ht="13.5" customHeight="1" x14ac:dyDescent="0.2">
      <c r="A1175" s="85">
        <v>56121506</v>
      </c>
      <c r="B1175" s="69" t="str">
        <f t="shared" ca="1" si="31"/>
        <v>Pupitres</v>
      </c>
      <c r="C1175" s="81" t="s">
        <v>18869</v>
      </c>
      <c r="D1175" s="81">
        <v>1</v>
      </c>
      <c r="E1175" s="71"/>
      <c r="F1175" s="70">
        <f t="shared" ca="1" si="32"/>
        <v>0</v>
      </c>
      <c r="G1175" s="45"/>
      <c r="H1175" s="45"/>
      <c r="I1175" s="45"/>
      <c r="J1175" s="45"/>
    </row>
    <row r="1176" spans="1:10" ht="13.5" customHeight="1" x14ac:dyDescent="0.2">
      <c r="A1176" s="85">
        <v>56112103</v>
      </c>
      <c r="B1176" s="69" t="str">
        <f t="shared" ca="1" si="31"/>
        <v>Sillas para visitantes</v>
      </c>
      <c r="C1176" s="81" t="s">
        <v>18869</v>
      </c>
      <c r="D1176" s="81">
        <v>1</v>
      </c>
      <c r="E1176" s="71"/>
      <c r="F1176" s="70">
        <f t="shared" ca="1" si="32"/>
        <v>0</v>
      </c>
      <c r="G1176" s="45"/>
      <c r="H1176" s="45"/>
      <c r="I1176" s="45"/>
      <c r="J1176" s="45"/>
    </row>
    <row r="1177" spans="1:10" ht="13.5" customHeight="1" x14ac:dyDescent="0.2">
      <c r="A1177" s="85">
        <v>56112103</v>
      </c>
      <c r="B1177" s="69" t="str">
        <f t="shared" ca="1" si="31"/>
        <v>Sillas para visitantes</v>
      </c>
      <c r="C1177" s="81" t="s">
        <v>18869</v>
      </c>
      <c r="D1177" s="81">
        <v>2</v>
      </c>
      <c r="E1177" s="71"/>
      <c r="F1177" s="70">
        <f t="shared" ca="1" si="32"/>
        <v>0</v>
      </c>
      <c r="G1177" s="45"/>
      <c r="H1177" s="45"/>
      <c r="I1177" s="45"/>
      <c r="J1177" s="45"/>
    </row>
    <row r="1178" spans="1:10" ht="13.5" customHeight="1" x14ac:dyDescent="0.2">
      <c r="A1178" s="85">
        <v>56112103</v>
      </c>
      <c r="B1178" s="69" t="str">
        <f t="shared" ca="1" si="31"/>
        <v>Sillas para visitantes</v>
      </c>
      <c r="C1178" s="81" t="s">
        <v>18869</v>
      </c>
      <c r="D1178" s="81">
        <v>1</v>
      </c>
      <c r="E1178" s="71"/>
      <c r="F1178" s="70">
        <f t="shared" ca="1" si="32"/>
        <v>0</v>
      </c>
      <c r="G1178" s="45"/>
      <c r="H1178" s="45"/>
      <c r="I1178" s="45"/>
      <c r="J1178" s="45"/>
    </row>
    <row r="1179" spans="1:10" ht="13.5" customHeight="1" x14ac:dyDescent="0.2">
      <c r="A1179" s="85">
        <v>56112103</v>
      </c>
      <c r="B1179" s="69" t="str">
        <f t="shared" ca="1" si="31"/>
        <v>Sillas para visitantes</v>
      </c>
      <c r="C1179" s="81" t="s">
        <v>18869</v>
      </c>
      <c r="D1179" s="81">
        <v>1</v>
      </c>
      <c r="E1179" s="71"/>
      <c r="F1179" s="70">
        <f t="shared" ca="1" si="32"/>
        <v>0</v>
      </c>
      <c r="G1179" s="45"/>
      <c r="H1179" s="45"/>
      <c r="I1179" s="45"/>
      <c r="J1179" s="45"/>
    </row>
    <row r="1180" spans="1:10" ht="13.5" customHeight="1" x14ac:dyDescent="0.2">
      <c r="A1180" s="85">
        <v>56112104</v>
      </c>
      <c r="B1180" s="69" t="str">
        <f t="shared" ca="1" si="31"/>
        <v>Sillas para ejecutivos</v>
      </c>
      <c r="C1180" s="81" t="s">
        <v>18869</v>
      </c>
      <c r="D1180" s="81">
        <v>2</v>
      </c>
      <c r="E1180" s="71"/>
      <c r="F1180" s="70">
        <f t="shared" ca="1" si="32"/>
        <v>0</v>
      </c>
      <c r="G1180" s="45"/>
      <c r="H1180" s="45"/>
      <c r="I1180" s="45"/>
      <c r="J1180" s="45"/>
    </row>
    <row r="1181" spans="1:10" ht="13.5" customHeight="1" x14ac:dyDescent="0.2">
      <c r="A1181" s="85">
        <v>56112104</v>
      </c>
      <c r="B1181" s="69" t="str">
        <f t="shared" ca="1" si="31"/>
        <v>Sillas para ejecutivos</v>
      </c>
      <c r="C1181" s="81" t="s">
        <v>18869</v>
      </c>
      <c r="D1181" s="81">
        <v>1</v>
      </c>
      <c r="E1181" s="71"/>
      <c r="F1181" s="70">
        <f t="shared" ca="1" si="32"/>
        <v>0</v>
      </c>
      <c r="G1181" s="45"/>
      <c r="H1181" s="45"/>
      <c r="I1181" s="45"/>
      <c r="J1181" s="45"/>
    </row>
    <row r="1182" spans="1:10" ht="13.5" customHeight="1" x14ac:dyDescent="0.2">
      <c r="A1182" s="85">
        <v>56101522</v>
      </c>
      <c r="B1182" s="69" t="str">
        <f t="shared" ca="1" si="31"/>
        <v>Sillas de brazos</v>
      </c>
      <c r="C1182" s="81" t="s">
        <v>18869</v>
      </c>
      <c r="D1182" s="81">
        <v>1</v>
      </c>
      <c r="E1182" s="71"/>
      <c r="F1182" s="70">
        <f t="shared" ca="1" si="32"/>
        <v>0</v>
      </c>
      <c r="G1182" s="45"/>
      <c r="H1182" s="45"/>
      <c r="I1182" s="45"/>
      <c r="J1182" s="45"/>
    </row>
    <row r="1183" spans="1:10" ht="13.5" customHeight="1" x14ac:dyDescent="0.2">
      <c r="A1183" s="85">
        <v>56101522</v>
      </c>
      <c r="B1183" s="69" t="str">
        <f t="shared" ca="1" si="31"/>
        <v>Sillas de brazos</v>
      </c>
      <c r="C1183" s="81" t="s">
        <v>18869</v>
      </c>
      <c r="D1183" s="81">
        <v>1</v>
      </c>
      <c r="E1183" s="71"/>
      <c r="F1183" s="70">
        <f t="shared" ca="1" si="32"/>
        <v>0</v>
      </c>
      <c r="G1183" s="45"/>
      <c r="H1183" s="45"/>
      <c r="I1183" s="45"/>
      <c r="J1183" s="45"/>
    </row>
    <row r="1184" spans="1:10" ht="13.5" customHeight="1" x14ac:dyDescent="0.2">
      <c r="A1184" s="85">
        <v>56101522</v>
      </c>
      <c r="B1184" s="69" t="str">
        <f t="shared" ca="1" si="31"/>
        <v>Sillas de brazos</v>
      </c>
      <c r="C1184" s="81" t="s">
        <v>18869</v>
      </c>
      <c r="D1184" s="81">
        <v>2</v>
      </c>
      <c r="E1184" s="71"/>
      <c r="F1184" s="70">
        <f t="shared" ca="1" si="32"/>
        <v>0</v>
      </c>
      <c r="G1184" s="45"/>
      <c r="H1184" s="45"/>
      <c r="I1184" s="45"/>
      <c r="J1184" s="45"/>
    </row>
    <row r="1185" spans="1:10" ht="13.5" customHeight="1" x14ac:dyDescent="0.2">
      <c r="A1185" s="85">
        <v>56101522</v>
      </c>
      <c r="B1185" s="69" t="str">
        <f t="shared" ca="1" si="31"/>
        <v>Sillas de brazos</v>
      </c>
      <c r="C1185" s="81" t="s">
        <v>18869</v>
      </c>
      <c r="D1185" s="81">
        <v>2</v>
      </c>
      <c r="E1185" s="71"/>
      <c r="F1185" s="70">
        <f t="shared" ca="1" si="32"/>
        <v>0</v>
      </c>
      <c r="G1185" s="45"/>
      <c r="H1185" s="45"/>
      <c r="I1185" s="45"/>
      <c r="J1185" s="45"/>
    </row>
    <row r="1186" spans="1:10" ht="13.5" customHeight="1" x14ac:dyDescent="0.2">
      <c r="A1186" s="85">
        <v>56101522</v>
      </c>
      <c r="B1186" s="69" t="str">
        <f t="shared" ca="1" si="31"/>
        <v>Sillas de brazos</v>
      </c>
      <c r="C1186" s="81" t="s">
        <v>18869</v>
      </c>
      <c r="D1186" s="81">
        <v>1</v>
      </c>
      <c r="E1186" s="71"/>
      <c r="F1186" s="70">
        <f t="shared" ca="1" si="32"/>
        <v>0</v>
      </c>
      <c r="G1186" s="45"/>
      <c r="H1186" s="45"/>
      <c r="I1186" s="45"/>
      <c r="J1186" s="45"/>
    </row>
    <row r="1187" spans="1:10" ht="13.5" customHeight="1" x14ac:dyDescent="0.2">
      <c r="A1187" s="85">
        <v>56101522</v>
      </c>
      <c r="B1187" s="69" t="str">
        <f t="shared" ca="1" si="31"/>
        <v>Sillas de brazos</v>
      </c>
      <c r="C1187" s="81" t="s">
        <v>18869</v>
      </c>
      <c r="D1187" s="81">
        <v>1</v>
      </c>
      <c r="E1187" s="71"/>
      <c r="F1187" s="70">
        <f t="shared" ca="1" si="32"/>
        <v>0</v>
      </c>
      <c r="G1187" s="45"/>
      <c r="H1187" s="45"/>
      <c r="I1187" s="45"/>
      <c r="J1187" s="45"/>
    </row>
    <row r="1188" spans="1:10" ht="13.5" customHeight="1" x14ac:dyDescent="0.2">
      <c r="A1188" s="85">
        <v>56101522</v>
      </c>
      <c r="B1188" s="69" t="str">
        <f t="shared" ca="1" si="31"/>
        <v>Sillas de brazos</v>
      </c>
      <c r="C1188" s="81" t="s">
        <v>18869</v>
      </c>
      <c r="D1188" s="81">
        <v>1</v>
      </c>
      <c r="E1188" s="71"/>
      <c r="F1188" s="70">
        <f t="shared" ca="1" si="32"/>
        <v>0</v>
      </c>
      <c r="G1188" s="45"/>
      <c r="H1188" s="45"/>
      <c r="I1188" s="45"/>
      <c r="J1188" s="45"/>
    </row>
    <row r="1189" spans="1:10" ht="13.5" customHeight="1" x14ac:dyDescent="0.2">
      <c r="A1189" s="85">
        <v>56112104</v>
      </c>
      <c r="B1189" s="69" t="str">
        <f t="shared" ca="1" si="31"/>
        <v>Sillas para ejecutivos</v>
      </c>
      <c r="C1189" s="81" t="s">
        <v>18869</v>
      </c>
      <c r="D1189" s="81">
        <v>1</v>
      </c>
      <c r="E1189" s="71"/>
      <c r="F1189" s="70">
        <f t="shared" ca="1" si="32"/>
        <v>0</v>
      </c>
      <c r="G1189" s="45"/>
      <c r="H1189" s="45"/>
      <c r="I1189" s="45"/>
      <c r="J1189" s="45"/>
    </row>
    <row r="1190" spans="1:10" ht="13.5" customHeight="1" x14ac:dyDescent="0.2">
      <c r="A1190" s="85">
        <v>56112104</v>
      </c>
      <c r="B1190" s="69" t="str">
        <f t="shared" ca="1" si="31"/>
        <v>Sillas para ejecutivos</v>
      </c>
      <c r="C1190" s="81" t="s">
        <v>18869</v>
      </c>
      <c r="D1190" s="81">
        <v>2</v>
      </c>
      <c r="E1190" s="71"/>
      <c r="F1190" s="70">
        <f t="shared" ca="1" si="32"/>
        <v>0</v>
      </c>
      <c r="G1190" s="45"/>
      <c r="H1190" s="45"/>
      <c r="I1190" s="45"/>
      <c r="J1190" s="45"/>
    </row>
    <row r="1191" spans="1:10" ht="13.5" customHeight="1" x14ac:dyDescent="0.2">
      <c r="A1191" s="85">
        <v>56112104</v>
      </c>
      <c r="B1191" s="69" t="str">
        <f t="shared" ca="1" si="31"/>
        <v>Sillas para ejecutivos</v>
      </c>
      <c r="C1191" s="81" t="s">
        <v>18869</v>
      </c>
      <c r="D1191" s="81">
        <v>1</v>
      </c>
      <c r="E1191" s="71"/>
      <c r="F1191" s="70">
        <f t="shared" ca="1" si="32"/>
        <v>0</v>
      </c>
      <c r="G1191" s="45"/>
      <c r="H1191" s="45"/>
      <c r="I1191" s="45"/>
      <c r="J1191" s="45"/>
    </row>
    <row r="1192" spans="1:10" ht="13.5" customHeight="1" x14ac:dyDescent="0.2">
      <c r="A1192" s="85">
        <v>56112104</v>
      </c>
      <c r="B1192" s="69" t="str">
        <f t="shared" ca="1" si="31"/>
        <v>Sillas para ejecutivos</v>
      </c>
      <c r="C1192" s="81" t="s">
        <v>18869</v>
      </c>
      <c r="D1192" s="81">
        <v>1</v>
      </c>
      <c r="E1192" s="71"/>
      <c r="F1192" s="70">
        <f t="shared" ca="1" si="32"/>
        <v>0</v>
      </c>
      <c r="G1192" s="45"/>
      <c r="H1192" s="45"/>
      <c r="I1192" s="45"/>
      <c r="J1192" s="45"/>
    </row>
    <row r="1193" spans="1:10" ht="13.5" customHeight="1" x14ac:dyDescent="0.2">
      <c r="A1193" s="85">
        <v>56112104</v>
      </c>
      <c r="B1193" s="69" t="str">
        <f t="shared" ca="1" si="31"/>
        <v>Sillas para ejecutivos</v>
      </c>
      <c r="C1193" s="81" t="s">
        <v>18869</v>
      </c>
      <c r="D1193" s="81">
        <v>2</v>
      </c>
      <c r="E1193" s="71"/>
      <c r="F1193" s="70">
        <f t="shared" ca="1" si="32"/>
        <v>0</v>
      </c>
      <c r="G1193" s="45"/>
      <c r="H1193" s="45"/>
      <c r="I1193" s="45"/>
      <c r="J1193" s="45"/>
    </row>
    <row r="1194" spans="1:10" ht="13.5" customHeight="1" x14ac:dyDescent="0.2">
      <c r="A1194" s="85">
        <v>56112104</v>
      </c>
      <c r="B1194" s="69" t="str">
        <f t="shared" ca="1" si="31"/>
        <v>Sillas para ejecutivos</v>
      </c>
      <c r="C1194" s="81" t="s">
        <v>18869</v>
      </c>
      <c r="D1194" s="81">
        <v>1</v>
      </c>
      <c r="E1194" s="71"/>
      <c r="F1194" s="70">
        <f t="shared" ca="1" si="32"/>
        <v>0</v>
      </c>
      <c r="G1194" s="45"/>
      <c r="H1194" s="45"/>
      <c r="I1194" s="45"/>
      <c r="J1194" s="45"/>
    </row>
    <row r="1195" spans="1:10" ht="13.5" customHeight="1" x14ac:dyDescent="0.2">
      <c r="A1195" s="85">
        <v>56112104</v>
      </c>
      <c r="B1195" s="69" t="str">
        <f t="shared" ca="1" si="31"/>
        <v>Sillas para ejecutivos</v>
      </c>
      <c r="C1195" s="81" t="s">
        <v>18869</v>
      </c>
      <c r="D1195" s="81">
        <v>1</v>
      </c>
      <c r="E1195" s="71"/>
      <c r="F1195" s="70">
        <f t="shared" ca="1" si="32"/>
        <v>0</v>
      </c>
      <c r="G1195" s="45"/>
      <c r="H1195" s="45"/>
      <c r="I1195" s="45"/>
      <c r="J1195" s="45"/>
    </row>
    <row r="1196" spans="1:10" ht="13.5" customHeight="1" x14ac:dyDescent="0.2">
      <c r="A1196" s="85">
        <v>23152201</v>
      </c>
      <c r="B1196" s="69" t="str">
        <f t="shared" ca="1" si="31"/>
        <v>Mesas rotatorias</v>
      </c>
      <c r="C1196" s="81" t="s">
        <v>18869</v>
      </c>
      <c r="D1196" s="81">
        <v>1</v>
      </c>
      <c r="E1196" s="71"/>
      <c r="F1196" s="70">
        <f t="shared" ca="1" si="32"/>
        <v>0</v>
      </c>
      <c r="G1196" s="45"/>
      <c r="H1196" s="45"/>
      <c r="I1196" s="45"/>
      <c r="J1196" s="45"/>
    </row>
    <row r="1197" spans="1:10" ht="13.5" customHeight="1" x14ac:dyDescent="0.2">
      <c r="A1197" s="85">
        <v>56101502</v>
      </c>
      <c r="B1197" s="69" t="str">
        <f t="shared" ca="1" si="31"/>
        <v>Sofás</v>
      </c>
      <c r="C1197" s="81" t="s">
        <v>18869</v>
      </c>
      <c r="D1197" s="81">
        <v>2</v>
      </c>
      <c r="E1197" s="71"/>
      <c r="F1197" s="70">
        <f t="shared" ca="1" si="32"/>
        <v>0</v>
      </c>
      <c r="G1197" s="45"/>
      <c r="H1197" s="45"/>
      <c r="I1197" s="45"/>
      <c r="J1197" s="45"/>
    </row>
    <row r="1198" spans="1:10" ht="13.5" customHeight="1" x14ac:dyDescent="0.2">
      <c r="A1198" s="85">
        <v>56101502</v>
      </c>
      <c r="B1198" s="69" t="str">
        <f t="shared" ca="1" si="31"/>
        <v>Sofás</v>
      </c>
      <c r="C1198" s="81" t="s">
        <v>18869</v>
      </c>
      <c r="D1198" s="81">
        <v>2</v>
      </c>
      <c r="E1198" s="71"/>
      <c r="F1198" s="70">
        <f t="shared" ca="1" si="32"/>
        <v>0</v>
      </c>
      <c r="G1198" s="45"/>
      <c r="H1198" s="45"/>
      <c r="I1198" s="45"/>
      <c r="J1198" s="45"/>
    </row>
    <row r="1199" spans="1:10" ht="13.5" customHeight="1" x14ac:dyDescent="0.2">
      <c r="A1199" s="85">
        <v>56101502</v>
      </c>
      <c r="B1199" s="69" t="str">
        <f t="shared" ca="1" si="31"/>
        <v>Sofás</v>
      </c>
      <c r="C1199" s="81" t="s">
        <v>18869</v>
      </c>
      <c r="D1199" s="81">
        <v>1</v>
      </c>
      <c r="E1199" s="71"/>
      <c r="F1199" s="70">
        <f t="shared" ca="1" si="32"/>
        <v>0</v>
      </c>
      <c r="G1199" s="45"/>
      <c r="H1199" s="45"/>
      <c r="I1199" s="45"/>
      <c r="J1199" s="45"/>
    </row>
    <row r="1200" spans="1:10" ht="13.5" customHeight="1" x14ac:dyDescent="0.2">
      <c r="A1200" s="85">
        <v>56101502</v>
      </c>
      <c r="B1200" s="69" t="str">
        <f t="shared" ca="1" si="31"/>
        <v>Sofás</v>
      </c>
      <c r="C1200" s="81" t="s">
        <v>18869</v>
      </c>
      <c r="D1200" s="81">
        <v>1</v>
      </c>
      <c r="E1200" s="71"/>
      <c r="F1200" s="70">
        <f t="shared" ca="1" si="32"/>
        <v>0</v>
      </c>
      <c r="G1200" s="45"/>
      <c r="H1200" s="45"/>
      <c r="I1200" s="45"/>
      <c r="J1200" s="45"/>
    </row>
    <row r="1201" spans="1:10" ht="13.5" customHeight="1" x14ac:dyDescent="0.2">
      <c r="A1201" s="85"/>
      <c r="B1201" s="69" t="str">
        <f t="shared" ca="1" si="31"/>
        <v/>
      </c>
      <c r="C1201" s="81"/>
      <c r="D1201" s="81"/>
      <c r="E1201" s="71"/>
      <c r="F1201" s="70">
        <f t="shared" ca="1" si="32"/>
        <v>0</v>
      </c>
      <c r="G1201" s="45"/>
      <c r="H1201" s="45"/>
      <c r="I1201" s="45"/>
      <c r="J1201" s="45"/>
    </row>
    <row r="1202" spans="1:10" ht="13.5" customHeight="1" x14ac:dyDescent="0.2">
      <c r="A1202" s="85"/>
      <c r="B1202" s="69" t="str">
        <f t="shared" ca="1" si="31"/>
        <v/>
      </c>
      <c r="C1202" s="81"/>
      <c r="D1202" s="81"/>
      <c r="E1202" s="71"/>
      <c r="F1202" s="70">
        <f t="shared" ca="1" si="32"/>
        <v>0</v>
      </c>
      <c r="G1202" s="45"/>
      <c r="H1202" s="45"/>
      <c r="I1202" s="45"/>
      <c r="J1202" s="45"/>
    </row>
    <row r="1203" spans="1:10" ht="14.1" customHeight="1" x14ac:dyDescent="0.2">
      <c r="A1203" s="45"/>
      <c r="B1203" s="45"/>
      <c r="C1203" s="45"/>
      <c r="D1203" s="45"/>
      <c r="E1203" s="73" t="s">
        <v>12551</v>
      </c>
      <c r="F1203" s="74">
        <f ca="1">SUM(Table363[MONTO TOTAL ESTIMADO])</f>
        <v>2581000</v>
      </c>
      <c r="G1203" s="45"/>
      <c r="H1203" s="45" t="str">
        <f>C1118</f>
        <v>Bienes</v>
      </c>
      <c r="I1203" s="45">
        <f>E1118</f>
        <v>0</v>
      </c>
      <c r="J1203" s="45">
        <f>D1118</f>
        <v>0</v>
      </c>
    </row>
    <row r="1204" spans="1:10" ht="14.1" customHeight="1" thickBot="1" x14ac:dyDescent="0.3"/>
    <row r="1205" spans="1:10" ht="33.75" customHeight="1" thickBot="1" x14ac:dyDescent="0.25">
      <c r="A1205" s="64" t="s">
        <v>16383</v>
      </c>
      <c r="B1205" s="64" t="s">
        <v>161</v>
      </c>
      <c r="C1205" s="64" t="s">
        <v>11724</v>
      </c>
      <c r="D1205" s="64" t="s">
        <v>14378</v>
      </c>
      <c r="E1205" s="64" t="s">
        <v>10962</v>
      </c>
      <c r="F1205" s="64" t="s">
        <v>11095</v>
      </c>
      <c r="G1205" s="45"/>
      <c r="H1205" s="45"/>
      <c r="I1205" s="45"/>
      <c r="J1205" s="45"/>
    </row>
    <row r="1206" spans="1:10" ht="13.5" customHeight="1" thickBot="1" x14ac:dyDescent="0.25">
      <c r="A1206" s="66" t="s">
        <v>18867</v>
      </c>
      <c r="B1206" s="66" t="s">
        <v>18868</v>
      </c>
      <c r="C1206" s="66" t="s">
        <v>17799</v>
      </c>
      <c r="D1206" s="66"/>
      <c r="E1206" s="66"/>
      <c r="F1206" s="66"/>
      <c r="G1206" s="45"/>
      <c r="H1206" s="45"/>
      <c r="I1206" s="45"/>
      <c r="J1206" s="45"/>
    </row>
    <row r="1207" spans="1:10" ht="14.1" customHeight="1" thickBot="1" x14ac:dyDescent="0.25">
      <c r="A1207" s="122" t="s">
        <v>14828</v>
      </c>
      <c r="B1207" s="67" t="s">
        <v>8528</v>
      </c>
      <c r="C1207" s="76">
        <v>42927</v>
      </c>
      <c r="D1207" s="122" t="s">
        <v>9386</v>
      </c>
      <c r="E1207" s="67" t="s">
        <v>13094</v>
      </c>
      <c r="F1207" s="66"/>
      <c r="G1207" s="45"/>
      <c r="H1207" s="45"/>
      <c r="I1207" s="45"/>
      <c r="J1207" s="45"/>
    </row>
    <row r="1208" spans="1:10" ht="14.1" customHeight="1" thickBot="1" x14ac:dyDescent="0.25">
      <c r="A1208" s="123"/>
      <c r="B1208" s="67" t="s">
        <v>1786</v>
      </c>
      <c r="C1208" s="105">
        <f>IF(C1207="","",IF(AND(MONTH(C1207)&gt;=1,MONTH(C1207)&lt;=3),1,IF(AND(MONTH(C1207)&gt;=4,MONTH(C1207)&lt;=6),2,IF(AND(MONTH(C1207)&gt;=7,MONTH(C1207)&lt;=9),3,4))))</f>
        <v>3</v>
      </c>
      <c r="D1208" s="123"/>
      <c r="E1208" s="67" t="s">
        <v>2417</v>
      </c>
      <c r="F1208" s="66"/>
      <c r="G1208" s="45"/>
      <c r="H1208" s="45"/>
      <c r="I1208" s="45"/>
      <c r="J1208" s="45"/>
    </row>
    <row r="1209" spans="1:10" ht="14.1" customHeight="1" thickBot="1" x14ac:dyDescent="0.25">
      <c r="A1209" s="123"/>
      <c r="B1209" s="67" t="s">
        <v>12943</v>
      </c>
      <c r="C1209" s="76">
        <v>43019</v>
      </c>
      <c r="D1209" s="123"/>
      <c r="E1209" s="67" t="s">
        <v>3073</v>
      </c>
      <c r="F1209" s="66"/>
      <c r="G1209" s="45"/>
      <c r="H1209" s="45"/>
      <c r="I1209" s="45"/>
      <c r="J1209" s="45"/>
    </row>
    <row r="1210" spans="1:10" ht="14.1" customHeight="1" thickBot="1" x14ac:dyDescent="0.25">
      <c r="A1210" s="123"/>
      <c r="B1210" s="67" t="s">
        <v>1786</v>
      </c>
      <c r="C1210" s="105">
        <f>IF(C1209="","",IF(AND(MONTH(C1209)&gt;=1,MONTH(C1209)&lt;=3),1,IF(AND(MONTH(C1209)&gt;=4,MONTH(C1209)&lt;=6),2,IF(AND(MONTH(C1209)&gt;=7,MONTH(C1209)&lt;=9),3,4))))</f>
        <v>4</v>
      </c>
      <c r="D1210" s="123"/>
      <c r="E1210" s="67" t="s">
        <v>13193</v>
      </c>
      <c r="F1210" s="66"/>
      <c r="G1210" s="45"/>
      <c r="H1210" s="45"/>
      <c r="I1210" s="45"/>
      <c r="J1210" s="45"/>
    </row>
    <row r="1211" spans="1:10" ht="14.1" customHeight="1" thickBot="1" x14ac:dyDescent="0.25">
      <c r="A1211" s="45"/>
      <c r="B1211" s="45"/>
      <c r="C1211" s="45"/>
      <c r="D1211" s="45"/>
      <c r="E1211" s="45"/>
      <c r="F1211" s="45"/>
      <c r="G1211" s="45"/>
      <c r="H1211" s="45"/>
      <c r="I1211" s="45"/>
      <c r="J1211" s="45"/>
    </row>
    <row r="1212" spans="1:10" ht="14.1" customHeight="1" thickBot="1" x14ac:dyDescent="0.25">
      <c r="A1212" s="72" t="s">
        <v>15736</v>
      </c>
      <c r="B1212" s="72" t="s">
        <v>16147</v>
      </c>
      <c r="C1212" s="72" t="s">
        <v>15642</v>
      </c>
      <c r="D1212" s="72" t="s">
        <v>15252</v>
      </c>
      <c r="E1212" s="72" t="s">
        <v>6932</v>
      </c>
      <c r="F1212" s="72" t="s">
        <v>15281</v>
      </c>
      <c r="G1212" s="45"/>
      <c r="H1212" s="45"/>
      <c r="I1212" s="45"/>
      <c r="J1212" s="45"/>
    </row>
    <row r="1213" spans="1:10" ht="14.1" customHeight="1" x14ac:dyDescent="0.2">
      <c r="A1213" s="85">
        <v>78131602</v>
      </c>
      <c r="B1213" s="69" t="str">
        <f t="shared" ref="B1213:B1289" ca="1" si="33">IFERROR(INDEX(UNSPSCDes,MATCH(INDIRECT(ADDRESS(ROW(),COLUMN()-1,4)),UNSPSCCode,0)),"")</f>
        <v>Almacenaje de archivos de carpetas</v>
      </c>
      <c r="C1213" s="81" t="s">
        <v>18869</v>
      </c>
      <c r="D1213" s="81">
        <v>1</v>
      </c>
      <c r="E1213" s="71">
        <v>7000</v>
      </c>
      <c r="F1213" s="70">
        <f t="shared" ref="F1213:F1289" ca="1" si="34">INDIRECT(ADDRESS(ROW(),COLUMN()-2,4))*INDIRECT(ADDRESS(ROW(),COLUMN()-1,4))</f>
        <v>7000</v>
      </c>
      <c r="G1213" s="45"/>
      <c r="H1213" s="45" t="str">
        <f>C1206</f>
        <v>Bienes</v>
      </c>
      <c r="I1213" s="45">
        <f>E1206</f>
        <v>0</v>
      </c>
      <c r="J1213" s="45">
        <f>D1206</f>
        <v>0</v>
      </c>
    </row>
    <row r="1214" spans="1:10" ht="14.1" customHeight="1" x14ac:dyDescent="0.25">
      <c r="A1214" s="85">
        <v>78131602</v>
      </c>
      <c r="B1214" s="69" t="str">
        <f t="shared" ca="1" si="33"/>
        <v>Almacenaje de archivos de carpetas</v>
      </c>
      <c r="C1214" s="81" t="s">
        <v>18869</v>
      </c>
      <c r="D1214" s="81">
        <v>2</v>
      </c>
      <c r="E1214" s="71">
        <v>7000</v>
      </c>
      <c r="F1214" s="70">
        <f t="shared" ca="1" si="34"/>
        <v>14000</v>
      </c>
    </row>
    <row r="1215" spans="1:10" ht="14.1" customHeight="1" x14ac:dyDescent="0.25">
      <c r="A1215" s="85">
        <v>78131602</v>
      </c>
      <c r="B1215" s="69" t="str">
        <f t="shared" ca="1" si="33"/>
        <v>Almacenaje de archivos de carpetas</v>
      </c>
      <c r="C1215" s="81" t="s">
        <v>18869</v>
      </c>
      <c r="D1215" s="81">
        <v>1</v>
      </c>
      <c r="E1215" s="71">
        <v>4000</v>
      </c>
      <c r="F1215" s="70">
        <f t="shared" ca="1" si="34"/>
        <v>4000</v>
      </c>
    </row>
    <row r="1216" spans="1:10" ht="14.1" customHeight="1" x14ac:dyDescent="0.25">
      <c r="A1216" s="85">
        <v>78131602</v>
      </c>
      <c r="B1216" s="69" t="str">
        <f t="shared" ca="1" si="33"/>
        <v>Almacenaje de archivos de carpetas</v>
      </c>
      <c r="C1216" s="81" t="s">
        <v>18869</v>
      </c>
      <c r="D1216" s="81">
        <v>1</v>
      </c>
      <c r="E1216" s="71">
        <v>4000</v>
      </c>
      <c r="F1216" s="70">
        <f t="shared" ca="1" si="34"/>
        <v>4000</v>
      </c>
    </row>
    <row r="1217" spans="1:6" ht="14.1" customHeight="1" x14ac:dyDescent="0.25">
      <c r="A1217" s="85">
        <v>78131602</v>
      </c>
      <c r="B1217" s="69" t="str">
        <f t="shared" ca="1" si="33"/>
        <v>Almacenaje de archivos de carpetas</v>
      </c>
      <c r="C1217" s="81" t="s">
        <v>18869</v>
      </c>
      <c r="D1217" s="81">
        <v>2</v>
      </c>
      <c r="E1217" s="71">
        <v>7000</v>
      </c>
      <c r="F1217" s="70">
        <f t="shared" ca="1" si="34"/>
        <v>14000</v>
      </c>
    </row>
    <row r="1218" spans="1:6" ht="13.5" customHeight="1" x14ac:dyDescent="0.25">
      <c r="A1218" s="85">
        <v>78131602</v>
      </c>
      <c r="B1218" s="69" t="str">
        <f t="shared" ca="1" si="33"/>
        <v>Almacenaje de archivos de carpetas</v>
      </c>
      <c r="C1218" s="81" t="s">
        <v>18869</v>
      </c>
      <c r="D1218" s="81">
        <v>2</v>
      </c>
      <c r="E1218" s="71">
        <v>7000</v>
      </c>
      <c r="F1218" s="70">
        <f t="shared" ca="1" si="34"/>
        <v>14000</v>
      </c>
    </row>
    <row r="1219" spans="1:6" ht="14.1" customHeight="1" x14ac:dyDescent="0.25">
      <c r="A1219" s="85">
        <v>78131602</v>
      </c>
      <c r="B1219" s="69" t="str">
        <f t="shared" ca="1" si="33"/>
        <v>Almacenaje de archivos de carpetas</v>
      </c>
      <c r="C1219" s="81" t="s">
        <v>18869</v>
      </c>
      <c r="D1219" s="81">
        <v>2</v>
      </c>
      <c r="E1219" s="71">
        <v>7000</v>
      </c>
      <c r="F1219" s="70">
        <f t="shared" ca="1" si="34"/>
        <v>14000</v>
      </c>
    </row>
    <row r="1220" spans="1:6" ht="14.1" customHeight="1" x14ac:dyDescent="0.25">
      <c r="A1220" s="85">
        <v>78131602</v>
      </c>
      <c r="B1220" s="69" t="str">
        <f t="shared" ca="1" si="33"/>
        <v>Almacenaje de archivos de carpetas</v>
      </c>
      <c r="C1220" s="81" t="s">
        <v>18869</v>
      </c>
      <c r="D1220" s="81">
        <v>2</v>
      </c>
      <c r="E1220" s="71">
        <v>6500</v>
      </c>
      <c r="F1220" s="70">
        <f t="shared" ca="1" si="34"/>
        <v>13000</v>
      </c>
    </row>
    <row r="1221" spans="1:6" ht="14.1" customHeight="1" x14ac:dyDescent="0.25">
      <c r="A1221" s="85">
        <v>78131602</v>
      </c>
      <c r="B1221" s="69" t="str">
        <f t="shared" ca="1" si="33"/>
        <v>Almacenaje de archivos de carpetas</v>
      </c>
      <c r="C1221" s="81" t="s">
        <v>18869</v>
      </c>
      <c r="D1221" s="81">
        <v>2</v>
      </c>
      <c r="E1221" s="71">
        <v>6500</v>
      </c>
      <c r="F1221" s="70">
        <f t="shared" ca="1" si="34"/>
        <v>13000</v>
      </c>
    </row>
    <row r="1222" spans="1:6" ht="14.1" customHeight="1" x14ac:dyDescent="0.25">
      <c r="A1222" s="85">
        <v>24112405</v>
      </c>
      <c r="B1222" s="69" t="str">
        <f t="shared" ca="1" si="33"/>
        <v>Armarios</v>
      </c>
      <c r="C1222" s="81" t="s">
        <v>18869</v>
      </c>
      <c r="D1222" s="81">
        <v>1</v>
      </c>
      <c r="E1222" s="71">
        <v>12000</v>
      </c>
      <c r="F1222" s="70">
        <f t="shared" ca="1" si="34"/>
        <v>12000</v>
      </c>
    </row>
    <row r="1223" spans="1:6" ht="13.5" customHeight="1" x14ac:dyDescent="0.25">
      <c r="A1223" s="85">
        <v>24112405</v>
      </c>
      <c r="B1223" s="69" t="str">
        <f t="shared" ca="1" si="33"/>
        <v>Armarios</v>
      </c>
      <c r="C1223" s="81" t="s">
        <v>18869</v>
      </c>
      <c r="D1223" s="81">
        <v>2</v>
      </c>
      <c r="E1223" s="71">
        <v>12000</v>
      </c>
      <c r="F1223" s="70">
        <f t="shared" ca="1" si="34"/>
        <v>24000</v>
      </c>
    </row>
    <row r="1224" spans="1:6" ht="14.1" customHeight="1" x14ac:dyDescent="0.25">
      <c r="A1224" s="85">
        <v>45111501</v>
      </c>
      <c r="B1224" s="69" t="str">
        <f t="shared" ca="1" si="33"/>
        <v>Atriles autónomos</v>
      </c>
      <c r="C1224" s="81" t="s">
        <v>18869</v>
      </c>
      <c r="D1224" s="81">
        <v>15</v>
      </c>
      <c r="E1224" s="71"/>
      <c r="F1224" s="70">
        <f t="shared" ca="1" si="34"/>
        <v>0</v>
      </c>
    </row>
    <row r="1225" spans="1:6" ht="14.1" customHeight="1" x14ac:dyDescent="0.25">
      <c r="A1225" s="85">
        <v>45111501</v>
      </c>
      <c r="B1225" s="69" t="str">
        <f t="shared" ca="1" si="33"/>
        <v>Atriles autónomos</v>
      </c>
      <c r="C1225" s="81" t="s">
        <v>18869</v>
      </c>
      <c r="D1225" s="81">
        <v>18</v>
      </c>
      <c r="E1225" s="71"/>
      <c r="F1225" s="70">
        <f t="shared" ca="1" si="34"/>
        <v>0</v>
      </c>
    </row>
    <row r="1226" spans="1:6" ht="14.1" customHeight="1" x14ac:dyDescent="0.25">
      <c r="A1226" s="85">
        <v>24112405</v>
      </c>
      <c r="B1226" s="69" t="str">
        <f t="shared" ca="1" si="33"/>
        <v>Armarios</v>
      </c>
      <c r="C1226" s="81" t="s">
        <v>18869</v>
      </c>
      <c r="D1226" s="81">
        <v>100</v>
      </c>
      <c r="E1226" s="71">
        <v>6000</v>
      </c>
      <c r="F1226" s="70">
        <f t="shared" ca="1" si="34"/>
        <v>600000</v>
      </c>
    </row>
    <row r="1227" spans="1:6" ht="13.5" customHeight="1" x14ac:dyDescent="0.25">
      <c r="A1227" s="85">
        <v>60102007</v>
      </c>
      <c r="B1227" s="69" t="str">
        <f t="shared" ca="1" si="33"/>
        <v>Murales de palabras</v>
      </c>
      <c r="C1227" s="81" t="s">
        <v>18869</v>
      </c>
      <c r="D1227" s="81">
        <v>1</v>
      </c>
      <c r="E1227" s="71">
        <v>2000</v>
      </c>
      <c r="F1227" s="70">
        <f t="shared" ca="1" si="34"/>
        <v>2000</v>
      </c>
    </row>
    <row r="1228" spans="1:6" ht="13.5" customHeight="1" x14ac:dyDescent="0.25">
      <c r="A1228" s="85">
        <v>56112106</v>
      </c>
      <c r="B1228" s="69" t="str">
        <f t="shared" ca="1" si="33"/>
        <v>Sillas altas (taburetes)</v>
      </c>
      <c r="C1228" s="81" t="s">
        <v>18869</v>
      </c>
      <c r="D1228" s="81">
        <v>12</v>
      </c>
      <c r="E1228" s="71">
        <v>2500</v>
      </c>
      <c r="F1228" s="70">
        <f t="shared" ca="1" si="34"/>
        <v>30000</v>
      </c>
    </row>
    <row r="1229" spans="1:6" ht="14.1" customHeight="1" x14ac:dyDescent="0.25">
      <c r="A1229" s="85">
        <v>56112103</v>
      </c>
      <c r="B1229" s="69" t="str">
        <f t="shared" ca="1" si="33"/>
        <v>Sillas para visitantes</v>
      </c>
      <c r="C1229" s="81" t="s">
        <v>18869</v>
      </c>
      <c r="D1229" s="81">
        <v>1</v>
      </c>
      <c r="E1229" s="71">
        <v>3000</v>
      </c>
      <c r="F1229" s="70">
        <f t="shared" ca="1" si="34"/>
        <v>3000</v>
      </c>
    </row>
    <row r="1230" spans="1:6" ht="13.5" customHeight="1" x14ac:dyDescent="0.25">
      <c r="A1230" s="85">
        <v>56121101</v>
      </c>
      <c r="B1230" s="69" t="str">
        <f t="shared" ca="1" si="33"/>
        <v>Caballetes</v>
      </c>
      <c r="C1230" s="81" t="s">
        <v>18869</v>
      </c>
      <c r="D1230" s="81">
        <v>6</v>
      </c>
      <c r="E1230" s="71"/>
      <c r="F1230" s="70">
        <f t="shared" ca="1" si="34"/>
        <v>0</v>
      </c>
    </row>
    <row r="1231" spans="1:6" ht="14.1" customHeight="1" x14ac:dyDescent="0.25">
      <c r="A1231" s="85">
        <v>56121101</v>
      </c>
      <c r="B1231" s="69" t="str">
        <f t="shared" ca="1" si="33"/>
        <v>Caballetes</v>
      </c>
      <c r="C1231" s="81" t="s">
        <v>18869</v>
      </c>
      <c r="D1231" s="81">
        <v>6</v>
      </c>
      <c r="E1231" s="71"/>
      <c r="F1231" s="70">
        <f t="shared" ca="1" si="34"/>
        <v>0</v>
      </c>
    </row>
    <row r="1232" spans="1:6" ht="14.1" customHeight="1" x14ac:dyDescent="0.25">
      <c r="A1232" s="85">
        <v>24121507</v>
      </c>
      <c r="B1232" s="69" t="str">
        <f t="shared" ca="1" si="33"/>
        <v>Cajas instaladas rígidas</v>
      </c>
      <c r="C1232" s="81" t="s">
        <v>18869</v>
      </c>
      <c r="D1232" s="81">
        <v>1</v>
      </c>
      <c r="E1232" s="71">
        <v>5000</v>
      </c>
      <c r="F1232" s="70">
        <f t="shared" ca="1" si="34"/>
        <v>5000</v>
      </c>
    </row>
    <row r="1233" spans="1:6" ht="14.1" customHeight="1" x14ac:dyDescent="0.25">
      <c r="A1233" s="85">
        <v>52131501</v>
      </c>
      <c r="B1233" s="69" t="str">
        <f t="shared" ca="1" si="33"/>
        <v>Cortinas</v>
      </c>
      <c r="C1233" s="81" t="s">
        <v>18869</v>
      </c>
      <c r="D1233" s="81">
        <v>1</v>
      </c>
      <c r="E1233" s="71">
        <v>2000</v>
      </c>
      <c r="F1233" s="70">
        <f t="shared" ca="1" si="34"/>
        <v>2000</v>
      </c>
    </row>
    <row r="1234" spans="1:6" ht="13.5" customHeight="1" x14ac:dyDescent="0.25">
      <c r="A1234" s="85">
        <v>52131501</v>
      </c>
      <c r="B1234" s="69" t="str">
        <f t="shared" ca="1" si="33"/>
        <v>Cortinas</v>
      </c>
      <c r="C1234" s="81" t="s">
        <v>18869</v>
      </c>
      <c r="D1234" s="81">
        <v>2</v>
      </c>
      <c r="E1234" s="71">
        <v>2000</v>
      </c>
      <c r="F1234" s="70">
        <f t="shared" ca="1" si="34"/>
        <v>4000</v>
      </c>
    </row>
    <row r="1235" spans="1:6" ht="13.5" customHeight="1" x14ac:dyDescent="0.25">
      <c r="A1235" s="85">
        <v>52131501</v>
      </c>
      <c r="B1235" s="69" t="str">
        <f t="shared" ca="1" si="33"/>
        <v>Cortinas</v>
      </c>
      <c r="C1235" s="81" t="s">
        <v>18869</v>
      </c>
      <c r="D1235" s="81">
        <v>1</v>
      </c>
      <c r="E1235" s="71">
        <v>2000</v>
      </c>
      <c r="F1235" s="70">
        <f t="shared" ca="1" si="34"/>
        <v>2000</v>
      </c>
    </row>
    <row r="1236" spans="1:6" ht="13.5" customHeight="1" x14ac:dyDescent="0.25">
      <c r="A1236" s="85">
        <v>52131501</v>
      </c>
      <c r="B1236" s="69" t="str">
        <f t="shared" ca="1" si="33"/>
        <v>Cortinas</v>
      </c>
      <c r="C1236" s="81" t="s">
        <v>18869</v>
      </c>
      <c r="D1236" s="81">
        <v>1</v>
      </c>
      <c r="E1236" s="71">
        <v>12000</v>
      </c>
      <c r="F1236" s="70">
        <f t="shared" ca="1" si="34"/>
        <v>12000</v>
      </c>
    </row>
    <row r="1237" spans="1:6" ht="13.5" customHeight="1" x14ac:dyDescent="0.25">
      <c r="A1237" s="85">
        <v>30161801</v>
      </c>
      <c r="B1237" s="69" t="str">
        <f t="shared" ca="1" si="33"/>
        <v>Armarios</v>
      </c>
      <c r="C1237" s="81" t="s">
        <v>18869</v>
      </c>
      <c r="D1237" s="81">
        <v>2</v>
      </c>
      <c r="E1237" s="71">
        <v>12000</v>
      </c>
      <c r="F1237" s="70">
        <f t="shared" ca="1" si="34"/>
        <v>24000</v>
      </c>
    </row>
    <row r="1238" spans="1:6" ht="13.5" customHeight="1" x14ac:dyDescent="0.25">
      <c r="A1238" s="85">
        <v>30161801</v>
      </c>
      <c r="B1238" s="69" t="str">
        <f t="shared" ca="1" si="33"/>
        <v>Armarios</v>
      </c>
      <c r="C1238" s="81" t="s">
        <v>18869</v>
      </c>
      <c r="D1238" s="81">
        <v>1</v>
      </c>
      <c r="E1238" s="71">
        <v>12500</v>
      </c>
      <c r="F1238" s="70">
        <f t="shared" ca="1" si="34"/>
        <v>12500</v>
      </c>
    </row>
    <row r="1239" spans="1:6" ht="13.5" customHeight="1" x14ac:dyDescent="0.25">
      <c r="A1239" s="85">
        <v>30161801</v>
      </c>
      <c r="B1239" s="69" t="str">
        <f t="shared" ca="1" si="33"/>
        <v>Armarios</v>
      </c>
      <c r="C1239" s="81" t="s">
        <v>18869</v>
      </c>
      <c r="D1239" s="81">
        <v>1</v>
      </c>
      <c r="E1239" s="71">
        <v>12500</v>
      </c>
      <c r="F1239" s="70">
        <f t="shared" ca="1" si="34"/>
        <v>12500</v>
      </c>
    </row>
    <row r="1240" spans="1:6" ht="13.5" customHeight="1" x14ac:dyDescent="0.25">
      <c r="A1240" s="85">
        <v>30161801</v>
      </c>
      <c r="B1240" s="69" t="str">
        <f t="shared" ca="1" si="33"/>
        <v>Armarios</v>
      </c>
      <c r="C1240" s="81" t="s">
        <v>18869</v>
      </c>
      <c r="D1240" s="81">
        <v>1</v>
      </c>
      <c r="E1240" s="71">
        <v>12000</v>
      </c>
      <c r="F1240" s="70">
        <f t="shared" ca="1" si="34"/>
        <v>12000</v>
      </c>
    </row>
    <row r="1241" spans="1:6" ht="13.5" customHeight="1" x14ac:dyDescent="0.25">
      <c r="A1241" s="85">
        <v>56101703</v>
      </c>
      <c r="B1241" s="69" t="str">
        <f t="shared" ca="1" si="33"/>
        <v>Escritorios</v>
      </c>
      <c r="C1241" s="81" t="s">
        <v>18869</v>
      </c>
      <c r="D1241" s="81">
        <v>2</v>
      </c>
      <c r="E1241" s="71">
        <v>12000</v>
      </c>
      <c r="F1241" s="70">
        <f t="shared" ca="1" si="34"/>
        <v>24000</v>
      </c>
    </row>
    <row r="1242" spans="1:6" ht="13.5" customHeight="1" x14ac:dyDescent="0.25">
      <c r="A1242" s="85">
        <v>56101703</v>
      </c>
      <c r="B1242" s="69" t="str">
        <f t="shared" ca="1" si="33"/>
        <v>Escritorios</v>
      </c>
      <c r="C1242" s="81" t="s">
        <v>18869</v>
      </c>
      <c r="D1242" s="81">
        <v>2</v>
      </c>
      <c r="E1242" s="71">
        <v>15000</v>
      </c>
      <c r="F1242" s="70">
        <f t="shared" ca="1" si="34"/>
        <v>30000</v>
      </c>
    </row>
    <row r="1243" spans="1:6" ht="13.5" customHeight="1" x14ac:dyDescent="0.25">
      <c r="A1243" s="85">
        <v>56101703</v>
      </c>
      <c r="B1243" s="69" t="str">
        <f t="shared" ca="1" si="33"/>
        <v>Escritorios</v>
      </c>
      <c r="C1243" s="81" t="s">
        <v>18869</v>
      </c>
      <c r="D1243" s="81">
        <v>1</v>
      </c>
      <c r="E1243" s="71">
        <v>18000</v>
      </c>
      <c r="F1243" s="70">
        <f t="shared" ca="1" si="34"/>
        <v>18000</v>
      </c>
    </row>
    <row r="1244" spans="1:6" ht="13.5" customHeight="1" x14ac:dyDescent="0.25">
      <c r="A1244" s="85">
        <v>56101703</v>
      </c>
      <c r="B1244" s="69" t="str">
        <f t="shared" ca="1" si="33"/>
        <v>Escritorios</v>
      </c>
      <c r="C1244" s="81" t="s">
        <v>18869</v>
      </c>
      <c r="D1244" s="81">
        <v>1</v>
      </c>
      <c r="E1244" s="71">
        <v>18000</v>
      </c>
      <c r="F1244" s="70">
        <f t="shared" ca="1" si="34"/>
        <v>18000</v>
      </c>
    </row>
    <row r="1245" spans="1:6" ht="13.5" customHeight="1" x14ac:dyDescent="0.25">
      <c r="A1245" s="85">
        <v>56101703</v>
      </c>
      <c r="B1245" s="69" t="str">
        <f t="shared" ca="1" si="33"/>
        <v>Escritorios</v>
      </c>
      <c r="C1245" s="81" t="s">
        <v>18869</v>
      </c>
      <c r="D1245" s="81">
        <v>1</v>
      </c>
      <c r="E1245" s="71">
        <v>12000</v>
      </c>
      <c r="F1245" s="70">
        <f t="shared" ca="1" si="34"/>
        <v>12000</v>
      </c>
    </row>
    <row r="1246" spans="1:6" ht="13.5" customHeight="1" x14ac:dyDescent="0.25">
      <c r="A1246" s="85">
        <v>56101703</v>
      </c>
      <c r="B1246" s="69" t="str">
        <f t="shared" ca="1" si="33"/>
        <v>Escritorios</v>
      </c>
      <c r="C1246" s="81" t="s">
        <v>18869</v>
      </c>
      <c r="D1246" s="81">
        <v>1</v>
      </c>
      <c r="E1246" s="71"/>
      <c r="F1246" s="70">
        <f t="shared" ca="1" si="34"/>
        <v>0</v>
      </c>
    </row>
    <row r="1247" spans="1:6" ht="13.5" customHeight="1" x14ac:dyDescent="0.25">
      <c r="A1247" s="85">
        <v>39121103</v>
      </c>
      <c r="B1247" s="69" t="str">
        <f t="shared" ca="1" si="33"/>
        <v>Paneles</v>
      </c>
      <c r="C1247" s="81" t="s">
        <v>18869</v>
      </c>
      <c r="D1247" s="81">
        <v>1</v>
      </c>
      <c r="E1247" s="71"/>
      <c r="F1247" s="70">
        <f t="shared" ca="1" si="34"/>
        <v>0</v>
      </c>
    </row>
    <row r="1248" spans="1:6" ht="13.5" customHeight="1" x14ac:dyDescent="0.25">
      <c r="A1248" s="85">
        <v>39121103</v>
      </c>
      <c r="B1248" s="69" t="str">
        <f t="shared" ca="1" si="33"/>
        <v>Paneles</v>
      </c>
      <c r="C1248" s="81" t="s">
        <v>18869</v>
      </c>
      <c r="D1248" s="81">
        <v>1</v>
      </c>
      <c r="E1248" s="71"/>
      <c r="F1248" s="70">
        <f t="shared" ca="1" si="34"/>
        <v>0</v>
      </c>
    </row>
    <row r="1249" spans="1:6" ht="13.5" customHeight="1" x14ac:dyDescent="0.25">
      <c r="A1249" s="85">
        <v>56121011</v>
      </c>
      <c r="B1249" s="69" t="str">
        <f t="shared" ca="1" si="33"/>
        <v>Exhibidores de discos compactos o de audio casetes para bibliotecas</v>
      </c>
      <c r="C1249" s="81" t="s">
        <v>18869</v>
      </c>
      <c r="D1249" s="81">
        <v>2</v>
      </c>
      <c r="E1249" s="71"/>
      <c r="F1249" s="70">
        <f t="shared" ca="1" si="34"/>
        <v>0</v>
      </c>
    </row>
    <row r="1250" spans="1:6" ht="13.5" customHeight="1" x14ac:dyDescent="0.25">
      <c r="A1250" s="85">
        <v>56121704</v>
      </c>
      <c r="B1250" s="69" t="str">
        <f t="shared" ca="1" si="33"/>
        <v>Gabinetes institucionales de almacenamiento</v>
      </c>
      <c r="C1250" s="81" t="s">
        <v>18869</v>
      </c>
      <c r="D1250" s="81">
        <v>1</v>
      </c>
      <c r="E1250" s="71"/>
      <c r="F1250" s="70">
        <f t="shared" ca="1" si="34"/>
        <v>0</v>
      </c>
    </row>
    <row r="1251" spans="1:6" ht="13.5" customHeight="1" x14ac:dyDescent="0.25">
      <c r="A1251" s="85">
        <v>56121702</v>
      </c>
      <c r="B1251" s="69" t="str">
        <f t="shared" ca="1" si="33"/>
        <v>Unidades de almacenamiento de libros</v>
      </c>
      <c r="C1251" s="81" t="s">
        <v>18869</v>
      </c>
      <c r="D1251" s="81">
        <v>1</v>
      </c>
      <c r="E1251" s="71"/>
      <c r="F1251" s="70">
        <f t="shared" ca="1" si="34"/>
        <v>0</v>
      </c>
    </row>
    <row r="1252" spans="1:6" ht="13.5" customHeight="1" x14ac:dyDescent="0.25">
      <c r="A1252" s="85">
        <v>56121702</v>
      </c>
      <c r="B1252" s="69" t="str">
        <f t="shared" ca="1" si="33"/>
        <v>Unidades de almacenamiento de libros</v>
      </c>
      <c r="C1252" s="81" t="s">
        <v>18869</v>
      </c>
      <c r="D1252" s="81">
        <v>2</v>
      </c>
      <c r="E1252" s="71">
        <v>1800</v>
      </c>
      <c r="F1252" s="70">
        <f t="shared" ca="1" si="34"/>
        <v>3600</v>
      </c>
    </row>
    <row r="1253" spans="1:6" ht="13.5" customHeight="1" x14ac:dyDescent="0.25">
      <c r="A1253" s="85">
        <v>56101519</v>
      </c>
      <c r="B1253" s="69" t="str">
        <f t="shared" ca="1" si="33"/>
        <v>Mesas</v>
      </c>
      <c r="C1253" s="81" t="s">
        <v>18869</v>
      </c>
      <c r="D1253" s="81">
        <v>1</v>
      </c>
      <c r="E1253" s="71">
        <v>2000</v>
      </c>
      <c r="F1253" s="70">
        <f t="shared" ca="1" si="34"/>
        <v>2000</v>
      </c>
    </row>
    <row r="1254" spans="1:6" ht="13.5" customHeight="1" x14ac:dyDescent="0.25">
      <c r="A1254" s="85">
        <v>56101519</v>
      </c>
      <c r="B1254" s="69" t="str">
        <f t="shared" ca="1" si="33"/>
        <v>Mesas</v>
      </c>
      <c r="C1254" s="81" t="s">
        <v>18869</v>
      </c>
      <c r="D1254" s="81">
        <v>1</v>
      </c>
      <c r="E1254" s="71">
        <v>2000</v>
      </c>
      <c r="F1254" s="70">
        <f t="shared" ca="1" si="34"/>
        <v>2000</v>
      </c>
    </row>
    <row r="1255" spans="1:6" ht="13.5" customHeight="1" x14ac:dyDescent="0.25">
      <c r="A1255" s="85">
        <v>56101519</v>
      </c>
      <c r="B1255" s="69" t="str">
        <f t="shared" ca="1" si="33"/>
        <v>Mesas</v>
      </c>
      <c r="C1255" s="81" t="s">
        <v>18869</v>
      </c>
      <c r="D1255" s="81">
        <v>1</v>
      </c>
      <c r="E1255" s="71">
        <v>2000</v>
      </c>
      <c r="F1255" s="70">
        <f t="shared" ca="1" si="34"/>
        <v>2000</v>
      </c>
    </row>
    <row r="1256" spans="1:6" ht="13.5" customHeight="1" x14ac:dyDescent="0.25">
      <c r="A1256" s="85">
        <v>56101519</v>
      </c>
      <c r="B1256" s="69" t="str">
        <f t="shared" ca="1" si="33"/>
        <v>Mesas</v>
      </c>
      <c r="C1256" s="81" t="s">
        <v>18869</v>
      </c>
      <c r="D1256" s="81">
        <v>1</v>
      </c>
      <c r="E1256" s="71">
        <v>2500</v>
      </c>
      <c r="F1256" s="70">
        <f t="shared" ca="1" si="34"/>
        <v>2500</v>
      </c>
    </row>
    <row r="1257" spans="1:6" ht="13.5" customHeight="1" x14ac:dyDescent="0.25">
      <c r="A1257" s="85">
        <v>56101519</v>
      </c>
      <c r="B1257" s="69" t="str">
        <f t="shared" ca="1" si="33"/>
        <v>Mesas</v>
      </c>
      <c r="C1257" s="81" t="s">
        <v>18869</v>
      </c>
      <c r="D1257" s="81">
        <v>1</v>
      </c>
      <c r="E1257" s="71">
        <v>2500</v>
      </c>
      <c r="F1257" s="70">
        <f t="shared" ca="1" si="34"/>
        <v>2500</v>
      </c>
    </row>
    <row r="1258" spans="1:6" ht="13.5" customHeight="1" x14ac:dyDescent="0.25">
      <c r="A1258" s="85">
        <v>56101519</v>
      </c>
      <c r="B1258" s="69" t="str">
        <f t="shared" ca="1" si="33"/>
        <v>Mesas</v>
      </c>
      <c r="C1258" s="81" t="s">
        <v>18869</v>
      </c>
      <c r="D1258" s="81">
        <v>1</v>
      </c>
      <c r="E1258" s="71"/>
      <c r="F1258" s="70">
        <f t="shared" ca="1" si="34"/>
        <v>0</v>
      </c>
    </row>
    <row r="1259" spans="1:6" ht="13.5" customHeight="1" x14ac:dyDescent="0.25">
      <c r="A1259" s="85">
        <v>56111503</v>
      </c>
      <c r="B1259" s="69" t="str">
        <f t="shared" ca="1" si="33"/>
        <v>Paquetes de muebles para ejecutivos modulares</v>
      </c>
      <c r="C1259" s="81" t="s">
        <v>18869</v>
      </c>
      <c r="D1259" s="81">
        <v>1</v>
      </c>
      <c r="E1259" s="71"/>
      <c r="F1259" s="70">
        <f t="shared" ca="1" si="34"/>
        <v>0</v>
      </c>
    </row>
    <row r="1260" spans="1:6" ht="13.5" customHeight="1" x14ac:dyDescent="0.25">
      <c r="A1260" s="85">
        <v>56111503</v>
      </c>
      <c r="B1260" s="69" t="str">
        <f t="shared" ca="1" si="33"/>
        <v>Paquetes de muebles para ejecutivos modulares</v>
      </c>
      <c r="C1260" s="81" t="s">
        <v>18869</v>
      </c>
      <c r="D1260" s="81">
        <v>1</v>
      </c>
      <c r="E1260" s="71"/>
      <c r="F1260" s="70">
        <f t="shared" ca="1" si="34"/>
        <v>0</v>
      </c>
    </row>
    <row r="1261" spans="1:6" ht="13.5" customHeight="1" x14ac:dyDescent="0.25">
      <c r="A1261" s="85"/>
      <c r="B1261" s="69" t="str">
        <f t="shared" ca="1" si="33"/>
        <v/>
      </c>
      <c r="C1261" s="81" t="s">
        <v>18869</v>
      </c>
      <c r="D1261" s="81"/>
      <c r="E1261" s="71"/>
      <c r="F1261" s="70">
        <f t="shared" ca="1" si="34"/>
        <v>0</v>
      </c>
    </row>
    <row r="1262" spans="1:6" ht="13.5" customHeight="1" x14ac:dyDescent="0.25">
      <c r="A1262" s="85">
        <v>56121506</v>
      </c>
      <c r="B1262" s="69" t="str">
        <f t="shared" ca="1" si="33"/>
        <v>Pupitres</v>
      </c>
      <c r="C1262" s="81" t="s">
        <v>18869</v>
      </c>
      <c r="D1262" s="81">
        <v>4</v>
      </c>
      <c r="E1262" s="71">
        <v>2500</v>
      </c>
      <c r="F1262" s="70">
        <f t="shared" ca="1" si="34"/>
        <v>10000</v>
      </c>
    </row>
    <row r="1263" spans="1:6" ht="13.5" customHeight="1" x14ac:dyDescent="0.25">
      <c r="A1263" s="85">
        <v>56112103</v>
      </c>
      <c r="B1263" s="69" t="str">
        <f t="shared" ca="1" si="33"/>
        <v>Sillas para visitantes</v>
      </c>
      <c r="C1263" s="81" t="s">
        <v>18869</v>
      </c>
      <c r="D1263" s="81">
        <v>4</v>
      </c>
      <c r="E1263" s="71">
        <v>2000</v>
      </c>
      <c r="F1263" s="70">
        <f t="shared" ca="1" si="34"/>
        <v>8000</v>
      </c>
    </row>
    <row r="1264" spans="1:6" ht="13.5" customHeight="1" x14ac:dyDescent="0.25">
      <c r="A1264" s="85">
        <v>56112103</v>
      </c>
      <c r="B1264" s="69" t="str">
        <f t="shared" ca="1" si="33"/>
        <v>Sillas para visitantes</v>
      </c>
      <c r="C1264" s="81" t="s">
        <v>18869</v>
      </c>
      <c r="D1264" s="81">
        <v>1</v>
      </c>
      <c r="E1264" s="71">
        <v>2500</v>
      </c>
      <c r="F1264" s="70">
        <f t="shared" ca="1" si="34"/>
        <v>2500</v>
      </c>
    </row>
    <row r="1265" spans="1:6" ht="13.5" customHeight="1" x14ac:dyDescent="0.25">
      <c r="A1265" s="85">
        <v>56112103</v>
      </c>
      <c r="B1265" s="69" t="str">
        <f t="shared" ca="1" si="33"/>
        <v>Sillas para visitantes</v>
      </c>
      <c r="C1265" s="81" t="s">
        <v>18869</v>
      </c>
      <c r="D1265" s="81">
        <v>6</v>
      </c>
      <c r="E1265" s="71">
        <v>2000</v>
      </c>
      <c r="F1265" s="70">
        <f t="shared" ca="1" si="34"/>
        <v>12000</v>
      </c>
    </row>
    <row r="1266" spans="1:6" ht="13.5" customHeight="1" x14ac:dyDescent="0.25">
      <c r="A1266" s="85">
        <v>56112103</v>
      </c>
      <c r="B1266" s="69" t="str">
        <f t="shared" ca="1" si="33"/>
        <v>Sillas para visitantes</v>
      </c>
      <c r="C1266" s="81" t="s">
        <v>18869</v>
      </c>
      <c r="D1266" s="81">
        <v>2</v>
      </c>
      <c r="E1266" s="71">
        <v>4500</v>
      </c>
      <c r="F1266" s="70">
        <f t="shared" ca="1" si="34"/>
        <v>9000</v>
      </c>
    </row>
    <row r="1267" spans="1:6" ht="13.5" customHeight="1" x14ac:dyDescent="0.25">
      <c r="A1267" s="85">
        <v>56112104</v>
      </c>
      <c r="B1267" s="69" t="str">
        <f t="shared" ca="1" si="33"/>
        <v>Sillas para ejecutivos</v>
      </c>
      <c r="C1267" s="81" t="s">
        <v>18869</v>
      </c>
      <c r="D1267" s="81">
        <v>1</v>
      </c>
      <c r="E1267" s="71">
        <v>4000</v>
      </c>
      <c r="F1267" s="70">
        <f t="shared" ca="1" si="34"/>
        <v>4000</v>
      </c>
    </row>
    <row r="1268" spans="1:6" ht="13.5" customHeight="1" x14ac:dyDescent="0.25">
      <c r="A1268" s="85">
        <v>56112104</v>
      </c>
      <c r="B1268" s="69" t="str">
        <f t="shared" ca="1" si="33"/>
        <v>Sillas para ejecutivos</v>
      </c>
      <c r="C1268" s="81" t="s">
        <v>18869</v>
      </c>
      <c r="D1268" s="81">
        <v>1</v>
      </c>
      <c r="E1268" s="71">
        <v>2500</v>
      </c>
      <c r="F1268" s="70">
        <f t="shared" ca="1" si="34"/>
        <v>2500</v>
      </c>
    </row>
    <row r="1269" spans="1:6" ht="13.5" customHeight="1" x14ac:dyDescent="0.25">
      <c r="A1269" s="85">
        <v>56101522</v>
      </c>
      <c r="B1269" s="69" t="str">
        <f t="shared" ca="1" si="33"/>
        <v>Sillas de brazos</v>
      </c>
      <c r="C1269" s="81" t="s">
        <v>18869</v>
      </c>
      <c r="D1269" s="81">
        <v>1</v>
      </c>
      <c r="E1269" s="71">
        <v>2500</v>
      </c>
      <c r="F1269" s="70">
        <f t="shared" ca="1" si="34"/>
        <v>2500</v>
      </c>
    </row>
    <row r="1270" spans="1:6" ht="13.5" customHeight="1" x14ac:dyDescent="0.25">
      <c r="A1270" s="85">
        <v>56101522</v>
      </c>
      <c r="B1270" s="69" t="str">
        <f t="shared" ca="1" si="33"/>
        <v>Sillas de brazos</v>
      </c>
      <c r="C1270" s="81" t="s">
        <v>18869</v>
      </c>
      <c r="D1270" s="81">
        <v>14</v>
      </c>
      <c r="E1270" s="71">
        <v>3000</v>
      </c>
      <c r="F1270" s="70">
        <f t="shared" ca="1" si="34"/>
        <v>42000</v>
      </c>
    </row>
    <row r="1271" spans="1:6" ht="13.5" customHeight="1" x14ac:dyDescent="0.25">
      <c r="A1271" s="85">
        <v>56101522</v>
      </c>
      <c r="B1271" s="69" t="str">
        <f t="shared" ca="1" si="33"/>
        <v>Sillas de brazos</v>
      </c>
      <c r="C1271" s="81" t="s">
        <v>18869</v>
      </c>
      <c r="D1271" s="81">
        <v>1</v>
      </c>
      <c r="E1271" s="71">
        <v>2800</v>
      </c>
      <c r="F1271" s="70">
        <f t="shared" ca="1" si="34"/>
        <v>2800</v>
      </c>
    </row>
    <row r="1272" spans="1:6" ht="13.5" customHeight="1" x14ac:dyDescent="0.25">
      <c r="A1272" s="85">
        <v>56101522</v>
      </c>
      <c r="B1272" s="69" t="str">
        <f t="shared" ca="1" si="33"/>
        <v>Sillas de brazos</v>
      </c>
      <c r="C1272" s="81" t="s">
        <v>18869</v>
      </c>
      <c r="D1272" s="81">
        <v>18</v>
      </c>
      <c r="E1272" s="71">
        <v>3500</v>
      </c>
      <c r="F1272" s="70">
        <f t="shared" ca="1" si="34"/>
        <v>63000</v>
      </c>
    </row>
    <row r="1273" spans="1:6" ht="13.5" customHeight="1" x14ac:dyDescent="0.25">
      <c r="A1273" s="85">
        <v>56101522</v>
      </c>
      <c r="B1273" s="69" t="str">
        <f t="shared" ca="1" si="33"/>
        <v>Sillas de brazos</v>
      </c>
      <c r="C1273" s="81" t="s">
        <v>18869</v>
      </c>
      <c r="D1273" s="81">
        <v>1</v>
      </c>
      <c r="E1273" s="71">
        <v>2500</v>
      </c>
      <c r="F1273" s="70">
        <f t="shared" ca="1" si="34"/>
        <v>2500</v>
      </c>
    </row>
    <row r="1274" spans="1:6" ht="13.5" customHeight="1" x14ac:dyDescent="0.25">
      <c r="A1274" s="85">
        <v>56101522</v>
      </c>
      <c r="B1274" s="69" t="str">
        <f t="shared" ca="1" si="33"/>
        <v>Sillas de brazos</v>
      </c>
      <c r="C1274" s="81" t="s">
        <v>18869</v>
      </c>
      <c r="D1274" s="81">
        <v>1</v>
      </c>
      <c r="E1274" s="71">
        <v>2500</v>
      </c>
      <c r="F1274" s="70">
        <f t="shared" ca="1" si="34"/>
        <v>2500</v>
      </c>
    </row>
    <row r="1275" spans="1:6" ht="13.5" customHeight="1" x14ac:dyDescent="0.25">
      <c r="A1275" s="85">
        <v>56101522</v>
      </c>
      <c r="B1275" s="69" t="str">
        <f t="shared" ca="1" si="33"/>
        <v>Sillas de brazos</v>
      </c>
      <c r="C1275" s="81" t="s">
        <v>18869</v>
      </c>
      <c r="D1275" s="81">
        <v>2</v>
      </c>
      <c r="E1275" s="71">
        <v>3500</v>
      </c>
      <c r="F1275" s="70">
        <f t="shared" ca="1" si="34"/>
        <v>7000</v>
      </c>
    </row>
    <row r="1276" spans="1:6" ht="13.5" customHeight="1" x14ac:dyDescent="0.25">
      <c r="A1276" s="85">
        <v>56112104</v>
      </c>
      <c r="B1276" s="69" t="str">
        <f t="shared" ca="1" si="33"/>
        <v>Sillas para ejecutivos</v>
      </c>
      <c r="C1276" s="81" t="s">
        <v>18869</v>
      </c>
      <c r="D1276" s="81">
        <v>1</v>
      </c>
      <c r="E1276" s="71">
        <v>3000</v>
      </c>
      <c r="F1276" s="70">
        <f t="shared" ca="1" si="34"/>
        <v>3000</v>
      </c>
    </row>
    <row r="1277" spans="1:6" ht="13.5" customHeight="1" x14ac:dyDescent="0.25">
      <c r="A1277" s="85">
        <v>56112104</v>
      </c>
      <c r="B1277" s="69" t="str">
        <f t="shared" ca="1" si="33"/>
        <v>Sillas para ejecutivos</v>
      </c>
      <c r="C1277" s="81" t="s">
        <v>18869</v>
      </c>
      <c r="D1277" s="81">
        <v>1</v>
      </c>
      <c r="E1277" s="71">
        <v>3000</v>
      </c>
      <c r="F1277" s="70">
        <f t="shared" ca="1" si="34"/>
        <v>3000</v>
      </c>
    </row>
    <row r="1278" spans="1:6" ht="13.5" customHeight="1" x14ac:dyDescent="0.25">
      <c r="A1278" s="85">
        <v>56112104</v>
      </c>
      <c r="B1278" s="69" t="str">
        <f t="shared" ca="1" si="33"/>
        <v>Sillas para ejecutivos</v>
      </c>
      <c r="C1278" s="81" t="s">
        <v>18869</v>
      </c>
      <c r="D1278" s="81">
        <v>1</v>
      </c>
      <c r="E1278" s="71">
        <v>4500</v>
      </c>
      <c r="F1278" s="70">
        <f t="shared" ca="1" si="34"/>
        <v>4500</v>
      </c>
    </row>
    <row r="1279" spans="1:6" ht="13.5" customHeight="1" x14ac:dyDescent="0.25">
      <c r="A1279" s="85">
        <v>56112104</v>
      </c>
      <c r="B1279" s="69" t="str">
        <f t="shared" ca="1" si="33"/>
        <v>Sillas para ejecutivos</v>
      </c>
      <c r="C1279" s="81" t="s">
        <v>18869</v>
      </c>
      <c r="D1279" s="81">
        <v>1</v>
      </c>
      <c r="E1279" s="71">
        <v>3500</v>
      </c>
      <c r="F1279" s="70">
        <f t="shared" ca="1" si="34"/>
        <v>3500</v>
      </c>
    </row>
    <row r="1280" spans="1:6" ht="13.5" customHeight="1" x14ac:dyDescent="0.25">
      <c r="A1280" s="85">
        <v>56112104</v>
      </c>
      <c r="B1280" s="69" t="str">
        <f t="shared" ca="1" si="33"/>
        <v>Sillas para ejecutivos</v>
      </c>
      <c r="C1280" s="81" t="s">
        <v>18869</v>
      </c>
      <c r="D1280" s="81">
        <v>1</v>
      </c>
      <c r="E1280" s="71">
        <v>4500</v>
      </c>
      <c r="F1280" s="70">
        <f t="shared" ca="1" si="34"/>
        <v>4500</v>
      </c>
    </row>
    <row r="1281" spans="1:10" ht="13.5" customHeight="1" x14ac:dyDescent="0.25">
      <c r="A1281" s="85">
        <v>56112104</v>
      </c>
      <c r="B1281" s="69" t="str">
        <f t="shared" ca="1" si="33"/>
        <v>Sillas para ejecutivos</v>
      </c>
      <c r="C1281" s="81" t="s">
        <v>18869</v>
      </c>
      <c r="D1281" s="81">
        <v>1</v>
      </c>
      <c r="E1281" s="71">
        <v>3500</v>
      </c>
      <c r="F1281" s="70">
        <f t="shared" ca="1" si="34"/>
        <v>3500</v>
      </c>
    </row>
    <row r="1282" spans="1:10" ht="13.5" customHeight="1" x14ac:dyDescent="0.25">
      <c r="A1282" s="85">
        <v>56112104</v>
      </c>
      <c r="B1282" s="69" t="str">
        <f t="shared" ca="1" si="33"/>
        <v>Sillas para ejecutivos</v>
      </c>
      <c r="C1282" s="81" t="s">
        <v>18869</v>
      </c>
      <c r="D1282" s="81">
        <v>2</v>
      </c>
      <c r="E1282" s="71">
        <v>3800</v>
      </c>
      <c r="F1282" s="70">
        <f t="shared" ca="1" si="34"/>
        <v>7600</v>
      </c>
    </row>
    <row r="1283" spans="1:10" ht="13.5" customHeight="1" x14ac:dyDescent="0.25">
      <c r="A1283" s="85">
        <v>23152201</v>
      </c>
      <c r="B1283" s="69" t="str">
        <f t="shared" ca="1" si="33"/>
        <v>Mesas rotatorias</v>
      </c>
      <c r="C1283" s="81" t="s">
        <v>18869</v>
      </c>
      <c r="D1283" s="81">
        <v>6</v>
      </c>
      <c r="E1283" s="71">
        <v>6000</v>
      </c>
      <c r="F1283" s="70">
        <f t="shared" ca="1" si="34"/>
        <v>36000</v>
      </c>
    </row>
    <row r="1284" spans="1:10" ht="13.5" customHeight="1" x14ac:dyDescent="0.25">
      <c r="A1284" s="85">
        <v>56101502</v>
      </c>
      <c r="B1284" s="69" t="str">
        <f t="shared" ca="1" si="33"/>
        <v>Sofás</v>
      </c>
      <c r="C1284" s="81" t="s">
        <v>18869</v>
      </c>
      <c r="D1284" s="81">
        <v>1</v>
      </c>
      <c r="E1284" s="71">
        <v>6500</v>
      </c>
      <c r="F1284" s="70">
        <f t="shared" ca="1" si="34"/>
        <v>6500</v>
      </c>
    </row>
    <row r="1285" spans="1:10" ht="13.5" customHeight="1" x14ac:dyDescent="0.25">
      <c r="A1285" s="85">
        <v>56101502</v>
      </c>
      <c r="B1285" s="69" t="str">
        <f t="shared" ca="1" si="33"/>
        <v>Sofás</v>
      </c>
      <c r="C1285" s="81" t="s">
        <v>18869</v>
      </c>
      <c r="D1285" s="81">
        <v>1</v>
      </c>
      <c r="E1285" s="71">
        <v>6000</v>
      </c>
      <c r="F1285" s="70">
        <f t="shared" ca="1" si="34"/>
        <v>6000</v>
      </c>
    </row>
    <row r="1286" spans="1:10" ht="13.5" customHeight="1" x14ac:dyDescent="0.25">
      <c r="A1286" s="85">
        <v>56101502</v>
      </c>
      <c r="B1286" s="69" t="str">
        <f t="shared" ca="1" si="33"/>
        <v>Sofás</v>
      </c>
      <c r="C1286" s="81" t="s">
        <v>18869</v>
      </c>
      <c r="D1286" s="81">
        <v>1</v>
      </c>
      <c r="E1286" s="71">
        <v>6000</v>
      </c>
      <c r="F1286" s="70">
        <f t="shared" ca="1" si="34"/>
        <v>6000</v>
      </c>
    </row>
    <row r="1287" spans="1:10" ht="13.5" customHeight="1" x14ac:dyDescent="0.25">
      <c r="A1287" s="85">
        <v>56101502</v>
      </c>
      <c r="B1287" s="69" t="str">
        <f t="shared" ca="1" si="33"/>
        <v>Sofás</v>
      </c>
      <c r="C1287" s="81" t="s">
        <v>18869</v>
      </c>
      <c r="D1287" s="81">
        <v>1</v>
      </c>
      <c r="E1287" s="71">
        <v>6000</v>
      </c>
      <c r="F1287" s="70">
        <f t="shared" ca="1" si="34"/>
        <v>6000</v>
      </c>
    </row>
    <row r="1288" spans="1:10" ht="13.5" customHeight="1" x14ac:dyDescent="0.25">
      <c r="A1288" s="85"/>
      <c r="B1288" s="69" t="str">
        <f t="shared" ca="1" si="33"/>
        <v/>
      </c>
      <c r="C1288" s="81"/>
      <c r="D1288" s="81"/>
      <c r="E1288" s="71"/>
      <c r="F1288" s="70">
        <f t="shared" ca="1" si="34"/>
        <v>0</v>
      </c>
    </row>
    <row r="1289" spans="1:10" ht="13.5" customHeight="1" x14ac:dyDescent="0.25">
      <c r="A1289" s="85"/>
      <c r="B1289" s="69" t="str">
        <f t="shared" ca="1" si="33"/>
        <v/>
      </c>
      <c r="C1289" s="81"/>
      <c r="D1289" s="81"/>
      <c r="E1289" s="71"/>
      <c r="F1289" s="70">
        <f t="shared" ca="1" si="34"/>
        <v>0</v>
      </c>
    </row>
    <row r="1290" spans="1:10" ht="14.1" customHeight="1" x14ac:dyDescent="0.2">
      <c r="A1290" s="45"/>
      <c r="B1290" s="45"/>
      <c r="C1290" s="45"/>
      <c r="D1290" s="45"/>
      <c r="E1290" s="73" t="s">
        <v>12551</v>
      </c>
      <c r="F1290" s="74">
        <f ca="1">SUM(Table364[MONTO TOTAL ESTIMADO])</f>
        <v>1231000</v>
      </c>
    </row>
    <row r="1291" spans="1:10" ht="14.1" customHeight="1" thickBot="1" x14ac:dyDescent="0.3"/>
    <row r="1292" spans="1:10" ht="33.75" customHeight="1" thickBot="1" x14ac:dyDescent="0.25">
      <c r="A1292" s="64" t="s">
        <v>16383</v>
      </c>
      <c r="B1292" s="64" t="s">
        <v>161</v>
      </c>
      <c r="C1292" s="64" t="s">
        <v>11724</v>
      </c>
      <c r="D1292" s="64" t="s">
        <v>14378</v>
      </c>
      <c r="E1292" s="64" t="s">
        <v>10962</v>
      </c>
      <c r="F1292" s="64" t="s">
        <v>11095</v>
      </c>
      <c r="G1292" s="45"/>
      <c r="H1292" s="45"/>
      <c r="I1292" s="45"/>
      <c r="J1292" s="45"/>
    </row>
    <row r="1293" spans="1:10" ht="13.5" customHeight="1" thickBot="1" x14ac:dyDescent="0.25">
      <c r="A1293" s="66" t="s">
        <v>18867</v>
      </c>
      <c r="B1293" s="66" t="s">
        <v>18868</v>
      </c>
      <c r="C1293" s="66" t="s">
        <v>17799</v>
      </c>
      <c r="D1293" s="66"/>
      <c r="E1293" s="66"/>
      <c r="F1293" s="66"/>
      <c r="G1293" s="45"/>
      <c r="H1293" s="45"/>
      <c r="I1293" s="45"/>
      <c r="J1293" s="45"/>
    </row>
    <row r="1294" spans="1:10" ht="14.1" customHeight="1" thickBot="1" x14ac:dyDescent="0.25">
      <c r="A1294" s="122" t="s">
        <v>14828</v>
      </c>
      <c r="B1294" s="67" t="s">
        <v>8528</v>
      </c>
      <c r="C1294" s="76">
        <v>43020</v>
      </c>
      <c r="D1294" s="122" t="s">
        <v>9386</v>
      </c>
      <c r="E1294" s="67" t="s">
        <v>13094</v>
      </c>
      <c r="F1294" s="66"/>
      <c r="G1294" s="45"/>
      <c r="H1294" s="45"/>
      <c r="I1294" s="45"/>
      <c r="J1294" s="45"/>
    </row>
    <row r="1295" spans="1:10" ht="14.1" customHeight="1" thickBot="1" x14ac:dyDescent="0.25">
      <c r="A1295" s="123"/>
      <c r="B1295" s="67" t="s">
        <v>1786</v>
      </c>
      <c r="C1295" s="105">
        <f>IF(C1294="","",IF(AND(MONTH(C1294)&gt;=1,MONTH(C1294)&lt;=3),1,IF(AND(MONTH(C1294)&gt;=4,MONTH(C1294)&lt;=6),2,IF(AND(MONTH(C1294)&gt;=7,MONTH(C1294)&lt;=9),3,4))))</f>
        <v>4</v>
      </c>
      <c r="D1295" s="123"/>
      <c r="E1295" s="67" t="s">
        <v>2417</v>
      </c>
      <c r="F1295" s="66"/>
      <c r="G1295" s="45"/>
      <c r="H1295" s="45"/>
      <c r="I1295" s="45"/>
      <c r="J1295" s="45"/>
    </row>
    <row r="1296" spans="1:10" ht="14.1" customHeight="1" thickBot="1" x14ac:dyDescent="0.25">
      <c r="A1296" s="123"/>
      <c r="B1296" s="67" t="s">
        <v>12943</v>
      </c>
      <c r="C1296" s="76">
        <v>43099</v>
      </c>
      <c r="D1296" s="123"/>
      <c r="E1296" s="67" t="s">
        <v>3073</v>
      </c>
      <c r="F1296" s="66"/>
      <c r="G1296" s="45"/>
      <c r="H1296" s="45"/>
      <c r="I1296" s="45"/>
      <c r="J1296" s="45"/>
    </row>
    <row r="1297" spans="1:10" ht="14.1" customHeight="1" thickBot="1" x14ac:dyDescent="0.25">
      <c r="A1297" s="123"/>
      <c r="B1297" s="67" t="s">
        <v>1786</v>
      </c>
      <c r="C1297" s="105">
        <f>IF(C1296="","",IF(AND(MONTH(C1296)&gt;=1,MONTH(C1296)&lt;=3),1,IF(AND(MONTH(C1296)&gt;=4,MONTH(C1296)&lt;=6),2,IF(AND(MONTH(C1296)&gt;=7,MONTH(C1296)&lt;=9),3,4))))</f>
        <v>4</v>
      </c>
      <c r="D1297" s="123"/>
      <c r="E1297" s="67" t="s">
        <v>13193</v>
      </c>
      <c r="F1297" s="66"/>
      <c r="G1297" s="45"/>
      <c r="H1297" s="45"/>
      <c r="I1297" s="45"/>
      <c r="J1297" s="45"/>
    </row>
    <row r="1298" spans="1:10" ht="14.1" customHeight="1" thickBot="1" x14ac:dyDescent="0.25">
      <c r="A1298" s="45"/>
      <c r="B1298" s="45"/>
      <c r="C1298" s="45"/>
      <c r="D1298" s="45"/>
      <c r="E1298" s="45"/>
      <c r="F1298" s="45"/>
      <c r="G1298" s="45"/>
      <c r="H1298" s="45"/>
      <c r="I1298" s="45"/>
      <c r="J1298" s="45"/>
    </row>
    <row r="1299" spans="1:10" ht="14.1" customHeight="1" thickBot="1" x14ac:dyDescent="0.25">
      <c r="A1299" s="72" t="s">
        <v>15736</v>
      </c>
      <c r="B1299" s="72" t="s">
        <v>16147</v>
      </c>
      <c r="C1299" s="72" t="s">
        <v>15642</v>
      </c>
      <c r="D1299" s="72" t="s">
        <v>15252</v>
      </c>
      <c r="E1299" s="72" t="s">
        <v>6932</v>
      </c>
      <c r="F1299" s="72" t="s">
        <v>15281</v>
      </c>
      <c r="G1299" s="45"/>
      <c r="H1299" s="45"/>
      <c r="I1299" s="45"/>
      <c r="J1299" s="45"/>
    </row>
    <row r="1300" spans="1:10" ht="13.5" customHeight="1" x14ac:dyDescent="0.2">
      <c r="A1300" s="85">
        <v>78131602</v>
      </c>
      <c r="B1300" s="69" t="str">
        <f t="shared" ref="B1300:B1376" ca="1" si="35">IFERROR(INDEX(UNSPSCDes,MATCH(INDIRECT(ADDRESS(ROW(),COLUMN()-1,4)),UNSPSCCode,0)),"")</f>
        <v>Almacenaje de archivos de carpetas</v>
      </c>
      <c r="C1300" s="81" t="s">
        <v>18869</v>
      </c>
      <c r="D1300" s="81">
        <v>19</v>
      </c>
      <c r="E1300" s="71">
        <v>8000</v>
      </c>
      <c r="F1300" s="70">
        <f t="shared" ref="F1300:F1376" ca="1" si="36">INDIRECT(ADDRESS(ROW(),COLUMN()-2,4))*INDIRECT(ADDRESS(ROW(),COLUMN()-1,4))</f>
        <v>152000</v>
      </c>
      <c r="G1300" s="45"/>
      <c r="H1300" s="45"/>
      <c r="I1300" s="45"/>
      <c r="J1300" s="45"/>
    </row>
    <row r="1301" spans="1:10" ht="13.5" customHeight="1" x14ac:dyDescent="0.2">
      <c r="A1301" s="85">
        <v>78131602</v>
      </c>
      <c r="B1301" s="69" t="str">
        <f t="shared" ca="1" si="35"/>
        <v>Almacenaje de archivos de carpetas</v>
      </c>
      <c r="C1301" s="81" t="s">
        <v>18869</v>
      </c>
      <c r="D1301" s="81">
        <v>1</v>
      </c>
      <c r="E1301" s="71">
        <v>7000</v>
      </c>
      <c r="F1301" s="70">
        <f t="shared" ca="1" si="36"/>
        <v>7000</v>
      </c>
      <c r="G1301" s="45"/>
      <c r="H1301" s="45"/>
      <c r="I1301" s="45"/>
      <c r="J1301" s="45"/>
    </row>
    <row r="1302" spans="1:10" ht="13.5" customHeight="1" x14ac:dyDescent="0.2">
      <c r="A1302" s="85">
        <v>78131602</v>
      </c>
      <c r="B1302" s="69" t="str">
        <f t="shared" ca="1" si="35"/>
        <v>Almacenaje de archivos de carpetas</v>
      </c>
      <c r="C1302" s="81" t="s">
        <v>18869</v>
      </c>
      <c r="D1302" s="81">
        <v>2</v>
      </c>
      <c r="E1302" s="71">
        <v>7000</v>
      </c>
      <c r="F1302" s="70">
        <f t="shared" ca="1" si="36"/>
        <v>14000</v>
      </c>
      <c r="G1302" s="45"/>
      <c r="H1302" s="45"/>
      <c r="I1302" s="45"/>
      <c r="J1302" s="45"/>
    </row>
    <row r="1303" spans="1:10" ht="13.5" customHeight="1" x14ac:dyDescent="0.2">
      <c r="A1303" s="85">
        <v>78131602</v>
      </c>
      <c r="B1303" s="69" t="str">
        <f t="shared" ca="1" si="35"/>
        <v>Almacenaje de archivos de carpetas</v>
      </c>
      <c r="C1303" s="81" t="s">
        <v>18869</v>
      </c>
      <c r="D1303" s="81">
        <v>2</v>
      </c>
      <c r="E1303" s="71">
        <v>4000</v>
      </c>
      <c r="F1303" s="70">
        <f t="shared" ca="1" si="36"/>
        <v>8000</v>
      </c>
      <c r="G1303" s="45"/>
      <c r="H1303" s="45"/>
      <c r="I1303" s="45"/>
      <c r="J1303" s="45"/>
    </row>
    <row r="1304" spans="1:10" ht="13.5" customHeight="1" x14ac:dyDescent="0.2">
      <c r="A1304" s="85">
        <v>78131602</v>
      </c>
      <c r="B1304" s="69" t="str">
        <f t="shared" ca="1" si="35"/>
        <v>Almacenaje de archivos de carpetas</v>
      </c>
      <c r="C1304" s="81" t="s">
        <v>18869</v>
      </c>
      <c r="D1304" s="81">
        <v>1</v>
      </c>
      <c r="E1304" s="71">
        <v>4000</v>
      </c>
      <c r="F1304" s="70">
        <f t="shared" ca="1" si="36"/>
        <v>4000</v>
      </c>
      <c r="G1304" s="45"/>
      <c r="H1304" s="45"/>
      <c r="I1304" s="45"/>
      <c r="J1304" s="45"/>
    </row>
    <row r="1305" spans="1:10" ht="13.5" customHeight="1" x14ac:dyDescent="0.2">
      <c r="A1305" s="85">
        <v>78131602</v>
      </c>
      <c r="B1305" s="69" t="str">
        <f t="shared" ca="1" si="35"/>
        <v>Almacenaje de archivos de carpetas</v>
      </c>
      <c r="C1305" s="81" t="s">
        <v>18869</v>
      </c>
      <c r="D1305" s="81">
        <v>2</v>
      </c>
      <c r="E1305" s="71">
        <v>7000</v>
      </c>
      <c r="F1305" s="70">
        <f t="shared" ca="1" si="36"/>
        <v>14000</v>
      </c>
      <c r="G1305" s="45"/>
      <c r="H1305" s="45"/>
      <c r="I1305" s="45"/>
      <c r="J1305" s="45"/>
    </row>
    <row r="1306" spans="1:10" ht="13.5" customHeight="1" x14ac:dyDescent="0.2">
      <c r="A1306" s="85">
        <v>78131602</v>
      </c>
      <c r="B1306" s="69" t="str">
        <f t="shared" ca="1" si="35"/>
        <v>Almacenaje de archivos de carpetas</v>
      </c>
      <c r="C1306" s="81" t="s">
        <v>18869</v>
      </c>
      <c r="D1306" s="81">
        <v>1</v>
      </c>
      <c r="E1306" s="71">
        <v>7000</v>
      </c>
      <c r="F1306" s="70">
        <f t="shared" ca="1" si="36"/>
        <v>7000</v>
      </c>
      <c r="G1306" s="45"/>
      <c r="H1306" s="45"/>
      <c r="I1306" s="45"/>
      <c r="J1306" s="45"/>
    </row>
    <row r="1307" spans="1:10" ht="13.5" customHeight="1" x14ac:dyDescent="0.2">
      <c r="A1307" s="85">
        <v>78131602</v>
      </c>
      <c r="B1307" s="69" t="str">
        <f t="shared" ca="1" si="35"/>
        <v>Almacenaje de archivos de carpetas</v>
      </c>
      <c r="C1307" s="81" t="s">
        <v>18869</v>
      </c>
      <c r="D1307" s="81">
        <v>2</v>
      </c>
      <c r="E1307" s="71">
        <v>7000</v>
      </c>
      <c r="F1307" s="70">
        <f t="shared" ca="1" si="36"/>
        <v>14000</v>
      </c>
      <c r="G1307" s="45"/>
      <c r="H1307" s="45"/>
      <c r="I1307" s="45"/>
      <c r="J1307" s="45"/>
    </row>
    <row r="1308" spans="1:10" ht="13.5" customHeight="1" x14ac:dyDescent="0.2">
      <c r="A1308" s="85">
        <v>78131602</v>
      </c>
      <c r="B1308" s="69" t="str">
        <f t="shared" ca="1" si="35"/>
        <v>Almacenaje de archivos de carpetas</v>
      </c>
      <c r="C1308" s="81" t="s">
        <v>18869</v>
      </c>
      <c r="D1308" s="81">
        <v>1</v>
      </c>
      <c r="E1308" s="71">
        <v>6500</v>
      </c>
      <c r="F1308" s="70">
        <f t="shared" ca="1" si="36"/>
        <v>6500</v>
      </c>
      <c r="G1308" s="45"/>
      <c r="H1308" s="45"/>
      <c r="I1308" s="45"/>
      <c r="J1308" s="45"/>
    </row>
    <row r="1309" spans="1:10" ht="14.1" customHeight="1" x14ac:dyDescent="0.2">
      <c r="A1309" s="85">
        <v>78131602</v>
      </c>
      <c r="B1309" s="69" t="str">
        <f t="shared" ca="1" si="35"/>
        <v>Almacenaje de archivos de carpetas</v>
      </c>
      <c r="C1309" s="81" t="s">
        <v>18869</v>
      </c>
      <c r="D1309" s="81">
        <v>2</v>
      </c>
      <c r="E1309" s="71">
        <v>6500</v>
      </c>
      <c r="F1309" s="70">
        <f t="shared" ca="1" si="36"/>
        <v>13000</v>
      </c>
      <c r="G1309" s="45"/>
      <c r="H1309" s="45" t="str">
        <f>C1293</f>
        <v>Bienes</v>
      </c>
      <c r="I1309" s="45">
        <f>E1293</f>
        <v>0</v>
      </c>
      <c r="J1309" s="45">
        <f>D1293</f>
        <v>0</v>
      </c>
    </row>
    <row r="1310" spans="1:10" ht="13.5" customHeight="1" x14ac:dyDescent="0.2">
      <c r="A1310" s="85">
        <v>24112405</v>
      </c>
      <c r="B1310" s="69" t="str">
        <f t="shared" ca="1" si="35"/>
        <v>Armarios</v>
      </c>
      <c r="C1310" s="81" t="s">
        <v>18869</v>
      </c>
      <c r="D1310" s="81">
        <v>12</v>
      </c>
      <c r="E1310" s="71">
        <v>12000</v>
      </c>
      <c r="F1310" s="70">
        <f t="shared" ca="1" si="36"/>
        <v>144000</v>
      </c>
      <c r="G1310" s="45"/>
      <c r="H1310" s="45"/>
      <c r="I1310" s="45"/>
      <c r="J1310" s="45"/>
    </row>
    <row r="1311" spans="1:10" ht="13.5" customHeight="1" x14ac:dyDescent="0.2">
      <c r="A1311" s="85">
        <v>45111501</v>
      </c>
      <c r="B1311" s="69" t="str">
        <f t="shared" ca="1" si="35"/>
        <v>Atriles autónomos</v>
      </c>
      <c r="C1311" s="81" t="s">
        <v>18869</v>
      </c>
      <c r="D1311" s="81">
        <v>100</v>
      </c>
      <c r="E1311" s="107"/>
      <c r="F1311" s="70">
        <f t="shared" ca="1" si="36"/>
        <v>0</v>
      </c>
      <c r="G1311" s="45"/>
      <c r="H1311" s="45"/>
      <c r="I1311" s="45"/>
      <c r="J1311" s="45"/>
    </row>
    <row r="1312" spans="1:10" ht="13.5" customHeight="1" x14ac:dyDescent="0.2">
      <c r="A1312" s="85">
        <v>45111501</v>
      </c>
      <c r="B1312" s="69" t="str">
        <f t="shared" ca="1" si="35"/>
        <v>Atriles autónomos</v>
      </c>
      <c r="C1312" s="81" t="s">
        <v>18869</v>
      </c>
      <c r="D1312" s="81">
        <v>1</v>
      </c>
      <c r="E1312" s="107"/>
      <c r="F1312" s="70">
        <f t="shared" ca="1" si="36"/>
        <v>0</v>
      </c>
      <c r="G1312" s="45"/>
      <c r="H1312" s="45"/>
      <c r="I1312" s="45"/>
      <c r="J1312" s="45"/>
    </row>
    <row r="1313" spans="1:10" ht="13.5" customHeight="1" x14ac:dyDescent="0.2">
      <c r="A1313" s="85">
        <v>24112405</v>
      </c>
      <c r="B1313" s="69" t="str">
        <f t="shared" ca="1" si="35"/>
        <v>Armarios</v>
      </c>
      <c r="C1313" s="81" t="s">
        <v>18869</v>
      </c>
      <c r="D1313" s="81">
        <v>12</v>
      </c>
      <c r="E1313" s="71">
        <v>6000</v>
      </c>
      <c r="F1313" s="70">
        <f t="shared" ca="1" si="36"/>
        <v>72000</v>
      </c>
      <c r="G1313" s="45"/>
      <c r="H1313" s="45"/>
      <c r="I1313" s="45"/>
      <c r="J1313" s="45"/>
    </row>
    <row r="1314" spans="1:10" ht="13.5" customHeight="1" x14ac:dyDescent="0.2">
      <c r="A1314" s="85">
        <v>60102007</v>
      </c>
      <c r="B1314" s="69" t="str">
        <f t="shared" ca="1" si="35"/>
        <v>Murales de palabras</v>
      </c>
      <c r="C1314" s="81" t="s">
        <v>18869</v>
      </c>
      <c r="D1314" s="81">
        <v>1</v>
      </c>
      <c r="E1314" s="71">
        <v>2000</v>
      </c>
      <c r="F1314" s="70">
        <f t="shared" ca="1" si="36"/>
        <v>2000</v>
      </c>
      <c r="G1314" s="45"/>
      <c r="H1314" s="45"/>
      <c r="I1314" s="45"/>
      <c r="J1314" s="45"/>
    </row>
    <row r="1315" spans="1:10" ht="13.5" customHeight="1" x14ac:dyDescent="0.2">
      <c r="A1315" s="85">
        <v>56112106</v>
      </c>
      <c r="B1315" s="69" t="str">
        <f t="shared" ca="1" si="35"/>
        <v>Sillas altas (taburetes)</v>
      </c>
      <c r="C1315" s="81" t="s">
        <v>18869</v>
      </c>
      <c r="D1315" s="81">
        <v>6</v>
      </c>
      <c r="E1315" s="71">
        <v>2500</v>
      </c>
      <c r="F1315" s="70">
        <f t="shared" ca="1" si="36"/>
        <v>15000</v>
      </c>
      <c r="G1315" s="45"/>
      <c r="H1315" s="45"/>
      <c r="I1315" s="45"/>
      <c r="J1315" s="45"/>
    </row>
    <row r="1316" spans="1:10" ht="13.5" customHeight="1" x14ac:dyDescent="0.2">
      <c r="A1316" s="85">
        <v>56112103</v>
      </c>
      <c r="B1316" s="69" t="str">
        <f t="shared" ca="1" si="35"/>
        <v>Sillas para visitantes</v>
      </c>
      <c r="C1316" s="81" t="s">
        <v>18869</v>
      </c>
      <c r="D1316" s="81">
        <v>6</v>
      </c>
      <c r="E1316" s="71">
        <v>3000</v>
      </c>
      <c r="F1316" s="70">
        <f t="shared" ca="1" si="36"/>
        <v>18000</v>
      </c>
      <c r="G1316" s="45"/>
      <c r="H1316" s="45"/>
      <c r="I1316" s="45"/>
      <c r="J1316" s="45"/>
    </row>
    <row r="1317" spans="1:10" ht="13.5" customHeight="1" x14ac:dyDescent="0.2">
      <c r="A1317" s="85">
        <v>56121101</v>
      </c>
      <c r="B1317" s="69" t="str">
        <f t="shared" ca="1" si="35"/>
        <v>Caballetes</v>
      </c>
      <c r="C1317" s="81" t="s">
        <v>18869</v>
      </c>
      <c r="D1317" s="81">
        <v>1</v>
      </c>
      <c r="E1317" s="107"/>
      <c r="F1317" s="70">
        <f t="shared" ca="1" si="36"/>
        <v>0</v>
      </c>
      <c r="G1317" s="45"/>
      <c r="H1317" s="45"/>
      <c r="I1317" s="45"/>
      <c r="J1317" s="45"/>
    </row>
    <row r="1318" spans="1:10" ht="13.5" customHeight="1" x14ac:dyDescent="0.2">
      <c r="A1318" s="85">
        <v>56121101</v>
      </c>
      <c r="B1318" s="69" t="str">
        <f t="shared" ca="1" si="35"/>
        <v>Caballetes</v>
      </c>
      <c r="C1318" s="81" t="s">
        <v>18869</v>
      </c>
      <c r="D1318" s="81">
        <v>2</v>
      </c>
      <c r="F1318" s="70">
        <f t="shared" ca="1" si="36"/>
        <v>0</v>
      </c>
      <c r="G1318" s="45"/>
      <c r="H1318" s="45"/>
      <c r="I1318" s="45"/>
      <c r="J1318" s="45"/>
    </row>
    <row r="1319" spans="1:10" ht="13.5" customHeight="1" x14ac:dyDescent="0.2">
      <c r="A1319" s="85">
        <v>24121507</v>
      </c>
      <c r="B1319" s="69" t="str">
        <f t="shared" ca="1" si="35"/>
        <v>Cajas instaladas rígidas</v>
      </c>
      <c r="C1319" s="81" t="s">
        <v>18869</v>
      </c>
      <c r="D1319" s="81">
        <v>1</v>
      </c>
      <c r="E1319" s="71">
        <v>5000</v>
      </c>
      <c r="F1319" s="70">
        <f t="shared" ca="1" si="36"/>
        <v>5000</v>
      </c>
      <c r="G1319" s="45"/>
      <c r="H1319" s="45"/>
      <c r="I1319" s="45"/>
      <c r="J1319" s="45"/>
    </row>
    <row r="1320" spans="1:10" ht="13.5" customHeight="1" x14ac:dyDescent="0.2">
      <c r="A1320" s="85">
        <v>52131501</v>
      </c>
      <c r="B1320" s="69" t="str">
        <f t="shared" ca="1" si="35"/>
        <v>Cortinas</v>
      </c>
      <c r="C1320" s="81" t="s">
        <v>18869</v>
      </c>
      <c r="D1320" s="81">
        <v>1</v>
      </c>
      <c r="E1320" s="71">
        <v>2000</v>
      </c>
      <c r="F1320" s="70">
        <f t="shared" ca="1" si="36"/>
        <v>2000</v>
      </c>
      <c r="G1320" s="45"/>
      <c r="H1320" s="45"/>
      <c r="I1320" s="45"/>
      <c r="J1320" s="45"/>
    </row>
    <row r="1321" spans="1:10" ht="13.5" customHeight="1" x14ac:dyDescent="0.2">
      <c r="A1321" s="85">
        <v>52131501</v>
      </c>
      <c r="B1321" s="69" t="str">
        <f t="shared" ca="1" si="35"/>
        <v>Cortinas</v>
      </c>
      <c r="C1321" s="81" t="s">
        <v>18869</v>
      </c>
      <c r="D1321" s="81">
        <v>2</v>
      </c>
      <c r="E1321" s="71">
        <v>2000</v>
      </c>
      <c r="F1321" s="70">
        <f t="shared" ca="1" si="36"/>
        <v>4000</v>
      </c>
      <c r="G1321" s="45"/>
      <c r="H1321" s="45"/>
      <c r="I1321" s="45"/>
      <c r="J1321" s="45"/>
    </row>
    <row r="1322" spans="1:10" ht="13.5" customHeight="1" x14ac:dyDescent="0.2">
      <c r="A1322" s="85">
        <v>52131501</v>
      </c>
      <c r="B1322" s="69" t="str">
        <f t="shared" ca="1" si="35"/>
        <v>Cortinas</v>
      </c>
      <c r="C1322" s="81" t="s">
        <v>18869</v>
      </c>
      <c r="D1322" s="81">
        <v>1</v>
      </c>
      <c r="E1322" s="71">
        <v>2000</v>
      </c>
      <c r="F1322" s="70">
        <f t="shared" ca="1" si="36"/>
        <v>2000</v>
      </c>
      <c r="G1322" s="45"/>
      <c r="H1322" s="45"/>
      <c r="I1322" s="45"/>
      <c r="J1322" s="45"/>
    </row>
    <row r="1323" spans="1:10" ht="13.5" customHeight="1" x14ac:dyDescent="0.2">
      <c r="A1323" s="85">
        <v>52131501</v>
      </c>
      <c r="B1323" s="69" t="str">
        <f t="shared" ca="1" si="35"/>
        <v>Cortinas</v>
      </c>
      <c r="C1323" s="81" t="s">
        <v>18869</v>
      </c>
      <c r="D1323" s="81">
        <v>1</v>
      </c>
      <c r="E1323" s="71">
        <v>2000</v>
      </c>
      <c r="F1323" s="70">
        <f t="shared" ca="1" si="36"/>
        <v>2000</v>
      </c>
      <c r="G1323" s="45"/>
      <c r="H1323" s="45"/>
      <c r="I1323" s="45"/>
      <c r="J1323" s="45"/>
    </row>
    <row r="1324" spans="1:10" ht="13.5" customHeight="1" x14ac:dyDescent="0.2">
      <c r="A1324" s="85">
        <v>30161801</v>
      </c>
      <c r="B1324" s="69" t="str">
        <f t="shared" ca="1" si="35"/>
        <v>Armarios</v>
      </c>
      <c r="C1324" s="81" t="s">
        <v>18869</v>
      </c>
      <c r="D1324" s="81">
        <v>2</v>
      </c>
      <c r="E1324" s="71">
        <v>12000</v>
      </c>
      <c r="F1324" s="70">
        <f t="shared" ca="1" si="36"/>
        <v>24000</v>
      </c>
      <c r="G1324" s="45"/>
      <c r="H1324" s="45"/>
      <c r="I1324" s="45"/>
      <c r="J1324" s="45"/>
    </row>
    <row r="1325" spans="1:10" ht="13.5" customHeight="1" x14ac:dyDescent="0.2">
      <c r="A1325" s="85">
        <v>30161801</v>
      </c>
      <c r="B1325" s="69" t="str">
        <f t="shared" ca="1" si="35"/>
        <v>Armarios</v>
      </c>
      <c r="C1325" s="81" t="s">
        <v>18869</v>
      </c>
      <c r="D1325" s="81">
        <v>1</v>
      </c>
      <c r="E1325" s="71">
        <v>12000</v>
      </c>
      <c r="F1325" s="70">
        <f t="shared" ca="1" si="36"/>
        <v>12000</v>
      </c>
      <c r="G1325" s="45"/>
      <c r="H1325" s="45"/>
      <c r="I1325" s="45"/>
      <c r="J1325" s="45"/>
    </row>
    <row r="1326" spans="1:10" ht="13.5" customHeight="1" x14ac:dyDescent="0.2">
      <c r="A1326" s="85">
        <v>30161801</v>
      </c>
      <c r="B1326" s="69" t="str">
        <f t="shared" ca="1" si="35"/>
        <v>Armarios</v>
      </c>
      <c r="C1326" s="81" t="s">
        <v>18869</v>
      </c>
      <c r="D1326" s="81">
        <v>1</v>
      </c>
      <c r="E1326" s="71">
        <v>12500</v>
      </c>
      <c r="F1326" s="70">
        <f t="shared" ca="1" si="36"/>
        <v>12500</v>
      </c>
      <c r="G1326" s="45"/>
      <c r="H1326" s="45"/>
      <c r="I1326" s="45"/>
      <c r="J1326" s="45"/>
    </row>
    <row r="1327" spans="1:10" ht="13.5" customHeight="1" x14ac:dyDescent="0.2">
      <c r="A1327" s="85">
        <v>30161801</v>
      </c>
      <c r="B1327" s="69" t="str">
        <f t="shared" ca="1" si="35"/>
        <v>Armarios</v>
      </c>
      <c r="C1327" s="81" t="s">
        <v>18869</v>
      </c>
      <c r="D1327" s="81">
        <v>1</v>
      </c>
      <c r="E1327" s="71">
        <v>12500</v>
      </c>
      <c r="F1327" s="70">
        <f t="shared" ca="1" si="36"/>
        <v>12500</v>
      </c>
      <c r="G1327" s="45"/>
      <c r="H1327" s="45"/>
      <c r="I1327" s="45"/>
      <c r="J1327" s="45"/>
    </row>
    <row r="1328" spans="1:10" ht="13.5" customHeight="1" x14ac:dyDescent="0.2">
      <c r="A1328" s="85">
        <v>56101703</v>
      </c>
      <c r="B1328" s="69" t="str">
        <f t="shared" ca="1" si="35"/>
        <v>Escritorios</v>
      </c>
      <c r="C1328" s="81" t="s">
        <v>18869</v>
      </c>
      <c r="D1328" s="81">
        <v>2</v>
      </c>
      <c r="E1328" s="71">
        <v>12000</v>
      </c>
      <c r="F1328" s="70">
        <f t="shared" ca="1" si="36"/>
        <v>24000</v>
      </c>
      <c r="G1328" s="45"/>
      <c r="H1328" s="45"/>
      <c r="I1328" s="45"/>
      <c r="J1328" s="45"/>
    </row>
    <row r="1329" spans="1:10" ht="13.5" customHeight="1" x14ac:dyDescent="0.2">
      <c r="A1329" s="85">
        <v>56101703</v>
      </c>
      <c r="B1329" s="69" t="str">
        <f t="shared" ca="1" si="35"/>
        <v>Escritorios</v>
      </c>
      <c r="C1329" s="81" t="s">
        <v>18869</v>
      </c>
      <c r="D1329" s="81">
        <v>2</v>
      </c>
      <c r="E1329" s="71">
        <v>12000</v>
      </c>
      <c r="F1329" s="70">
        <f t="shared" ca="1" si="36"/>
        <v>24000</v>
      </c>
      <c r="G1329" s="45"/>
      <c r="H1329" s="45"/>
      <c r="I1329" s="45"/>
      <c r="J1329" s="45"/>
    </row>
    <row r="1330" spans="1:10" ht="13.5" customHeight="1" x14ac:dyDescent="0.2">
      <c r="A1330" s="85">
        <v>56101703</v>
      </c>
      <c r="B1330" s="69" t="str">
        <f t="shared" ca="1" si="35"/>
        <v>Escritorios</v>
      </c>
      <c r="C1330" s="81" t="s">
        <v>18869</v>
      </c>
      <c r="D1330" s="81">
        <v>1</v>
      </c>
      <c r="E1330" s="71">
        <v>15000</v>
      </c>
      <c r="F1330" s="70">
        <f t="shared" ca="1" si="36"/>
        <v>15000</v>
      </c>
      <c r="G1330" s="45"/>
      <c r="H1330" s="45"/>
      <c r="I1330" s="45"/>
      <c r="J1330" s="45"/>
    </row>
    <row r="1331" spans="1:10" ht="13.5" customHeight="1" x14ac:dyDescent="0.2">
      <c r="A1331" s="85">
        <v>56101703</v>
      </c>
      <c r="B1331" s="69" t="str">
        <f t="shared" ca="1" si="35"/>
        <v>Escritorios</v>
      </c>
      <c r="C1331" s="81" t="s">
        <v>18869</v>
      </c>
      <c r="D1331" s="81">
        <v>1</v>
      </c>
      <c r="E1331" s="71">
        <v>18000</v>
      </c>
      <c r="F1331" s="70">
        <f t="shared" ca="1" si="36"/>
        <v>18000</v>
      </c>
      <c r="G1331" s="45"/>
      <c r="H1331" s="45"/>
      <c r="I1331" s="45"/>
      <c r="J1331" s="45"/>
    </row>
    <row r="1332" spans="1:10" ht="13.5" customHeight="1" x14ac:dyDescent="0.2">
      <c r="A1332" s="85">
        <v>56101703</v>
      </c>
      <c r="B1332" s="69" t="str">
        <f t="shared" ca="1" si="35"/>
        <v>Escritorios</v>
      </c>
      <c r="C1332" s="81" t="s">
        <v>18869</v>
      </c>
      <c r="D1332" s="81">
        <v>1</v>
      </c>
      <c r="E1332" s="71">
        <v>18000</v>
      </c>
      <c r="F1332" s="70">
        <f t="shared" ca="1" si="36"/>
        <v>18000</v>
      </c>
      <c r="G1332" s="45"/>
      <c r="H1332" s="45"/>
      <c r="I1332" s="45"/>
      <c r="J1332" s="45"/>
    </row>
    <row r="1333" spans="1:10" ht="13.5" customHeight="1" x14ac:dyDescent="0.2">
      <c r="A1333" s="85">
        <v>56101703</v>
      </c>
      <c r="B1333" s="69" t="str">
        <f t="shared" ca="1" si="35"/>
        <v>Escritorios</v>
      </c>
      <c r="C1333" s="81" t="s">
        <v>18869</v>
      </c>
      <c r="D1333" s="81">
        <v>1</v>
      </c>
      <c r="E1333" s="71">
        <v>12000</v>
      </c>
      <c r="F1333" s="70">
        <f t="shared" ca="1" si="36"/>
        <v>12000</v>
      </c>
      <c r="G1333" s="45"/>
      <c r="H1333" s="45"/>
      <c r="I1333" s="45"/>
      <c r="J1333" s="45"/>
    </row>
    <row r="1334" spans="1:10" ht="13.5" customHeight="1" x14ac:dyDescent="0.2">
      <c r="A1334" s="85">
        <v>39121103</v>
      </c>
      <c r="B1334" s="69" t="str">
        <f t="shared" ca="1" si="35"/>
        <v>Paneles</v>
      </c>
      <c r="C1334" s="81" t="s">
        <v>18869</v>
      </c>
      <c r="D1334" s="81">
        <v>1</v>
      </c>
      <c r="E1334" s="71"/>
      <c r="F1334" s="70">
        <f t="shared" ca="1" si="36"/>
        <v>0</v>
      </c>
      <c r="G1334" s="45"/>
      <c r="H1334" s="45"/>
      <c r="I1334" s="45"/>
      <c r="J1334" s="45"/>
    </row>
    <row r="1335" spans="1:10" ht="13.5" customHeight="1" x14ac:dyDescent="0.2">
      <c r="A1335" s="85">
        <v>39121103</v>
      </c>
      <c r="B1335" s="69" t="str">
        <f t="shared" ca="1" si="35"/>
        <v>Paneles</v>
      </c>
      <c r="C1335" s="81" t="s">
        <v>18869</v>
      </c>
      <c r="D1335" s="81">
        <v>1</v>
      </c>
      <c r="E1335" s="71"/>
      <c r="F1335" s="70">
        <f t="shared" ca="1" si="36"/>
        <v>0</v>
      </c>
      <c r="G1335" s="45"/>
      <c r="H1335" s="45"/>
      <c r="I1335" s="45"/>
      <c r="J1335" s="45"/>
    </row>
    <row r="1336" spans="1:10" ht="27" customHeight="1" x14ac:dyDescent="0.2">
      <c r="A1336" s="85">
        <v>56121011</v>
      </c>
      <c r="B1336" s="69" t="str">
        <f t="shared" ca="1" si="35"/>
        <v>Exhibidores de discos compactos o de audio casetes para bibliotecas</v>
      </c>
      <c r="C1336" s="81" t="s">
        <v>18869</v>
      </c>
      <c r="D1336" s="81">
        <v>2</v>
      </c>
      <c r="E1336" s="71"/>
      <c r="F1336" s="70">
        <f t="shared" ca="1" si="36"/>
        <v>0</v>
      </c>
      <c r="G1336" s="45"/>
      <c r="H1336" s="45"/>
      <c r="I1336" s="45"/>
      <c r="J1336" s="45"/>
    </row>
    <row r="1337" spans="1:10" ht="13.5" customHeight="1" x14ac:dyDescent="0.2">
      <c r="A1337" s="85">
        <v>56121704</v>
      </c>
      <c r="B1337" s="69" t="str">
        <f t="shared" ca="1" si="35"/>
        <v>Gabinetes institucionales de almacenamiento</v>
      </c>
      <c r="C1337" s="81" t="s">
        <v>18869</v>
      </c>
      <c r="D1337" s="81">
        <v>1</v>
      </c>
      <c r="E1337" s="71"/>
      <c r="F1337" s="70">
        <f t="shared" ca="1" si="36"/>
        <v>0</v>
      </c>
      <c r="G1337" s="45"/>
      <c r="H1337" s="45"/>
      <c r="I1337" s="45"/>
      <c r="J1337" s="45"/>
    </row>
    <row r="1338" spans="1:10" ht="13.5" customHeight="1" x14ac:dyDescent="0.2">
      <c r="A1338" s="85">
        <v>56121702</v>
      </c>
      <c r="B1338" s="69" t="str">
        <f t="shared" ca="1" si="35"/>
        <v>Unidades de almacenamiento de libros</v>
      </c>
      <c r="C1338" s="81" t="s">
        <v>18869</v>
      </c>
      <c r="D1338" s="81">
        <v>1</v>
      </c>
      <c r="E1338" s="71"/>
      <c r="F1338" s="70">
        <f t="shared" ca="1" si="36"/>
        <v>0</v>
      </c>
      <c r="G1338" s="45"/>
      <c r="H1338" s="45"/>
      <c r="I1338" s="45"/>
      <c r="J1338" s="45"/>
    </row>
    <row r="1339" spans="1:10" ht="13.5" customHeight="1" x14ac:dyDescent="0.2">
      <c r="A1339" s="85">
        <v>56121702</v>
      </c>
      <c r="B1339" s="69" t="str">
        <f t="shared" ca="1" si="35"/>
        <v>Unidades de almacenamiento de libros</v>
      </c>
      <c r="C1339" s="81" t="s">
        <v>18869</v>
      </c>
      <c r="D1339" s="81">
        <v>2</v>
      </c>
      <c r="E1339" s="71"/>
      <c r="F1339" s="70">
        <f t="shared" ca="1" si="36"/>
        <v>0</v>
      </c>
      <c r="G1339" s="45"/>
      <c r="H1339" s="45"/>
      <c r="I1339" s="45"/>
      <c r="J1339" s="45"/>
    </row>
    <row r="1340" spans="1:10" ht="13.5" customHeight="1" x14ac:dyDescent="0.2">
      <c r="A1340" s="85">
        <v>56101519</v>
      </c>
      <c r="B1340" s="69" t="str">
        <f t="shared" ca="1" si="35"/>
        <v>Mesas</v>
      </c>
      <c r="C1340" s="81" t="s">
        <v>18869</v>
      </c>
      <c r="D1340" s="81">
        <v>1</v>
      </c>
      <c r="E1340" s="71">
        <v>1800</v>
      </c>
      <c r="F1340" s="70">
        <f t="shared" ca="1" si="36"/>
        <v>1800</v>
      </c>
      <c r="G1340" s="45"/>
      <c r="H1340" s="45"/>
      <c r="I1340" s="45"/>
      <c r="J1340" s="45"/>
    </row>
    <row r="1341" spans="1:10" ht="13.5" customHeight="1" x14ac:dyDescent="0.2">
      <c r="A1341" s="85">
        <v>56101519</v>
      </c>
      <c r="B1341" s="69" t="str">
        <f t="shared" ca="1" si="35"/>
        <v>Mesas</v>
      </c>
      <c r="C1341" s="81" t="s">
        <v>18869</v>
      </c>
      <c r="D1341" s="81">
        <v>1</v>
      </c>
      <c r="E1341" s="71">
        <v>2000</v>
      </c>
      <c r="F1341" s="70">
        <f t="shared" ca="1" si="36"/>
        <v>2000</v>
      </c>
      <c r="G1341" s="45"/>
      <c r="H1341" s="45"/>
      <c r="I1341" s="45"/>
      <c r="J1341" s="45"/>
    </row>
    <row r="1342" spans="1:10" ht="13.5" customHeight="1" x14ac:dyDescent="0.2">
      <c r="A1342" s="85">
        <v>56101519</v>
      </c>
      <c r="B1342" s="69" t="str">
        <f t="shared" ca="1" si="35"/>
        <v>Mesas</v>
      </c>
      <c r="C1342" s="81" t="s">
        <v>18869</v>
      </c>
      <c r="D1342" s="81">
        <v>1</v>
      </c>
      <c r="E1342" s="71">
        <v>2000</v>
      </c>
      <c r="F1342" s="70">
        <f t="shared" ca="1" si="36"/>
        <v>2000</v>
      </c>
      <c r="G1342" s="45"/>
      <c r="H1342" s="45"/>
      <c r="I1342" s="45"/>
      <c r="J1342" s="45"/>
    </row>
    <row r="1343" spans="1:10" ht="13.5" customHeight="1" x14ac:dyDescent="0.2">
      <c r="A1343" s="85">
        <v>56101519</v>
      </c>
      <c r="B1343" s="69" t="str">
        <f t="shared" ca="1" si="35"/>
        <v>Mesas</v>
      </c>
      <c r="C1343" s="81" t="s">
        <v>18869</v>
      </c>
      <c r="D1343" s="81">
        <v>1</v>
      </c>
      <c r="E1343" s="71">
        <v>2000</v>
      </c>
      <c r="F1343" s="70">
        <f t="shared" ca="1" si="36"/>
        <v>2000</v>
      </c>
      <c r="G1343" s="45"/>
      <c r="H1343" s="45"/>
      <c r="I1343" s="45"/>
      <c r="J1343" s="45"/>
    </row>
    <row r="1344" spans="1:10" ht="13.5" customHeight="1" x14ac:dyDescent="0.2">
      <c r="A1344" s="85">
        <v>56101519</v>
      </c>
      <c r="B1344" s="69" t="str">
        <f t="shared" ca="1" si="35"/>
        <v>Mesas</v>
      </c>
      <c r="C1344" s="81" t="s">
        <v>18869</v>
      </c>
      <c r="D1344" s="81">
        <v>1</v>
      </c>
      <c r="E1344" s="71">
        <v>2500</v>
      </c>
      <c r="F1344" s="70">
        <f t="shared" ca="1" si="36"/>
        <v>2500</v>
      </c>
      <c r="G1344" s="45"/>
      <c r="H1344" s="45"/>
      <c r="I1344" s="45"/>
      <c r="J1344" s="45"/>
    </row>
    <row r="1345" spans="1:10" ht="13.5" customHeight="1" x14ac:dyDescent="0.2">
      <c r="A1345" s="85">
        <v>56101519</v>
      </c>
      <c r="B1345" s="69" t="str">
        <f t="shared" ca="1" si="35"/>
        <v>Mesas</v>
      </c>
      <c r="C1345" s="81" t="s">
        <v>18869</v>
      </c>
      <c r="D1345" s="81">
        <v>1</v>
      </c>
      <c r="E1345" s="71">
        <v>2500</v>
      </c>
      <c r="F1345" s="70">
        <f t="shared" ca="1" si="36"/>
        <v>2500</v>
      </c>
      <c r="G1345" s="45"/>
      <c r="H1345" s="45"/>
      <c r="I1345" s="45"/>
      <c r="J1345" s="45"/>
    </row>
    <row r="1346" spans="1:10" ht="13.5" customHeight="1" x14ac:dyDescent="0.2">
      <c r="A1346" s="85">
        <v>56111503</v>
      </c>
      <c r="B1346" s="69" t="str">
        <f t="shared" ca="1" si="35"/>
        <v>Paquetes de muebles para ejecutivos modulares</v>
      </c>
      <c r="C1346" s="81" t="s">
        <v>18869</v>
      </c>
      <c r="D1346" s="81">
        <v>1</v>
      </c>
      <c r="E1346" s="71"/>
      <c r="F1346" s="70">
        <f t="shared" ca="1" si="36"/>
        <v>0</v>
      </c>
      <c r="G1346" s="45"/>
      <c r="H1346" s="45"/>
      <c r="I1346" s="45"/>
      <c r="J1346" s="45"/>
    </row>
    <row r="1347" spans="1:10" ht="13.5" customHeight="1" x14ac:dyDescent="0.2">
      <c r="A1347" s="85">
        <v>56111503</v>
      </c>
      <c r="B1347" s="69" t="str">
        <f t="shared" ca="1" si="35"/>
        <v>Paquetes de muebles para ejecutivos modulares</v>
      </c>
      <c r="C1347" s="81" t="s">
        <v>18869</v>
      </c>
      <c r="D1347" s="81">
        <v>1</v>
      </c>
      <c r="E1347" s="71"/>
      <c r="F1347" s="70">
        <f t="shared" ca="1" si="36"/>
        <v>0</v>
      </c>
      <c r="G1347" s="45"/>
      <c r="H1347" s="45"/>
      <c r="I1347" s="45"/>
      <c r="J1347" s="45"/>
    </row>
    <row r="1348" spans="1:10" ht="13.5" customHeight="1" x14ac:dyDescent="0.2">
      <c r="A1348" s="85"/>
      <c r="B1348" s="69" t="str">
        <f t="shared" ca="1" si="35"/>
        <v/>
      </c>
      <c r="C1348" s="81"/>
      <c r="D1348" s="81"/>
      <c r="E1348" s="71"/>
      <c r="F1348" s="70">
        <f t="shared" ca="1" si="36"/>
        <v>0</v>
      </c>
      <c r="G1348" s="45"/>
      <c r="H1348" s="45"/>
      <c r="I1348" s="45"/>
      <c r="J1348" s="45"/>
    </row>
    <row r="1349" spans="1:10" ht="13.5" customHeight="1" x14ac:dyDescent="0.2">
      <c r="A1349" s="85">
        <v>56121506</v>
      </c>
      <c r="B1349" s="69" t="str">
        <f t="shared" ca="1" si="35"/>
        <v>Pupitres</v>
      </c>
      <c r="C1349" s="81" t="s">
        <v>18869</v>
      </c>
      <c r="D1349" s="81">
        <v>4</v>
      </c>
      <c r="E1349" s="71"/>
      <c r="F1349" s="70">
        <f t="shared" ca="1" si="36"/>
        <v>0</v>
      </c>
      <c r="G1349" s="45"/>
      <c r="H1349" s="45"/>
      <c r="I1349" s="45"/>
      <c r="J1349" s="45"/>
    </row>
    <row r="1350" spans="1:10" ht="13.5" customHeight="1" x14ac:dyDescent="0.2">
      <c r="A1350" s="85">
        <v>56112103</v>
      </c>
      <c r="B1350" s="69" t="str">
        <f t="shared" ca="1" si="35"/>
        <v>Sillas para visitantes</v>
      </c>
      <c r="C1350" s="81" t="s">
        <v>18869</v>
      </c>
      <c r="D1350" s="81">
        <v>4</v>
      </c>
      <c r="E1350" s="71">
        <v>2500</v>
      </c>
      <c r="F1350" s="70">
        <f t="shared" ca="1" si="36"/>
        <v>10000</v>
      </c>
      <c r="G1350" s="45"/>
      <c r="H1350" s="45"/>
      <c r="I1350" s="45"/>
      <c r="J1350" s="45"/>
    </row>
    <row r="1351" spans="1:10" ht="13.5" customHeight="1" x14ac:dyDescent="0.2">
      <c r="A1351" s="85">
        <v>56112103</v>
      </c>
      <c r="B1351" s="69" t="str">
        <f t="shared" ca="1" si="35"/>
        <v>Sillas para visitantes</v>
      </c>
      <c r="C1351" s="81" t="s">
        <v>18869</v>
      </c>
      <c r="D1351" s="81">
        <v>1</v>
      </c>
      <c r="E1351" s="71">
        <v>2000</v>
      </c>
      <c r="F1351" s="70">
        <f t="shared" ca="1" si="36"/>
        <v>2000</v>
      </c>
      <c r="G1351" s="45"/>
      <c r="H1351" s="45"/>
      <c r="I1351" s="45"/>
      <c r="J1351" s="45"/>
    </row>
    <row r="1352" spans="1:10" ht="13.5" customHeight="1" x14ac:dyDescent="0.2">
      <c r="A1352" s="85">
        <v>56112103</v>
      </c>
      <c r="B1352" s="69" t="str">
        <f t="shared" ca="1" si="35"/>
        <v>Sillas para visitantes</v>
      </c>
      <c r="C1352" s="81" t="s">
        <v>18869</v>
      </c>
      <c r="D1352" s="81">
        <v>6</v>
      </c>
      <c r="E1352" s="71">
        <v>2500</v>
      </c>
      <c r="F1352" s="70">
        <f t="shared" ca="1" si="36"/>
        <v>15000</v>
      </c>
      <c r="G1352" s="45"/>
      <c r="H1352" s="45"/>
      <c r="I1352" s="45"/>
      <c r="J1352" s="45"/>
    </row>
    <row r="1353" spans="1:10" ht="13.5" customHeight="1" x14ac:dyDescent="0.2">
      <c r="A1353" s="85">
        <v>56112103</v>
      </c>
      <c r="B1353" s="69" t="str">
        <f t="shared" ca="1" si="35"/>
        <v>Sillas para visitantes</v>
      </c>
      <c r="C1353" s="81" t="s">
        <v>18869</v>
      </c>
      <c r="D1353" s="81">
        <v>2</v>
      </c>
      <c r="E1353" s="71">
        <v>2000</v>
      </c>
      <c r="F1353" s="70">
        <f t="shared" ca="1" si="36"/>
        <v>4000</v>
      </c>
      <c r="G1353" s="45"/>
      <c r="H1353" s="45"/>
      <c r="I1353" s="45"/>
      <c r="J1353" s="45"/>
    </row>
    <row r="1354" spans="1:10" ht="13.5" customHeight="1" x14ac:dyDescent="0.2">
      <c r="A1354" s="85">
        <v>56112104</v>
      </c>
      <c r="B1354" s="69" t="str">
        <f t="shared" ca="1" si="35"/>
        <v>Sillas para ejecutivos</v>
      </c>
      <c r="C1354" s="81" t="s">
        <v>18869</v>
      </c>
      <c r="D1354" s="81">
        <v>1</v>
      </c>
      <c r="E1354" s="71">
        <v>4500</v>
      </c>
      <c r="F1354" s="70">
        <f t="shared" ca="1" si="36"/>
        <v>4500</v>
      </c>
      <c r="G1354" s="45"/>
      <c r="H1354" s="45"/>
      <c r="I1354" s="45"/>
      <c r="J1354" s="45"/>
    </row>
    <row r="1355" spans="1:10" ht="13.5" customHeight="1" x14ac:dyDescent="0.2">
      <c r="A1355" s="85">
        <v>56112104</v>
      </c>
      <c r="B1355" s="69" t="str">
        <f t="shared" ca="1" si="35"/>
        <v>Sillas para ejecutivos</v>
      </c>
      <c r="C1355" s="81" t="s">
        <v>18869</v>
      </c>
      <c r="D1355" s="81">
        <v>1</v>
      </c>
      <c r="E1355" s="71">
        <v>4000</v>
      </c>
      <c r="F1355" s="70">
        <f t="shared" ca="1" si="36"/>
        <v>4000</v>
      </c>
      <c r="G1355" s="45"/>
      <c r="H1355" s="45"/>
      <c r="I1355" s="45"/>
      <c r="J1355" s="45"/>
    </row>
    <row r="1356" spans="1:10" ht="13.5" customHeight="1" x14ac:dyDescent="0.2">
      <c r="A1356" s="85">
        <v>56101522</v>
      </c>
      <c r="B1356" s="69" t="str">
        <f t="shared" ca="1" si="35"/>
        <v>Sillas de brazos</v>
      </c>
      <c r="C1356" s="81" t="s">
        <v>18869</v>
      </c>
      <c r="D1356" s="81">
        <v>1</v>
      </c>
      <c r="E1356" s="71">
        <v>2500</v>
      </c>
      <c r="F1356" s="70">
        <f t="shared" ca="1" si="36"/>
        <v>2500</v>
      </c>
      <c r="G1356" s="45"/>
      <c r="H1356" s="45"/>
      <c r="I1356" s="45"/>
      <c r="J1356" s="45"/>
    </row>
    <row r="1357" spans="1:10" ht="13.5" customHeight="1" x14ac:dyDescent="0.2">
      <c r="A1357" s="85">
        <v>56101522</v>
      </c>
      <c r="B1357" s="69" t="str">
        <f t="shared" ca="1" si="35"/>
        <v>Sillas de brazos</v>
      </c>
      <c r="C1357" s="81" t="s">
        <v>18869</v>
      </c>
      <c r="D1357" s="81">
        <v>14</v>
      </c>
      <c r="E1357" s="71">
        <v>2500</v>
      </c>
      <c r="F1357" s="70">
        <f t="shared" ca="1" si="36"/>
        <v>35000</v>
      </c>
      <c r="G1357" s="45"/>
      <c r="H1357" s="45"/>
      <c r="I1357" s="45"/>
      <c r="J1357" s="45"/>
    </row>
    <row r="1358" spans="1:10" ht="13.5" customHeight="1" x14ac:dyDescent="0.2">
      <c r="A1358" s="85">
        <v>56101522</v>
      </c>
      <c r="B1358" s="69" t="str">
        <f t="shared" ca="1" si="35"/>
        <v>Sillas de brazos</v>
      </c>
      <c r="C1358" s="81" t="s">
        <v>18869</v>
      </c>
      <c r="D1358" s="81">
        <v>1</v>
      </c>
      <c r="E1358" s="71">
        <v>3000</v>
      </c>
      <c r="F1358" s="70">
        <f t="shared" ca="1" si="36"/>
        <v>3000</v>
      </c>
      <c r="G1358" s="45"/>
      <c r="H1358" s="45"/>
      <c r="I1358" s="45"/>
      <c r="J1358" s="45"/>
    </row>
    <row r="1359" spans="1:10" ht="13.5" customHeight="1" x14ac:dyDescent="0.2">
      <c r="A1359" s="85">
        <v>56101522</v>
      </c>
      <c r="B1359" s="69" t="str">
        <f t="shared" ca="1" si="35"/>
        <v>Sillas de brazos</v>
      </c>
      <c r="C1359" s="81" t="s">
        <v>18869</v>
      </c>
      <c r="D1359" s="81">
        <v>18</v>
      </c>
      <c r="E1359" s="71">
        <v>2800</v>
      </c>
      <c r="F1359" s="70">
        <f t="shared" ca="1" si="36"/>
        <v>50400</v>
      </c>
      <c r="G1359" s="45"/>
      <c r="H1359" s="45"/>
      <c r="I1359" s="45"/>
      <c r="J1359" s="45"/>
    </row>
    <row r="1360" spans="1:10" ht="13.5" customHeight="1" x14ac:dyDescent="0.2">
      <c r="A1360" s="85">
        <v>56101522</v>
      </c>
      <c r="B1360" s="69" t="str">
        <f t="shared" ca="1" si="35"/>
        <v>Sillas de brazos</v>
      </c>
      <c r="C1360" s="81" t="s">
        <v>18869</v>
      </c>
      <c r="D1360" s="81">
        <v>1</v>
      </c>
      <c r="E1360" s="71">
        <v>3500</v>
      </c>
      <c r="F1360" s="70">
        <f t="shared" ca="1" si="36"/>
        <v>3500</v>
      </c>
      <c r="G1360" s="45"/>
      <c r="H1360" s="45"/>
      <c r="I1360" s="45"/>
      <c r="J1360" s="45"/>
    </row>
    <row r="1361" spans="1:10" ht="13.5" customHeight="1" x14ac:dyDescent="0.2">
      <c r="A1361" s="85">
        <v>56101522</v>
      </c>
      <c r="B1361" s="69" t="str">
        <f t="shared" ca="1" si="35"/>
        <v>Sillas de brazos</v>
      </c>
      <c r="C1361" s="81" t="s">
        <v>18869</v>
      </c>
      <c r="D1361" s="81">
        <v>1</v>
      </c>
      <c r="E1361" s="71">
        <v>2500</v>
      </c>
      <c r="F1361" s="70">
        <f t="shared" ca="1" si="36"/>
        <v>2500</v>
      </c>
      <c r="G1361" s="45"/>
      <c r="H1361" s="45"/>
      <c r="I1361" s="45"/>
      <c r="J1361" s="45"/>
    </row>
    <row r="1362" spans="1:10" ht="13.5" customHeight="1" x14ac:dyDescent="0.2">
      <c r="A1362" s="85">
        <v>56101522</v>
      </c>
      <c r="B1362" s="69" t="str">
        <f t="shared" ca="1" si="35"/>
        <v>Sillas de brazos</v>
      </c>
      <c r="C1362" s="81" t="s">
        <v>18869</v>
      </c>
      <c r="D1362" s="81">
        <v>2</v>
      </c>
      <c r="E1362" s="71">
        <v>2500</v>
      </c>
      <c r="F1362" s="70">
        <f t="shared" ca="1" si="36"/>
        <v>5000</v>
      </c>
      <c r="G1362" s="45"/>
      <c r="H1362" s="45"/>
      <c r="I1362" s="45"/>
      <c r="J1362" s="45"/>
    </row>
    <row r="1363" spans="1:10" ht="13.5" customHeight="1" x14ac:dyDescent="0.2">
      <c r="A1363" s="85">
        <v>56112104</v>
      </c>
      <c r="B1363" s="69" t="str">
        <f t="shared" ca="1" si="35"/>
        <v>Sillas para ejecutivos</v>
      </c>
      <c r="C1363" s="81" t="s">
        <v>18869</v>
      </c>
      <c r="D1363" s="81">
        <v>1</v>
      </c>
      <c r="E1363" s="71">
        <v>3500</v>
      </c>
      <c r="F1363" s="70">
        <f t="shared" ca="1" si="36"/>
        <v>3500</v>
      </c>
      <c r="G1363" s="45"/>
      <c r="H1363" s="45"/>
      <c r="I1363" s="45"/>
      <c r="J1363" s="45"/>
    </row>
    <row r="1364" spans="1:10" ht="13.5" customHeight="1" x14ac:dyDescent="0.2">
      <c r="A1364" s="85">
        <v>56112104</v>
      </c>
      <c r="B1364" s="69" t="str">
        <f t="shared" ca="1" si="35"/>
        <v>Sillas para ejecutivos</v>
      </c>
      <c r="C1364" s="81" t="s">
        <v>18869</v>
      </c>
      <c r="D1364" s="81">
        <v>1</v>
      </c>
      <c r="E1364" s="71">
        <v>3000</v>
      </c>
      <c r="F1364" s="70">
        <f t="shared" ca="1" si="36"/>
        <v>3000</v>
      </c>
      <c r="G1364" s="45"/>
      <c r="H1364" s="45"/>
      <c r="I1364" s="45"/>
      <c r="J1364" s="45"/>
    </row>
    <row r="1365" spans="1:10" ht="13.5" customHeight="1" x14ac:dyDescent="0.2">
      <c r="A1365" s="85">
        <v>56112104</v>
      </c>
      <c r="B1365" s="69" t="str">
        <f t="shared" ca="1" si="35"/>
        <v>Sillas para ejecutivos</v>
      </c>
      <c r="C1365" s="81" t="s">
        <v>18869</v>
      </c>
      <c r="D1365" s="81">
        <v>1</v>
      </c>
      <c r="E1365" s="71">
        <v>3000</v>
      </c>
      <c r="F1365" s="70">
        <f t="shared" ca="1" si="36"/>
        <v>3000</v>
      </c>
      <c r="G1365" s="45"/>
      <c r="H1365" s="45"/>
      <c r="I1365" s="45"/>
      <c r="J1365" s="45"/>
    </row>
    <row r="1366" spans="1:10" ht="13.5" customHeight="1" x14ac:dyDescent="0.2">
      <c r="A1366" s="85">
        <v>56112104</v>
      </c>
      <c r="B1366" s="69" t="str">
        <f t="shared" ca="1" si="35"/>
        <v>Sillas para ejecutivos</v>
      </c>
      <c r="C1366" s="81" t="s">
        <v>18869</v>
      </c>
      <c r="D1366" s="81">
        <v>1</v>
      </c>
      <c r="E1366" s="71">
        <v>4500</v>
      </c>
      <c r="F1366" s="70">
        <f t="shared" ca="1" si="36"/>
        <v>4500</v>
      </c>
      <c r="G1366" s="45"/>
      <c r="H1366" s="45"/>
      <c r="I1366" s="45"/>
      <c r="J1366" s="45"/>
    </row>
    <row r="1367" spans="1:10" ht="13.5" customHeight="1" x14ac:dyDescent="0.2">
      <c r="A1367" s="85">
        <v>56112104</v>
      </c>
      <c r="B1367" s="69" t="str">
        <f t="shared" ca="1" si="35"/>
        <v>Sillas para ejecutivos</v>
      </c>
      <c r="C1367" s="81" t="s">
        <v>18869</v>
      </c>
      <c r="D1367" s="81">
        <v>1</v>
      </c>
      <c r="E1367" s="71">
        <v>3500</v>
      </c>
      <c r="F1367" s="70">
        <f t="shared" ca="1" si="36"/>
        <v>3500</v>
      </c>
      <c r="G1367" s="45"/>
      <c r="H1367" s="45"/>
      <c r="I1367" s="45"/>
      <c r="J1367" s="45"/>
    </row>
    <row r="1368" spans="1:10" ht="13.5" customHeight="1" x14ac:dyDescent="0.2">
      <c r="A1368" s="85">
        <v>56112104</v>
      </c>
      <c r="B1368" s="69" t="str">
        <f t="shared" ca="1" si="35"/>
        <v>Sillas para ejecutivos</v>
      </c>
      <c r="C1368" s="81" t="s">
        <v>18869</v>
      </c>
      <c r="D1368" s="81">
        <v>1</v>
      </c>
      <c r="E1368" s="71">
        <v>4500</v>
      </c>
      <c r="F1368" s="70">
        <f t="shared" ca="1" si="36"/>
        <v>4500</v>
      </c>
      <c r="G1368" s="45"/>
      <c r="H1368" s="45"/>
      <c r="I1368" s="45"/>
      <c r="J1368" s="45"/>
    </row>
    <row r="1369" spans="1:10" ht="13.5" customHeight="1" x14ac:dyDescent="0.2">
      <c r="A1369" s="85">
        <v>56112104</v>
      </c>
      <c r="B1369" s="69" t="str">
        <f t="shared" ca="1" si="35"/>
        <v>Sillas para ejecutivos</v>
      </c>
      <c r="C1369" s="81" t="s">
        <v>18869</v>
      </c>
      <c r="D1369" s="81">
        <v>2</v>
      </c>
      <c r="E1369" s="71">
        <v>3500</v>
      </c>
      <c r="F1369" s="70">
        <f t="shared" ca="1" si="36"/>
        <v>7000</v>
      </c>
      <c r="G1369" s="45"/>
      <c r="H1369" s="45"/>
      <c r="I1369" s="45"/>
      <c r="J1369" s="45"/>
    </row>
    <row r="1370" spans="1:10" ht="13.5" customHeight="1" x14ac:dyDescent="0.2">
      <c r="A1370" s="85">
        <v>23152201</v>
      </c>
      <c r="B1370" s="69" t="str">
        <f t="shared" ca="1" si="35"/>
        <v>Mesas rotatorias</v>
      </c>
      <c r="C1370" s="81" t="s">
        <v>18869</v>
      </c>
      <c r="D1370" s="81">
        <v>6</v>
      </c>
      <c r="E1370" s="71">
        <v>3800</v>
      </c>
      <c r="F1370" s="70">
        <f t="shared" ca="1" si="36"/>
        <v>22800</v>
      </c>
      <c r="G1370" s="45"/>
      <c r="H1370" s="45"/>
      <c r="I1370" s="45"/>
      <c r="J1370" s="45"/>
    </row>
    <row r="1371" spans="1:10" ht="13.5" customHeight="1" x14ac:dyDescent="0.2">
      <c r="A1371" s="85">
        <v>56101502</v>
      </c>
      <c r="B1371" s="69" t="str">
        <f t="shared" ca="1" si="35"/>
        <v>Sofás</v>
      </c>
      <c r="C1371" s="81" t="s">
        <v>18869</v>
      </c>
      <c r="D1371" s="81">
        <v>1</v>
      </c>
      <c r="E1371" s="71">
        <v>6000</v>
      </c>
      <c r="F1371" s="70">
        <f t="shared" ca="1" si="36"/>
        <v>6000</v>
      </c>
      <c r="G1371" s="45"/>
      <c r="H1371" s="45"/>
      <c r="I1371" s="45"/>
      <c r="J1371" s="45"/>
    </row>
    <row r="1372" spans="1:10" ht="13.5" customHeight="1" x14ac:dyDescent="0.2">
      <c r="A1372" s="85">
        <v>56101502</v>
      </c>
      <c r="B1372" s="69" t="str">
        <f t="shared" ca="1" si="35"/>
        <v>Sofás</v>
      </c>
      <c r="C1372" s="81" t="s">
        <v>18869</v>
      </c>
      <c r="D1372" s="81">
        <v>1</v>
      </c>
      <c r="E1372" s="71">
        <v>6500</v>
      </c>
      <c r="F1372" s="70">
        <f t="shared" ca="1" si="36"/>
        <v>6500</v>
      </c>
      <c r="G1372" s="45"/>
      <c r="H1372" s="45"/>
      <c r="I1372" s="45"/>
      <c r="J1372" s="45"/>
    </row>
    <row r="1373" spans="1:10" ht="13.5" customHeight="1" x14ac:dyDescent="0.2">
      <c r="A1373" s="85">
        <v>56101502</v>
      </c>
      <c r="B1373" s="69" t="str">
        <f t="shared" ca="1" si="35"/>
        <v>Sofás</v>
      </c>
      <c r="C1373" s="81" t="s">
        <v>18869</v>
      </c>
      <c r="D1373" s="81">
        <v>1</v>
      </c>
      <c r="E1373" s="71">
        <v>6000</v>
      </c>
      <c r="F1373" s="70">
        <f t="shared" ca="1" si="36"/>
        <v>6000</v>
      </c>
      <c r="G1373" s="45"/>
      <c r="H1373" s="45"/>
      <c r="I1373" s="45"/>
      <c r="J1373" s="45"/>
    </row>
    <row r="1374" spans="1:10" ht="13.5" customHeight="1" x14ac:dyDescent="0.2">
      <c r="A1374" s="85">
        <v>56101502</v>
      </c>
      <c r="B1374" s="69" t="str">
        <f t="shared" ca="1" si="35"/>
        <v>Sofás</v>
      </c>
      <c r="C1374" s="81" t="s">
        <v>18869</v>
      </c>
      <c r="D1374" s="81">
        <v>1</v>
      </c>
      <c r="E1374" s="71">
        <v>6000</v>
      </c>
      <c r="F1374" s="70">
        <f t="shared" ca="1" si="36"/>
        <v>6000</v>
      </c>
      <c r="G1374" s="45"/>
      <c r="H1374" s="45"/>
      <c r="I1374" s="45"/>
      <c r="J1374" s="45"/>
    </row>
    <row r="1375" spans="1:10" ht="13.5" customHeight="1" x14ac:dyDescent="0.2">
      <c r="A1375" s="85"/>
      <c r="B1375" s="69" t="str">
        <f t="shared" ca="1" si="35"/>
        <v/>
      </c>
      <c r="C1375" s="81"/>
      <c r="D1375" s="81"/>
      <c r="E1375" s="71"/>
      <c r="F1375" s="70">
        <f t="shared" ca="1" si="36"/>
        <v>0</v>
      </c>
      <c r="G1375" s="45"/>
      <c r="H1375" s="45"/>
      <c r="I1375" s="45"/>
      <c r="J1375" s="45"/>
    </row>
    <row r="1376" spans="1:10" ht="13.5" customHeight="1" x14ac:dyDescent="0.2">
      <c r="A1376" s="85"/>
      <c r="B1376" s="69" t="str">
        <f t="shared" ca="1" si="35"/>
        <v/>
      </c>
      <c r="C1376" s="81"/>
      <c r="D1376" s="81"/>
      <c r="E1376" s="71"/>
      <c r="F1376" s="70">
        <f t="shared" ca="1" si="36"/>
        <v>0</v>
      </c>
      <c r="G1376" s="45"/>
      <c r="H1376" s="45"/>
      <c r="I1376" s="45"/>
      <c r="J1376" s="45"/>
    </row>
    <row r="1377" spans="1:10" ht="14.1" customHeight="1" x14ac:dyDescent="0.2">
      <c r="A1377" s="45"/>
      <c r="B1377" s="45"/>
      <c r="C1377" s="45"/>
      <c r="D1377" s="45"/>
      <c r="E1377" s="73" t="s">
        <v>12551</v>
      </c>
      <c r="F1377" s="74">
        <f ca="1">SUM(Table365[MONTO TOTAL ESTIMADO])</f>
        <v>908000</v>
      </c>
    </row>
    <row r="1378" spans="1:10" ht="14.1" customHeight="1" thickBot="1" x14ac:dyDescent="0.3"/>
    <row r="1379" spans="1:10" ht="33.75" customHeight="1" thickBot="1" x14ac:dyDescent="0.25">
      <c r="A1379" s="64" t="s">
        <v>16383</v>
      </c>
      <c r="B1379" s="64" t="s">
        <v>161</v>
      </c>
      <c r="C1379" s="64" t="s">
        <v>11724</v>
      </c>
      <c r="D1379" s="64" t="s">
        <v>14378</v>
      </c>
      <c r="E1379" s="64" t="s">
        <v>10962</v>
      </c>
      <c r="F1379" s="64" t="s">
        <v>11095</v>
      </c>
      <c r="G1379" s="45"/>
      <c r="H1379" s="45"/>
      <c r="I1379" s="45"/>
      <c r="J1379" s="45"/>
    </row>
    <row r="1380" spans="1:10" ht="13.5" customHeight="1" thickBot="1" x14ac:dyDescent="0.25">
      <c r="A1380" s="66" t="s">
        <v>18870</v>
      </c>
      <c r="B1380" s="66" t="s">
        <v>18868</v>
      </c>
      <c r="C1380" s="66" t="s">
        <v>17799</v>
      </c>
      <c r="D1380" s="66"/>
      <c r="E1380" s="66"/>
      <c r="F1380" s="66"/>
      <c r="G1380" s="45"/>
      <c r="H1380" s="45"/>
      <c r="I1380" s="45"/>
      <c r="J1380" s="45"/>
    </row>
    <row r="1381" spans="1:10" ht="14.1" customHeight="1" thickBot="1" x14ac:dyDescent="0.25">
      <c r="A1381" s="122" t="s">
        <v>14828</v>
      </c>
      <c r="B1381" s="67" t="s">
        <v>8528</v>
      </c>
      <c r="C1381" s="76">
        <v>42835</v>
      </c>
      <c r="D1381" s="122" t="s">
        <v>9386</v>
      </c>
      <c r="E1381" s="67" t="s">
        <v>13094</v>
      </c>
      <c r="F1381" s="66"/>
      <c r="G1381" s="45"/>
      <c r="H1381" s="45"/>
      <c r="I1381" s="45"/>
      <c r="J1381" s="45"/>
    </row>
    <row r="1382" spans="1:10" ht="14.1" customHeight="1" thickBot="1" x14ac:dyDescent="0.25">
      <c r="A1382" s="123"/>
      <c r="B1382" s="67" t="s">
        <v>1786</v>
      </c>
      <c r="C1382" s="106">
        <f>IF(C1381="","",IF(AND(MONTH(C1381)&gt;=1,MONTH(C1381)&lt;=3),1,IF(AND(MONTH(C1381)&gt;=4,MONTH(C1381)&lt;=6),2,IF(AND(MONTH(C1381)&gt;=7,MONTH(C1381)&lt;=9),3,4))))</f>
        <v>2</v>
      </c>
      <c r="D1382" s="123"/>
      <c r="E1382" s="67" t="s">
        <v>2417</v>
      </c>
      <c r="F1382" s="66"/>
      <c r="G1382" s="45"/>
      <c r="H1382" s="45"/>
      <c r="I1382" s="45"/>
      <c r="J1382" s="45"/>
    </row>
    <row r="1383" spans="1:10" ht="14.1" customHeight="1" thickBot="1" x14ac:dyDescent="0.25">
      <c r="A1383" s="123"/>
      <c r="B1383" s="67" t="s">
        <v>12943</v>
      </c>
      <c r="C1383" s="76">
        <v>42926</v>
      </c>
      <c r="D1383" s="123"/>
      <c r="E1383" s="67" t="s">
        <v>3073</v>
      </c>
      <c r="F1383" s="66"/>
      <c r="G1383" s="45"/>
      <c r="H1383" s="45"/>
      <c r="I1383" s="45"/>
      <c r="J1383" s="45"/>
    </row>
    <row r="1384" spans="1:10" ht="14.1" customHeight="1" thickBot="1" x14ac:dyDescent="0.25">
      <c r="A1384" s="123"/>
      <c r="B1384" s="67" t="s">
        <v>1786</v>
      </c>
      <c r="C1384" s="106">
        <f>IF(C1383="","",IF(AND(MONTH(C1383)&gt;=1,MONTH(C1383)&lt;=3),1,IF(AND(MONTH(C1383)&gt;=4,MONTH(C1383)&lt;=6),2,IF(AND(MONTH(C1383)&gt;=7,MONTH(C1383)&lt;=9),3,4))))</f>
        <v>3</v>
      </c>
      <c r="D1384" s="123"/>
      <c r="E1384" s="67" t="s">
        <v>13193</v>
      </c>
      <c r="F1384" s="66"/>
      <c r="G1384" s="45"/>
      <c r="H1384" s="45"/>
      <c r="I1384" s="45"/>
      <c r="J1384" s="45"/>
    </row>
    <row r="1385" spans="1:10" ht="14.1" customHeight="1" thickBot="1" x14ac:dyDescent="0.25">
      <c r="A1385" s="45"/>
      <c r="B1385" s="45"/>
      <c r="C1385" s="45"/>
      <c r="D1385" s="45"/>
      <c r="E1385" s="45"/>
      <c r="F1385" s="45"/>
      <c r="G1385" s="45"/>
      <c r="H1385" s="45"/>
      <c r="I1385" s="45"/>
      <c r="J1385" s="45"/>
    </row>
    <row r="1386" spans="1:10" ht="14.1" customHeight="1" thickBot="1" x14ac:dyDescent="0.25">
      <c r="A1386" s="72" t="s">
        <v>15736</v>
      </c>
      <c r="B1386" s="72" t="s">
        <v>16147</v>
      </c>
      <c r="C1386" s="72" t="s">
        <v>15642</v>
      </c>
      <c r="D1386" s="72" t="s">
        <v>15252</v>
      </c>
      <c r="E1386" s="72" t="s">
        <v>6932</v>
      </c>
      <c r="F1386" s="72" t="s">
        <v>15281</v>
      </c>
      <c r="G1386" s="45"/>
      <c r="H1386" s="45"/>
      <c r="I1386" s="45"/>
      <c r="J1386" s="45"/>
    </row>
    <row r="1387" spans="1:10" ht="13.5" customHeight="1" x14ac:dyDescent="0.2">
      <c r="A1387" s="85">
        <v>44103105</v>
      </c>
      <c r="B1387" s="69" t="str">
        <f t="shared" ref="B1387:B1418" ca="1" si="37">IFERROR(INDEX(UNSPSCDes,MATCH(INDIRECT(ADDRESS(ROW(),COLUMN()-1,4)),UNSPSCCode,0)),"")</f>
        <v>Cartuchos de tinta</v>
      </c>
      <c r="C1387" s="81" t="s">
        <v>18869</v>
      </c>
      <c r="D1387" s="81">
        <v>96</v>
      </c>
      <c r="E1387" s="71">
        <v>3000</v>
      </c>
      <c r="F1387" s="70">
        <f t="shared" ref="F1387:F1418" ca="1" si="38">INDIRECT(ADDRESS(ROW(),COLUMN()-2,4))*INDIRECT(ADDRESS(ROW(),COLUMN()-1,4))</f>
        <v>288000</v>
      </c>
      <c r="G1387" s="45"/>
      <c r="H1387" s="45"/>
      <c r="I1387" s="45"/>
      <c r="J1387" s="45"/>
    </row>
    <row r="1388" spans="1:10" ht="13.5" customHeight="1" x14ac:dyDescent="0.2">
      <c r="A1388" s="85">
        <v>44103105</v>
      </c>
      <c r="B1388" s="69" t="str">
        <f t="shared" ca="1" si="37"/>
        <v>Cartuchos de tinta</v>
      </c>
      <c r="C1388" s="81" t="s">
        <v>18869</v>
      </c>
      <c r="D1388" s="81">
        <v>23</v>
      </c>
      <c r="E1388" s="71">
        <v>3000</v>
      </c>
      <c r="F1388" s="70">
        <f t="shared" ca="1" si="38"/>
        <v>69000</v>
      </c>
      <c r="G1388" s="45"/>
      <c r="H1388" s="45"/>
      <c r="I1388" s="45"/>
      <c r="J1388" s="45"/>
    </row>
    <row r="1389" spans="1:10" ht="13.5" customHeight="1" x14ac:dyDescent="0.2">
      <c r="A1389" s="85">
        <v>44103105</v>
      </c>
      <c r="B1389" s="69" t="str">
        <f t="shared" ca="1" si="37"/>
        <v>Cartuchos de tinta</v>
      </c>
      <c r="C1389" s="81" t="s">
        <v>18869</v>
      </c>
      <c r="D1389" s="81">
        <v>23</v>
      </c>
      <c r="E1389" s="71">
        <v>3000</v>
      </c>
      <c r="F1389" s="70">
        <f t="shared" ca="1" si="38"/>
        <v>69000</v>
      </c>
      <c r="G1389" s="45"/>
      <c r="H1389" s="45"/>
      <c r="I1389" s="45"/>
      <c r="J1389" s="45"/>
    </row>
    <row r="1390" spans="1:10" ht="13.5" customHeight="1" x14ac:dyDescent="0.2">
      <c r="A1390" s="85">
        <v>44103105</v>
      </c>
      <c r="B1390" s="69" t="str">
        <f t="shared" ca="1" si="37"/>
        <v>Cartuchos de tinta</v>
      </c>
      <c r="C1390" s="81" t="s">
        <v>18869</v>
      </c>
      <c r="D1390" s="81">
        <v>4</v>
      </c>
      <c r="E1390" s="71">
        <v>3000</v>
      </c>
      <c r="F1390" s="70">
        <f t="shared" ca="1" si="38"/>
        <v>12000</v>
      </c>
      <c r="G1390" s="45"/>
      <c r="H1390" s="45"/>
      <c r="I1390" s="45"/>
      <c r="J1390" s="45"/>
    </row>
    <row r="1391" spans="1:10" ht="13.5" customHeight="1" x14ac:dyDescent="0.2">
      <c r="A1391" s="85">
        <v>44103105</v>
      </c>
      <c r="B1391" s="69" t="str">
        <f t="shared" ca="1" si="37"/>
        <v>Cartuchos de tinta</v>
      </c>
      <c r="C1391" s="81" t="s">
        <v>18869</v>
      </c>
      <c r="D1391" s="81">
        <v>104</v>
      </c>
      <c r="E1391" s="71">
        <v>3000</v>
      </c>
      <c r="F1391" s="70">
        <f t="shared" ca="1" si="38"/>
        <v>312000</v>
      </c>
      <c r="G1391" s="45"/>
      <c r="H1391" s="45"/>
      <c r="I1391" s="45"/>
      <c r="J1391" s="45"/>
    </row>
    <row r="1392" spans="1:10" ht="13.5" customHeight="1" x14ac:dyDescent="0.2">
      <c r="A1392" s="85">
        <v>44103105</v>
      </c>
      <c r="B1392" s="69" t="str">
        <f t="shared" ca="1" si="37"/>
        <v>Cartuchos de tinta</v>
      </c>
      <c r="C1392" s="81" t="s">
        <v>18869</v>
      </c>
      <c r="D1392" s="81">
        <v>80</v>
      </c>
      <c r="E1392" s="71">
        <v>3000</v>
      </c>
      <c r="F1392" s="70">
        <f t="shared" ca="1" si="38"/>
        <v>240000</v>
      </c>
      <c r="G1392" s="45"/>
      <c r="H1392" s="45"/>
      <c r="I1392" s="45"/>
      <c r="J1392" s="45"/>
    </row>
    <row r="1393" spans="1:10" ht="13.5" customHeight="1" x14ac:dyDescent="0.2">
      <c r="A1393" s="85">
        <v>44103105</v>
      </c>
      <c r="B1393" s="69" t="str">
        <f t="shared" ca="1" si="37"/>
        <v>Cartuchos de tinta</v>
      </c>
      <c r="C1393" s="81" t="s">
        <v>18869</v>
      </c>
      <c r="D1393" s="81">
        <v>2</v>
      </c>
      <c r="E1393" s="71">
        <v>3000</v>
      </c>
      <c r="F1393" s="70">
        <f t="shared" ca="1" si="38"/>
        <v>6000</v>
      </c>
      <c r="G1393" s="45"/>
      <c r="H1393" s="45"/>
      <c r="I1393" s="45"/>
      <c r="J1393" s="45"/>
    </row>
    <row r="1394" spans="1:10" ht="13.5" customHeight="1" x14ac:dyDescent="0.2">
      <c r="A1394" s="85">
        <v>44103105</v>
      </c>
      <c r="B1394" s="69" t="str">
        <f t="shared" ca="1" si="37"/>
        <v>Cartuchos de tinta</v>
      </c>
      <c r="C1394" s="81" t="s">
        <v>18869</v>
      </c>
      <c r="D1394" s="81">
        <v>2</v>
      </c>
      <c r="E1394" s="71">
        <v>3000</v>
      </c>
      <c r="F1394" s="70">
        <f t="shared" ca="1" si="38"/>
        <v>6000</v>
      </c>
      <c r="G1394" s="45"/>
      <c r="H1394" s="45"/>
      <c r="I1394" s="45"/>
      <c r="J1394" s="45"/>
    </row>
    <row r="1395" spans="1:10" ht="13.5" customHeight="1" x14ac:dyDescent="0.2">
      <c r="A1395" s="85">
        <v>44103105</v>
      </c>
      <c r="B1395" s="69" t="str">
        <f t="shared" ca="1" si="37"/>
        <v>Cartuchos de tinta</v>
      </c>
      <c r="C1395" s="81" t="s">
        <v>18869</v>
      </c>
      <c r="D1395" s="81">
        <v>12</v>
      </c>
      <c r="E1395" s="71">
        <v>3000</v>
      </c>
      <c r="F1395" s="70">
        <f t="shared" ca="1" si="38"/>
        <v>36000</v>
      </c>
      <c r="G1395" s="45"/>
      <c r="H1395" s="45"/>
      <c r="I1395" s="45"/>
      <c r="J1395" s="45"/>
    </row>
    <row r="1396" spans="1:10" ht="13.5" customHeight="1" x14ac:dyDescent="0.2">
      <c r="A1396" s="85">
        <v>44103105</v>
      </c>
      <c r="B1396" s="69" t="str">
        <f t="shared" ca="1" si="37"/>
        <v>Cartuchos de tinta</v>
      </c>
      <c r="C1396" s="81" t="s">
        <v>18869</v>
      </c>
      <c r="D1396" s="81">
        <v>6</v>
      </c>
      <c r="E1396" s="71">
        <v>3000</v>
      </c>
      <c r="F1396" s="70">
        <f t="shared" ca="1" si="38"/>
        <v>18000</v>
      </c>
      <c r="G1396" s="45"/>
      <c r="H1396" s="45"/>
      <c r="I1396" s="45"/>
      <c r="J1396" s="45"/>
    </row>
    <row r="1397" spans="1:10" ht="13.5" customHeight="1" x14ac:dyDescent="0.2">
      <c r="A1397" s="85">
        <v>44103105</v>
      </c>
      <c r="B1397" s="69" t="str">
        <f t="shared" ca="1" si="37"/>
        <v>Cartuchos de tinta</v>
      </c>
      <c r="C1397" s="81" t="s">
        <v>18869</v>
      </c>
      <c r="D1397" s="81">
        <v>6</v>
      </c>
      <c r="E1397" s="71">
        <v>3000</v>
      </c>
      <c r="F1397" s="70">
        <f t="shared" ca="1" si="38"/>
        <v>18000</v>
      </c>
      <c r="G1397" s="45"/>
      <c r="H1397" s="45"/>
      <c r="I1397" s="45"/>
      <c r="J1397" s="45"/>
    </row>
    <row r="1398" spans="1:10" ht="13.5" customHeight="1" x14ac:dyDescent="0.2">
      <c r="A1398" s="85">
        <v>44103105</v>
      </c>
      <c r="B1398" s="69" t="str">
        <f t="shared" ca="1" si="37"/>
        <v>Cartuchos de tinta</v>
      </c>
      <c r="C1398" s="81" t="s">
        <v>18869</v>
      </c>
      <c r="D1398" s="81">
        <v>152</v>
      </c>
      <c r="E1398" s="71">
        <v>3000</v>
      </c>
      <c r="F1398" s="70">
        <f t="shared" ca="1" si="38"/>
        <v>456000</v>
      </c>
      <c r="G1398" s="45"/>
      <c r="H1398" s="45"/>
      <c r="I1398" s="45"/>
      <c r="J1398" s="45"/>
    </row>
    <row r="1399" spans="1:10" ht="13.5" customHeight="1" x14ac:dyDescent="0.2">
      <c r="A1399" s="85">
        <v>44103105</v>
      </c>
      <c r="B1399" s="69" t="str">
        <f t="shared" ca="1" si="37"/>
        <v>Cartuchos de tinta</v>
      </c>
      <c r="C1399" s="81" t="s">
        <v>18869</v>
      </c>
      <c r="D1399" s="81">
        <v>12</v>
      </c>
      <c r="E1399" s="71">
        <v>3000</v>
      </c>
      <c r="F1399" s="70">
        <f t="shared" ca="1" si="38"/>
        <v>36000</v>
      </c>
      <c r="G1399" s="45"/>
      <c r="H1399" s="45"/>
      <c r="I1399" s="45"/>
      <c r="J1399" s="45"/>
    </row>
    <row r="1400" spans="1:10" ht="13.5" customHeight="1" x14ac:dyDescent="0.2">
      <c r="A1400" s="85">
        <v>44103105</v>
      </c>
      <c r="B1400" s="69" t="str">
        <f t="shared" ca="1" si="37"/>
        <v>Cartuchos de tinta</v>
      </c>
      <c r="C1400" s="81" t="s">
        <v>18869</v>
      </c>
      <c r="D1400" s="81">
        <v>22</v>
      </c>
      <c r="E1400" s="71">
        <v>3000</v>
      </c>
      <c r="F1400" s="70">
        <f t="shared" ca="1" si="38"/>
        <v>66000</v>
      </c>
      <c r="G1400" s="45"/>
      <c r="H1400" s="45"/>
      <c r="I1400" s="45"/>
      <c r="J1400" s="45"/>
    </row>
    <row r="1401" spans="1:10" ht="13.5" customHeight="1" x14ac:dyDescent="0.2">
      <c r="A1401" s="85">
        <v>44103105</v>
      </c>
      <c r="B1401" s="69" t="str">
        <f t="shared" ca="1" si="37"/>
        <v>Cartuchos de tinta</v>
      </c>
      <c r="C1401" s="81" t="s">
        <v>18869</v>
      </c>
      <c r="D1401" s="81">
        <v>5</v>
      </c>
      <c r="E1401" s="71">
        <v>3000</v>
      </c>
      <c r="F1401" s="70">
        <f t="shared" ca="1" si="38"/>
        <v>15000</v>
      </c>
      <c r="G1401" s="45"/>
      <c r="H1401" s="45"/>
      <c r="I1401" s="45"/>
      <c r="J1401" s="45"/>
    </row>
    <row r="1402" spans="1:10" ht="13.5" customHeight="1" x14ac:dyDescent="0.2">
      <c r="A1402" s="85">
        <v>44103105</v>
      </c>
      <c r="B1402" s="69" t="str">
        <f t="shared" ca="1" si="37"/>
        <v>Cartuchos de tinta</v>
      </c>
      <c r="C1402" s="81" t="s">
        <v>18869</v>
      </c>
      <c r="D1402" s="81">
        <v>12</v>
      </c>
      <c r="E1402" s="71">
        <v>3000</v>
      </c>
      <c r="F1402" s="70">
        <f t="shared" ca="1" si="38"/>
        <v>36000</v>
      </c>
      <c r="G1402" s="45"/>
      <c r="H1402" s="45"/>
      <c r="I1402" s="45"/>
      <c r="J1402" s="45"/>
    </row>
    <row r="1403" spans="1:10" ht="13.5" customHeight="1" x14ac:dyDescent="0.2">
      <c r="A1403" s="85">
        <v>44103105</v>
      </c>
      <c r="B1403" s="69" t="str">
        <f t="shared" ca="1" si="37"/>
        <v>Cartuchos de tinta</v>
      </c>
      <c r="C1403" s="81" t="s">
        <v>18869</v>
      </c>
      <c r="D1403" s="81">
        <v>5</v>
      </c>
      <c r="E1403" s="71">
        <v>3000</v>
      </c>
      <c r="F1403" s="70">
        <f t="shared" ca="1" si="38"/>
        <v>15000</v>
      </c>
      <c r="G1403" s="45"/>
      <c r="H1403" s="45"/>
      <c r="I1403" s="45"/>
      <c r="J1403" s="45"/>
    </row>
    <row r="1404" spans="1:10" ht="13.5" customHeight="1" x14ac:dyDescent="0.2">
      <c r="A1404" s="85">
        <v>44103105</v>
      </c>
      <c r="B1404" s="69" t="str">
        <f t="shared" ca="1" si="37"/>
        <v>Cartuchos de tinta</v>
      </c>
      <c r="C1404" s="81" t="s">
        <v>18869</v>
      </c>
      <c r="D1404" s="81">
        <v>6</v>
      </c>
      <c r="E1404" s="71">
        <v>3000</v>
      </c>
      <c r="F1404" s="70">
        <f t="shared" ca="1" si="38"/>
        <v>18000</v>
      </c>
      <c r="G1404" s="45"/>
      <c r="H1404" s="45"/>
      <c r="I1404" s="45"/>
      <c r="J1404" s="45"/>
    </row>
    <row r="1405" spans="1:10" ht="13.5" customHeight="1" x14ac:dyDescent="0.2">
      <c r="A1405" s="85">
        <v>44103105</v>
      </c>
      <c r="B1405" s="69" t="str">
        <f t="shared" ca="1" si="37"/>
        <v>Cartuchos de tinta</v>
      </c>
      <c r="C1405" s="81" t="s">
        <v>18869</v>
      </c>
      <c r="D1405" s="81">
        <v>6</v>
      </c>
      <c r="E1405" s="71">
        <v>3000</v>
      </c>
      <c r="F1405" s="70">
        <f t="shared" ca="1" si="38"/>
        <v>18000</v>
      </c>
      <c r="G1405" s="45"/>
      <c r="H1405" s="45"/>
      <c r="I1405" s="45"/>
      <c r="J1405" s="45"/>
    </row>
    <row r="1406" spans="1:10" ht="13.5" customHeight="1" x14ac:dyDescent="0.2">
      <c r="A1406" s="85">
        <v>44103105</v>
      </c>
      <c r="B1406" s="69" t="str">
        <f t="shared" ca="1" si="37"/>
        <v>Cartuchos de tinta</v>
      </c>
      <c r="C1406" s="81" t="s">
        <v>18869</v>
      </c>
      <c r="D1406" s="81">
        <v>6</v>
      </c>
      <c r="E1406" s="71">
        <v>3000</v>
      </c>
      <c r="F1406" s="70">
        <f t="shared" ca="1" si="38"/>
        <v>18000</v>
      </c>
      <c r="G1406" s="45"/>
      <c r="H1406" s="45"/>
      <c r="I1406" s="45"/>
      <c r="J1406" s="45"/>
    </row>
    <row r="1407" spans="1:10" ht="13.5" customHeight="1" x14ac:dyDescent="0.2">
      <c r="A1407" s="85">
        <v>44103105</v>
      </c>
      <c r="B1407" s="69" t="str">
        <f t="shared" ca="1" si="37"/>
        <v>Cartuchos de tinta</v>
      </c>
      <c r="C1407" s="81" t="s">
        <v>18869</v>
      </c>
      <c r="D1407" s="81">
        <v>6</v>
      </c>
      <c r="E1407" s="71">
        <v>3000</v>
      </c>
      <c r="F1407" s="70">
        <f t="shared" ca="1" si="38"/>
        <v>18000</v>
      </c>
      <c r="G1407" s="45"/>
      <c r="H1407" s="45"/>
      <c r="I1407" s="45"/>
      <c r="J1407" s="45"/>
    </row>
    <row r="1408" spans="1:10" ht="13.5" customHeight="1" x14ac:dyDescent="0.2">
      <c r="A1408" s="85">
        <v>44103105</v>
      </c>
      <c r="B1408" s="69" t="str">
        <f t="shared" ca="1" si="37"/>
        <v>Cartuchos de tinta</v>
      </c>
      <c r="C1408" s="81" t="s">
        <v>18869</v>
      </c>
      <c r="D1408" s="81">
        <v>6</v>
      </c>
      <c r="E1408" s="71">
        <v>3000</v>
      </c>
      <c r="F1408" s="70">
        <f t="shared" ca="1" si="38"/>
        <v>18000</v>
      </c>
      <c r="G1408" s="45"/>
      <c r="H1408" s="45"/>
      <c r="I1408" s="45"/>
      <c r="J1408" s="45"/>
    </row>
    <row r="1409" spans="1:10" ht="13.5" customHeight="1" x14ac:dyDescent="0.2">
      <c r="A1409" s="85">
        <v>44103105</v>
      </c>
      <c r="B1409" s="69" t="str">
        <f t="shared" ca="1" si="37"/>
        <v>Cartuchos de tinta</v>
      </c>
      <c r="C1409" s="81" t="s">
        <v>18869</v>
      </c>
      <c r="D1409" s="81">
        <v>6</v>
      </c>
      <c r="E1409" s="71">
        <v>3000</v>
      </c>
      <c r="F1409" s="70">
        <f t="shared" ca="1" si="38"/>
        <v>18000</v>
      </c>
      <c r="G1409" s="45"/>
      <c r="H1409" s="45"/>
      <c r="I1409" s="45"/>
      <c r="J1409" s="45"/>
    </row>
    <row r="1410" spans="1:10" ht="13.5" customHeight="1" x14ac:dyDescent="0.2">
      <c r="A1410" s="85">
        <v>44103105</v>
      </c>
      <c r="B1410" s="69" t="str">
        <f t="shared" ca="1" si="37"/>
        <v>Cartuchos de tinta</v>
      </c>
      <c r="C1410" s="81" t="s">
        <v>18869</v>
      </c>
      <c r="D1410" s="81">
        <v>6</v>
      </c>
      <c r="E1410" s="71">
        <v>3000</v>
      </c>
      <c r="F1410" s="70">
        <f t="shared" ca="1" si="38"/>
        <v>18000</v>
      </c>
      <c r="G1410" s="45"/>
      <c r="H1410" s="45"/>
      <c r="I1410" s="45"/>
      <c r="J1410" s="45"/>
    </row>
    <row r="1411" spans="1:10" ht="13.5" customHeight="1" x14ac:dyDescent="0.2">
      <c r="A1411" s="85">
        <v>44103105</v>
      </c>
      <c r="B1411" s="69" t="str">
        <f t="shared" ca="1" si="37"/>
        <v>Cartuchos de tinta</v>
      </c>
      <c r="C1411" s="81" t="s">
        <v>18869</v>
      </c>
      <c r="D1411" s="81">
        <v>4</v>
      </c>
      <c r="E1411" s="71">
        <v>3000</v>
      </c>
      <c r="F1411" s="70">
        <f t="shared" ca="1" si="38"/>
        <v>12000</v>
      </c>
      <c r="G1411" s="45"/>
      <c r="H1411" s="45"/>
      <c r="I1411" s="45"/>
      <c r="J1411" s="45"/>
    </row>
    <row r="1412" spans="1:10" ht="13.5" customHeight="1" x14ac:dyDescent="0.2">
      <c r="A1412" s="85">
        <v>44103105</v>
      </c>
      <c r="B1412" s="69" t="str">
        <f t="shared" ca="1" si="37"/>
        <v>Cartuchos de tinta</v>
      </c>
      <c r="C1412" s="81" t="s">
        <v>18869</v>
      </c>
      <c r="D1412" s="81">
        <v>2</v>
      </c>
      <c r="E1412" s="71">
        <v>3000</v>
      </c>
      <c r="F1412" s="70">
        <f t="shared" ca="1" si="38"/>
        <v>6000</v>
      </c>
      <c r="G1412" s="45"/>
      <c r="H1412" s="45"/>
      <c r="I1412" s="45"/>
      <c r="J1412" s="45"/>
    </row>
    <row r="1413" spans="1:10" ht="13.5" customHeight="1" x14ac:dyDescent="0.2">
      <c r="A1413" s="85">
        <v>44103105</v>
      </c>
      <c r="B1413" s="69" t="str">
        <f t="shared" ca="1" si="37"/>
        <v>Cartuchos de tinta</v>
      </c>
      <c r="C1413" s="81" t="s">
        <v>18869</v>
      </c>
      <c r="D1413" s="81">
        <v>2</v>
      </c>
      <c r="E1413" s="71">
        <v>3000</v>
      </c>
      <c r="F1413" s="70">
        <f t="shared" ca="1" si="38"/>
        <v>6000</v>
      </c>
      <c r="G1413" s="45"/>
      <c r="H1413" s="45"/>
      <c r="I1413" s="45"/>
      <c r="J1413" s="45"/>
    </row>
    <row r="1414" spans="1:10" ht="13.5" customHeight="1" x14ac:dyDescent="0.2">
      <c r="A1414" s="85">
        <v>44103105</v>
      </c>
      <c r="B1414" s="69" t="str">
        <f t="shared" ca="1" si="37"/>
        <v>Cartuchos de tinta</v>
      </c>
      <c r="C1414" s="81" t="s">
        <v>18869</v>
      </c>
      <c r="D1414" s="81">
        <v>4</v>
      </c>
      <c r="E1414" s="71">
        <v>3000</v>
      </c>
      <c r="F1414" s="70">
        <f t="shared" ca="1" si="38"/>
        <v>12000</v>
      </c>
      <c r="G1414" s="45"/>
      <c r="H1414" s="45"/>
      <c r="I1414" s="45"/>
      <c r="J1414" s="45"/>
    </row>
    <row r="1415" spans="1:10" ht="13.5" customHeight="1" x14ac:dyDescent="0.2">
      <c r="A1415" s="85">
        <v>44103105</v>
      </c>
      <c r="B1415" s="69" t="str">
        <f t="shared" ca="1" si="37"/>
        <v>Cartuchos de tinta</v>
      </c>
      <c r="C1415" s="81" t="s">
        <v>18869</v>
      </c>
      <c r="D1415" s="81">
        <v>2</v>
      </c>
      <c r="E1415" s="71">
        <v>3000</v>
      </c>
      <c r="F1415" s="70">
        <f t="shared" ca="1" si="38"/>
        <v>6000</v>
      </c>
      <c r="G1415" s="45"/>
      <c r="H1415" s="45"/>
      <c r="I1415" s="45"/>
      <c r="J1415" s="45"/>
    </row>
    <row r="1416" spans="1:10" ht="13.5" customHeight="1" x14ac:dyDescent="0.2">
      <c r="A1416" s="85">
        <v>44103105</v>
      </c>
      <c r="B1416" s="69" t="str">
        <f t="shared" ca="1" si="37"/>
        <v>Cartuchos de tinta</v>
      </c>
      <c r="C1416" s="81" t="s">
        <v>18869</v>
      </c>
      <c r="D1416" s="81">
        <v>14</v>
      </c>
      <c r="E1416" s="71">
        <v>3000</v>
      </c>
      <c r="F1416" s="70">
        <f t="shared" ca="1" si="38"/>
        <v>42000</v>
      </c>
      <c r="G1416" s="45"/>
      <c r="H1416" s="45"/>
      <c r="I1416" s="45"/>
      <c r="J1416" s="45"/>
    </row>
    <row r="1417" spans="1:10" ht="13.5" customHeight="1" x14ac:dyDescent="0.2">
      <c r="A1417" s="85">
        <v>44103105</v>
      </c>
      <c r="B1417" s="69" t="str">
        <f t="shared" ca="1" si="37"/>
        <v>Cartuchos de tinta</v>
      </c>
      <c r="C1417" s="81" t="s">
        <v>18869</v>
      </c>
      <c r="D1417" s="81">
        <v>6</v>
      </c>
      <c r="E1417" s="71">
        <v>3000</v>
      </c>
      <c r="F1417" s="70">
        <f t="shared" ca="1" si="38"/>
        <v>18000</v>
      </c>
      <c r="G1417" s="45"/>
      <c r="H1417" s="45"/>
      <c r="I1417" s="45"/>
      <c r="J1417" s="45"/>
    </row>
    <row r="1418" spans="1:10" ht="13.5" customHeight="1" x14ac:dyDescent="0.2">
      <c r="A1418" s="85">
        <v>44103105</v>
      </c>
      <c r="B1418" s="69" t="str">
        <f t="shared" ca="1" si="37"/>
        <v>Cartuchos de tinta</v>
      </c>
      <c r="C1418" s="81" t="s">
        <v>18869</v>
      </c>
      <c r="D1418" s="81">
        <v>1</v>
      </c>
      <c r="E1418" s="71">
        <v>3000</v>
      </c>
      <c r="F1418" s="70">
        <f t="shared" ca="1" si="38"/>
        <v>3000</v>
      </c>
      <c r="G1418" s="45"/>
      <c r="H1418" s="45"/>
      <c r="I1418" s="45"/>
      <c r="J1418" s="45"/>
    </row>
    <row r="1419" spans="1:10" ht="13.5" customHeight="1" x14ac:dyDescent="0.2">
      <c r="A1419" s="85">
        <v>44103105</v>
      </c>
      <c r="B1419" s="69" t="str">
        <f t="shared" ref="B1419:B1450" ca="1" si="39">IFERROR(INDEX(UNSPSCDes,MATCH(INDIRECT(ADDRESS(ROW(),COLUMN()-1,4)),UNSPSCCode,0)),"")</f>
        <v>Cartuchos de tinta</v>
      </c>
      <c r="C1419" s="81" t="s">
        <v>18869</v>
      </c>
      <c r="D1419" s="81">
        <v>11</v>
      </c>
      <c r="E1419" s="71">
        <v>3000</v>
      </c>
      <c r="F1419" s="70">
        <f t="shared" ref="F1419:F1450" ca="1" si="40">INDIRECT(ADDRESS(ROW(),COLUMN()-2,4))*INDIRECT(ADDRESS(ROW(),COLUMN()-1,4))</f>
        <v>33000</v>
      </c>
      <c r="G1419" s="45"/>
      <c r="H1419" s="45"/>
      <c r="I1419" s="45"/>
      <c r="J1419" s="45"/>
    </row>
    <row r="1420" spans="1:10" ht="13.5" customHeight="1" x14ac:dyDescent="0.2">
      <c r="A1420" s="85">
        <v>44103105</v>
      </c>
      <c r="B1420" s="69" t="str">
        <f t="shared" ca="1" si="39"/>
        <v>Cartuchos de tinta</v>
      </c>
      <c r="C1420" s="81" t="s">
        <v>18869</v>
      </c>
      <c r="D1420" s="81">
        <v>2</v>
      </c>
      <c r="E1420" s="71">
        <v>3000</v>
      </c>
      <c r="F1420" s="70">
        <f t="shared" ca="1" si="40"/>
        <v>6000</v>
      </c>
      <c r="G1420" s="45"/>
      <c r="H1420" s="45"/>
      <c r="I1420" s="45"/>
      <c r="J1420" s="45"/>
    </row>
    <row r="1421" spans="1:10" ht="13.5" customHeight="1" x14ac:dyDescent="0.2">
      <c r="A1421" s="85">
        <v>44103105</v>
      </c>
      <c r="B1421" s="69" t="str">
        <f t="shared" ca="1" si="39"/>
        <v>Cartuchos de tinta</v>
      </c>
      <c r="C1421" s="81" t="s">
        <v>18869</v>
      </c>
      <c r="D1421" s="81">
        <v>8</v>
      </c>
      <c r="E1421" s="71">
        <v>3000</v>
      </c>
      <c r="F1421" s="70">
        <f t="shared" ca="1" si="40"/>
        <v>24000</v>
      </c>
      <c r="G1421" s="45"/>
      <c r="H1421" s="45"/>
      <c r="I1421" s="45"/>
      <c r="J1421" s="45"/>
    </row>
    <row r="1422" spans="1:10" ht="13.5" customHeight="1" x14ac:dyDescent="0.2">
      <c r="A1422" s="85">
        <v>44103105</v>
      </c>
      <c r="B1422" s="69" t="str">
        <f t="shared" ca="1" si="39"/>
        <v>Cartuchos de tinta</v>
      </c>
      <c r="C1422" s="81" t="s">
        <v>18869</v>
      </c>
      <c r="D1422" s="81">
        <v>13</v>
      </c>
      <c r="E1422" s="71">
        <v>3000</v>
      </c>
      <c r="F1422" s="70">
        <f t="shared" ca="1" si="40"/>
        <v>39000</v>
      </c>
      <c r="G1422" s="45"/>
      <c r="H1422" s="45"/>
      <c r="I1422" s="45"/>
      <c r="J1422" s="45"/>
    </row>
    <row r="1423" spans="1:10" ht="13.5" customHeight="1" x14ac:dyDescent="0.2">
      <c r="A1423" s="85">
        <v>44103105</v>
      </c>
      <c r="B1423" s="69" t="str">
        <f t="shared" ca="1" si="39"/>
        <v>Cartuchos de tinta</v>
      </c>
      <c r="C1423" s="81" t="s">
        <v>18869</v>
      </c>
      <c r="D1423" s="81">
        <v>18</v>
      </c>
      <c r="E1423" s="71">
        <v>3000</v>
      </c>
      <c r="F1423" s="70">
        <f t="shared" ca="1" si="40"/>
        <v>54000</v>
      </c>
      <c r="G1423" s="45"/>
      <c r="H1423" s="45"/>
      <c r="I1423" s="45"/>
      <c r="J1423" s="45"/>
    </row>
    <row r="1424" spans="1:10" ht="13.5" customHeight="1" x14ac:dyDescent="0.2">
      <c r="A1424" s="85">
        <v>44103105</v>
      </c>
      <c r="B1424" s="69" t="str">
        <f t="shared" ca="1" si="39"/>
        <v>Cartuchos de tinta</v>
      </c>
      <c r="C1424" s="81" t="s">
        <v>18869</v>
      </c>
      <c r="D1424" s="81">
        <v>17</v>
      </c>
      <c r="E1424" s="71">
        <v>3000</v>
      </c>
      <c r="F1424" s="70">
        <f t="shared" ca="1" si="40"/>
        <v>51000</v>
      </c>
      <c r="G1424" s="45"/>
      <c r="H1424" s="45"/>
      <c r="I1424" s="45"/>
      <c r="J1424" s="45"/>
    </row>
    <row r="1425" spans="1:10" ht="13.5" customHeight="1" x14ac:dyDescent="0.2">
      <c r="A1425" s="85">
        <v>44103105</v>
      </c>
      <c r="B1425" s="69" t="str">
        <f t="shared" ca="1" si="39"/>
        <v>Cartuchos de tinta</v>
      </c>
      <c r="C1425" s="81" t="s">
        <v>18869</v>
      </c>
      <c r="D1425" s="81">
        <v>11</v>
      </c>
      <c r="E1425" s="71">
        <v>3000</v>
      </c>
      <c r="F1425" s="70">
        <f t="shared" ca="1" si="40"/>
        <v>33000</v>
      </c>
      <c r="G1425" s="45"/>
      <c r="H1425" s="45"/>
      <c r="I1425" s="45"/>
      <c r="J1425" s="45"/>
    </row>
    <row r="1426" spans="1:10" ht="13.5" customHeight="1" x14ac:dyDescent="0.2">
      <c r="A1426" s="85">
        <v>44103105</v>
      </c>
      <c r="B1426" s="69" t="str">
        <f t="shared" ca="1" si="39"/>
        <v>Cartuchos de tinta</v>
      </c>
      <c r="C1426" s="81" t="s">
        <v>18869</v>
      </c>
      <c r="D1426" s="81">
        <v>2</v>
      </c>
      <c r="E1426" s="71">
        <v>3000</v>
      </c>
      <c r="F1426" s="70">
        <f t="shared" ca="1" si="40"/>
        <v>6000</v>
      </c>
      <c r="G1426" s="45"/>
      <c r="H1426" s="45"/>
      <c r="I1426" s="45"/>
      <c r="J1426" s="45"/>
    </row>
    <row r="1427" spans="1:10" ht="13.5" customHeight="1" x14ac:dyDescent="0.2">
      <c r="A1427" s="85">
        <v>44103105</v>
      </c>
      <c r="B1427" s="69" t="str">
        <f t="shared" ca="1" si="39"/>
        <v>Cartuchos de tinta</v>
      </c>
      <c r="C1427" s="81" t="s">
        <v>18869</v>
      </c>
      <c r="D1427" s="81">
        <v>12</v>
      </c>
      <c r="E1427" s="71">
        <v>3000</v>
      </c>
      <c r="F1427" s="70">
        <f t="shared" ca="1" si="40"/>
        <v>36000</v>
      </c>
      <c r="G1427" s="45"/>
      <c r="H1427" s="45"/>
      <c r="I1427" s="45"/>
      <c r="J1427" s="45"/>
    </row>
    <row r="1428" spans="1:10" ht="13.5" customHeight="1" x14ac:dyDescent="0.2">
      <c r="A1428" s="85">
        <v>44103105</v>
      </c>
      <c r="B1428" s="69" t="str">
        <f t="shared" ca="1" si="39"/>
        <v>Cartuchos de tinta</v>
      </c>
      <c r="C1428" s="81" t="s">
        <v>18869</v>
      </c>
      <c r="D1428" s="81">
        <v>5</v>
      </c>
      <c r="E1428" s="71">
        <v>3000</v>
      </c>
      <c r="F1428" s="70">
        <f t="shared" ca="1" si="40"/>
        <v>15000</v>
      </c>
      <c r="G1428" s="45"/>
      <c r="H1428" s="45"/>
      <c r="I1428" s="45"/>
      <c r="J1428" s="45"/>
    </row>
    <row r="1429" spans="1:10" ht="13.5" customHeight="1" x14ac:dyDescent="0.2">
      <c r="A1429" s="85">
        <v>44103105</v>
      </c>
      <c r="B1429" s="69" t="str">
        <f t="shared" ca="1" si="39"/>
        <v>Cartuchos de tinta</v>
      </c>
      <c r="C1429" s="81" t="s">
        <v>18869</v>
      </c>
      <c r="D1429" s="81">
        <v>1</v>
      </c>
      <c r="E1429" s="71">
        <v>3000</v>
      </c>
      <c r="F1429" s="70">
        <f t="shared" ca="1" si="40"/>
        <v>3000</v>
      </c>
      <c r="G1429" s="45"/>
      <c r="H1429" s="45"/>
      <c r="I1429" s="45"/>
      <c r="J1429" s="45"/>
    </row>
    <row r="1430" spans="1:10" ht="13.5" customHeight="1" x14ac:dyDescent="0.2">
      <c r="A1430" s="85">
        <v>44103105</v>
      </c>
      <c r="B1430" s="69" t="str">
        <f t="shared" ca="1" si="39"/>
        <v>Cartuchos de tinta</v>
      </c>
      <c r="C1430" s="81" t="s">
        <v>18869</v>
      </c>
      <c r="D1430" s="81">
        <v>1</v>
      </c>
      <c r="E1430" s="71">
        <v>3000</v>
      </c>
      <c r="F1430" s="70">
        <f t="shared" ca="1" si="40"/>
        <v>3000</v>
      </c>
      <c r="G1430" s="45"/>
      <c r="H1430" s="45"/>
      <c r="I1430" s="45"/>
      <c r="J1430" s="45"/>
    </row>
    <row r="1431" spans="1:10" ht="13.5" customHeight="1" x14ac:dyDescent="0.2">
      <c r="A1431" s="85">
        <v>44103105</v>
      </c>
      <c r="B1431" s="69" t="str">
        <f t="shared" ca="1" si="39"/>
        <v>Cartuchos de tinta</v>
      </c>
      <c r="C1431" s="81" t="s">
        <v>18869</v>
      </c>
      <c r="D1431" s="81">
        <v>5</v>
      </c>
      <c r="E1431" s="71">
        <v>3000</v>
      </c>
      <c r="F1431" s="70">
        <f t="shared" ca="1" si="40"/>
        <v>15000</v>
      </c>
      <c r="G1431" s="45"/>
      <c r="H1431" s="45"/>
      <c r="I1431" s="45"/>
      <c r="J1431" s="45"/>
    </row>
    <row r="1432" spans="1:10" ht="13.5" customHeight="1" x14ac:dyDescent="0.2">
      <c r="A1432" s="85">
        <v>44103105</v>
      </c>
      <c r="B1432" s="69" t="str">
        <f t="shared" ca="1" si="39"/>
        <v>Cartuchos de tinta</v>
      </c>
      <c r="C1432" s="81" t="s">
        <v>18869</v>
      </c>
      <c r="D1432" s="81">
        <v>1</v>
      </c>
      <c r="E1432" s="71">
        <v>3000</v>
      </c>
      <c r="F1432" s="70">
        <f t="shared" ca="1" si="40"/>
        <v>3000</v>
      </c>
      <c r="G1432" s="45"/>
      <c r="H1432" s="45"/>
      <c r="I1432" s="45"/>
      <c r="J1432" s="45"/>
    </row>
    <row r="1433" spans="1:10" ht="13.5" customHeight="1" x14ac:dyDescent="0.2">
      <c r="A1433" s="85">
        <v>44103105</v>
      </c>
      <c r="B1433" s="69" t="str">
        <f t="shared" ca="1" si="39"/>
        <v>Cartuchos de tinta</v>
      </c>
      <c r="C1433" s="81" t="s">
        <v>18869</v>
      </c>
      <c r="D1433" s="81">
        <v>2</v>
      </c>
      <c r="E1433" s="71">
        <v>3000</v>
      </c>
      <c r="F1433" s="70">
        <f t="shared" ca="1" si="40"/>
        <v>6000</v>
      </c>
      <c r="G1433" s="45"/>
      <c r="H1433" s="45"/>
      <c r="I1433" s="45"/>
      <c r="J1433" s="45"/>
    </row>
    <row r="1434" spans="1:10" ht="13.5" customHeight="1" x14ac:dyDescent="0.2">
      <c r="A1434" s="85">
        <v>44103105</v>
      </c>
      <c r="B1434" s="69" t="str">
        <f t="shared" ca="1" si="39"/>
        <v>Cartuchos de tinta</v>
      </c>
      <c r="C1434" s="81" t="s">
        <v>18869</v>
      </c>
      <c r="D1434" s="81">
        <v>2</v>
      </c>
      <c r="E1434" s="71">
        <v>3000</v>
      </c>
      <c r="F1434" s="70">
        <f t="shared" ca="1" si="40"/>
        <v>6000</v>
      </c>
      <c r="G1434" s="45"/>
      <c r="H1434" s="45"/>
      <c r="I1434" s="45"/>
      <c r="J1434" s="45"/>
    </row>
    <row r="1435" spans="1:10" ht="13.5" customHeight="1" x14ac:dyDescent="0.2">
      <c r="A1435" s="85">
        <v>44103105</v>
      </c>
      <c r="B1435" s="69" t="str">
        <f t="shared" ca="1" si="39"/>
        <v>Cartuchos de tinta</v>
      </c>
      <c r="C1435" s="81" t="s">
        <v>18869</v>
      </c>
      <c r="D1435" s="81">
        <v>4</v>
      </c>
      <c r="E1435" s="71">
        <v>3000</v>
      </c>
      <c r="F1435" s="70">
        <f t="shared" ca="1" si="40"/>
        <v>12000</v>
      </c>
      <c r="G1435" s="45"/>
      <c r="H1435" s="45"/>
      <c r="I1435" s="45"/>
      <c r="J1435" s="45"/>
    </row>
    <row r="1436" spans="1:10" ht="13.5" customHeight="1" x14ac:dyDescent="0.2">
      <c r="A1436" s="85">
        <v>44103105</v>
      </c>
      <c r="B1436" s="69" t="str">
        <f t="shared" ca="1" si="39"/>
        <v>Cartuchos de tinta</v>
      </c>
      <c r="C1436" s="81" t="s">
        <v>18869</v>
      </c>
      <c r="D1436" s="81">
        <v>2</v>
      </c>
      <c r="E1436" s="71">
        <v>3000</v>
      </c>
      <c r="F1436" s="70">
        <f t="shared" ca="1" si="40"/>
        <v>6000</v>
      </c>
      <c r="G1436" s="45"/>
      <c r="H1436" s="45"/>
      <c r="I1436" s="45"/>
      <c r="J1436" s="45"/>
    </row>
    <row r="1437" spans="1:10" ht="13.5" customHeight="1" x14ac:dyDescent="0.2">
      <c r="A1437" s="85">
        <v>44103105</v>
      </c>
      <c r="B1437" s="69" t="str">
        <f t="shared" ca="1" si="39"/>
        <v>Cartuchos de tinta</v>
      </c>
      <c r="C1437" s="81" t="s">
        <v>18869</v>
      </c>
      <c r="D1437" s="81">
        <v>3</v>
      </c>
      <c r="E1437" s="71">
        <v>3000</v>
      </c>
      <c r="F1437" s="70">
        <f t="shared" ca="1" si="40"/>
        <v>9000</v>
      </c>
      <c r="G1437" s="45"/>
      <c r="H1437" s="45"/>
      <c r="I1437" s="45"/>
      <c r="J1437" s="45"/>
    </row>
    <row r="1438" spans="1:10" ht="13.5" customHeight="1" x14ac:dyDescent="0.2">
      <c r="A1438" s="85">
        <v>44103105</v>
      </c>
      <c r="B1438" s="69" t="str">
        <f t="shared" ca="1" si="39"/>
        <v>Cartuchos de tinta</v>
      </c>
      <c r="C1438" s="81" t="s">
        <v>18869</v>
      </c>
      <c r="D1438" s="81">
        <v>2</v>
      </c>
      <c r="E1438" s="71">
        <v>3000</v>
      </c>
      <c r="F1438" s="70">
        <f t="shared" ca="1" si="40"/>
        <v>6000</v>
      </c>
      <c r="G1438" s="45"/>
      <c r="H1438" s="45"/>
      <c r="I1438" s="45"/>
      <c r="J1438" s="45"/>
    </row>
    <row r="1439" spans="1:10" ht="13.5" customHeight="1" x14ac:dyDescent="0.2">
      <c r="A1439" s="85">
        <v>44103105</v>
      </c>
      <c r="B1439" s="69" t="str">
        <f t="shared" ca="1" si="39"/>
        <v>Cartuchos de tinta</v>
      </c>
      <c r="C1439" s="81" t="s">
        <v>18869</v>
      </c>
      <c r="D1439" s="81">
        <v>5</v>
      </c>
      <c r="E1439" s="71">
        <v>3000</v>
      </c>
      <c r="F1439" s="70">
        <f t="shared" ca="1" si="40"/>
        <v>15000</v>
      </c>
      <c r="G1439" s="45"/>
      <c r="H1439" s="45"/>
      <c r="I1439" s="45"/>
      <c r="J1439" s="45"/>
    </row>
    <row r="1440" spans="1:10" ht="13.5" customHeight="1" x14ac:dyDescent="0.2">
      <c r="A1440" s="85">
        <v>44103105</v>
      </c>
      <c r="B1440" s="69" t="str">
        <f t="shared" ca="1" si="39"/>
        <v>Cartuchos de tinta</v>
      </c>
      <c r="C1440" s="81" t="s">
        <v>18869</v>
      </c>
      <c r="D1440" s="81">
        <v>5</v>
      </c>
      <c r="E1440" s="71">
        <v>3000</v>
      </c>
      <c r="F1440" s="70">
        <f t="shared" ca="1" si="40"/>
        <v>15000</v>
      </c>
      <c r="G1440" s="45"/>
      <c r="H1440" s="45"/>
      <c r="I1440" s="45"/>
      <c r="J1440" s="45"/>
    </row>
    <row r="1441" spans="1:10" ht="13.5" customHeight="1" x14ac:dyDescent="0.2">
      <c r="A1441" s="85">
        <v>44103105</v>
      </c>
      <c r="B1441" s="69" t="str">
        <f t="shared" ca="1" si="39"/>
        <v>Cartuchos de tinta</v>
      </c>
      <c r="C1441" s="81" t="s">
        <v>18869</v>
      </c>
      <c r="D1441" s="81">
        <v>10</v>
      </c>
      <c r="E1441" s="71">
        <v>3000</v>
      </c>
      <c r="F1441" s="70">
        <f t="shared" ca="1" si="40"/>
        <v>30000</v>
      </c>
      <c r="G1441" s="45"/>
      <c r="H1441" s="45"/>
      <c r="I1441" s="45"/>
      <c r="J1441" s="45"/>
    </row>
    <row r="1442" spans="1:10" ht="13.5" customHeight="1" x14ac:dyDescent="0.2">
      <c r="A1442" s="85">
        <v>44103105</v>
      </c>
      <c r="B1442" s="69" t="str">
        <f t="shared" ca="1" si="39"/>
        <v>Cartuchos de tinta</v>
      </c>
      <c r="C1442" s="81" t="s">
        <v>18869</v>
      </c>
      <c r="D1442" s="81">
        <v>1</v>
      </c>
      <c r="E1442" s="71">
        <v>3000</v>
      </c>
      <c r="F1442" s="70">
        <f t="shared" ca="1" si="40"/>
        <v>3000</v>
      </c>
      <c r="G1442" s="45"/>
      <c r="H1442" s="45"/>
      <c r="I1442" s="45"/>
      <c r="J1442" s="45"/>
    </row>
    <row r="1443" spans="1:10" ht="13.5" customHeight="1" x14ac:dyDescent="0.2">
      <c r="A1443" s="85">
        <v>44103105</v>
      </c>
      <c r="B1443" s="69" t="str">
        <f t="shared" ca="1" si="39"/>
        <v>Cartuchos de tinta</v>
      </c>
      <c r="C1443" s="81" t="s">
        <v>18869</v>
      </c>
      <c r="D1443" s="81">
        <v>12</v>
      </c>
      <c r="E1443" s="71">
        <v>3000</v>
      </c>
      <c r="F1443" s="70">
        <f t="shared" ca="1" si="40"/>
        <v>36000</v>
      </c>
      <c r="G1443" s="45"/>
      <c r="H1443" s="45"/>
      <c r="I1443" s="45"/>
      <c r="J1443" s="45"/>
    </row>
    <row r="1444" spans="1:10" ht="13.5" customHeight="1" x14ac:dyDescent="0.2">
      <c r="A1444" s="85">
        <v>44103105</v>
      </c>
      <c r="B1444" s="69" t="str">
        <f t="shared" ca="1" si="39"/>
        <v>Cartuchos de tinta</v>
      </c>
      <c r="C1444" s="81" t="s">
        <v>18869</v>
      </c>
      <c r="D1444" s="81">
        <v>4</v>
      </c>
      <c r="E1444" s="71">
        <v>3000</v>
      </c>
      <c r="F1444" s="70">
        <f t="shared" ca="1" si="40"/>
        <v>12000</v>
      </c>
      <c r="G1444" s="45"/>
      <c r="H1444" s="45"/>
      <c r="I1444" s="45"/>
      <c r="J1444" s="45"/>
    </row>
    <row r="1445" spans="1:10" ht="13.5" customHeight="1" x14ac:dyDescent="0.2">
      <c r="A1445" s="85">
        <v>44103105</v>
      </c>
      <c r="B1445" s="69" t="str">
        <f t="shared" ca="1" si="39"/>
        <v>Cartuchos de tinta</v>
      </c>
      <c r="C1445" s="81" t="s">
        <v>18869</v>
      </c>
      <c r="D1445" s="81">
        <v>2</v>
      </c>
      <c r="E1445" s="71">
        <v>3000</v>
      </c>
      <c r="F1445" s="70">
        <f t="shared" ca="1" si="40"/>
        <v>6000</v>
      </c>
      <c r="G1445" s="45"/>
      <c r="H1445" s="45"/>
      <c r="I1445" s="45"/>
      <c r="J1445" s="45"/>
    </row>
    <row r="1446" spans="1:10" ht="13.5" customHeight="1" x14ac:dyDescent="0.2">
      <c r="A1446" s="85">
        <v>44103105</v>
      </c>
      <c r="B1446" s="69" t="str">
        <f t="shared" ca="1" si="39"/>
        <v>Cartuchos de tinta</v>
      </c>
      <c r="C1446" s="81" t="s">
        <v>18869</v>
      </c>
      <c r="D1446" s="81">
        <v>2</v>
      </c>
      <c r="E1446" s="71">
        <v>3000</v>
      </c>
      <c r="F1446" s="70">
        <f t="shared" ca="1" si="40"/>
        <v>6000</v>
      </c>
      <c r="G1446" s="45"/>
      <c r="H1446" s="45"/>
      <c r="I1446" s="45"/>
      <c r="J1446" s="45"/>
    </row>
    <row r="1447" spans="1:10" ht="13.5" customHeight="1" x14ac:dyDescent="0.2">
      <c r="A1447" s="85">
        <v>44103105</v>
      </c>
      <c r="B1447" s="69" t="str">
        <f t="shared" ca="1" si="39"/>
        <v>Cartuchos de tinta</v>
      </c>
      <c r="C1447" s="81" t="s">
        <v>18869</v>
      </c>
      <c r="D1447" s="81">
        <v>2</v>
      </c>
      <c r="E1447" s="71">
        <v>3000</v>
      </c>
      <c r="F1447" s="70">
        <f t="shared" ca="1" si="40"/>
        <v>6000</v>
      </c>
      <c r="G1447" s="45"/>
      <c r="H1447" s="45"/>
      <c r="I1447" s="45"/>
      <c r="J1447" s="45"/>
    </row>
    <row r="1448" spans="1:10" ht="13.5" customHeight="1" x14ac:dyDescent="0.2">
      <c r="A1448" s="85">
        <v>44103105</v>
      </c>
      <c r="B1448" s="69" t="str">
        <f t="shared" ca="1" si="39"/>
        <v>Cartuchos de tinta</v>
      </c>
      <c r="C1448" s="81" t="s">
        <v>18869</v>
      </c>
      <c r="D1448" s="81">
        <v>1</v>
      </c>
      <c r="E1448" s="71">
        <v>3000</v>
      </c>
      <c r="F1448" s="70">
        <f t="shared" ca="1" si="40"/>
        <v>3000</v>
      </c>
      <c r="G1448" s="45"/>
      <c r="H1448" s="45"/>
      <c r="I1448" s="45"/>
      <c r="J1448" s="45"/>
    </row>
    <row r="1449" spans="1:10" ht="13.5" customHeight="1" x14ac:dyDescent="0.2">
      <c r="A1449" s="85">
        <v>44103105</v>
      </c>
      <c r="B1449" s="69" t="str">
        <f t="shared" ca="1" si="39"/>
        <v>Cartuchos de tinta</v>
      </c>
      <c r="C1449" s="81" t="s">
        <v>18869</v>
      </c>
      <c r="D1449" s="81">
        <v>1</v>
      </c>
      <c r="E1449" s="71">
        <v>3000</v>
      </c>
      <c r="F1449" s="70">
        <f t="shared" ca="1" si="40"/>
        <v>3000</v>
      </c>
      <c r="G1449" s="45"/>
      <c r="H1449" s="45"/>
      <c r="I1449" s="45"/>
      <c r="J1449" s="45"/>
    </row>
    <row r="1450" spans="1:10" ht="13.5" customHeight="1" x14ac:dyDescent="0.2">
      <c r="A1450" s="85">
        <v>44103105</v>
      </c>
      <c r="B1450" s="69" t="str">
        <f t="shared" ca="1" si="39"/>
        <v>Cartuchos de tinta</v>
      </c>
      <c r="C1450" s="81" t="s">
        <v>18869</v>
      </c>
      <c r="D1450" s="81">
        <v>1</v>
      </c>
      <c r="E1450" s="71">
        <v>3000</v>
      </c>
      <c r="F1450" s="70">
        <f t="shared" ca="1" si="40"/>
        <v>3000</v>
      </c>
      <c r="G1450" s="45"/>
      <c r="H1450" s="45"/>
      <c r="I1450" s="45"/>
      <c r="J1450" s="45"/>
    </row>
    <row r="1451" spans="1:10" ht="13.5" customHeight="1" x14ac:dyDescent="0.2">
      <c r="A1451" s="85">
        <v>44103105</v>
      </c>
      <c r="B1451" s="69" t="str">
        <f t="shared" ref="B1451:B1482" ca="1" si="41">IFERROR(INDEX(UNSPSCDes,MATCH(INDIRECT(ADDRESS(ROW(),COLUMN()-1,4)),UNSPSCCode,0)),"")</f>
        <v>Cartuchos de tinta</v>
      </c>
      <c r="C1451" s="81" t="s">
        <v>18869</v>
      </c>
      <c r="D1451" s="81">
        <v>2</v>
      </c>
      <c r="E1451" s="71">
        <v>3000</v>
      </c>
      <c r="F1451" s="70">
        <f t="shared" ref="F1451:F1482" ca="1" si="42">INDIRECT(ADDRESS(ROW(),COLUMN()-2,4))*INDIRECT(ADDRESS(ROW(),COLUMN()-1,4))</f>
        <v>6000</v>
      </c>
      <c r="G1451" s="45"/>
      <c r="H1451" s="45"/>
      <c r="I1451" s="45"/>
      <c r="J1451" s="45"/>
    </row>
    <row r="1452" spans="1:10" ht="13.5" customHeight="1" x14ac:dyDescent="0.2">
      <c r="A1452" s="85">
        <v>44103105</v>
      </c>
      <c r="B1452" s="69" t="str">
        <f t="shared" ca="1" si="41"/>
        <v>Cartuchos de tinta</v>
      </c>
      <c r="C1452" s="81" t="s">
        <v>18869</v>
      </c>
      <c r="D1452" s="81">
        <v>2</v>
      </c>
      <c r="E1452" s="71">
        <v>3000</v>
      </c>
      <c r="F1452" s="70">
        <f t="shared" ca="1" si="42"/>
        <v>6000</v>
      </c>
      <c r="G1452" s="45"/>
      <c r="H1452" s="45"/>
      <c r="I1452" s="45"/>
      <c r="J1452" s="45"/>
    </row>
    <row r="1453" spans="1:10" ht="13.5" customHeight="1" x14ac:dyDescent="0.2">
      <c r="A1453" s="85">
        <v>44103105</v>
      </c>
      <c r="B1453" s="69" t="str">
        <f t="shared" ca="1" si="41"/>
        <v>Cartuchos de tinta</v>
      </c>
      <c r="C1453" s="81" t="s">
        <v>18869</v>
      </c>
      <c r="D1453" s="81">
        <v>6</v>
      </c>
      <c r="E1453" s="71">
        <v>3000</v>
      </c>
      <c r="F1453" s="70">
        <f t="shared" ca="1" si="42"/>
        <v>18000</v>
      </c>
      <c r="G1453" s="45"/>
      <c r="H1453" s="45"/>
      <c r="I1453" s="45"/>
      <c r="J1453" s="45"/>
    </row>
    <row r="1454" spans="1:10" ht="13.5" customHeight="1" x14ac:dyDescent="0.2">
      <c r="A1454" s="85">
        <v>44103105</v>
      </c>
      <c r="B1454" s="69" t="str">
        <f t="shared" ca="1" si="41"/>
        <v>Cartuchos de tinta</v>
      </c>
      <c r="C1454" s="81" t="s">
        <v>18869</v>
      </c>
      <c r="D1454" s="81">
        <v>7</v>
      </c>
      <c r="E1454" s="71">
        <v>3000</v>
      </c>
      <c r="F1454" s="70">
        <f t="shared" ca="1" si="42"/>
        <v>21000</v>
      </c>
      <c r="G1454" s="45"/>
      <c r="H1454" s="45"/>
      <c r="I1454" s="45"/>
      <c r="J1454" s="45"/>
    </row>
    <row r="1455" spans="1:10" ht="13.5" customHeight="1" x14ac:dyDescent="0.2">
      <c r="A1455" s="85">
        <v>44103105</v>
      </c>
      <c r="B1455" s="69" t="str">
        <f t="shared" ca="1" si="41"/>
        <v>Cartuchos de tinta</v>
      </c>
      <c r="C1455" s="81" t="s">
        <v>18869</v>
      </c>
      <c r="D1455" s="81">
        <v>4</v>
      </c>
      <c r="E1455" s="71">
        <v>3000</v>
      </c>
      <c r="F1455" s="70">
        <f t="shared" ca="1" si="42"/>
        <v>12000</v>
      </c>
      <c r="G1455" s="45"/>
      <c r="H1455" s="45"/>
      <c r="I1455" s="45"/>
      <c r="J1455" s="45"/>
    </row>
    <row r="1456" spans="1:10" ht="13.5" customHeight="1" x14ac:dyDescent="0.2">
      <c r="A1456" s="85">
        <v>44103105</v>
      </c>
      <c r="B1456" s="69" t="str">
        <f t="shared" ca="1" si="41"/>
        <v>Cartuchos de tinta</v>
      </c>
      <c r="C1456" s="81" t="s">
        <v>18869</v>
      </c>
      <c r="D1456" s="81">
        <v>2</v>
      </c>
      <c r="E1456" s="71">
        <v>3000</v>
      </c>
      <c r="F1456" s="70">
        <f t="shared" ca="1" si="42"/>
        <v>6000</v>
      </c>
      <c r="G1456" s="45"/>
      <c r="H1456" s="45"/>
      <c r="I1456" s="45"/>
      <c r="J1456" s="45"/>
    </row>
    <row r="1457" spans="1:10" ht="13.5" customHeight="1" x14ac:dyDescent="0.2">
      <c r="A1457" s="85">
        <v>44103105</v>
      </c>
      <c r="B1457" s="69" t="str">
        <f t="shared" ca="1" si="41"/>
        <v>Cartuchos de tinta</v>
      </c>
      <c r="C1457" s="81" t="s">
        <v>18869</v>
      </c>
      <c r="D1457" s="81">
        <v>1</v>
      </c>
      <c r="E1457" s="71">
        <v>3000</v>
      </c>
      <c r="F1457" s="70">
        <f t="shared" ca="1" si="42"/>
        <v>3000</v>
      </c>
      <c r="G1457" s="45"/>
      <c r="H1457" s="45"/>
      <c r="I1457" s="45"/>
      <c r="J1457" s="45"/>
    </row>
    <row r="1458" spans="1:10" ht="13.5" customHeight="1" x14ac:dyDescent="0.2">
      <c r="A1458" s="85">
        <v>44103105</v>
      </c>
      <c r="B1458" s="69" t="str">
        <f t="shared" ca="1" si="41"/>
        <v>Cartuchos de tinta</v>
      </c>
      <c r="C1458" s="81" t="s">
        <v>18869</v>
      </c>
      <c r="D1458" s="81">
        <v>2</v>
      </c>
      <c r="E1458" s="71">
        <v>3000</v>
      </c>
      <c r="F1458" s="70">
        <f t="shared" ca="1" si="42"/>
        <v>6000</v>
      </c>
      <c r="G1458" s="45"/>
      <c r="H1458" s="45"/>
      <c r="I1458" s="45"/>
      <c r="J1458" s="45"/>
    </row>
    <row r="1459" spans="1:10" ht="13.5" customHeight="1" x14ac:dyDescent="0.2">
      <c r="A1459" s="85">
        <v>44103105</v>
      </c>
      <c r="B1459" s="69" t="str">
        <f t="shared" ca="1" si="41"/>
        <v>Cartuchos de tinta</v>
      </c>
      <c r="C1459" s="81" t="s">
        <v>18869</v>
      </c>
      <c r="D1459" s="81">
        <v>1</v>
      </c>
      <c r="E1459" s="71">
        <v>3000</v>
      </c>
      <c r="F1459" s="70">
        <f t="shared" ca="1" si="42"/>
        <v>3000</v>
      </c>
      <c r="G1459" s="45"/>
      <c r="H1459" s="45"/>
      <c r="I1459" s="45"/>
      <c r="J1459" s="45"/>
    </row>
    <row r="1460" spans="1:10" ht="13.5" customHeight="1" x14ac:dyDescent="0.2">
      <c r="A1460" s="85">
        <v>44103105</v>
      </c>
      <c r="B1460" s="69" t="str">
        <f t="shared" ca="1" si="41"/>
        <v>Cartuchos de tinta</v>
      </c>
      <c r="C1460" s="81" t="s">
        <v>18869</v>
      </c>
      <c r="D1460" s="81">
        <v>2</v>
      </c>
      <c r="E1460" s="71">
        <v>3000</v>
      </c>
      <c r="F1460" s="70">
        <f t="shared" ca="1" si="42"/>
        <v>6000</v>
      </c>
      <c r="G1460" s="45"/>
      <c r="H1460" s="45"/>
      <c r="I1460" s="45"/>
      <c r="J1460" s="45"/>
    </row>
    <row r="1461" spans="1:10" ht="13.5" customHeight="1" x14ac:dyDescent="0.2">
      <c r="A1461" s="85">
        <v>44103105</v>
      </c>
      <c r="B1461" s="69" t="str">
        <f t="shared" ca="1" si="41"/>
        <v>Cartuchos de tinta</v>
      </c>
      <c r="C1461" s="81" t="s">
        <v>18869</v>
      </c>
      <c r="D1461" s="81">
        <v>6</v>
      </c>
      <c r="E1461" s="71">
        <v>3000</v>
      </c>
      <c r="F1461" s="70">
        <f t="shared" ca="1" si="42"/>
        <v>18000</v>
      </c>
      <c r="G1461" s="45"/>
      <c r="H1461" s="45"/>
      <c r="I1461" s="45"/>
      <c r="J1461" s="45"/>
    </row>
    <row r="1462" spans="1:10" ht="13.5" customHeight="1" x14ac:dyDescent="0.2">
      <c r="A1462" s="85">
        <v>44103105</v>
      </c>
      <c r="B1462" s="69" t="str">
        <f t="shared" ca="1" si="41"/>
        <v>Cartuchos de tinta</v>
      </c>
      <c r="C1462" s="81" t="s">
        <v>18869</v>
      </c>
      <c r="D1462" s="81">
        <v>4</v>
      </c>
      <c r="E1462" s="71">
        <v>3000</v>
      </c>
      <c r="F1462" s="70">
        <f t="shared" ca="1" si="42"/>
        <v>12000</v>
      </c>
      <c r="G1462" s="45"/>
      <c r="H1462" s="45"/>
      <c r="I1462" s="45"/>
      <c r="J1462" s="45"/>
    </row>
    <row r="1463" spans="1:10" ht="13.5" customHeight="1" x14ac:dyDescent="0.2">
      <c r="A1463" s="85">
        <v>44103105</v>
      </c>
      <c r="B1463" s="69" t="str">
        <f t="shared" ca="1" si="41"/>
        <v>Cartuchos de tinta</v>
      </c>
      <c r="C1463" s="81" t="s">
        <v>18869</v>
      </c>
      <c r="D1463" s="81">
        <v>1</v>
      </c>
      <c r="E1463" s="71">
        <v>3000</v>
      </c>
      <c r="F1463" s="70">
        <f t="shared" ca="1" si="42"/>
        <v>3000</v>
      </c>
      <c r="G1463" s="45"/>
      <c r="H1463" s="45"/>
      <c r="I1463" s="45"/>
      <c r="J1463" s="45"/>
    </row>
    <row r="1464" spans="1:10" ht="13.5" customHeight="1" x14ac:dyDescent="0.2">
      <c r="A1464" s="85">
        <v>44103105</v>
      </c>
      <c r="B1464" s="69" t="str">
        <f t="shared" ca="1" si="41"/>
        <v>Cartuchos de tinta</v>
      </c>
      <c r="C1464" s="81" t="s">
        <v>18869</v>
      </c>
      <c r="D1464" s="81">
        <v>1</v>
      </c>
      <c r="E1464" s="71">
        <v>3000</v>
      </c>
      <c r="F1464" s="70">
        <f t="shared" ca="1" si="42"/>
        <v>3000</v>
      </c>
      <c r="G1464" s="45"/>
      <c r="H1464" s="45"/>
      <c r="I1464" s="45"/>
      <c r="J1464" s="45"/>
    </row>
    <row r="1465" spans="1:10" ht="13.5" customHeight="1" x14ac:dyDescent="0.2">
      <c r="A1465" s="85">
        <v>44103105</v>
      </c>
      <c r="B1465" s="69" t="str">
        <f t="shared" ca="1" si="41"/>
        <v>Cartuchos de tinta</v>
      </c>
      <c r="C1465" s="81" t="s">
        <v>18869</v>
      </c>
      <c r="D1465" s="81">
        <v>1</v>
      </c>
      <c r="E1465" s="71">
        <v>3000</v>
      </c>
      <c r="F1465" s="70">
        <f t="shared" ca="1" si="42"/>
        <v>3000</v>
      </c>
      <c r="G1465" s="45"/>
      <c r="H1465" s="45"/>
      <c r="I1465" s="45"/>
      <c r="J1465" s="45"/>
    </row>
    <row r="1466" spans="1:10" ht="13.5" customHeight="1" x14ac:dyDescent="0.2">
      <c r="A1466" s="85">
        <v>44103105</v>
      </c>
      <c r="B1466" s="69" t="str">
        <f t="shared" ca="1" si="41"/>
        <v>Cartuchos de tinta</v>
      </c>
      <c r="C1466" s="81" t="s">
        <v>18869</v>
      </c>
      <c r="D1466" s="81">
        <v>1</v>
      </c>
      <c r="E1466" s="71">
        <v>3000</v>
      </c>
      <c r="F1466" s="70">
        <f t="shared" ca="1" si="42"/>
        <v>3000</v>
      </c>
      <c r="G1466" s="45"/>
      <c r="H1466" s="45"/>
      <c r="I1466" s="45"/>
      <c r="J1466" s="45"/>
    </row>
    <row r="1467" spans="1:10" ht="13.5" customHeight="1" x14ac:dyDescent="0.2">
      <c r="A1467" s="85">
        <v>44103105</v>
      </c>
      <c r="B1467" s="69" t="str">
        <f t="shared" ca="1" si="41"/>
        <v>Cartuchos de tinta</v>
      </c>
      <c r="C1467" s="81" t="s">
        <v>18869</v>
      </c>
      <c r="D1467" s="81">
        <v>2</v>
      </c>
      <c r="E1467" s="71">
        <v>3000</v>
      </c>
      <c r="F1467" s="70">
        <f t="shared" ca="1" si="42"/>
        <v>6000</v>
      </c>
      <c r="G1467" s="45"/>
      <c r="H1467" s="45"/>
      <c r="I1467" s="45"/>
      <c r="J1467" s="45"/>
    </row>
    <row r="1468" spans="1:10" ht="13.5" customHeight="1" x14ac:dyDescent="0.2">
      <c r="A1468" s="85">
        <v>44103105</v>
      </c>
      <c r="B1468" s="69" t="str">
        <f t="shared" ca="1" si="41"/>
        <v>Cartuchos de tinta</v>
      </c>
      <c r="C1468" s="81" t="s">
        <v>18869</v>
      </c>
      <c r="D1468" s="81">
        <v>1</v>
      </c>
      <c r="E1468" s="71">
        <v>3000</v>
      </c>
      <c r="F1468" s="70">
        <f t="shared" ca="1" si="42"/>
        <v>3000</v>
      </c>
      <c r="G1468" s="45"/>
      <c r="H1468" s="45"/>
      <c r="I1468" s="45"/>
      <c r="J1468" s="45"/>
    </row>
    <row r="1469" spans="1:10" ht="13.5" customHeight="1" x14ac:dyDescent="0.2">
      <c r="A1469" s="85">
        <v>44103105</v>
      </c>
      <c r="B1469" s="69" t="str">
        <f t="shared" ca="1" si="41"/>
        <v>Cartuchos de tinta</v>
      </c>
      <c r="C1469" s="81" t="s">
        <v>18869</v>
      </c>
      <c r="D1469" s="81">
        <v>1</v>
      </c>
      <c r="E1469" s="71">
        <v>3000</v>
      </c>
      <c r="F1469" s="70">
        <f t="shared" ca="1" si="42"/>
        <v>3000</v>
      </c>
      <c r="G1469" s="45"/>
      <c r="H1469" s="45"/>
      <c r="I1469" s="45"/>
      <c r="J1469" s="45"/>
    </row>
    <row r="1470" spans="1:10" ht="13.5" customHeight="1" x14ac:dyDescent="0.2">
      <c r="A1470" s="85">
        <v>44103105</v>
      </c>
      <c r="B1470" s="69" t="str">
        <f t="shared" ca="1" si="41"/>
        <v>Cartuchos de tinta</v>
      </c>
      <c r="C1470" s="81" t="s">
        <v>18869</v>
      </c>
      <c r="D1470" s="81">
        <v>2</v>
      </c>
      <c r="E1470" s="71">
        <v>3000</v>
      </c>
      <c r="F1470" s="70">
        <f t="shared" ca="1" si="42"/>
        <v>6000</v>
      </c>
      <c r="G1470" s="45"/>
      <c r="H1470" s="45"/>
      <c r="I1470" s="45"/>
      <c r="J1470" s="45"/>
    </row>
    <row r="1471" spans="1:10" ht="13.5" customHeight="1" x14ac:dyDescent="0.2">
      <c r="A1471" s="85">
        <v>44103105</v>
      </c>
      <c r="B1471" s="69" t="str">
        <f t="shared" ca="1" si="41"/>
        <v>Cartuchos de tinta</v>
      </c>
      <c r="C1471" s="81" t="s">
        <v>18869</v>
      </c>
      <c r="D1471" s="81">
        <v>1</v>
      </c>
      <c r="E1471" s="71">
        <v>3000</v>
      </c>
      <c r="F1471" s="70">
        <f t="shared" ca="1" si="42"/>
        <v>3000</v>
      </c>
      <c r="G1471" s="45"/>
      <c r="H1471" s="45"/>
      <c r="I1471" s="45"/>
      <c r="J1471" s="45"/>
    </row>
    <row r="1472" spans="1:10" ht="13.5" customHeight="1" x14ac:dyDescent="0.2">
      <c r="A1472" s="85">
        <v>44103105</v>
      </c>
      <c r="B1472" s="69" t="str">
        <f t="shared" ca="1" si="41"/>
        <v>Cartuchos de tinta</v>
      </c>
      <c r="C1472" s="81" t="s">
        <v>18869</v>
      </c>
      <c r="D1472" s="81">
        <v>9</v>
      </c>
      <c r="E1472" s="71">
        <v>3000</v>
      </c>
      <c r="F1472" s="70">
        <f t="shared" ca="1" si="42"/>
        <v>27000</v>
      </c>
      <c r="G1472" s="45"/>
      <c r="H1472" s="45"/>
      <c r="I1472" s="45"/>
      <c r="J1472" s="45"/>
    </row>
    <row r="1473" spans="1:10" ht="13.5" customHeight="1" x14ac:dyDescent="0.2">
      <c r="A1473" s="85">
        <v>44103105</v>
      </c>
      <c r="B1473" s="69" t="str">
        <f t="shared" ca="1" si="41"/>
        <v>Cartuchos de tinta</v>
      </c>
      <c r="C1473" s="81" t="s">
        <v>18869</v>
      </c>
      <c r="D1473" s="81">
        <v>9</v>
      </c>
      <c r="E1473" s="71">
        <v>3000</v>
      </c>
      <c r="F1473" s="70">
        <f t="shared" ca="1" si="42"/>
        <v>27000</v>
      </c>
      <c r="G1473" s="45"/>
      <c r="H1473" s="45"/>
      <c r="I1473" s="45"/>
      <c r="J1473" s="45"/>
    </row>
    <row r="1474" spans="1:10" ht="13.5" customHeight="1" x14ac:dyDescent="0.2">
      <c r="A1474" s="85">
        <v>44103105</v>
      </c>
      <c r="B1474" s="69" t="str">
        <f t="shared" ca="1" si="41"/>
        <v>Cartuchos de tinta</v>
      </c>
      <c r="C1474" s="81" t="s">
        <v>18869</v>
      </c>
      <c r="D1474" s="81">
        <v>2</v>
      </c>
      <c r="E1474" s="71">
        <v>3000</v>
      </c>
      <c r="F1474" s="70">
        <f t="shared" ca="1" si="42"/>
        <v>6000</v>
      </c>
      <c r="G1474" s="45"/>
      <c r="H1474" s="45"/>
      <c r="I1474" s="45"/>
      <c r="J1474" s="45"/>
    </row>
    <row r="1475" spans="1:10" ht="13.5" customHeight="1" x14ac:dyDescent="0.2">
      <c r="A1475" s="85">
        <v>44103105</v>
      </c>
      <c r="B1475" s="69" t="str">
        <f t="shared" ca="1" si="41"/>
        <v>Cartuchos de tinta</v>
      </c>
      <c r="C1475" s="81" t="s">
        <v>18869</v>
      </c>
      <c r="D1475" s="81">
        <v>1</v>
      </c>
      <c r="E1475" s="71">
        <v>3000</v>
      </c>
      <c r="F1475" s="70">
        <f t="shared" ca="1" si="42"/>
        <v>3000</v>
      </c>
      <c r="G1475" s="45"/>
      <c r="H1475" s="45"/>
      <c r="I1475" s="45"/>
      <c r="J1475" s="45"/>
    </row>
    <row r="1476" spans="1:10" ht="13.5" customHeight="1" x14ac:dyDescent="0.2">
      <c r="A1476" s="85">
        <v>44103105</v>
      </c>
      <c r="B1476" s="69" t="str">
        <f t="shared" ca="1" si="41"/>
        <v>Cartuchos de tinta</v>
      </c>
      <c r="C1476" s="81" t="s">
        <v>18869</v>
      </c>
      <c r="D1476" s="81">
        <v>2</v>
      </c>
      <c r="E1476" s="71">
        <v>3000</v>
      </c>
      <c r="F1476" s="70">
        <f t="shared" ca="1" si="42"/>
        <v>6000</v>
      </c>
      <c r="G1476" s="45"/>
      <c r="H1476" s="45"/>
      <c r="I1476" s="45"/>
      <c r="J1476" s="45"/>
    </row>
    <row r="1477" spans="1:10" ht="13.5" customHeight="1" x14ac:dyDescent="0.2">
      <c r="A1477" s="85">
        <v>44103105</v>
      </c>
      <c r="B1477" s="69" t="str">
        <f t="shared" ca="1" si="41"/>
        <v>Cartuchos de tinta</v>
      </c>
      <c r="C1477" s="81" t="s">
        <v>18869</v>
      </c>
      <c r="D1477" s="81">
        <v>8</v>
      </c>
      <c r="E1477" s="71">
        <v>3000</v>
      </c>
      <c r="F1477" s="70">
        <f t="shared" ca="1" si="42"/>
        <v>24000</v>
      </c>
      <c r="G1477" s="45"/>
      <c r="H1477" s="45"/>
      <c r="I1477" s="45"/>
      <c r="J1477" s="45"/>
    </row>
    <row r="1478" spans="1:10" ht="13.5" customHeight="1" x14ac:dyDescent="0.2">
      <c r="A1478" s="85">
        <v>44103105</v>
      </c>
      <c r="B1478" s="69" t="str">
        <f t="shared" ca="1" si="41"/>
        <v>Cartuchos de tinta</v>
      </c>
      <c r="C1478" s="81" t="s">
        <v>18869</v>
      </c>
      <c r="D1478" s="81">
        <v>2</v>
      </c>
      <c r="E1478" s="71">
        <v>3000</v>
      </c>
      <c r="F1478" s="70">
        <f t="shared" ca="1" si="42"/>
        <v>6000</v>
      </c>
      <c r="G1478" s="45"/>
      <c r="H1478" s="45"/>
      <c r="I1478" s="45"/>
      <c r="J1478" s="45"/>
    </row>
    <row r="1479" spans="1:10" ht="13.5" customHeight="1" x14ac:dyDescent="0.2">
      <c r="A1479" s="85">
        <v>44103105</v>
      </c>
      <c r="B1479" s="69" t="str">
        <f t="shared" ca="1" si="41"/>
        <v>Cartuchos de tinta</v>
      </c>
      <c r="C1479" s="81" t="s">
        <v>18869</v>
      </c>
      <c r="D1479" s="81">
        <v>1</v>
      </c>
      <c r="E1479" s="71">
        <v>3000</v>
      </c>
      <c r="F1479" s="70">
        <f t="shared" ca="1" si="42"/>
        <v>3000</v>
      </c>
      <c r="G1479" s="45"/>
      <c r="H1479" s="45"/>
      <c r="I1479" s="45"/>
      <c r="J1479" s="45"/>
    </row>
    <row r="1480" spans="1:10" ht="13.5" customHeight="1" x14ac:dyDescent="0.2">
      <c r="A1480" s="85">
        <v>44103105</v>
      </c>
      <c r="B1480" s="69" t="str">
        <f t="shared" ca="1" si="41"/>
        <v>Cartuchos de tinta</v>
      </c>
      <c r="C1480" s="81" t="s">
        <v>18869</v>
      </c>
      <c r="D1480" s="81">
        <v>1</v>
      </c>
      <c r="E1480" s="71">
        <v>3000</v>
      </c>
      <c r="F1480" s="70">
        <f t="shared" ca="1" si="42"/>
        <v>3000</v>
      </c>
      <c r="G1480" s="45"/>
      <c r="H1480" s="45"/>
      <c r="I1480" s="45"/>
      <c r="J1480" s="45"/>
    </row>
    <row r="1481" spans="1:10" ht="13.5" customHeight="1" x14ac:dyDescent="0.2">
      <c r="A1481" s="85">
        <v>44103105</v>
      </c>
      <c r="B1481" s="69" t="str">
        <f t="shared" ca="1" si="41"/>
        <v>Cartuchos de tinta</v>
      </c>
      <c r="C1481" s="81" t="s">
        <v>18869</v>
      </c>
      <c r="D1481" s="81">
        <v>5</v>
      </c>
      <c r="E1481" s="71">
        <v>3000</v>
      </c>
      <c r="F1481" s="70">
        <f t="shared" ca="1" si="42"/>
        <v>15000</v>
      </c>
      <c r="G1481" s="45"/>
      <c r="H1481" s="45"/>
      <c r="I1481" s="45"/>
      <c r="J1481" s="45"/>
    </row>
    <row r="1482" spans="1:10" ht="13.5" customHeight="1" x14ac:dyDescent="0.2">
      <c r="A1482" s="85">
        <v>44103105</v>
      </c>
      <c r="B1482" s="69" t="str">
        <f t="shared" ca="1" si="41"/>
        <v>Cartuchos de tinta</v>
      </c>
      <c r="C1482" s="81" t="s">
        <v>18869</v>
      </c>
      <c r="D1482" s="81">
        <v>5</v>
      </c>
      <c r="E1482" s="71">
        <v>3000</v>
      </c>
      <c r="F1482" s="70">
        <f t="shared" ca="1" si="42"/>
        <v>15000</v>
      </c>
      <c r="G1482" s="45"/>
      <c r="H1482" s="45"/>
      <c r="I1482" s="45"/>
      <c r="J1482" s="45"/>
    </row>
    <row r="1483" spans="1:10" ht="13.5" customHeight="1" x14ac:dyDescent="0.2">
      <c r="A1483" s="85">
        <v>44101806</v>
      </c>
      <c r="B1483" s="69" t="str">
        <f t="shared" ref="B1483:B1490" ca="1" si="43">IFERROR(INDEX(UNSPSCDes,MATCH(INDIRECT(ADDRESS(ROW(),COLUMN()-1,4)),UNSPSCCode,0)),"")</f>
        <v>Cintas para cajas registradoras</v>
      </c>
      <c r="C1483" s="81" t="s">
        <v>18869</v>
      </c>
      <c r="D1483" s="81">
        <v>6</v>
      </c>
      <c r="E1483" s="71">
        <v>400</v>
      </c>
      <c r="F1483" s="70">
        <f t="shared" ref="F1483:F1490" ca="1" si="44">INDIRECT(ADDRESS(ROW(),COLUMN()-2,4))*INDIRECT(ADDRESS(ROW(),COLUMN()-1,4))</f>
        <v>2400</v>
      </c>
      <c r="G1483" s="45"/>
      <c r="H1483" s="45"/>
      <c r="I1483" s="45"/>
      <c r="J1483" s="45"/>
    </row>
    <row r="1484" spans="1:10" ht="13.5" customHeight="1" x14ac:dyDescent="0.2">
      <c r="A1484" s="85">
        <v>44101806</v>
      </c>
      <c r="B1484" s="69" t="str">
        <f t="shared" ca="1" si="43"/>
        <v>Cintas para cajas registradoras</v>
      </c>
      <c r="C1484" s="81" t="s">
        <v>18869</v>
      </c>
      <c r="D1484" s="81">
        <v>6</v>
      </c>
      <c r="E1484" s="71">
        <v>400</v>
      </c>
      <c r="F1484" s="70">
        <f t="shared" ca="1" si="44"/>
        <v>2400</v>
      </c>
      <c r="G1484" s="45"/>
      <c r="H1484" s="45"/>
      <c r="I1484" s="45"/>
      <c r="J1484" s="45"/>
    </row>
    <row r="1485" spans="1:10" ht="13.5" customHeight="1" x14ac:dyDescent="0.2">
      <c r="A1485" s="85">
        <v>44101806</v>
      </c>
      <c r="B1485" s="69" t="str">
        <f t="shared" ca="1" si="43"/>
        <v>Cintas para cajas registradoras</v>
      </c>
      <c r="C1485" s="81" t="s">
        <v>18869</v>
      </c>
      <c r="D1485" s="81">
        <v>6</v>
      </c>
      <c r="E1485" s="71">
        <v>400</v>
      </c>
      <c r="F1485" s="70">
        <f t="shared" ca="1" si="44"/>
        <v>2400</v>
      </c>
      <c r="G1485" s="45"/>
      <c r="H1485" s="45"/>
      <c r="I1485" s="45"/>
      <c r="J1485" s="45"/>
    </row>
    <row r="1486" spans="1:10" ht="13.5" customHeight="1" x14ac:dyDescent="0.2">
      <c r="A1486" s="85">
        <v>44101806</v>
      </c>
      <c r="B1486" s="69" t="str">
        <f t="shared" ca="1" si="43"/>
        <v>Cintas para cajas registradoras</v>
      </c>
      <c r="C1486" s="81" t="s">
        <v>18869</v>
      </c>
      <c r="D1486" s="81">
        <v>6</v>
      </c>
      <c r="E1486" s="71">
        <v>400</v>
      </c>
      <c r="F1486" s="70">
        <f t="shared" ca="1" si="44"/>
        <v>2400</v>
      </c>
      <c r="G1486" s="45"/>
      <c r="H1486" s="45"/>
      <c r="I1486" s="45"/>
      <c r="J1486" s="45"/>
    </row>
    <row r="1487" spans="1:10" ht="13.5" customHeight="1" x14ac:dyDescent="0.2">
      <c r="A1487" s="85">
        <v>44101806</v>
      </c>
      <c r="B1487" s="69" t="str">
        <f t="shared" ca="1" si="43"/>
        <v>Cintas para cajas registradoras</v>
      </c>
      <c r="C1487" s="81" t="s">
        <v>18869</v>
      </c>
      <c r="D1487" s="81">
        <v>12</v>
      </c>
      <c r="E1487" s="71">
        <v>400</v>
      </c>
      <c r="F1487" s="70">
        <f t="shared" ca="1" si="44"/>
        <v>4800</v>
      </c>
      <c r="G1487" s="45"/>
      <c r="H1487" s="45"/>
      <c r="I1487" s="45"/>
      <c r="J1487" s="45"/>
    </row>
    <row r="1488" spans="1:10" ht="13.5" customHeight="1" x14ac:dyDescent="0.2">
      <c r="A1488" s="85">
        <v>12171703</v>
      </c>
      <c r="B1488" s="69" t="str">
        <f t="shared" ca="1" si="43"/>
        <v>Tintas</v>
      </c>
      <c r="C1488" s="81" t="s">
        <v>18869</v>
      </c>
      <c r="D1488" s="81">
        <v>2</v>
      </c>
      <c r="E1488" s="71">
        <v>300</v>
      </c>
      <c r="F1488" s="70">
        <f t="shared" ca="1" si="44"/>
        <v>600</v>
      </c>
      <c r="G1488" s="45"/>
      <c r="H1488" s="45"/>
      <c r="I1488" s="45"/>
      <c r="J1488" s="45"/>
    </row>
    <row r="1489" spans="1:10" ht="13.5" customHeight="1" x14ac:dyDescent="0.2">
      <c r="A1489" s="85"/>
      <c r="B1489" s="69" t="str">
        <f t="shared" ca="1" si="43"/>
        <v/>
      </c>
      <c r="C1489" s="81"/>
      <c r="D1489" s="81"/>
      <c r="E1489" s="71"/>
      <c r="F1489" s="70">
        <f t="shared" ca="1" si="44"/>
        <v>0</v>
      </c>
      <c r="G1489" s="45"/>
      <c r="H1489" s="45"/>
      <c r="I1489" s="45"/>
      <c r="J1489" s="45"/>
    </row>
    <row r="1490" spans="1:10" ht="13.5" customHeight="1" x14ac:dyDescent="0.2">
      <c r="A1490" s="85"/>
      <c r="B1490" s="69" t="str">
        <f t="shared" ca="1" si="43"/>
        <v/>
      </c>
      <c r="C1490" s="81"/>
      <c r="D1490" s="81"/>
      <c r="E1490" s="71"/>
      <c r="F1490" s="70">
        <f t="shared" ca="1" si="44"/>
        <v>0</v>
      </c>
      <c r="G1490" s="45"/>
      <c r="H1490" s="45"/>
      <c r="I1490" s="45"/>
      <c r="J1490" s="45"/>
    </row>
    <row r="1491" spans="1:10" ht="13.5" customHeight="1" x14ac:dyDescent="0.2">
      <c r="A1491" s="45"/>
      <c r="B1491" s="45"/>
      <c r="C1491" s="45"/>
      <c r="D1491" s="45"/>
      <c r="E1491" s="73" t="s">
        <v>12551</v>
      </c>
      <c r="F1491" s="74">
        <f ca="1">SUM(Table366[MONTO TOTAL ESTIMADO])</f>
        <v>2733000</v>
      </c>
      <c r="G1491" s="45"/>
      <c r="H1491" s="45"/>
      <c r="I1491" s="45"/>
      <c r="J1491" s="45"/>
    </row>
    <row r="1492" spans="1:10" ht="13.5" customHeight="1" thickBot="1" x14ac:dyDescent="0.25">
      <c r="G1492" s="45"/>
      <c r="H1492" s="45"/>
      <c r="I1492" s="45"/>
      <c r="J1492" s="45"/>
    </row>
    <row r="1493" spans="1:10" ht="13.5" customHeight="1" thickBot="1" x14ac:dyDescent="0.25">
      <c r="A1493" s="64" t="s">
        <v>16383</v>
      </c>
      <c r="B1493" s="64" t="s">
        <v>161</v>
      </c>
      <c r="C1493" s="64" t="s">
        <v>11724</v>
      </c>
      <c r="D1493" s="64" t="s">
        <v>14378</v>
      </c>
      <c r="E1493" s="64" t="s">
        <v>10962</v>
      </c>
      <c r="F1493" s="64" t="s">
        <v>11095</v>
      </c>
      <c r="G1493" s="45"/>
      <c r="H1493" s="45"/>
      <c r="I1493" s="45"/>
      <c r="J1493" s="45"/>
    </row>
    <row r="1494" spans="1:10" ht="13.5" customHeight="1" thickBot="1" x14ac:dyDescent="0.25">
      <c r="A1494" s="66" t="s">
        <v>18870</v>
      </c>
      <c r="B1494" s="66" t="s">
        <v>18868</v>
      </c>
      <c r="C1494" s="66" t="s">
        <v>10692</v>
      </c>
      <c r="D1494" s="66"/>
      <c r="E1494" s="66"/>
      <c r="F1494" s="66"/>
      <c r="G1494" s="45"/>
      <c r="H1494" s="45"/>
      <c r="I1494" s="45"/>
      <c r="J1494" s="45"/>
    </row>
    <row r="1495" spans="1:10" ht="13.5" customHeight="1" thickBot="1" x14ac:dyDescent="0.25">
      <c r="A1495" s="122" t="s">
        <v>14828</v>
      </c>
      <c r="B1495" s="67" t="s">
        <v>8528</v>
      </c>
      <c r="C1495" s="76">
        <v>42927</v>
      </c>
      <c r="D1495" s="122" t="s">
        <v>9386</v>
      </c>
      <c r="E1495" s="67" t="s">
        <v>13094</v>
      </c>
      <c r="F1495" s="66"/>
      <c r="G1495" s="45"/>
      <c r="H1495" s="45"/>
      <c r="I1495" s="45"/>
      <c r="J1495" s="45"/>
    </row>
    <row r="1496" spans="1:10" ht="13.5" customHeight="1" thickBot="1" x14ac:dyDescent="0.25">
      <c r="A1496" s="123"/>
      <c r="B1496" s="67" t="s">
        <v>1786</v>
      </c>
      <c r="C1496" s="106">
        <f>IF(C1495="","",IF(AND(MONTH(C1495)&gt;=1,MONTH(C1495)&lt;=3),1,IF(AND(MONTH(C1495)&gt;=4,MONTH(C1495)&lt;=6),2,IF(AND(MONTH(C1495)&gt;=7,MONTH(C1495)&lt;=9),3,4))))</f>
        <v>3</v>
      </c>
      <c r="D1496" s="123"/>
      <c r="E1496" s="67" t="s">
        <v>2417</v>
      </c>
      <c r="F1496" s="66"/>
      <c r="G1496" s="45"/>
      <c r="H1496" s="45"/>
      <c r="I1496" s="45"/>
      <c r="J1496" s="45"/>
    </row>
    <row r="1497" spans="1:10" ht="13.5" customHeight="1" thickBot="1" x14ac:dyDescent="0.25">
      <c r="A1497" s="123"/>
      <c r="B1497" s="67" t="s">
        <v>12943</v>
      </c>
      <c r="C1497" s="76">
        <v>43019</v>
      </c>
      <c r="D1497" s="123"/>
      <c r="E1497" s="67" t="s">
        <v>3073</v>
      </c>
      <c r="F1497" s="66"/>
      <c r="G1497" s="45"/>
      <c r="H1497" s="45"/>
      <c r="I1497" s="45"/>
      <c r="J1497" s="45"/>
    </row>
    <row r="1498" spans="1:10" ht="13.5" customHeight="1" thickBot="1" x14ac:dyDescent="0.25">
      <c r="A1498" s="123"/>
      <c r="B1498" s="67" t="s">
        <v>1786</v>
      </c>
      <c r="C1498" s="106">
        <f>IF(C1497="","",IF(AND(MONTH(C1497)&gt;=1,MONTH(C1497)&lt;=3),1,IF(AND(MONTH(C1497)&gt;=4,MONTH(C1497)&lt;=6),2,IF(AND(MONTH(C1497)&gt;=7,MONTH(C1497)&lt;=9),3,4))))</f>
        <v>4</v>
      </c>
      <c r="D1498" s="123"/>
      <c r="E1498" s="67" t="s">
        <v>13193</v>
      </c>
      <c r="F1498" s="66"/>
      <c r="G1498" s="45"/>
      <c r="H1498" s="45" t="str">
        <f>C1380</f>
        <v>Bienes</v>
      </c>
      <c r="I1498" s="45">
        <f>E1380</f>
        <v>0</v>
      </c>
      <c r="J1498" s="45">
        <f>D1380</f>
        <v>0</v>
      </c>
    </row>
    <row r="1499" spans="1:10" ht="14.1" customHeight="1" thickBot="1" x14ac:dyDescent="0.25">
      <c r="A1499" s="45"/>
      <c r="B1499" s="45"/>
      <c r="C1499" s="45"/>
      <c r="D1499" s="45"/>
      <c r="E1499" s="45"/>
      <c r="F1499" s="45"/>
    </row>
    <row r="1500" spans="1:10" ht="33.75" customHeight="1" thickBot="1" x14ac:dyDescent="0.25">
      <c r="A1500" s="72" t="s">
        <v>15736</v>
      </c>
      <c r="B1500" s="72" t="s">
        <v>16147</v>
      </c>
      <c r="C1500" s="72" t="s">
        <v>15642</v>
      </c>
      <c r="D1500" s="72" t="s">
        <v>15252</v>
      </c>
      <c r="E1500" s="72" t="s">
        <v>6932</v>
      </c>
      <c r="F1500" s="72" t="s">
        <v>15281</v>
      </c>
      <c r="G1500" s="45"/>
      <c r="H1500" s="45"/>
      <c r="I1500" s="45"/>
      <c r="J1500" s="45"/>
    </row>
    <row r="1501" spans="1:10" ht="13.5" customHeight="1" x14ac:dyDescent="0.2">
      <c r="A1501" s="85">
        <v>44103105</v>
      </c>
      <c r="B1501" s="69" t="str">
        <f t="shared" ref="B1501:B1532" ca="1" si="45">IFERROR(INDEX(UNSPSCDes,MATCH(INDIRECT(ADDRESS(ROW(),COLUMN()-1,4)),UNSPSCCode,0)),"")</f>
        <v>Cartuchos de tinta</v>
      </c>
      <c r="C1501" s="81" t="s">
        <v>18869</v>
      </c>
      <c r="D1501" s="81">
        <v>97</v>
      </c>
      <c r="E1501" s="71">
        <v>3000</v>
      </c>
      <c r="F1501" s="70">
        <f t="shared" ref="F1501:F1532" ca="1" si="46">INDIRECT(ADDRESS(ROW(),COLUMN()-2,4))*INDIRECT(ADDRESS(ROW(),COLUMN()-1,4))</f>
        <v>291000</v>
      </c>
      <c r="G1501" s="45"/>
      <c r="H1501" s="45"/>
      <c r="I1501" s="45"/>
      <c r="J1501" s="45"/>
    </row>
    <row r="1502" spans="1:10" ht="14.1" customHeight="1" x14ac:dyDescent="0.2">
      <c r="A1502" s="85">
        <v>44103105</v>
      </c>
      <c r="B1502" s="69" t="str">
        <f t="shared" ca="1" si="45"/>
        <v>Cartuchos de tinta</v>
      </c>
      <c r="C1502" s="81" t="s">
        <v>18869</v>
      </c>
      <c r="D1502" s="81">
        <v>94</v>
      </c>
      <c r="E1502" s="71">
        <v>3000</v>
      </c>
      <c r="F1502" s="70">
        <f t="shared" ca="1" si="46"/>
        <v>282000</v>
      </c>
      <c r="G1502" s="45"/>
      <c r="H1502" s="45"/>
      <c r="I1502" s="45"/>
      <c r="J1502" s="45"/>
    </row>
    <row r="1503" spans="1:10" ht="14.1" customHeight="1" x14ac:dyDescent="0.2">
      <c r="A1503" s="85">
        <v>44103105</v>
      </c>
      <c r="B1503" s="69" t="str">
        <f t="shared" ca="1" si="45"/>
        <v>Cartuchos de tinta</v>
      </c>
      <c r="C1503" s="81" t="s">
        <v>18869</v>
      </c>
      <c r="D1503" s="81">
        <v>23</v>
      </c>
      <c r="E1503" s="71">
        <v>3000</v>
      </c>
      <c r="F1503" s="70">
        <f t="shared" ca="1" si="46"/>
        <v>69000</v>
      </c>
      <c r="G1503" s="45"/>
      <c r="H1503" s="45"/>
      <c r="I1503" s="45"/>
      <c r="J1503" s="45"/>
    </row>
    <row r="1504" spans="1:10" ht="14.1" customHeight="1" x14ac:dyDescent="0.2">
      <c r="A1504" s="85">
        <v>44103105</v>
      </c>
      <c r="B1504" s="69" t="str">
        <f t="shared" ca="1" si="45"/>
        <v>Cartuchos de tinta</v>
      </c>
      <c r="C1504" s="81" t="s">
        <v>18869</v>
      </c>
      <c r="D1504" s="81">
        <v>23</v>
      </c>
      <c r="E1504" s="71">
        <v>3000</v>
      </c>
      <c r="F1504" s="70">
        <f t="shared" ca="1" si="46"/>
        <v>69000</v>
      </c>
      <c r="G1504" s="45"/>
      <c r="H1504" s="45"/>
      <c r="I1504" s="45"/>
      <c r="J1504" s="45"/>
    </row>
    <row r="1505" spans="1:10" ht="14.1" customHeight="1" x14ac:dyDescent="0.2">
      <c r="A1505" s="85">
        <v>44103105</v>
      </c>
      <c r="B1505" s="69" t="str">
        <f t="shared" ca="1" si="45"/>
        <v>Cartuchos de tinta</v>
      </c>
      <c r="C1505" s="81" t="s">
        <v>18869</v>
      </c>
      <c r="D1505" s="81">
        <v>2</v>
      </c>
      <c r="E1505" s="71">
        <v>3000</v>
      </c>
      <c r="F1505" s="70">
        <f t="shared" ca="1" si="46"/>
        <v>6000</v>
      </c>
      <c r="G1505" s="45"/>
      <c r="H1505" s="45"/>
      <c r="I1505" s="45"/>
      <c r="J1505" s="45"/>
    </row>
    <row r="1506" spans="1:10" ht="14.1" customHeight="1" x14ac:dyDescent="0.2">
      <c r="A1506" s="85">
        <v>44103105</v>
      </c>
      <c r="B1506" s="69" t="str">
        <f t="shared" ca="1" si="45"/>
        <v>Cartuchos de tinta</v>
      </c>
      <c r="C1506" s="81" t="s">
        <v>18869</v>
      </c>
      <c r="D1506" s="81">
        <v>98</v>
      </c>
      <c r="E1506" s="71">
        <v>3000</v>
      </c>
      <c r="F1506" s="70">
        <f t="shared" ca="1" si="46"/>
        <v>294000</v>
      </c>
      <c r="G1506" s="45"/>
      <c r="H1506" s="45"/>
      <c r="I1506" s="45"/>
      <c r="J1506" s="45"/>
    </row>
    <row r="1507" spans="1:10" ht="14.1" customHeight="1" x14ac:dyDescent="0.2">
      <c r="A1507" s="85">
        <v>44103105</v>
      </c>
      <c r="B1507" s="69" t="str">
        <f t="shared" ca="1" si="45"/>
        <v>Cartuchos de tinta</v>
      </c>
      <c r="C1507" s="81" t="s">
        <v>18869</v>
      </c>
      <c r="D1507" s="81">
        <v>79</v>
      </c>
      <c r="E1507" s="71">
        <v>3000</v>
      </c>
      <c r="F1507" s="70">
        <f t="shared" ca="1" si="46"/>
        <v>237000</v>
      </c>
      <c r="G1507" s="45"/>
      <c r="H1507" s="45"/>
      <c r="I1507" s="45"/>
      <c r="J1507" s="45"/>
    </row>
    <row r="1508" spans="1:10" ht="14.1" customHeight="1" x14ac:dyDescent="0.2">
      <c r="A1508" s="85">
        <v>44103105</v>
      </c>
      <c r="B1508" s="69" t="str">
        <f t="shared" ca="1" si="45"/>
        <v>Cartuchos de tinta</v>
      </c>
      <c r="C1508" s="81" t="s">
        <v>18869</v>
      </c>
      <c r="D1508" s="81">
        <v>2</v>
      </c>
      <c r="E1508" s="71">
        <v>3000</v>
      </c>
      <c r="F1508" s="70">
        <f t="shared" ca="1" si="46"/>
        <v>6000</v>
      </c>
      <c r="G1508" s="45"/>
      <c r="H1508" s="45"/>
      <c r="I1508" s="45"/>
      <c r="J1508" s="45"/>
    </row>
    <row r="1509" spans="1:10" ht="13.5" customHeight="1" x14ac:dyDescent="0.2">
      <c r="A1509" s="85">
        <v>44103105</v>
      </c>
      <c r="B1509" s="69" t="str">
        <f t="shared" ca="1" si="45"/>
        <v>Cartuchos de tinta</v>
      </c>
      <c r="C1509" s="81" t="s">
        <v>18869</v>
      </c>
      <c r="D1509" s="81">
        <v>2</v>
      </c>
      <c r="E1509" s="71">
        <v>3000</v>
      </c>
      <c r="F1509" s="70">
        <f t="shared" ca="1" si="46"/>
        <v>6000</v>
      </c>
      <c r="G1509" s="45"/>
      <c r="H1509" s="45"/>
      <c r="I1509" s="45"/>
      <c r="J1509" s="45"/>
    </row>
    <row r="1510" spans="1:10" ht="13.5" customHeight="1" x14ac:dyDescent="0.2">
      <c r="A1510" s="85">
        <v>44103105</v>
      </c>
      <c r="B1510" s="69" t="str">
        <f t="shared" ca="1" si="45"/>
        <v>Cartuchos de tinta</v>
      </c>
      <c r="C1510" s="81" t="s">
        <v>18869</v>
      </c>
      <c r="D1510" s="81">
        <v>6</v>
      </c>
      <c r="E1510" s="71">
        <v>3000</v>
      </c>
      <c r="F1510" s="70">
        <f t="shared" ca="1" si="46"/>
        <v>18000</v>
      </c>
      <c r="G1510" s="45"/>
      <c r="H1510" s="45"/>
      <c r="I1510" s="45"/>
      <c r="J1510" s="45"/>
    </row>
    <row r="1511" spans="1:10" ht="13.5" customHeight="1" x14ac:dyDescent="0.2">
      <c r="A1511" s="85">
        <v>44103105</v>
      </c>
      <c r="B1511" s="69" t="str">
        <f t="shared" ca="1" si="45"/>
        <v>Cartuchos de tinta</v>
      </c>
      <c r="C1511" s="81" t="s">
        <v>18869</v>
      </c>
      <c r="D1511" s="81">
        <v>6</v>
      </c>
      <c r="E1511" s="71">
        <v>3000</v>
      </c>
      <c r="F1511" s="70">
        <f t="shared" ca="1" si="46"/>
        <v>18000</v>
      </c>
      <c r="G1511" s="45"/>
      <c r="H1511" s="45"/>
      <c r="I1511" s="45"/>
      <c r="J1511" s="45"/>
    </row>
    <row r="1512" spans="1:10" ht="13.5" customHeight="1" x14ac:dyDescent="0.2">
      <c r="A1512" s="85">
        <v>44103105</v>
      </c>
      <c r="B1512" s="69" t="str">
        <f t="shared" ca="1" si="45"/>
        <v>Cartuchos de tinta</v>
      </c>
      <c r="C1512" s="81" t="s">
        <v>18869</v>
      </c>
      <c r="D1512" s="81">
        <v>6</v>
      </c>
      <c r="E1512" s="71">
        <v>3000</v>
      </c>
      <c r="F1512" s="70">
        <f t="shared" ca="1" si="46"/>
        <v>18000</v>
      </c>
      <c r="G1512" s="45"/>
      <c r="H1512" s="45"/>
      <c r="I1512" s="45"/>
      <c r="J1512" s="45"/>
    </row>
    <row r="1513" spans="1:10" ht="13.5" customHeight="1" x14ac:dyDescent="0.2">
      <c r="A1513" s="85">
        <v>44103105</v>
      </c>
      <c r="B1513" s="69" t="str">
        <f t="shared" ca="1" si="45"/>
        <v>Cartuchos de tinta</v>
      </c>
      <c r="C1513" s="81" t="s">
        <v>18869</v>
      </c>
      <c r="D1513" s="81">
        <v>155</v>
      </c>
      <c r="E1513" s="71">
        <v>3000</v>
      </c>
      <c r="F1513" s="70">
        <f t="shared" ca="1" si="46"/>
        <v>465000</v>
      </c>
      <c r="G1513" s="45"/>
      <c r="H1513" s="45"/>
      <c r="I1513" s="45"/>
      <c r="J1513" s="45"/>
    </row>
    <row r="1514" spans="1:10" ht="13.5" customHeight="1" x14ac:dyDescent="0.2">
      <c r="A1514" s="85">
        <v>44103105</v>
      </c>
      <c r="B1514" s="69" t="str">
        <f t="shared" ca="1" si="45"/>
        <v>Cartuchos de tinta</v>
      </c>
      <c r="C1514" s="81" t="s">
        <v>18869</v>
      </c>
      <c r="D1514" s="81">
        <v>18</v>
      </c>
      <c r="E1514" s="71">
        <v>3000</v>
      </c>
      <c r="F1514" s="70">
        <f t="shared" ca="1" si="46"/>
        <v>54000</v>
      </c>
      <c r="G1514" s="45"/>
      <c r="H1514" s="45"/>
      <c r="I1514" s="45"/>
      <c r="J1514" s="45"/>
    </row>
    <row r="1515" spans="1:10" ht="13.5" customHeight="1" x14ac:dyDescent="0.2">
      <c r="A1515" s="85">
        <v>44103105</v>
      </c>
      <c r="B1515" s="69" t="str">
        <f t="shared" ca="1" si="45"/>
        <v>Cartuchos de tinta</v>
      </c>
      <c r="C1515" s="81" t="s">
        <v>18869</v>
      </c>
      <c r="D1515" s="81">
        <v>23</v>
      </c>
      <c r="E1515" s="71">
        <v>3000</v>
      </c>
      <c r="F1515" s="70">
        <f t="shared" ca="1" si="46"/>
        <v>69000</v>
      </c>
      <c r="G1515" s="45"/>
      <c r="H1515" s="45"/>
      <c r="I1515" s="45"/>
      <c r="J1515" s="45"/>
    </row>
    <row r="1516" spans="1:10" ht="13.5" customHeight="1" x14ac:dyDescent="0.2">
      <c r="A1516" s="85">
        <v>44103105</v>
      </c>
      <c r="B1516" s="69" t="str">
        <f t="shared" ca="1" si="45"/>
        <v>Cartuchos de tinta</v>
      </c>
      <c r="C1516" s="81" t="s">
        <v>18869</v>
      </c>
      <c r="D1516" s="81">
        <v>5</v>
      </c>
      <c r="E1516" s="71">
        <v>3000</v>
      </c>
      <c r="F1516" s="70">
        <f t="shared" ca="1" si="46"/>
        <v>15000</v>
      </c>
      <c r="G1516" s="45"/>
      <c r="H1516" s="45"/>
      <c r="I1516" s="45"/>
      <c r="J1516" s="45"/>
    </row>
    <row r="1517" spans="1:10" ht="13.5" customHeight="1" x14ac:dyDescent="0.2">
      <c r="A1517" s="85">
        <v>44103105</v>
      </c>
      <c r="B1517" s="69" t="str">
        <f t="shared" ca="1" si="45"/>
        <v>Cartuchos de tinta</v>
      </c>
      <c r="C1517" s="81" t="s">
        <v>18869</v>
      </c>
      <c r="D1517" s="81">
        <v>6</v>
      </c>
      <c r="E1517" s="71">
        <v>3000</v>
      </c>
      <c r="F1517" s="70">
        <f t="shared" ca="1" si="46"/>
        <v>18000</v>
      </c>
      <c r="G1517" s="45"/>
      <c r="H1517" s="45"/>
      <c r="I1517" s="45"/>
      <c r="J1517" s="45"/>
    </row>
    <row r="1518" spans="1:10" ht="13.5" customHeight="1" x14ac:dyDescent="0.2">
      <c r="A1518" s="85">
        <v>44103105</v>
      </c>
      <c r="B1518" s="69" t="str">
        <f t="shared" ca="1" si="45"/>
        <v>Cartuchos de tinta</v>
      </c>
      <c r="C1518" s="81" t="s">
        <v>18869</v>
      </c>
      <c r="D1518" s="81">
        <v>5</v>
      </c>
      <c r="E1518" s="71">
        <v>3000</v>
      </c>
      <c r="F1518" s="70">
        <f t="shared" ca="1" si="46"/>
        <v>15000</v>
      </c>
      <c r="G1518" s="45"/>
      <c r="H1518" s="45"/>
      <c r="I1518" s="45"/>
      <c r="J1518" s="45"/>
    </row>
    <row r="1519" spans="1:10" ht="13.5" customHeight="1" x14ac:dyDescent="0.2">
      <c r="A1519" s="85">
        <v>44103105</v>
      </c>
      <c r="B1519" s="69" t="str">
        <f t="shared" ca="1" si="45"/>
        <v>Cartuchos de tinta</v>
      </c>
      <c r="C1519" s="81" t="s">
        <v>18869</v>
      </c>
      <c r="D1519" s="81">
        <v>6</v>
      </c>
      <c r="E1519" s="71">
        <v>3000</v>
      </c>
      <c r="F1519" s="70">
        <f t="shared" ca="1" si="46"/>
        <v>18000</v>
      </c>
      <c r="G1519" s="45"/>
      <c r="H1519" s="45"/>
      <c r="I1519" s="45"/>
      <c r="J1519" s="45"/>
    </row>
    <row r="1520" spans="1:10" ht="13.5" customHeight="1" x14ac:dyDescent="0.2">
      <c r="A1520" s="85">
        <v>44103105</v>
      </c>
      <c r="B1520" s="69" t="str">
        <f t="shared" ca="1" si="45"/>
        <v>Cartuchos de tinta</v>
      </c>
      <c r="C1520" s="81" t="s">
        <v>18869</v>
      </c>
      <c r="D1520" s="81">
        <v>6</v>
      </c>
      <c r="E1520" s="71">
        <v>3000</v>
      </c>
      <c r="F1520" s="70">
        <f t="shared" ca="1" si="46"/>
        <v>18000</v>
      </c>
      <c r="G1520" s="45"/>
      <c r="H1520" s="45"/>
      <c r="I1520" s="45"/>
      <c r="J1520" s="45"/>
    </row>
    <row r="1521" spans="1:10" ht="13.5" customHeight="1" x14ac:dyDescent="0.2">
      <c r="A1521" s="85">
        <v>44103105</v>
      </c>
      <c r="B1521" s="69" t="str">
        <f t="shared" ca="1" si="45"/>
        <v>Cartuchos de tinta</v>
      </c>
      <c r="C1521" s="81" t="s">
        <v>18869</v>
      </c>
      <c r="D1521" s="81">
        <v>6</v>
      </c>
      <c r="E1521" s="71">
        <v>3000</v>
      </c>
      <c r="F1521" s="70">
        <f t="shared" ca="1" si="46"/>
        <v>18000</v>
      </c>
      <c r="G1521" s="45"/>
      <c r="H1521" s="45"/>
      <c r="I1521" s="45"/>
      <c r="J1521" s="45"/>
    </row>
    <row r="1522" spans="1:10" ht="13.5" customHeight="1" x14ac:dyDescent="0.2">
      <c r="A1522" s="85">
        <v>44103105</v>
      </c>
      <c r="B1522" s="69" t="str">
        <f t="shared" ca="1" si="45"/>
        <v>Cartuchos de tinta</v>
      </c>
      <c r="C1522" s="81" t="s">
        <v>18869</v>
      </c>
      <c r="D1522" s="81">
        <v>6</v>
      </c>
      <c r="E1522" s="71">
        <v>3000</v>
      </c>
      <c r="F1522" s="70">
        <f t="shared" ca="1" si="46"/>
        <v>18000</v>
      </c>
      <c r="G1522" s="45"/>
      <c r="H1522" s="45"/>
      <c r="I1522" s="45"/>
      <c r="J1522" s="45"/>
    </row>
    <row r="1523" spans="1:10" ht="13.5" customHeight="1" x14ac:dyDescent="0.2">
      <c r="A1523" s="85">
        <v>44103105</v>
      </c>
      <c r="B1523" s="69" t="str">
        <f t="shared" ca="1" si="45"/>
        <v>Cartuchos de tinta</v>
      </c>
      <c r="C1523" s="81" t="s">
        <v>18869</v>
      </c>
      <c r="D1523" s="81">
        <v>6</v>
      </c>
      <c r="E1523" s="71">
        <v>3000</v>
      </c>
      <c r="F1523" s="70">
        <f t="shared" ca="1" si="46"/>
        <v>18000</v>
      </c>
      <c r="G1523" s="45"/>
      <c r="H1523" s="45"/>
      <c r="I1523" s="45"/>
      <c r="J1523" s="45"/>
    </row>
    <row r="1524" spans="1:10" ht="13.5" customHeight="1" x14ac:dyDescent="0.2">
      <c r="A1524" s="85">
        <v>44103105</v>
      </c>
      <c r="B1524" s="69" t="str">
        <f t="shared" ca="1" si="45"/>
        <v>Cartuchos de tinta</v>
      </c>
      <c r="C1524" s="81" t="s">
        <v>18869</v>
      </c>
      <c r="D1524" s="81">
        <v>6</v>
      </c>
      <c r="E1524" s="71">
        <v>3000</v>
      </c>
      <c r="F1524" s="70">
        <f t="shared" ca="1" si="46"/>
        <v>18000</v>
      </c>
      <c r="G1524" s="45"/>
      <c r="H1524" s="45"/>
      <c r="I1524" s="45"/>
      <c r="J1524" s="45"/>
    </row>
    <row r="1525" spans="1:10" ht="13.5" customHeight="1" x14ac:dyDescent="0.2">
      <c r="A1525" s="85">
        <v>44103105</v>
      </c>
      <c r="B1525" s="69" t="str">
        <f t="shared" ca="1" si="45"/>
        <v>Cartuchos de tinta</v>
      </c>
      <c r="C1525" s="81" t="s">
        <v>18869</v>
      </c>
      <c r="D1525" s="81">
        <v>6</v>
      </c>
      <c r="E1525" s="71">
        <v>3000</v>
      </c>
      <c r="F1525" s="70">
        <f t="shared" ca="1" si="46"/>
        <v>18000</v>
      </c>
      <c r="G1525" s="45"/>
      <c r="H1525" s="45"/>
      <c r="I1525" s="45"/>
      <c r="J1525" s="45"/>
    </row>
    <row r="1526" spans="1:10" ht="13.5" customHeight="1" x14ac:dyDescent="0.2">
      <c r="A1526" s="85">
        <v>44103105</v>
      </c>
      <c r="B1526" s="69" t="str">
        <f t="shared" ca="1" si="45"/>
        <v>Cartuchos de tinta</v>
      </c>
      <c r="C1526" s="81" t="s">
        <v>18869</v>
      </c>
      <c r="D1526" s="81">
        <v>4</v>
      </c>
      <c r="E1526" s="71">
        <v>3000</v>
      </c>
      <c r="F1526" s="70">
        <f t="shared" ca="1" si="46"/>
        <v>12000</v>
      </c>
      <c r="G1526" s="45"/>
      <c r="H1526" s="45"/>
      <c r="I1526" s="45"/>
      <c r="J1526" s="45"/>
    </row>
    <row r="1527" spans="1:10" ht="13.5" customHeight="1" x14ac:dyDescent="0.2">
      <c r="A1527" s="85">
        <v>44103105</v>
      </c>
      <c r="B1527" s="69" t="str">
        <f t="shared" ca="1" si="45"/>
        <v>Cartuchos de tinta</v>
      </c>
      <c r="C1527" s="81" t="s">
        <v>18869</v>
      </c>
      <c r="D1527" s="81">
        <v>2</v>
      </c>
      <c r="E1527" s="71">
        <v>3000</v>
      </c>
      <c r="F1527" s="70">
        <f t="shared" ca="1" si="46"/>
        <v>6000</v>
      </c>
      <c r="G1527" s="45"/>
      <c r="H1527" s="45"/>
      <c r="I1527" s="45"/>
      <c r="J1527" s="45"/>
    </row>
    <row r="1528" spans="1:10" ht="13.5" customHeight="1" x14ac:dyDescent="0.2">
      <c r="A1528" s="85">
        <v>44103105</v>
      </c>
      <c r="B1528" s="69" t="str">
        <f t="shared" ca="1" si="45"/>
        <v>Cartuchos de tinta</v>
      </c>
      <c r="C1528" s="81" t="s">
        <v>18869</v>
      </c>
      <c r="D1528" s="81">
        <v>2</v>
      </c>
      <c r="E1528" s="71">
        <v>3000</v>
      </c>
      <c r="F1528" s="70">
        <f t="shared" ca="1" si="46"/>
        <v>6000</v>
      </c>
      <c r="G1528" s="45"/>
      <c r="H1528" s="45"/>
      <c r="I1528" s="45"/>
      <c r="J1528" s="45"/>
    </row>
    <row r="1529" spans="1:10" ht="13.5" customHeight="1" x14ac:dyDescent="0.2">
      <c r="A1529" s="85">
        <v>44103105</v>
      </c>
      <c r="B1529" s="69" t="str">
        <f t="shared" ca="1" si="45"/>
        <v>Cartuchos de tinta</v>
      </c>
      <c r="C1529" s="81" t="s">
        <v>18869</v>
      </c>
      <c r="D1529" s="81">
        <v>4</v>
      </c>
      <c r="E1529" s="71">
        <v>3000</v>
      </c>
      <c r="F1529" s="70">
        <f t="shared" ca="1" si="46"/>
        <v>12000</v>
      </c>
      <c r="G1529" s="45"/>
      <c r="H1529" s="45"/>
      <c r="I1529" s="45"/>
      <c r="J1529" s="45"/>
    </row>
    <row r="1530" spans="1:10" ht="13.5" customHeight="1" x14ac:dyDescent="0.2">
      <c r="A1530" s="85">
        <v>44103105</v>
      </c>
      <c r="B1530" s="69" t="str">
        <f t="shared" ca="1" si="45"/>
        <v>Cartuchos de tinta</v>
      </c>
      <c r="C1530" s="81" t="s">
        <v>18869</v>
      </c>
      <c r="D1530" s="81">
        <v>2</v>
      </c>
      <c r="E1530" s="71">
        <v>3000</v>
      </c>
      <c r="F1530" s="70">
        <f t="shared" ca="1" si="46"/>
        <v>6000</v>
      </c>
      <c r="G1530" s="45"/>
      <c r="H1530" s="45"/>
      <c r="I1530" s="45"/>
      <c r="J1530" s="45"/>
    </row>
    <row r="1531" spans="1:10" ht="13.5" customHeight="1" x14ac:dyDescent="0.2">
      <c r="A1531" s="85">
        <v>44103105</v>
      </c>
      <c r="B1531" s="69" t="str">
        <f t="shared" ca="1" si="45"/>
        <v>Cartuchos de tinta</v>
      </c>
      <c r="C1531" s="81" t="s">
        <v>18869</v>
      </c>
      <c r="D1531" s="81">
        <v>11</v>
      </c>
      <c r="E1531" s="71">
        <v>3000</v>
      </c>
      <c r="F1531" s="70">
        <f t="shared" ca="1" si="46"/>
        <v>33000</v>
      </c>
      <c r="G1531" s="45"/>
      <c r="H1531" s="45"/>
      <c r="I1531" s="45"/>
      <c r="J1531" s="45"/>
    </row>
    <row r="1532" spans="1:10" ht="13.5" customHeight="1" x14ac:dyDescent="0.2">
      <c r="A1532" s="85">
        <v>44103105</v>
      </c>
      <c r="B1532" s="69" t="str">
        <f t="shared" ca="1" si="45"/>
        <v>Cartuchos de tinta</v>
      </c>
      <c r="C1532" s="81" t="s">
        <v>18869</v>
      </c>
      <c r="D1532" s="81">
        <v>4</v>
      </c>
      <c r="E1532" s="71">
        <v>3000</v>
      </c>
      <c r="F1532" s="70">
        <f t="shared" ca="1" si="46"/>
        <v>12000</v>
      </c>
      <c r="G1532" s="45"/>
      <c r="H1532" s="45"/>
      <c r="I1532" s="45"/>
      <c r="J1532" s="45"/>
    </row>
    <row r="1533" spans="1:10" ht="13.5" customHeight="1" x14ac:dyDescent="0.2">
      <c r="A1533" s="85">
        <v>44103105</v>
      </c>
      <c r="B1533" s="69" t="str">
        <f t="shared" ref="B1533:B1564" ca="1" si="47">IFERROR(INDEX(UNSPSCDes,MATCH(INDIRECT(ADDRESS(ROW(),COLUMN()-1,4)),UNSPSCCode,0)),"")</f>
        <v>Cartuchos de tinta</v>
      </c>
      <c r="C1533" s="81" t="s">
        <v>18869</v>
      </c>
      <c r="D1533" s="81">
        <v>10</v>
      </c>
      <c r="E1533" s="71">
        <v>3000</v>
      </c>
      <c r="F1533" s="70">
        <f t="shared" ref="F1533:F1564" ca="1" si="48">INDIRECT(ADDRESS(ROW(),COLUMN()-2,4))*INDIRECT(ADDRESS(ROW(),COLUMN()-1,4))</f>
        <v>30000</v>
      </c>
      <c r="G1533" s="45"/>
      <c r="H1533" s="45"/>
      <c r="I1533" s="45"/>
      <c r="J1533" s="45"/>
    </row>
    <row r="1534" spans="1:10" ht="13.5" customHeight="1" x14ac:dyDescent="0.2">
      <c r="A1534" s="85">
        <v>44103105</v>
      </c>
      <c r="B1534" s="69" t="str">
        <f t="shared" ca="1" si="47"/>
        <v>Cartuchos de tinta</v>
      </c>
      <c r="C1534" s="81" t="s">
        <v>18869</v>
      </c>
      <c r="D1534" s="81">
        <v>1</v>
      </c>
      <c r="E1534" s="71">
        <v>3000</v>
      </c>
      <c r="F1534" s="70">
        <f t="shared" ca="1" si="48"/>
        <v>3000</v>
      </c>
      <c r="G1534" s="45"/>
      <c r="H1534" s="45"/>
      <c r="I1534" s="45"/>
      <c r="J1534" s="45"/>
    </row>
    <row r="1535" spans="1:10" ht="13.5" customHeight="1" x14ac:dyDescent="0.2">
      <c r="A1535" s="85">
        <v>44103105</v>
      </c>
      <c r="B1535" s="69" t="str">
        <f t="shared" ca="1" si="47"/>
        <v>Cartuchos de tinta</v>
      </c>
      <c r="C1535" s="81" t="s">
        <v>18869</v>
      </c>
      <c r="D1535" s="81">
        <v>1</v>
      </c>
      <c r="E1535" s="71">
        <v>3000</v>
      </c>
      <c r="F1535" s="70">
        <f t="shared" ca="1" si="48"/>
        <v>3000</v>
      </c>
      <c r="G1535" s="45"/>
      <c r="H1535" s="45"/>
      <c r="I1535" s="45"/>
      <c r="J1535" s="45"/>
    </row>
    <row r="1536" spans="1:10" ht="13.5" customHeight="1" x14ac:dyDescent="0.2">
      <c r="A1536" s="85">
        <v>44103105</v>
      </c>
      <c r="B1536" s="69" t="str">
        <f t="shared" ca="1" si="47"/>
        <v>Cartuchos de tinta</v>
      </c>
      <c r="C1536" s="81" t="s">
        <v>18869</v>
      </c>
      <c r="D1536" s="81">
        <v>1</v>
      </c>
      <c r="E1536" s="71">
        <v>3000</v>
      </c>
      <c r="F1536" s="70">
        <f t="shared" ca="1" si="48"/>
        <v>3000</v>
      </c>
      <c r="G1536" s="45"/>
      <c r="H1536" s="45"/>
      <c r="I1536" s="45"/>
      <c r="J1536" s="45"/>
    </row>
    <row r="1537" spans="1:10" ht="13.5" customHeight="1" x14ac:dyDescent="0.2">
      <c r="A1537" s="85">
        <v>44103105</v>
      </c>
      <c r="B1537" s="69" t="str">
        <f t="shared" ca="1" si="47"/>
        <v>Cartuchos de tinta</v>
      </c>
      <c r="C1537" s="81" t="s">
        <v>18869</v>
      </c>
      <c r="D1537" s="81">
        <v>10</v>
      </c>
      <c r="E1537" s="71">
        <v>3000</v>
      </c>
      <c r="F1537" s="70">
        <f t="shared" ca="1" si="48"/>
        <v>30000</v>
      </c>
      <c r="G1537" s="45"/>
      <c r="H1537" s="45"/>
      <c r="I1537" s="45"/>
      <c r="J1537" s="45"/>
    </row>
    <row r="1538" spans="1:10" ht="13.5" customHeight="1" x14ac:dyDescent="0.2">
      <c r="A1538" s="85">
        <v>44103105</v>
      </c>
      <c r="B1538" s="69" t="str">
        <f t="shared" ca="1" si="47"/>
        <v>Cartuchos de tinta</v>
      </c>
      <c r="C1538" s="81" t="s">
        <v>18869</v>
      </c>
      <c r="D1538" s="81">
        <v>13</v>
      </c>
      <c r="E1538" s="71">
        <v>3000</v>
      </c>
      <c r="F1538" s="70">
        <f t="shared" ca="1" si="48"/>
        <v>39000</v>
      </c>
      <c r="G1538" s="45"/>
      <c r="H1538" s="45"/>
      <c r="I1538" s="45"/>
      <c r="J1538" s="45"/>
    </row>
    <row r="1539" spans="1:10" ht="13.5" customHeight="1" x14ac:dyDescent="0.2">
      <c r="A1539" s="85">
        <v>44103105</v>
      </c>
      <c r="B1539" s="69" t="str">
        <f t="shared" ca="1" si="47"/>
        <v>Cartuchos de tinta</v>
      </c>
      <c r="C1539" s="81" t="s">
        <v>18869</v>
      </c>
      <c r="D1539" s="81">
        <v>18</v>
      </c>
      <c r="E1539" s="71">
        <v>3000</v>
      </c>
      <c r="F1539" s="70">
        <f t="shared" ca="1" si="48"/>
        <v>54000</v>
      </c>
      <c r="G1539" s="45"/>
      <c r="H1539" s="45"/>
      <c r="I1539" s="45"/>
      <c r="J1539" s="45"/>
    </row>
    <row r="1540" spans="1:10" ht="13.5" customHeight="1" x14ac:dyDescent="0.2">
      <c r="A1540" s="85">
        <v>44103105</v>
      </c>
      <c r="B1540" s="69" t="str">
        <f t="shared" ca="1" si="47"/>
        <v>Cartuchos de tinta</v>
      </c>
      <c r="C1540" s="81" t="s">
        <v>18869</v>
      </c>
      <c r="D1540" s="81">
        <v>16</v>
      </c>
      <c r="E1540" s="71">
        <v>3000</v>
      </c>
      <c r="F1540" s="70">
        <f t="shared" ca="1" si="48"/>
        <v>48000</v>
      </c>
      <c r="G1540" s="45"/>
      <c r="H1540" s="45"/>
      <c r="I1540" s="45"/>
      <c r="J1540" s="45"/>
    </row>
    <row r="1541" spans="1:10" ht="13.5" customHeight="1" x14ac:dyDescent="0.2">
      <c r="A1541" s="85">
        <v>44103105</v>
      </c>
      <c r="B1541" s="69" t="str">
        <f t="shared" ca="1" si="47"/>
        <v>Cartuchos de tinta</v>
      </c>
      <c r="C1541" s="81" t="s">
        <v>18869</v>
      </c>
      <c r="D1541" s="81">
        <v>17</v>
      </c>
      <c r="E1541" s="71">
        <v>3000</v>
      </c>
      <c r="F1541" s="70">
        <f t="shared" ca="1" si="48"/>
        <v>51000</v>
      </c>
      <c r="G1541" s="45"/>
      <c r="H1541" s="45"/>
      <c r="I1541" s="45"/>
      <c r="J1541" s="45"/>
    </row>
    <row r="1542" spans="1:10" ht="13.5" customHeight="1" x14ac:dyDescent="0.2">
      <c r="A1542" s="85">
        <v>44103105</v>
      </c>
      <c r="B1542" s="69" t="str">
        <f t="shared" ca="1" si="47"/>
        <v>Cartuchos de tinta</v>
      </c>
      <c r="C1542" s="81" t="s">
        <v>18869</v>
      </c>
      <c r="D1542" s="81">
        <v>2</v>
      </c>
      <c r="E1542" s="71">
        <v>3000</v>
      </c>
      <c r="F1542" s="70">
        <f t="shared" ca="1" si="48"/>
        <v>6000</v>
      </c>
      <c r="G1542" s="45"/>
      <c r="H1542" s="45"/>
      <c r="I1542" s="45"/>
      <c r="J1542" s="45"/>
    </row>
    <row r="1543" spans="1:10" ht="13.5" customHeight="1" x14ac:dyDescent="0.2">
      <c r="A1543" s="85">
        <v>44103105</v>
      </c>
      <c r="B1543" s="69" t="str">
        <f t="shared" ca="1" si="47"/>
        <v>Cartuchos de tinta</v>
      </c>
      <c r="C1543" s="81" t="s">
        <v>18869</v>
      </c>
      <c r="D1543" s="81">
        <v>12</v>
      </c>
      <c r="E1543" s="71">
        <v>3000</v>
      </c>
      <c r="F1543" s="70">
        <f t="shared" ca="1" si="48"/>
        <v>36000</v>
      </c>
      <c r="G1543" s="45"/>
      <c r="H1543" s="45"/>
      <c r="I1543" s="45"/>
      <c r="J1543" s="45"/>
    </row>
    <row r="1544" spans="1:10" ht="13.5" customHeight="1" x14ac:dyDescent="0.2">
      <c r="A1544" s="85">
        <v>44103105</v>
      </c>
      <c r="B1544" s="69" t="str">
        <f t="shared" ca="1" si="47"/>
        <v>Cartuchos de tinta</v>
      </c>
      <c r="C1544" s="81" t="s">
        <v>18869</v>
      </c>
      <c r="D1544" s="81">
        <v>2</v>
      </c>
      <c r="E1544" s="71">
        <v>3000</v>
      </c>
      <c r="F1544" s="70">
        <f t="shared" ca="1" si="48"/>
        <v>6000</v>
      </c>
      <c r="G1544" s="45"/>
      <c r="H1544" s="45"/>
      <c r="I1544" s="45"/>
      <c r="J1544" s="45"/>
    </row>
    <row r="1545" spans="1:10" ht="13.5" customHeight="1" x14ac:dyDescent="0.2">
      <c r="A1545" s="85">
        <v>44103105</v>
      </c>
      <c r="B1545" s="69" t="str">
        <f t="shared" ca="1" si="47"/>
        <v>Cartuchos de tinta</v>
      </c>
      <c r="C1545" s="81" t="s">
        <v>18869</v>
      </c>
      <c r="D1545" s="81">
        <v>1</v>
      </c>
      <c r="E1545" s="71">
        <v>3000</v>
      </c>
      <c r="F1545" s="70">
        <f t="shared" ca="1" si="48"/>
        <v>3000</v>
      </c>
      <c r="G1545" s="45"/>
      <c r="H1545" s="45"/>
      <c r="I1545" s="45"/>
      <c r="J1545" s="45"/>
    </row>
    <row r="1546" spans="1:10" ht="13.5" customHeight="1" x14ac:dyDescent="0.2">
      <c r="A1546" s="85">
        <v>44103105</v>
      </c>
      <c r="B1546" s="69" t="str">
        <f t="shared" ca="1" si="47"/>
        <v>Cartuchos de tinta</v>
      </c>
      <c r="C1546" s="81" t="s">
        <v>18869</v>
      </c>
      <c r="D1546" s="81">
        <v>1</v>
      </c>
      <c r="E1546" s="71">
        <v>3000</v>
      </c>
      <c r="F1546" s="70">
        <f t="shared" ca="1" si="48"/>
        <v>3000</v>
      </c>
      <c r="G1546" s="45"/>
      <c r="H1546" s="45"/>
      <c r="I1546" s="45"/>
      <c r="J1546" s="45"/>
    </row>
    <row r="1547" spans="1:10" ht="13.5" customHeight="1" x14ac:dyDescent="0.2">
      <c r="A1547" s="85">
        <v>44103105</v>
      </c>
      <c r="B1547" s="69" t="str">
        <f t="shared" ca="1" si="47"/>
        <v>Cartuchos de tinta</v>
      </c>
      <c r="C1547" s="81" t="s">
        <v>18869</v>
      </c>
      <c r="D1547" s="81">
        <v>2</v>
      </c>
      <c r="E1547" s="71">
        <v>3000</v>
      </c>
      <c r="F1547" s="70">
        <f t="shared" ca="1" si="48"/>
        <v>6000</v>
      </c>
      <c r="G1547" s="45"/>
      <c r="H1547" s="45"/>
      <c r="I1547" s="45"/>
      <c r="J1547" s="45"/>
    </row>
    <row r="1548" spans="1:10" ht="13.5" customHeight="1" x14ac:dyDescent="0.2">
      <c r="A1548" s="85">
        <v>44103105</v>
      </c>
      <c r="B1548" s="69" t="str">
        <f t="shared" ca="1" si="47"/>
        <v>Cartuchos de tinta</v>
      </c>
      <c r="C1548" s="81" t="s">
        <v>18869</v>
      </c>
      <c r="D1548" s="81">
        <v>1</v>
      </c>
      <c r="E1548" s="71">
        <v>3000</v>
      </c>
      <c r="F1548" s="70">
        <f t="shared" ca="1" si="48"/>
        <v>3000</v>
      </c>
      <c r="G1548" s="45"/>
      <c r="H1548" s="45"/>
      <c r="I1548" s="45"/>
      <c r="J1548" s="45"/>
    </row>
    <row r="1549" spans="1:10" ht="13.5" customHeight="1" x14ac:dyDescent="0.2">
      <c r="A1549" s="85">
        <v>44103105</v>
      </c>
      <c r="B1549" s="69" t="str">
        <f t="shared" ca="1" si="47"/>
        <v>Cartuchos de tinta</v>
      </c>
      <c r="C1549" s="81" t="s">
        <v>18869</v>
      </c>
      <c r="D1549" s="81">
        <v>2</v>
      </c>
      <c r="E1549" s="71">
        <v>3000</v>
      </c>
      <c r="F1549" s="70">
        <f t="shared" ca="1" si="48"/>
        <v>6000</v>
      </c>
      <c r="G1549" s="45"/>
      <c r="H1549" s="45"/>
      <c r="I1549" s="45"/>
      <c r="J1549" s="45"/>
    </row>
    <row r="1550" spans="1:10" ht="13.5" customHeight="1" x14ac:dyDescent="0.2">
      <c r="A1550" s="85">
        <v>44103105</v>
      </c>
      <c r="B1550" s="69" t="str">
        <f t="shared" ca="1" si="47"/>
        <v>Cartuchos de tinta</v>
      </c>
      <c r="C1550" s="81" t="s">
        <v>18869</v>
      </c>
      <c r="D1550" s="81">
        <v>2</v>
      </c>
      <c r="E1550" s="71">
        <v>3000</v>
      </c>
      <c r="F1550" s="70">
        <f t="shared" ca="1" si="48"/>
        <v>6000</v>
      </c>
      <c r="G1550" s="45"/>
      <c r="H1550" s="45"/>
      <c r="I1550" s="45"/>
      <c r="J1550" s="45"/>
    </row>
    <row r="1551" spans="1:10" ht="13.5" customHeight="1" x14ac:dyDescent="0.2">
      <c r="A1551" s="85">
        <v>44103105</v>
      </c>
      <c r="B1551" s="69" t="str">
        <f t="shared" ca="1" si="47"/>
        <v>Cartuchos de tinta</v>
      </c>
      <c r="C1551" s="81" t="s">
        <v>18869</v>
      </c>
      <c r="D1551" s="81">
        <v>3</v>
      </c>
      <c r="E1551" s="71">
        <v>3000</v>
      </c>
      <c r="F1551" s="70">
        <f t="shared" ca="1" si="48"/>
        <v>9000</v>
      </c>
      <c r="G1551" s="45"/>
      <c r="H1551" s="45"/>
      <c r="I1551" s="45"/>
      <c r="J1551" s="45"/>
    </row>
    <row r="1552" spans="1:10" ht="13.5" customHeight="1" x14ac:dyDescent="0.2">
      <c r="A1552" s="85">
        <v>44103105</v>
      </c>
      <c r="B1552" s="69" t="str">
        <f t="shared" ca="1" si="47"/>
        <v>Cartuchos de tinta</v>
      </c>
      <c r="C1552" s="81" t="s">
        <v>18869</v>
      </c>
      <c r="D1552" s="81">
        <v>1</v>
      </c>
      <c r="E1552" s="71">
        <v>3000</v>
      </c>
      <c r="F1552" s="70">
        <f t="shared" ca="1" si="48"/>
        <v>3000</v>
      </c>
      <c r="G1552" s="45"/>
      <c r="H1552" s="45"/>
      <c r="I1552" s="45"/>
      <c r="J1552" s="45"/>
    </row>
    <row r="1553" spans="1:10" ht="13.5" customHeight="1" x14ac:dyDescent="0.2">
      <c r="A1553" s="85">
        <v>44103105</v>
      </c>
      <c r="B1553" s="69" t="str">
        <f t="shared" ca="1" si="47"/>
        <v>Cartuchos de tinta</v>
      </c>
      <c r="C1553" s="81" t="s">
        <v>18869</v>
      </c>
      <c r="D1553" s="81">
        <v>2</v>
      </c>
      <c r="E1553" s="71">
        <v>3000</v>
      </c>
      <c r="F1553" s="70">
        <f t="shared" ca="1" si="48"/>
        <v>6000</v>
      </c>
      <c r="G1553" s="45"/>
      <c r="H1553" s="45"/>
      <c r="I1553" s="45"/>
      <c r="J1553" s="45"/>
    </row>
    <row r="1554" spans="1:10" ht="13.5" customHeight="1" x14ac:dyDescent="0.2">
      <c r="A1554" s="85">
        <v>44103105</v>
      </c>
      <c r="B1554" s="69" t="str">
        <f t="shared" ca="1" si="47"/>
        <v>Cartuchos de tinta</v>
      </c>
      <c r="C1554" s="81" t="s">
        <v>18869</v>
      </c>
      <c r="D1554" s="81">
        <v>2</v>
      </c>
      <c r="E1554" s="71">
        <v>3000</v>
      </c>
      <c r="F1554" s="70">
        <f t="shared" ca="1" si="48"/>
        <v>6000</v>
      </c>
      <c r="G1554" s="45"/>
      <c r="H1554" s="45"/>
      <c r="I1554" s="45"/>
      <c r="J1554" s="45"/>
    </row>
    <row r="1555" spans="1:10" ht="13.5" customHeight="1" x14ac:dyDescent="0.2">
      <c r="A1555" s="85">
        <v>44103105</v>
      </c>
      <c r="B1555" s="69" t="str">
        <f t="shared" ca="1" si="47"/>
        <v>Cartuchos de tinta</v>
      </c>
      <c r="C1555" s="81" t="s">
        <v>18869</v>
      </c>
      <c r="D1555" s="81">
        <v>5</v>
      </c>
      <c r="E1555" s="71">
        <v>3000</v>
      </c>
      <c r="F1555" s="70">
        <f t="shared" ca="1" si="48"/>
        <v>15000</v>
      </c>
      <c r="G1555" s="45"/>
      <c r="H1555" s="45"/>
      <c r="I1555" s="45"/>
      <c r="J1555" s="45"/>
    </row>
    <row r="1556" spans="1:10" ht="13.5" customHeight="1" x14ac:dyDescent="0.2">
      <c r="A1556" s="85">
        <v>44103105</v>
      </c>
      <c r="B1556" s="69" t="str">
        <f t="shared" ca="1" si="47"/>
        <v>Cartuchos de tinta</v>
      </c>
      <c r="C1556" s="81" t="s">
        <v>18869</v>
      </c>
      <c r="D1556" s="81">
        <v>5</v>
      </c>
      <c r="E1556" s="71">
        <v>3000</v>
      </c>
      <c r="F1556" s="70">
        <f t="shared" ca="1" si="48"/>
        <v>15000</v>
      </c>
      <c r="G1556" s="45"/>
      <c r="H1556" s="45"/>
      <c r="I1556" s="45"/>
      <c r="J1556" s="45"/>
    </row>
    <row r="1557" spans="1:10" ht="13.5" customHeight="1" x14ac:dyDescent="0.2">
      <c r="A1557" s="85">
        <v>44103105</v>
      </c>
      <c r="B1557" s="69" t="str">
        <f t="shared" ca="1" si="47"/>
        <v>Cartuchos de tinta</v>
      </c>
      <c r="C1557" s="81" t="s">
        <v>18869</v>
      </c>
      <c r="D1557" s="81">
        <v>20</v>
      </c>
      <c r="E1557" s="71">
        <v>3000</v>
      </c>
      <c r="F1557" s="70">
        <f t="shared" ca="1" si="48"/>
        <v>60000</v>
      </c>
      <c r="G1557" s="45"/>
      <c r="H1557" s="45"/>
      <c r="I1557" s="45"/>
      <c r="J1557" s="45"/>
    </row>
    <row r="1558" spans="1:10" ht="13.5" customHeight="1" x14ac:dyDescent="0.2">
      <c r="A1558" s="85">
        <v>44103105</v>
      </c>
      <c r="B1558" s="69" t="str">
        <f t="shared" ca="1" si="47"/>
        <v>Cartuchos de tinta</v>
      </c>
      <c r="C1558" s="81" t="s">
        <v>18869</v>
      </c>
      <c r="D1558" s="81">
        <v>1</v>
      </c>
      <c r="E1558" s="71">
        <v>3000</v>
      </c>
      <c r="F1558" s="70">
        <f t="shared" ca="1" si="48"/>
        <v>3000</v>
      </c>
      <c r="G1558" s="45"/>
      <c r="H1558" s="45"/>
      <c r="I1558" s="45"/>
      <c r="J1558" s="45"/>
    </row>
    <row r="1559" spans="1:10" ht="13.5" customHeight="1" x14ac:dyDescent="0.2">
      <c r="A1559" s="85">
        <v>44103105</v>
      </c>
      <c r="B1559" s="69" t="str">
        <f t="shared" ca="1" si="47"/>
        <v>Cartuchos de tinta</v>
      </c>
      <c r="C1559" s="81" t="s">
        <v>18869</v>
      </c>
      <c r="D1559" s="81">
        <v>18</v>
      </c>
      <c r="E1559" s="71">
        <v>3000</v>
      </c>
      <c r="F1559" s="70">
        <f t="shared" ca="1" si="48"/>
        <v>54000</v>
      </c>
      <c r="G1559" s="45"/>
      <c r="H1559" s="45"/>
      <c r="I1559" s="45"/>
      <c r="J1559" s="45"/>
    </row>
    <row r="1560" spans="1:10" ht="13.5" customHeight="1" x14ac:dyDescent="0.2">
      <c r="A1560" s="85">
        <v>44103105</v>
      </c>
      <c r="B1560" s="69" t="str">
        <f t="shared" ca="1" si="47"/>
        <v>Cartuchos de tinta</v>
      </c>
      <c r="C1560" s="81" t="s">
        <v>18869</v>
      </c>
      <c r="D1560" s="81">
        <v>2</v>
      </c>
      <c r="E1560" s="71">
        <v>3000</v>
      </c>
      <c r="F1560" s="70">
        <f t="shared" ca="1" si="48"/>
        <v>6000</v>
      </c>
      <c r="G1560" s="45"/>
      <c r="H1560" s="45"/>
      <c r="I1560" s="45"/>
      <c r="J1560" s="45"/>
    </row>
    <row r="1561" spans="1:10" ht="13.5" customHeight="1" x14ac:dyDescent="0.2">
      <c r="A1561" s="85">
        <v>44103105</v>
      </c>
      <c r="B1561" s="69" t="str">
        <f t="shared" ca="1" si="47"/>
        <v>Cartuchos de tinta</v>
      </c>
      <c r="C1561" s="81" t="s">
        <v>18869</v>
      </c>
      <c r="D1561" s="81">
        <v>4</v>
      </c>
      <c r="E1561" s="71">
        <v>3000</v>
      </c>
      <c r="F1561" s="70">
        <f t="shared" ca="1" si="48"/>
        <v>12000</v>
      </c>
      <c r="G1561" s="45"/>
      <c r="H1561" s="45"/>
      <c r="I1561" s="45"/>
      <c r="J1561" s="45"/>
    </row>
    <row r="1562" spans="1:10" ht="13.5" customHeight="1" x14ac:dyDescent="0.2">
      <c r="A1562" s="85">
        <v>44103105</v>
      </c>
      <c r="B1562" s="69" t="str">
        <f t="shared" ca="1" si="47"/>
        <v>Cartuchos de tinta</v>
      </c>
      <c r="C1562" s="81" t="s">
        <v>18869</v>
      </c>
      <c r="D1562" s="81">
        <v>4</v>
      </c>
      <c r="E1562" s="71">
        <v>3000</v>
      </c>
      <c r="F1562" s="70">
        <f t="shared" ca="1" si="48"/>
        <v>12000</v>
      </c>
      <c r="G1562" s="45"/>
      <c r="H1562" s="45"/>
      <c r="I1562" s="45"/>
      <c r="J1562" s="45"/>
    </row>
    <row r="1563" spans="1:10" ht="13.5" customHeight="1" x14ac:dyDescent="0.2">
      <c r="A1563" s="85">
        <v>44103105</v>
      </c>
      <c r="B1563" s="69" t="str">
        <f t="shared" ca="1" si="47"/>
        <v>Cartuchos de tinta</v>
      </c>
      <c r="C1563" s="81" t="s">
        <v>18869</v>
      </c>
      <c r="D1563" s="81">
        <v>1</v>
      </c>
      <c r="E1563" s="71">
        <v>3000</v>
      </c>
      <c r="F1563" s="70">
        <f t="shared" ca="1" si="48"/>
        <v>3000</v>
      </c>
      <c r="G1563" s="45"/>
      <c r="H1563" s="45"/>
      <c r="I1563" s="45"/>
      <c r="J1563" s="45"/>
    </row>
    <row r="1564" spans="1:10" ht="13.5" customHeight="1" x14ac:dyDescent="0.2">
      <c r="A1564" s="85">
        <v>44103105</v>
      </c>
      <c r="B1564" s="69" t="str">
        <f t="shared" ca="1" si="47"/>
        <v>Cartuchos de tinta</v>
      </c>
      <c r="C1564" s="81" t="s">
        <v>18869</v>
      </c>
      <c r="D1564" s="81">
        <v>6</v>
      </c>
      <c r="E1564" s="71">
        <v>3000</v>
      </c>
      <c r="F1564" s="70">
        <f t="shared" ca="1" si="48"/>
        <v>18000</v>
      </c>
      <c r="G1564" s="45"/>
      <c r="H1564" s="45"/>
      <c r="I1564" s="45"/>
      <c r="J1564" s="45"/>
    </row>
    <row r="1565" spans="1:10" ht="13.5" customHeight="1" x14ac:dyDescent="0.2">
      <c r="A1565" s="85">
        <v>44103105</v>
      </c>
      <c r="B1565" s="69" t="str">
        <f t="shared" ref="B1565:B1596" ca="1" si="49">IFERROR(INDEX(UNSPSCDes,MATCH(INDIRECT(ADDRESS(ROW(),COLUMN()-1,4)),UNSPSCCode,0)),"")</f>
        <v>Cartuchos de tinta</v>
      </c>
      <c r="C1565" s="81" t="s">
        <v>18869</v>
      </c>
      <c r="D1565" s="81">
        <v>6</v>
      </c>
      <c r="E1565" s="71">
        <v>3000</v>
      </c>
      <c r="F1565" s="70">
        <f t="shared" ref="F1565:F1596" ca="1" si="50">INDIRECT(ADDRESS(ROW(),COLUMN()-2,4))*INDIRECT(ADDRESS(ROW(),COLUMN()-1,4))</f>
        <v>18000</v>
      </c>
      <c r="G1565" s="45"/>
      <c r="H1565" s="45"/>
      <c r="I1565" s="45"/>
      <c r="J1565" s="45"/>
    </row>
    <row r="1566" spans="1:10" ht="13.5" customHeight="1" x14ac:dyDescent="0.2">
      <c r="A1566" s="85">
        <v>44103105</v>
      </c>
      <c r="B1566" s="69" t="str">
        <f t="shared" ca="1" si="49"/>
        <v>Cartuchos de tinta</v>
      </c>
      <c r="C1566" s="81" t="s">
        <v>18869</v>
      </c>
      <c r="D1566" s="81">
        <v>10</v>
      </c>
      <c r="E1566" s="71">
        <v>3000</v>
      </c>
      <c r="F1566" s="70">
        <f t="shared" ca="1" si="50"/>
        <v>30000</v>
      </c>
      <c r="G1566" s="45"/>
      <c r="H1566" s="45"/>
      <c r="I1566" s="45"/>
      <c r="J1566" s="45"/>
    </row>
    <row r="1567" spans="1:10" ht="13.5" customHeight="1" x14ac:dyDescent="0.2">
      <c r="A1567" s="85">
        <v>44103105</v>
      </c>
      <c r="B1567" s="69" t="str">
        <f t="shared" ca="1" si="49"/>
        <v>Cartuchos de tinta</v>
      </c>
      <c r="C1567" s="81" t="s">
        <v>18869</v>
      </c>
      <c r="D1567" s="81">
        <v>2</v>
      </c>
      <c r="E1567" s="71">
        <v>3000</v>
      </c>
      <c r="F1567" s="70">
        <f t="shared" ca="1" si="50"/>
        <v>6000</v>
      </c>
      <c r="G1567" s="45"/>
      <c r="H1567" s="45"/>
      <c r="I1567" s="45"/>
      <c r="J1567" s="45"/>
    </row>
    <row r="1568" spans="1:10" ht="13.5" customHeight="1" x14ac:dyDescent="0.2">
      <c r="A1568" s="85">
        <v>44103105</v>
      </c>
      <c r="B1568" s="69" t="str">
        <f t="shared" ca="1" si="49"/>
        <v>Cartuchos de tinta</v>
      </c>
      <c r="C1568" s="81" t="s">
        <v>18869</v>
      </c>
      <c r="D1568" s="81">
        <v>2</v>
      </c>
      <c r="E1568" s="71">
        <v>3000</v>
      </c>
      <c r="F1568" s="70">
        <f t="shared" ca="1" si="50"/>
        <v>6000</v>
      </c>
      <c r="G1568" s="45"/>
      <c r="H1568" s="45"/>
      <c r="I1568" s="45"/>
      <c r="J1568" s="45"/>
    </row>
    <row r="1569" spans="1:10" ht="13.5" customHeight="1" x14ac:dyDescent="0.2">
      <c r="A1569" s="85">
        <v>44103105</v>
      </c>
      <c r="B1569" s="69" t="str">
        <f t="shared" ca="1" si="49"/>
        <v>Cartuchos de tinta</v>
      </c>
      <c r="C1569" s="81" t="s">
        <v>18869</v>
      </c>
      <c r="D1569" s="81">
        <v>1</v>
      </c>
      <c r="E1569" s="71">
        <v>3000</v>
      </c>
      <c r="F1569" s="70">
        <f t="shared" ca="1" si="50"/>
        <v>3000</v>
      </c>
      <c r="G1569" s="45"/>
      <c r="H1569" s="45"/>
      <c r="I1569" s="45"/>
      <c r="J1569" s="45"/>
    </row>
    <row r="1570" spans="1:10" ht="13.5" customHeight="1" x14ac:dyDescent="0.2">
      <c r="A1570" s="85">
        <v>44103105</v>
      </c>
      <c r="B1570" s="69" t="str">
        <f t="shared" ca="1" si="49"/>
        <v>Cartuchos de tinta</v>
      </c>
      <c r="C1570" s="81" t="s">
        <v>18869</v>
      </c>
      <c r="D1570" s="81">
        <v>1</v>
      </c>
      <c r="E1570" s="71">
        <v>3000</v>
      </c>
      <c r="F1570" s="70">
        <f t="shared" ca="1" si="50"/>
        <v>3000</v>
      </c>
      <c r="G1570" s="45"/>
      <c r="H1570" s="45"/>
      <c r="I1570" s="45"/>
      <c r="J1570" s="45"/>
    </row>
    <row r="1571" spans="1:10" ht="13.5" customHeight="1" x14ac:dyDescent="0.2">
      <c r="A1571" s="85">
        <v>44103105</v>
      </c>
      <c r="B1571" s="69" t="str">
        <f t="shared" ca="1" si="49"/>
        <v>Cartuchos de tinta</v>
      </c>
      <c r="C1571" s="81" t="s">
        <v>18869</v>
      </c>
      <c r="D1571" s="81">
        <v>4</v>
      </c>
      <c r="E1571" s="71">
        <v>3000</v>
      </c>
      <c r="F1571" s="70">
        <f t="shared" ca="1" si="50"/>
        <v>12000</v>
      </c>
      <c r="G1571" s="45"/>
      <c r="H1571" s="45"/>
      <c r="I1571" s="45"/>
      <c r="J1571" s="45"/>
    </row>
    <row r="1572" spans="1:10" ht="13.5" customHeight="1" x14ac:dyDescent="0.2">
      <c r="A1572" s="85">
        <v>44103105</v>
      </c>
      <c r="B1572" s="69" t="str">
        <f t="shared" ca="1" si="49"/>
        <v>Cartuchos de tinta</v>
      </c>
      <c r="C1572" s="81" t="s">
        <v>18869</v>
      </c>
      <c r="D1572" s="81">
        <v>6</v>
      </c>
      <c r="E1572" s="71">
        <v>3000</v>
      </c>
      <c r="F1572" s="70">
        <f t="shared" ca="1" si="50"/>
        <v>18000</v>
      </c>
      <c r="G1572" s="45"/>
      <c r="H1572" s="45"/>
      <c r="I1572" s="45"/>
      <c r="J1572" s="45"/>
    </row>
    <row r="1573" spans="1:10" ht="13.5" customHeight="1" x14ac:dyDescent="0.2">
      <c r="A1573" s="85">
        <v>44103105</v>
      </c>
      <c r="B1573" s="69" t="str">
        <f t="shared" ca="1" si="49"/>
        <v>Cartuchos de tinta</v>
      </c>
      <c r="C1573" s="81" t="s">
        <v>18869</v>
      </c>
      <c r="D1573" s="81">
        <v>2</v>
      </c>
      <c r="E1573" s="71">
        <v>3000</v>
      </c>
      <c r="F1573" s="70">
        <f t="shared" ca="1" si="50"/>
        <v>6000</v>
      </c>
      <c r="G1573" s="45"/>
      <c r="H1573" s="45"/>
      <c r="I1573" s="45"/>
      <c r="J1573" s="45"/>
    </row>
    <row r="1574" spans="1:10" ht="13.5" customHeight="1" x14ac:dyDescent="0.2">
      <c r="A1574" s="85">
        <v>44103105</v>
      </c>
      <c r="B1574" s="69" t="str">
        <f t="shared" ca="1" si="49"/>
        <v>Cartuchos de tinta</v>
      </c>
      <c r="C1574" s="81" t="s">
        <v>18869</v>
      </c>
      <c r="D1574" s="81">
        <v>1</v>
      </c>
      <c r="E1574" s="71">
        <v>3000</v>
      </c>
      <c r="F1574" s="70">
        <f t="shared" ca="1" si="50"/>
        <v>3000</v>
      </c>
      <c r="G1574" s="45"/>
      <c r="H1574" s="45"/>
      <c r="I1574" s="45"/>
      <c r="J1574" s="45"/>
    </row>
    <row r="1575" spans="1:10" ht="13.5" customHeight="1" x14ac:dyDescent="0.2">
      <c r="A1575" s="85">
        <v>44103105</v>
      </c>
      <c r="B1575" s="69" t="str">
        <f t="shared" ca="1" si="49"/>
        <v>Cartuchos de tinta</v>
      </c>
      <c r="C1575" s="81" t="s">
        <v>18869</v>
      </c>
      <c r="D1575" s="81">
        <v>1</v>
      </c>
      <c r="E1575" s="71">
        <v>3000</v>
      </c>
      <c r="F1575" s="70">
        <f t="shared" ca="1" si="50"/>
        <v>3000</v>
      </c>
      <c r="G1575" s="45"/>
      <c r="H1575" s="45"/>
      <c r="I1575" s="45"/>
      <c r="J1575" s="45"/>
    </row>
    <row r="1576" spans="1:10" ht="13.5" customHeight="1" x14ac:dyDescent="0.2">
      <c r="A1576" s="85">
        <v>44103105</v>
      </c>
      <c r="B1576" s="69" t="str">
        <f t="shared" ca="1" si="49"/>
        <v>Cartuchos de tinta</v>
      </c>
      <c r="C1576" s="81" t="s">
        <v>18869</v>
      </c>
      <c r="D1576" s="81">
        <v>1</v>
      </c>
      <c r="E1576" s="71">
        <v>3000</v>
      </c>
      <c r="F1576" s="70">
        <f t="shared" ca="1" si="50"/>
        <v>3000</v>
      </c>
      <c r="G1576" s="45"/>
      <c r="H1576" s="45"/>
      <c r="I1576" s="45"/>
      <c r="J1576" s="45"/>
    </row>
    <row r="1577" spans="1:10" ht="13.5" customHeight="1" x14ac:dyDescent="0.2">
      <c r="A1577" s="85">
        <v>44103105</v>
      </c>
      <c r="B1577" s="69" t="str">
        <f t="shared" ca="1" si="49"/>
        <v>Cartuchos de tinta</v>
      </c>
      <c r="C1577" s="81" t="s">
        <v>18869</v>
      </c>
      <c r="D1577" s="81">
        <v>2</v>
      </c>
      <c r="E1577" s="71">
        <v>3000</v>
      </c>
      <c r="F1577" s="70">
        <f t="shared" ca="1" si="50"/>
        <v>6000</v>
      </c>
      <c r="G1577" s="45"/>
      <c r="H1577" s="45"/>
      <c r="I1577" s="45"/>
      <c r="J1577" s="45"/>
    </row>
    <row r="1578" spans="1:10" ht="13.5" customHeight="1" x14ac:dyDescent="0.2">
      <c r="A1578" s="85">
        <v>44103105</v>
      </c>
      <c r="B1578" s="69" t="str">
        <f t="shared" ca="1" si="49"/>
        <v>Cartuchos de tinta</v>
      </c>
      <c r="C1578" s="81" t="s">
        <v>18869</v>
      </c>
      <c r="D1578" s="81">
        <v>1</v>
      </c>
      <c r="E1578" s="71">
        <v>3000</v>
      </c>
      <c r="F1578" s="70">
        <f t="shared" ca="1" si="50"/>
        <v>3000</v>
      </c>
      <c r="G1578" s="45"/>
      <c r="H1578" s="45"/>
      <c r="I1578" s="45"/>
      <c r="J1578" s="45"/>
    </row>
    <row r="1579" spans="1:10" ht="13.5" customHeight="1" x14ac:dyDescent="0.2">
      <c r="A1579" s="85">
        <v>44103105</v>
      </c>
      <c r="B1579" s="69" t="str">
        <f t="shared" ca="1" si="49"/>
        <v>Cartuchos de tinta</v>
      </c>
      <c r="C1579" s="81" t="s">
        <v>18869</v>
      </c>
      <c r="D1579" s="81">
        <v>1</v>
      </c>
      <c r="E1579" s="71">
        <v>3000</v>
      </c>
      <c r="F1579" s="70">
        <f t="shared" ca="1" si="50"/>
        <v>3000</v>
      </c>
      <c r="G1579" s="45"/>
      <c r="H1579" s="45"/>
      <c r="I1579" s="45"/>
      <c r="J1579" s="45"/>
    </row>
    <row r="1580" spans="1:10" ht="13.5" customHeight="1" x14ac:dyDescent="0.2">
      <c r="A1580" s="85">
        <v>44103105</v>
      </c>
      <c r="B1580" s="69" t="str">
        <f t="shared" ca="1" si="49"/>
        <v>Cartuchos de tinta</v>
      </c>
      <c r="C1580" s="81" t="s">
        <v>18869</v>
      </c>
      <c r="D1580" s="81">
        <v>1</v>
      </c>
      <c r="E1580" s="71">
        <v>3000</v>
      </c>
      <c r="F1580" s="70">
        <f t="shared" ca="1" si="50"/>
        <v>3000</v>
      </c>
      <c r="G1580" s="45"/>
      <c r="H1580" s="45"/>
      <c r="I1580" s="45"/>
      <c r="J1580" s="45"/>
    </row>
    <row r="1581" spans="1:10" ht="13.5" customHeight="1" x14ac:dyDescent="0.2">
      <c r="A1581" s="85">
        <v>44103105</v>
      </c>
      <c r="B1581" s="69" t="str">
        <f t="shared" ca="1" si="49"/>
        <v>Cartuchos de tinta</v>
      </c>
      <c r="C1581" s="81" t="s">
        <v>18869</v>
      </c>
      <c r="D1581" s="81">
        <v>1</v>
      </c>
      <c r="E1581" s="71">
        <v>3000</v>
      </c>
      <c r="F1581" s="70">
        <f t="shared" ca="1" si="50"/>
        <v>3000</v>
      </c>
      <c r="G1581" s="45"/>
      <c r="H1581" s="45"/>
      <c r="I1581" s="45"/>
      <c r="J1581" s="45"/>
    </row>
    <row r="1582" spans="1:10" ht="13.5" customHeight="1" x14ac:dyDescent="0.2">
      <c r="A1582" s="85">
        <v>44103105</v>
      </c>
      <c r="B1582" s="69" t="str">
        <f t="shared" ca="1" si="49"/>
        <v>Cartuchos de tinta</v>
      </c>
      <c r="C1582" s="81" t="s">
        <v>18869</v>
      </c>
      <c r="D1582" s="81">
        <v>9</v>
      </c>
      <c r="E1582" s="71">
        <v>3000</v>
      </c>
      <c r="F1582" s="70">
        <f t="shared" ca="1" si="50"/>
        <v>27000</v>
      </c>
      <c r="G1582" s="45"/>
      <c r="H1582" s="45"/>
      <c r="I1582" s="45"/>
      <c r="J1582" s="45"/>
    </row>
    <row r="1583" spans="1:10" ht="13.5" customHeight="1" x14ac:dyDescent="0.2">
      <c r="A1583" s="85">
        <v>44103105</v>
      </c>
      <c r="B1583" s="69" t="str">
        <f t="shared" ca="1" si="49"/>
        <v>Cartuchos de tinta</v>
      </c>
      <c r="C1583" s="81" t="s">
        <v>18869</v>
      </c>
      <c r="D1583" s="81">
        <v>9</v>
      </c>
      <c r="E1583" s="71">
        <v>3000</v>
      </c>
      <c r="F1583" s="70">
        <f t="shared" ca="1" si="50"/>
        <v>27000</v>
      </c>
      <c r="G1583" s="45"/>
      <c r="H1583" s="45"/>
      <c r="I1583" s="45"/>
      <c r="J1583" s="45"/>
    </row>
    <row r="1584" spans="1:10" ht="13.5" customHeight="1" x14ac:dyDescent="0.2">
      <c r="A1584" s="85">
        <v>44103105</v>
      </c>
      <c r="B1584" s="69" t="str">
        <f t="shared" ca="1" si="49"/>
        <v>Cartuchos de tinta</v>
      </c>
      <c r="C1584" s="81" t="s">
        <v>18869</v>
      </c>
      <c r="D1584" s="81">
        <v>4</v>
      </c>
      <c r="E1584" s="71">
        <v>3000</v>
      </c>
      <c r="F1584" s="70">
        <f t="shared" ca="1" si="50"/>
        <v>12000</v>
      </c>
      <c r="G1584" s="45"/>
      <c r="H1584" s="45"/>
      <c r="I1584" s="45"/>
      <c r="J1584" s="45"/>
    </row>
    <row r="1585" spans="1:10" ht="13.5" customHeight="1" x14ac:dyDescent="0.2">
      <c r="A1585" s="85">
        <v>44103105</v>
      </c>
      <c r="B1585" s="69" t="str">
        <f t="shared" ca="1" si="49"/>
        <v>Cartuchos de tinta</v>
      </c>
      <c r="C1585" s="81" t="s">
        <v>18869</v>
      </c>
      <c r="D1585" s="81">
        <v>1</v>
      </c>
      <c r="E1585" s="71">
        <v>3000</v>
      </c>
      <c r="F1585" s="70">
        <f t="shared" ca="1" si="50"/>
        <v>3000</v>
      </c>
      <c r="G1585" s="45"/>
      <c r="H1585" s="45"/>
      <c r="I1585" s="45"/>
      <c r="J1585" s="45"/>
    </row>
    <row r="1586" spans="1:10" ht="13.5" customHeight="1" x14ac:dyDescent="0.2">
      <c r="A1586" s="85">
        <v>44103105</v>
      </c>
      <c r="B1586" s="69" t="str">
        <f t="shared" ca="1" si="49"/>
        <v>Cartuchos de tinta</v>
      </c>
      <c r="C1586" s="81" t="s">
        <v>18869</v>
      </c>
      <c r="D1586" s="81">
        <v>1</v>
      </c>
      <c r="E1586" s="71">
        <v>3000</v>
      </c>
      <c r="F1586" s="70">
        <f t="shared" ca="1" si="50"/>
        <v>3000</v>
      </c>
      <c r="G1586" s="45"/>
      <c r="H1586" s="45"/>
      <c r="I1586" s="45"/>
      <c r="J1586" s="45"/>
    </row>
    <row r="1587" spans="1:10" ht="13.5" customHeight="1" x14ac:dyDescent="0.2">
      <c r="A1587" s="85">
        <v>44103105</v>
      </c>
      <c r="B1587" s="69" t="str">
        <f t="shared" ca="1" si="49"/>
        <v>Cartuchos de tinta</v>
      </c>
      <c r="C1587" s="81" t="s">
        <v>18869</v>
      </c>
      <c r="D1587" s="81">
        <v>8</v>
      </c>
      <c r="E1587" s="71">
        <v>3000</v>
      </c>
      <c r="F1587" s="70">
        <f t="shared" ca="1" si="50"/>
        <v>24000</v>
      </c>
      <c r="G1587" s="45"/>
      <c r="H1587" s="45"/>
      <c r="I1587" s="45"/>
      <c r="J1587" s="45"/>
    </row>
    <row r="1588" spans="1:10" ht="13.5" customHeight="1" x14ac:dyDescent="0.2">
      <c r="A1588" s="85">
        <v>44103105</v>
      </c>
      <c r="B1588" s="69" t="str">
        <f t="shared" ca="1" si="49"/>
        <v>Cartuchos de tinta</v>
      </c>
      <c r="C1588" s="81" t="s">
        <v>18869</v>
      </c>
      <c r="D1588" s="81">
        <v>1</v>
      </c>
      <c r="E1588" s="71">
        <v>3000</v>
      </c>
      <c r="F1588" s="70">
        <f t="shared" ca="1" si="50"/>
        <v>3000</v>
      </c>
      <c r="G1588" s="45"/>
      <c r="H1588" s="45"/>
      <c r="I1588" s="45"/>
      <c r="J1588" s="45"/>
    </row>
    <row r="1589" spans="1:10" ht="13.5" customHeight="1" x14ac:dyDescent="0.2">
      <c r="A1589" s="85">
        <v>44103105</v>
      </c>
      <c r="B1589" s="69" t="str">
        <f t="shared" ca="1" si="49"/>
        <v>Cartuchos de tinta</v>
      </c>
      <c r="C1589" s="81" t="s">
        <v>18869</v>
      </c>
      <c r="D1589" s="81">
        <v>1</v>
      </c>
      <c r="E1589" s="71">
        <v>3000</v>
      </c>
      <c r="F1589" s="70">
        <f t="shared" ca="1" si="50"/>
        <v>3000</v>
      </c>
      <c r="G1589" s="45"/>
      <c r="H1589" s="45"/>
      <c r="I1589" s="45"/>
      <c r="J1589" s="45"/>
    </row>
    <row r="1590" spans="1:10" ht="13.5" customHeight="1" x14ac:dyDescent="0.2">
      <c r="A1590" s="85">
        <v>44103105</v>
      </c>
      <c r="B1590" s="69" t="str">
        <f t="shared" ca="1" si="49"/>
        <v>Cartuchos de tinta</v>
      </c>
      <c r="C1590" s="81" t="s">
        <v>18869</v>
      </c>
      <c r="D1590" s="81">
        <v>1</v>
      </c>
      <c r="E1590" s="71">
        <v>3000</v>
      </c>
      <c r="F1590" s="70">
        <f t="shared" ca="1" si="50"/>
        <v>3000</v>
      </c>
      <c r="G1590" s="45"/>
      <c r="H1590" s="45"/>
      <c r="I1590" s="45"/>
      <c r="J1590" s="45"/>
    </row>
    <row r="1591" spans="1:10" ht="13.5" customHeight="1" x14ac:dyDescent="0.2">
      <c r="A1591" s="85">
        <v>44103105</v>
      </c>
      <c r="B1591" s="69" t="str">
        <f t="shared" ca="1" si="49"/>
        <v>Cartuchos de tinta</v>
      </c>
      <c r="C1591" s="81" t="s">
        <v>18869</v>
      </c>
      <c r="D1591" s="81">
        <v>5</v>
      </c>
      <c r="E1591" s="71">
        <v>3000</v>
      </c>
      <c r="F1591" s="70">
        <f t="shared" ca="1" si="50"/>
        <v>15000</v>
      </c>
      <c r="G1591" s="45"/>
      <c r="H1591" s="45"/>
      <c r="I1591" s="45"/>
      <c r="J1591" s="45"/>
    </row>
    <row r="1592" spans="1:10" ht="13.5" customHeight="1" x14ac:dyDescent="0.2">
      <c r="A1592" s="85">
        <v>44103105</v>
      </c>
      <c r="B1592" s="69" t="str">
        <f t="shared" ca="1" si="49"/>
        <v>Cartuchos de tinta</v>
      </c>
      <c r="C1592" s="81" t="s">
        <v>18869</v>
      </c>
      <c r="D1592" s="81">
        <v>5</v>
      </c>
      <c r="E1592" s="71">
        <v>3000</v>
      </c>
      <c r="F1592" s="70">
        <f t="shared" ca="1" si="50"/>
        <v>15000</v>
      </c>
      <c r="G1592" s="45"/>
      <c r="H1592" s="45"/>
      <c r="I1592" s="45"/>
      <c r="J1592" s="45"/>
    </row>
    <row r="1593" spans="1:10" ht="13.5" customHeight="1" x14ac:dyDescent="0.2">
      <c r="A1593" s="85">
        <v>44101806</v>
      </c>
      <c r="B1593" s="69" t="str">
        <f t="shared" ca="1" si="49"/>
        <v>Cintas para cajas registradoras</v>
      </c>
      <c r="C1593" s="81" t="s">
        <v>18869</v>
      </c>
      <c r="D1593" s="81">
        <v>6</v>
      </c>
      <c r="E1593" s="71">
        <v>400</v>
      </c>
      <c r="F1593" s="70">
        <f t="shared" ca="1" si="50"/>
        <v>2400</v>
      </c>
      <c r="G1593" s="45"/>
      <c r="H1593" s="45"/>
      <c r="I1593" s="45"/>
      <c r="J1593" s="45"/>
    </row>
    <row r="1594" spans="1:10" ht="13.5" customHeight="1" x14ac:dyDescent="0.2">
      <c r="A1594" s="85">
        <v>44101806</v>
      </c>
      <c r="B1594" s="69" t="str">
        <f t="shared" ca="1" si="49"/>
        <v>Cintas para cajas registradoras</v>
      </c>
      <c r="C1594" s="81" t="s">
        <v>18869</v>
      </c>
      <c r="D1594" s="81">
        <v>6</v>
      </c>
      <c r="E1594" s="71">
        <v>400</v>
      </c>
      <c r="F1594" s="70">
        <f t="shared" ca="1" si="50"/>
        <v>2400</v>
      </c>
      <c r="G1594" s="45"/>
      <c r="H1594" s="45"/>
      <c r="I1594" s="45"/>
      <c r="J1594" s="45"/>
    </row>
    <row r="1595" spans="1:10" ht="13.5" customHeight="1" x14ac:dyDescent="0.2">
      <c r="A1595" s="85">
        <v>44101806</v>
      </c>
      <c r="B1595" s="69" t="str">
        <f t="shared" ca="1" si="49"/>
        <v>Cintas para cajas registradoras</v>
      </c>
      <c r="C1595" s="81" t="s">
        <v>18869</v>
      </c>
      <c r="D1595" s="81">
        <v>10</v>
      </c>
      <c r="E1595" s="71">
        <v>400</v>
      </c>
      <c r="F1595" s="70">
        <f t="shared" ca="1" si="50"/>
        <v>4000</v>
      </c>
      <c r="G1595" s="45"/>
      <c r="H1595" s="45"/>
      <c r="I1595" s="45"/>
      <c r="J1595" s="45"/>
    </row>
    <row r="1596" spans="1:10" ht="13.5" customHeight="1" x14ac:dyDescent="0.2">
      <c r="A1596" s="85">
        <v>44101806</v>
      </c>
      <c r="B1596" s="69" t="str">
        <f t="shared" ca="1" si="49"/>
        <v>Cintas para cajas registradoras</v>
      </c>
      <c r="C1596" s="81" t="s">
        <v>18869</v>
      </c>
      <c r="D1596" s="81">
        <v>2</v>
      </c>
      <c r="E1596" s="71">
        <v>400</v>
      </c>
      <c r="F1596" s="70">
        <f t="shared" ca="1" si="50"/>
        <v>800</v>
      </c>
      <c r="G1596" s="45"/>
      <c r="H1596" s="45"/>
      <c r="I1596" s="45"/>
      <c r="J1596" s="45"/>
    </row>
    <row r="1597" spans="1:10" ht="13.5" customHeight="1" x14ac:dyDescent="0.2">
      <c r="A1597" s="45"/>
      <c r="B1597" s="45"/>
      <c r="C1597" s="45"/>
      <c r="D1597" s="45"/>
      <c r="E1597" s="73" t="s">
        <v>12551</v>
      </c>
      <c r="F1597" s="74">
        <f ca="1">SUM(Table367[MONTO TOTAL ESTIMADO])</f>
        <v>2994600</v>
      </c>
      <c r="G1597" s="45"/>
      <c r="H1597" s="45"/>
      <c r="I1597" s="45"/>
      <c r="J1597" s="45"/>
    </row>
    <row r="1598" spans="1:10" ht="13.5" customHeight="1" thickBot="1" x14ac:dyDescent="0.25">
      <c r="G1598" s="45"/>
      <c r="H1598" s="45"/>
      <c r="I1598" s="45"/>
      <c r="J1598" s="45"/>
    </row>
    <row r="1599" spans="1:10" ht="13.5" customHeight="1" thickBot="1" x14ac:dyDescent="0.25">
      <c r="A1599" s="64" t="s">
        <v>16383</v>
      </c>
      <c r="B1599" s="64" t="s">
        <v>161</v>
      </c>
      <c r="C1599" s="64" t="s">
        <v>11724</v>
      </c>
      <c r="D1599" s="64" t="s">
        <v>14378</v>
      </c>
      <c r="E1599" s="64" t="s">
        <v>10962</v>
      </c>
      <c r="F1599" s="64" t="s">
        <v>11095</v>
      </c>
      <c r="G1599" s="45"/>
      <c r="H1599" s="45"/>
      <c r="I1599" s="45"/>
      <c r="J1599" s="45"/>
    </row>
    <row r="1600" spans="1:10" ht="13.5" customHeight="1" thickBot="1" x14ac:dyDescent="0.25">
      <c r="A1600" s="66" t="s">
        <v>18870</v>
      </c>
      <c r="B1600" s="66" t="s">
        <v>18868</v>
      </c>
      <c r="C1600" s="66" t="s">
        <v>10692</v>
      </c>
      <c r="D1600" s="66"/>
      <c r="E1600" s="66"/>
      <c r="F1600" s="66"/>
      <c r="G1600" s="45"/>
      <c r="H1600" s="45"/>
      <c r="I1600" s="45"/>
      <c r="J1600" s="45"/>
    </row>
    <row r="1601" spans="1:10" ht="13.5" customHeight="1" thickBot="1" x14ac:dyDescent="0.25">
      <c r="A1601" s="122" t="s">
        <v>14828</v>
      </c>
      <c r="B1601" s="67" t="s">
        <v>8528</v>
      </c>
      <c r="C1601" s="76">
        <v>43020</v>
      </c>
      <c r="D1601" s="122" t="s">
        <v>9386</v>
      </c>
      <c r="E1601" s="67" t="s">
        <v>13094</v>
      </c>
      <c r="F1601" s="66"/>
      <c r="G1601" s="45"/>
      <c r="H1601" s="45"/>
      <c r="I1601" s="45"/>
      <c r="J1601" s="45"/>
    </row>
    <row r="1602" spans="1:10" ht="13.5" customHeight="1" thickBot="1" x14ac:dyDescent="0.25">
      <c r="A1602" s="123"/>
      <c r="B1602" s="67" t="s">
        <v>1786</v>
      </c>
      <c r="C1602" s="106">
        <f>IF(C1601="","",IF(AND(MONTH(C1601)&gt;=1,MONTH(C1601)&lt;=3),1,IF(AND(MONTH(C1601)&gt;=4,MONTH(C1601)&lt;=6),2,IF(AND(MONTH(C1601)&gt;=7,MONTH(C1601)&lt;=9),3,4))))</f>
        <v>4</v>
      </c>
      <c r="D1602" s="123"/>
      <c r="E1602" s="67" t="s">
        <v>2417</v>
      </c>
      <c r="F1602" s="66"/>
      <c r="G1602" s="45"/>
      <c r="H1602" s="45"/>
      <c r="I1602" s="45"/>
      <c r="J1602" s="45"/>
    </row>
    <row r="1603" spans="1:10" ht="13.5" customHeight="1" thickBot="1" x14ac:dyDescent="0.25">
      <c r="A1603" s="123"/>
      <c r="B1603" s="67" t="s">
        <v>12943</v>
      </c>
      <c r="C1603" s="76">
        <v>43099</v>
      </c>
      <c r="D1603" s="123"/>
      <c r="E1603" s="67" t="s">
        <v>3073</v>
      </c>
      <c r="F1603" s="66"/>
      <c r="G1603" s="45"/>
      <c r="H1603" s="45"/>
      <c r="I1603" s="45"/>
      <c r="J1603" s="45"/>
    </row>
    <row r="1604" spans="1:10" ht="14.1" customHeight="1" thickBot="1" x14ac:dyDescent="0.25">
      <c r="A1604" s="123"/>
      <c r="B1604" s="67" t="s">
        <v>1786</v>
      </c>
      <c r="C1604" s="106">
        <f>IF(C1603="","",IF(AND(MONTH(C1603)&gt;=1,MONTH(C1603)&lt;=3),1,IF(AND(MONTH(C1603)&gt;=4,MONTH(C1603)&lt;=6),2,IF(AND(MONTH(C1603)&gt;=7,MONTH(C1603)&lt;=9),3,4))))</f>
        <v>4</v>
      </c>
      <c r="D1604" s="123"/>
      <c r="E1604" s="67" t="s">
        <v>13193</v>
      </c>
      <c r="F1604" s="66"/>
      <c r="G1604" s="45"/>
      <c r="H1604" s="45" t="str">
        <f>C1494</f>
        <v>BIENES</v>
      </c>
      <c r="I1604" s="45">
        <f>E1494</f>
        <v>0</v>
      </c>
      <c r="J1604" s="45">
        <f>D1494</f>
        <v>0</v>
      </c>
    </row>
    <row r="1605" spans="1:10" ht="14.1" customHeight="1" thickBot="1" x14ac:dyDescent="0.25">
      <c r="A1605" s="45"/>
      <c r="B1605" s="45"/>
      <c r="C1605" s="45"/>
      <c r="D1605" s="45"/>
      <c r="E1605" s="45"/>
      <c r="F1605" s="45"/>
    </row>
    <row r="1606" spans="1:10" ht="33.75" customHeight="1" thickBot="1" x14ac:dyDescent="0.25">
      <c r="A1606" s="72" t="s">
        <v>15736</v>
      </c>
      <c r="B1606" s="72" t="s">
        <v>16147</v>
      </c>
      <c r="C1606" s="72" t="s">
        <v>15642</v>
      </c>
      <c r="D1606" s="72" t="s">
        <v>15252</v>
      </c>
      <c r="E1606" s="72" t="s">
        <v>6932</v>
      </c>
      <c r="F1606" s="72" t="s">
        <v>15281</v>
      </c>
      <c r="G1606" s="45"/>
      <c r="H1606" s="45"/>
      <c r="I1606" s="45"/>
      <c r="J1606" s="45"/>
    </row>
    <row r="1607" spans="1:10" ht="13.5" customHeight="1" x14ac:dyDescent="0.2">
      <c r="A1607" s="85">
        <v>44103105</v>
      </c>
      <c r="B1607" s="69" t="str">
        <f t="shared" ref="B1607:B1638" ca="1" si="51">IFERROR(INDEX(UNSPSCDes,MATCH(INDIRECT(ADDRESS(ROW(),COLUMN()-1,4)),UNSPSCCode,0)),"")</f>
        <v>Cartuchos de tinta</v>
      </c>
      <c r="C1607" s="81" t="s">
        <v>18869</v>
      </c>
      <c r="D1607" s="81">
        <v>97</v>
      </c>
      <c r="E1607" s="71">
        <v>3000</v>
      </c>
      <c r="F1607" s="70">
        <f t="shared" ref="F1607:F1638" ca="1" si="52">INDIRECT(ADDRESS(ROW(),COLUMN()-2,4))*INDIRECT(ADDRESS(ROW(),COLUMN()-1,4))</f>
        <v>291000</v>
      </c>
      <c r="G1607" s="45"/>
      <c r="H1607" s="45"/>
      <c r="I1607" s="45"/>
      <c r="J1607" s="45"/>
    </row>
    <row r="1608" spans="1:10" ht="14.1" customHeight="1" x14ac:dyDescent="0.2">
      <c r="A1608" s="85">
        <v>44103105</v>
      </c>
      <c r="B1608" s="69" t="str">
        <f t="shared" ca="1" si="51"/>
        <v>Cartuchos de tinta</v>
      </c>
      <c r="C1608" s="81" t="s">
        <v>18869</v>
      </c>
      <c r="D1608" s="81">
        <v>94</v>
      </c>
      <c r="E1608" s="71">
        <v>3000</v>
      </c>
      <c r="F1608" s="70">
        <f t="shared" ca="1" si="52"/>
        <v>282000</v>
      </c>
      <c r="G1608" s="45"/>
      <c r="H1608" s="45"/>
      <c r="I1608" s="45"/>
      <c r="J1608" s="45"/>
    </row>
    <row r="1609" spans="1:10" ht="14.1" customHeight="1" x14ac:dyDescent="0.2">
      <c r="A1609" s="85">
        <v>44103105</v>
      </c>
      <c r="B1609" s="69" t="str">
        <f t="shared" ca="1" si="51"/>
        <v>Cartuchos de tinta</v>
      </c>
      <c r="C1609" s="81" t="s">
        <v>18869</v>
      </c>
      <c r="D1609" s="81">
        <v>23</v>
      </c>
      <c r="E1609" s="71">
        <v>3000</v>
      </c>
      <c r="F1609" s="70">
        <f t="shared" ca="1" si="52"/>
        <v>69000</v>
      </c>
      <c r="G1609" s="45"/>
      <c r="H1609" s="45"/>
      <c r="I1609" s="45"/>
      <c r="J1609" s="45"/>
    </row>
    <row r="1610" spans="1:10" ht="14.1" customHeight="1" x14ac:dyDescent="0.2">
      <c r="A1610" s="85">
        <v>44103105</v>
      </c>
      <c r="B1610" s="69" t="str">
        <f t="shared" ca="1" si="51"/>
        <v>Cartuchos de tinta</v>
      </c>
      <c r="C1610" s="81" t="s">
        <v>18869</v>
      </c>
      <c r="D1610" s="81">
        <v>23</v>
      </c>
      <c r="E1610" s="71">
        <v>3000</v>
      </c>
      <c r="F1610" s="70">
        <f t="shared" ca="1" si="52"/>
        <v>69000</v>
      </c>
      <c r="G1610" s="45"/>
      <c r="H1610" s="45"/>
      <c r="I1610" s="45"/>
      <c r="J1610" s="45"/>
    </row>
    <row r="1611" spans="1:10" ht="14.1" customHeight="1" x14ac:dyDescent="0.2">
      <c r="A1611" s="85">
        <v>44103105</v>
      </c>
      <c r="B1611" s="69" t="str">
        <f t="shared" ca="1" si="51"/>
        <v>Cartuchos de tinta</v>
      </c>
      <c r="C1611" s="81" t="s">
        <v>18869</v>
      </c>
      <c r="D1611" s="81">
        <v>2</v>
      </c>
      <c r="E1611" s="71">
        <v>3000</v>
      </c>
      <c r="F1611" s="70">
        <f t="shared" ca="1" si="52"/>
        <v>6000</v>
      </c>
      <c r="G1611" s="45"/>
      <c r="H1611" s="45"/>
      <c r="I1611" s="45"/>
      <c r="J1611" s="45"/>
    </row>
    <row r="1612" spans="1:10" ht="14.1" customHeight="1" x14ac:dyDescent="0.2">
      <c r="A1612" s="85">
        <v>44103105</v>
      </c>
      <c r="B1612" s="69" t="str">
        <f t="shared" ca="1" si="51"/>
        <v>Cartuchos de tinta</v>
      </c>
      <c r="C1612" s="81" t="s">
        <v>18869</v>
      </c>
      <c r="D1612" s="81">
        <v>98</v>
      </c>
      <c r="E1612" s="71">
        <v>3000</v>
      </c>
      <c r="F1612" s="70">
        <f t="shared" ca="1" si="52"/>
        <v>294000</v>
      </c>
      <c r="G1612" s="45"/>
      <c r="H1612" s="45"/>
      <c r="I1612" s="45"/>
      <c r="J1612" s="45"/>
    </row>
    <row r="1613" spans="1:10" ht="14.1" customHeight="1" x14ac:dyDescent="0.2">
      <c r="A1613" s="85">
        <v>44103105</v>
      </c>
      <c r="B1613" s="69" t="str">
        <f t="shared" ca="1" si="51"/>
        <v>Cartuchos de tinta</v>
      </c>
      <c r="C1613" s="81" t="s">
        <v>18869</v>
      </c>
      <c r="D1613" s="81">
        <v>79</v>
      </c>
      <c r="E1613" s="71">
        <v>3000</v>
      </c>
      <c r="F1613" s="70">
        <f t="shared" ca="1" si="52"/>
        <v>237000</v>
      </c>
      <c r="G1613" s="45"/>
      <c r="H1613" s="45"/>
      <c r="I1613" s="45"/>
      <c r="J1613" s="45"/>
    </row>
    <row r="1614" spans="1:10" ht="13.5" customHeight="1" x14ac:dyDescent="0.2">
      <c r="A1614" s="85">
        <v>44103105</v>
      </c>
      <c r="B1614" s="69" t="str">
        <f t="shared" ca="1" si="51"/>
        <v>Cartuchos de tinta</v>
      </c>
      <c r="C1614" s="81" t="s">
        <v>18869</v>
      </c>
      <c r="D1614" s="81">
        <v>2</v>
      </c>
      <c r="E1614" s="71">
        <v>3000</v>
      </c>
      <c r="F1614" s="70">
        <f t="shared" ca="1" si="52"/>
        <v>6000</v>
      </c>
      <c r="G1614" s="45"/>
      <c r="H1614" s="45"/>
      <c r="I1614" s="45"/>
      <c r="J1614" s="45"/>
    </row>
    <row r="1615" spans="1:10" ht="13.5" customHeight="1" x14ac:dyDescent="0.2">
      <c r="A1615" s="85">
        <v>44103105</v>
      </c>
      <c r="B1615" s="69" t="str">
        <f t="shared" ca="1" si="51"/>
        <v>Cartuchos de tinta</v>
      </c>
      <c r="C1615" s="81" t="s">
        <v>18869</v>
      </c>
      <c r="D1615" s="81">
        <v>2</v>
      </c>
      <c r="E1615" s="71">
        <v>3000</v>
      </c>
      <c r="F1615" s="70">
        <f t="shared" ca="1" si="52"/>
        <v>6000</v>
      </c>
      <c r="G1615" s="45"/>
      <c r="H1615" s="45"/>
      <c r="I1615" s="45"/>
      <c r="J1615" s="45"/>
    </row>
    <row r="1616" spans="1:10" ht="13.5" customHeight="1" x14ac:dyDescent="0.2">
      <c r="A1616" s="85">
        <v>44103105</v>
      </c>
      <c r="B1616" s="69" t="str">
        <f t="shared" ca="1" si="51"/>
        <v>Cartuchos de tinta</v>
      </c>
      <c r="C1616" s="81" t="s">
        <v>18869</v>
      </c>
      <c r="D1616" s="81">
        <v>6</v>
      </c>
      <c r="E1616" s="71">
        <v>3000</v>
      </c>
      <c r="F1616" s="70">
        <f t="shared" ca="1" si="52"/>
        <v>18000</v>
      </c>
      <c r="G1616" s="45"/>
      <c r="H1616" s="45"/>
      <c r="I1616" s="45"/>
      <c r="J1616" s="45"/>
    </row>
    <row r="1617" spans="1:10" ht="13.5" customHeight="1" x14ac:dyDescent="0.2">
      <c r="A1617" s="85">
        <v>44103105</v>
      </c>
      <c r="B1617" s="69" t="str">
        <f t="shared" ca="1" si="51"/>
        <v>Cartuchos de tinta</v>
      </c>
      <c r="C1617" s="81" t="s">
        <v>18869</v>
      </c>
      <c r="D1617" s="81">
        <v>6</v>
      </c>
      <c r="E1617" s="71">
        <v>3000</v>
      </c>
      <c r="F1617" s="70">
        <f t="shared" ca="1" si="52"/>
        <v>18000</v>
      </c>
      <c r="G1617" s="45"/>
      <c r="H1617" s="45"/>
      <c r="I1617" s="45"/>
      <c r="J1617" s="45"/>
    </row>
    <row r="1618" spans="1:10" ht="13.5" customHeight="1" x14ac:dyDescent="0.2">
      <c r="A1618" s="85">
        <v>44103105</v>
      </c>
      <c r="B1618" s="69" t="str">
        <f t="shared" ca="1" si="51"/>
        <v>Cartuchos de tinta</v>
      </c>
      <c r="C1618" s="81" t="s">
        <v>18869</v>
      </c>
      <c r="D1618" s="81">
        <v>6</v>
      </c>
      <c r="E1618" s="71">
        <v>3000</v>
      </c>
      <c r="F1618" s="70">
        <f t="shared" ca="1" si="52"/>
        <v>18000</v>
      </c>
      <c r="G1618" s="45"/>
      <c r="H1618" s="45"/>
      <c r="I1618" s="45"/>
      <c r="J1618" s="45"/>
    </row>
    <row r="1619" spans="1:10" ht="13.5" customHeight="1" x14ac:dyDescent="0.2">
      <c r="A1619" s="85">
        <v>44103105</v>
      </c>
      <c r="B1619" s="69" t="str">
        <f t="shared" ca="1" si="51"/>
        <v>Cartuchos de tinta</v>
      </c>
      <c r="C1619" s="81" t="s">
        <v>18869</v>
      </c>
      <c r="D1619" s="81">
        <v>155</v>
      </c>
      <c r="E1619" s="71">
        <v>3000</v>
      </c>
      <c r="F1619" s="70">
        <f t="shared" ca="1" si="52"/>
        <v>465000</v>
      </c>
      <c r="G1619" s="45"/>
      <c r="H1619" s="45"/>
      <c r="I1619" s="45"/>
      <c r="J1619" s="45"/>
    </row>
    <row r="1620" spans="1:10" ht="13.5" customHeight="1" x14ac:dyDescent="0.2">
      <c r="A1620" s="85">
        <v>44103105</v>
      </c>
      <c r="B1620" s="69" t="str">
        <f t="shared" ca="1" si="51"/>
        <v>Cartuchos de tinta</v>
      </c>
      <c r="C1620" s="81" t="s">
        <v>18869</v>
      </c>
      <c r="D1620" s="81">
        <v>18</v>
      </c>
      <c r="E1620" s="71">
        <v>3000</v>
      </c>
      <c r="F1620" s="70">
        <f t="shared" ca="1" si="52"/>
        <v>54000</v>
      </c>
      <c r="G1620" s="45"/>
      <c r="H1620" s="45"/>
      <c r="I1620" s="45"/>
      <c r="J1620" s="45"/>
    </row>
    <row r="1621" spans="1:10" ht="13.5" customHeight="1" x14ac:dyDescent="0.2">
      <c r="A1621" s="85">
        <v>44103105</v>
      </c>
      <c r="B1621" s="69" t="str">
        <f t="shared" ca="1" si="51"/>
        <v>Cartuchos de tinta</v>
      </c>
      <c r="C1621" s="81" t="s">
        <v>18869</v>
      </c>
      <c r="D1621" s="81">
        <v>23</v>
      </c>
      <c r="E1621" s="71">
        <v>3000</v>
      </c>
      <c r="F1621" s="70">
        <f t="shared" ca="1" si="52"/>
        <v>69000</v>
      </c>
      <c r="G1621" s="45"/>
      <c r="H1621" s="45"/>
      <c r="I1621" s="45"/>
      <c r="J1621" s="45"/>
    </row>
    <row r="1622" spans="1:10" ht="13.5" customHeight="1" x14ac:dyDescent="0.2">
      <c r="A1622" s="85">
        <v>44103105</v>
      </c>
      <c r="B1622" s="69" t="str">
        <f t="shared" ca="1" si="51"/>
        <v>Cartuchos de tinta</v>
      </c>
      <c r="C1622" s="81" t="s">
        <v>18869</v>
      </c>
      <c r="D1622" s="81">
        <v>5</v>
      </c>
      <c r="E1622" s="71">
        <v>3000</v>
      </c>
      <c r="F1622" s="70">
        <f t="shared" ca="1" si="52"/>
        <v>15000</v>
      </c>
      <c r="G1622" s="45"/>
      <c r="H1622" s="45"/>
      <c r="I1622" s="45"/>
      <c r="J1622" s="45"/>
    </row>
    <row r="1623" spans="1:10" ht="13.5" customHeight="1" x14ac:dyDescent="0.2">
      <c r="A1623" s="85">
        <v>44103105</v>
      </c>
      <c r="B1623" s="69" t="str">
        <f t="shared" ca="1" si="51"/>
        <v>Cartuchos de tinta</v>
      </c>
      <c r="C1623" s="81" t="s">
        <v>18869</v>
      </c>
      <c r="D1623" s="81">
        <v>6</v>
      </c>
      <c r="E1623" s="71">
        <v>3000</v>
      </c>
      <c r="F1623" s="70">
        <f t="shared" ca="1" si="52"/>
        <v>18000</v>
      </c>
      <c r="G1623" s="45"/>
      <c r="H1623" s="45"/>
      <c r="I1623" s="45"/>
      <c r="J1623" s="45"/>
    </row>
    <row r="1624" spans="1:10" ht="13.5" customHeight="1" x14ac:dyDescent="0.2">
      <c r="A1624" s="85">
        <v>44103105</v>
      </c>
      <c r="B1624" s="69" t="str">
        <f t="shared" ca="1" si="51"/>
        <v>Cartuchos de tinta</v>
      </c>
      <c r="C1624" s="81" t="s">
        <v>18869</v>
      </c>
      <c r="D1624" s="81">
        <v>5</v>
      </c>
      <c r="E1624" s="71">
        <v>3000</v>
      </c>
      <c r="F1624" s="70">
        <f t="shared" ca="1" si="52"/>
        <v>15000</v>
      </c>
      <c r="G1624" s="45"/>
      <c r="H1624" s="45"/>
      <c r="I1624" s="45"/>
      <c r="J1624" s="45"/>
    </row>
    <row r="1625" spans="1:10" ht="13.5" customHeight="1" x14ac:dyDescent="0.2">
      <c r="A1625" s="85">
        <v>44103105</v>
      </c>
      <c r="B1625" s="69" t="str">
        <f t="shared" ca="1" si="51"/>
        <v>Cartuchos de tinta</v>
      </c>
      <c r="C1625" s="81" t="s">
        <v>18869</v>
      </c>
      <c r="D1625" s="81">
        <v>6</v>
      </c>
      <c r="E1625" s="71">
        <v>3000</v>
      </c>
      <c r="F1625" s="70">
        <f t="shared" ca="1" si="52"/>
        <v>18000</v>
      </c>
      <c r="G1625" s="45"/>
      <c r="H1625" s="45"/>
      <c r="I1625" s="45"/>
      <c r="J1625" s="45"/>
    </row>
    <row r="1626" spans="1:10" ht="13.5" customHeight="1" x14ac:dyDescent="0.2">
      <c r="A1626" s="85">
        <v>44103105</v>
      </c>
      <c r="B1626" s="69" t="str">
        <f t="shared" ca="1" si="51"/>
        <v>Cartuchos de tinta</v>
      </c>
      <c r="C1626" s="81" t="s">
        <v>18869</v>
      </c>
      <c r="D1626" s="81">
        <v>6</v>
      </c>
      <c r="E1626" s="71">
        <v>3000</v>
      </c>
      <c r="F1626" s="70">
        <f t="shared" ca="1" si="52"/>
        <v>18000</v>
      </c>
      <c r="G1626" s="45"/>
      <c r="H1626" s="45"/>
      <c r="I1626" s="45"/>
      <c r="J1626" s="45"/>
    </row>
    <row r="1627" spans="1:10" ht="13.5" customHeight="1" x14ac:dyDescent="0.2">
      <c r="A1627" s="85">
        <v>44103105</v>
      </c>
      <c r="B1627" s="69" t="str">
        <f t="shared" ca="1" si="51"/>
        <v>Cartuchos de tinta</v>
      </c>
      <c r="C1627" s="81" t="s">
        <v>18869</v>
      </c>
      <c r="D1627" s="81">
        <v>6</v>
      </c>
      <c r="E1627" s="71">
        <v>3000</v>
      </c>
      <c r="F1627" s="70">
        <f t="shared" ca="1" si="52"/>
        <v>18000</v>
      </c>
      <c r="G1627" s="45"/>
      <c r="H1627" s="45"/>
      <c r="I1627" s="45"/>
      <c r="J1627" s="45"/>
    </row>
    <row r="1628" spans="1:10" ht="13.5" customHeight="1" x14ac:dyDescent="0.2">
      <c r="A1628" s="85">
        <v>44103105</v>
      </c>
      <c r="B1628" s="69" t="str">
        <f t="shared" ca="1" si="51"/>
        <v>Cartuchos de tinta</v>
      </c>
      <c r="C1628" s="81" t="s">
        <v>18869</v>
      </c>
      <c r="D1628" s="81">
        <v>6</v>
      </c>
      <c r="E1628" s="71">
        <v>3000</v>
      </c>
      <c r="F1628" s="70">
        <f t="shared" ca="1" si="52"/>
        <v>18000</v>
      </c>
      <c r="G1628" s="45"/>
      <c r="H1628" s="45"/>
      <c r="I1628" s="45"/>
      <c r="J1628" s="45"/>
    </row>
    <row r="1629" spans="1:10" ht="13.5" customHeight="1" x14ac:dyDescent="0.2">
      <c r="A1629" s="85">
        <v>44103105</v>
      </c>
      <c r="B1629" s="69" t="str">
        <f t="shared" ca="1" si="51"/>
        <v>Cartuchos de tinta</v>
      </c>
      <c r="C1629" s="81" t="s">
        <v>18869</v>
      </c>
      <c r="D1629" s="81">
        <v>6</v>
      </c>
      <c r="E1629" s="71">
        <v>3000</v>
      </c>
      <c r="F1629" s="70">
        <f t="shared" ca="1" si="52"/>
        <v>18000</v>
      </c>
      <c r="G1629" s="45"/>
      <c r="H1629" s="45"/>
      <c r="I1629" s="45"/>
      <c r="J1629" s="45"/>
    </row>
    <row r="1630" spans="1:10" ht="13.5" customHeight="1" x14ac:dyDescent="0.2">
      <c r="A1630" s="85">
        <v>44103105</v>
      </c>
      <c r="B1630" s="69" t="str">
        <f t="shared" ca="1" si="51"/>
        <v>Cartuchos de tinta</v>
      </c>
      <c r="C1630" s="81" t="s">
        <v>18869</v>
      </c>
      <c r="D1630" s="81">
        <v>6</v>
      </c>
      <c r="E1630" s="71">
        <v>3000</v>
      </c>
      <c r="F1630" s="70">
        <f t="shared" ca="1" si="52"/>
        <v>18000</v>
      </c>
      <c r="G1630" s="45"/>
      <c r="H1630" s="45"/>
      <c r="I1630" s="45"/>
      <c r="J1630" s="45"/>
    </row>
    <row r="1631" spans="1:10" ht="13.5" customHeight="1" x14ac:dyDescent="0.2">
      <c r="A1631" s="85">
        <v>44103105</v>
      </c>
      <c r="B1631" s="69" t="str">
        <f t="shared" ca="1" si="51"/>
        <v>Cartuchos de tinta</v>
      </c>
      <c r="C1631" s="81" t="s">
        <v>18869</v>
      </c>
      <c r="D1631" s="81">
        <v>6</v>
      </c>
      <c r="E1631" s="71">
        <v>3000</v>
      </c>
      <c r="F1631" s="70">
        <f t="shared" ca="1" si="52"/>
        <v>18000</v>
      </c>
      <c r="G1631" s="45"/>
      <c r="H1631" s="45"/>
      <c r="I1631" s="45"/>
      <c r="J1631" s="45"/>
    </row>
    <row r="1632" spans="1:10" ht="13.5" customHeight="1" x14ac:dyDescent="0.2">
      <c r="A1632" s="85">
        <v>44103105</v>
      </c>
      <c r="B1632" s="69" t="str">
        <f t="shared" ca="1" si="51"/>
        <v>Cartuchos de tinta</v>
      </c>
      <c r="C1632" s="81" t="s">
        <v>18869</v>
      </c>
      <c r="D1632" s="81">
        <v>4</v>
      </c>
      <c r="E1632" s="71">
        <v>3000</v>
      </c>
      <c r="F1632" s="70">
        <f t="shared" ca="1" si="52"/>
        <v>12000</v>
      </c>
      <c r="G1632" s="45"/>
      <c r="H1632" s="45"/>
      <c r="I1632" s="45"/>
      <c r="J1632" s="45"/>
    </row>
    <row r="1633" spans="1:10" ht="13.5" customHeight="1" x14ac:dyDescent="0.2">
      <c r="A1633" s="85">
        <v>44103105</v>
      </c>
      <c r="B1633" s="69" t="str">
        <f t="shared" ca="1" si="51"/>
        <v>Cartuchos de tinta</v>
      </c>
      <c r="C1633" s="81" t="s">
        <v>18869</v>
      </c>
      <c r="D1633" s="81">
        <v>2</v>
      </c>
      <c r="E1633" s="71">
        <v>3000</v>
      </c>
      <c r="F1633" s="70">
        <f t="shared" ca="1" si="52"/>
        <v>6000</v>
      </c>
      <c r="G1633" s="45"/>
      <c r="H1633" s="45"/>
      <c r="I1633" s="45"/>
      <c r="J1633" s="45"/>
    </row>
    <row r="1634" spans="1:10" ht="13.5" customHeight="1" x14ac:dyDescent="0.2">
      <c r="A1634" s="85">
        <v>44103105</v>
      </c>
      <c r="B1634" s="69" t="str">
        <f t="shared" ca="1" si="51"/>
        <v>Cartuchos de tinta</v>
      </c>
      <c r="C1634" s="81" t="s">
        <v>18869</v>
      </c>
      <c r="D1634" s="81">
        <v>2</v>
      </c>
      <c r="E1634" s="71">
        <v>3000</v>
      </c>
      <c r="F1634" s="70">
        <f t="shared" ca="1" si="52"/>
        <v>6000</v>
      </c>
      <c r="G1634" s="45"/>
      <c r="H1634" s="45"/>
      <c r="I1634" s="45"/>
      <c r="J1634" s="45"/>
    </row>
    <row r="1635" spans="1:10" ht="13.5" customHeight="1" x14ac:dyDescent="0.2">
      <c r="A1635" s="85">
        <v>44103105</v>
      </c>
      <c r="B1635" s="69" t="str">
        <f t="shared" ca="1" si="51"/>
        <v>Cartuchos de tinta</v>
      </c>
      <c r="C1635" s="81" t="s">
        <v>18869</v>
      </c>
      <c r="D1635" s="81">
        <v>4</v>
      </c>
      <c r="E1635" s="71">
        <v>3000</v>
      </c>
      <c r="F1635" s="70">
        <f t="shared" ca="1" si="52"/>
        <v>12000</v>
      </c>
      <c r="G1635" s="45"/>
      <c r="H1635" s="45"/>
      <c r="I1635" s="45"/>
      <c r="J1635" s="45"/>
    </row>
    <row r="1636" spans="1:10" ht="13.5" customHeight="1" x14ac:dyDescent="0.2">
      <c r="A1636" s="85">
        <v>44103105</v>
      </c>
      <c r="B1636" s="69" t="str">
        <f t="shared" ca="1" si="51"/>
        <v>Cartuchos de tinta</v>
      </c>
      <c r="C1636" s="81" t="s">
        <v>18869</v>
      </c>
      <c r="D1636" s="81">
        <v>2</v>
      </c>
      <c r="E1636" s="71">
        <v>3000</v>
      </c>
      <c r="F1636" s="70">
        <f t="shared" ca="1" si="52"/>
        <v>6000</v>
      </c>
      <c r="G1636" s="45"/>
      <c r="H1636" s="45"/>
      <c r="I1636" s="45"/>
      <c r="J1636" s="45"/>
    </row>
    <row r="1637" spans="1:10" ht="13.5" customHeight="1" x14ac:dyDescent="0.2">
      <c r="A1637" s="85">
        <v>44103105</v>
      </c>
      <c r="B1637" s="69" t="str">
        <f t="shared" ca="1" si="51"/>
        <v>Cartuchos de tinta</v>
      </c>
      <c r="C1637" s="81" t="s">
        <v>18869</v>
      </c>
      <c r="D1637" s="81">
        <v>11</v>
      </c>
      <c r="E1637" s="71">
        <v>3000</v>
      </c>
      <c r="F1637" s="70">
        <f t="shared" ca="1" si="52"/>
        <v>33000</v>
      </c>
      <c r="G1637" s="45"/>
      <c r="H1637" s="45"/>
      <c r="I1637" s="45"/>
      <c r="J1637" s="45"/>
    </row>
    <row r="1638" spans="1:10" ht="13.5" customHeight="1" x14ac:dyDescent="0.2">
      <c r="A1638" s="85">
        <v>44103105</v>
      </c>
      <c r="B1638" s="69" t="str">
        <f t="shared" ca="1" si="51"/>
        <v>Cartuchos de tinta</v>
      </c>
      <c r="C1638" s="81" t="s">
        <v>18869</v>
      </c>
      <c r="D1638" s="81">
        <v>4</v>
      </c>
      <c r="E1638" s="71">
        <v>3000</v>
      </c>
      <c r="F1638" s="70">
        <f t="shared" ca="1" si="52"/>
        <v>12000</v>
      </c>
      <c r="G1638" s="45"/>
      <c r="H1638" s="45"/>
      <c r="I1638" s="45"/>
      <c r="J1638" s="45"/>
    </row>
    <row r="1639" spans="1:10" ht="13.5" customHeight="1" x14ac:dyDescent="0.2">
      <c r="A1639" s="85">
        <v>44103105</v>
      </c>
      <c r="B1639" s="69" t="str">
        <f t="shared" ref="B1639:B1673" ca="1" si="53">IFERROR(INDEX(UNSPSCDes,MATCH(INDIRECT(ADDRESS(ROW(),COLUMN()-1,4)),UNSPSCCode,0)),"")</f>
        <v>Cartuchos de tinta</v>
      </c>
      <c r="C1639" s="81" t="s">
        <v>18869</v>
      </c>
      <c r="D1639" s="81">
        <v>10</v>
      </c>
      <c r="E1639" s="71">
        <v>3000</v>
      </c>
      <c r="F1639" s="70">
        <f t="shared" ref="F1639:F1673" ca="1" si="54">INDIRECT(ADDRESS(ROW(),COLUMN()-2,4))*INDIRECT(ADDRESS(ROW(),COLUMN()-1,4))</f>
        <v>30000</v>
      </c>
      <c r="G1639" s="45"/>
      <c r="H1639" s="45"/>
      <c r="I1639" s="45"/>
      <c r="J1639" s="45"/>
    </row>
    <row r="1640" spans="1:10" ht="13.5" customHeight="1" x14ac:dyDescent="0.2">
      <c r="A1640" s="85">
        <v>44103105</v>
      </c>
      <c r="B1640" s="69" t="str">
        <f t="shared" ca="1" si="53"/>
        <v>Cartuchos de tinta</v>
      </c>
      <c r="C1640" s="81" t="s">
        <v>18869</v>
      </c>
      <c r="D1640" s="81">
        <v>1</v>
      </c>
      <c r="E1640" s="71">
        <v>3000</v>
      </c>
      <c r="F1640" s="70">
        <f t="shared" ca="1" si="54"/>
        <v>3000</v>
      </c>
      <c r="G1640" s="45"/>
      <c r="H1640" s="45"/>
      <c r="I1640" s="45"/>
      <c r="J1640" s="45"/>
    </row>
    <row r="1641" spans="1:10" ht="13.5" customHeight="1" x14ac:dyDescent="0.2">
      <c r="A1641" s="85">
        <v>44103105</v>
      </c>
      <c r="B1641" s="69" t="str">
        <f t="shared" ca="1" si="53"/>
        <v>Cartuchos de tinta</v>
      </c>
      <c r="C1641" s="81" t="s">
        <v>18869</v>
      </c>
      <c r="D1641" s="81">
        <v>1</v>
      </c>
      <c r="E1641" s="71">
        <v>3000</v>
      </c>
      <c r="F1641" s="70">
        <f t="shared" ca="1" si="54"/>
        <v>3000</v>
      </c>
      <c r="G1641" s="45"/>
      <c r="H1641" s="45"/>
      <c r="I1641" s="45"/>
      <c r="J1641" s="45"/>
    </row>
    <row r="1642" spans="1:10" ht="13.5" customHeight="1" x14ac:dyDescent="0.2">
      <c r="A1642" s="85">
        <v>44103105</v>
      </c>
      <c r="B1642" s="69" t="str">
        <f t="shared" ca="1" si="53"/>
        <v>Cartuchos de tinta</v>
      </c>
      <c r="C1642" s="81" t="s">
        <v>18869</v>
      </c>
      <c r="D1642" s="81">
        <v>1</v>
      </c>
      <c r="E1642" s="71">
        <v>3000</v>
      </c>
      <c r="F1642" s="70">
        <f t="shared" ca="1" si="54"/>
        <v>3000</v>
      </c>
      <c r="G1642" s="45"/>
      <c r="H1642" s="45"/>
      <c r="I1642" s="45"/>
      <c r="J1642" s="45"/>
    </row>
    <row r="1643" spans="1:10" ht="13.5" customHeight="1" x14ac:dyDescent="0.2">
      <c r="A1643" s="85">
        <v>44103105</v>
      </c>
      <c r="B1643" s="69" t="str">
        <f t="shared" ca="1" si="53"/>
        <v>Cartuchos de tinta</v>
      </c>
      <c r="C1643" s="81" t="s">
        <v>18869</v>
      </c>
      <c r="D1643" s="81">
        <v>10</v>
      </c>
      <c r="E1643" s="71">
        <v>3000</v>
      </c>
      <c r="F1643" s="70">
        <f t="shared" ca="1" si="54"/>
        <v>30000</v>
      </c>
      <c r="G1643" s="45"/>
      <c r="H1643" s="45"/>
      <c r="I1643" s="45"/>
      <c r="J1643" s="45"/>
    </row>
    <row r="1644" spans="1:10" ht="13.5" customHeight="1" x14ac:dyDescent="0.2">
      <c r="A1644" s="85">
        <v>44103105</v>
      </c>
      <c r="B1644" s="69" t="str">
        <f t="shared" ca="1" si="53"/>
        <v>Cartuchos de tinta</v>
      </c>
      <c r="C1644" s="81" t="s">
        <v>18869</v>
      </c>
      <c r="D1644" s="81">
        <v>13</v>
      </c>
      <c r="E1644" s="71">
        <v>3000</v>
      </c>
      <c r="F1644" s="70">
        <f t="shared" ca="1" si="54"/>
        <v>39000</v>
      </c>
      <c r="G1644" s="45"/>
      <c r="H1644" s="45"/>
      <c r="I1644" s="45"/>
      <c r="J1644" s="45"/>
    </row>
    <row r="1645" spans="1:10" ht="13.5" customHeight="1" x14ac:dyDescent="0.2">
      <c r="A1645" s="85">
        <v>44103105</v>
      </c>
      <c r="B1645" s="69" t="str">
        <f t="shared" ca="1" si="53"/>
        <v>Cartuchos de tinta</v>
      </c>
      <c r="C1645" s="81" t="s">
        <v>18869</v>
      </c>
      <c r="D1645" s="81">
        <v>18</v>
      </c>
      <c r="E1645" s="71">
        <v>3000</v>
      </c>
      <c r="F1645" s="70">
        <f t="shared" ca="1" si="54"/>
        <v>54000</v>
      </c>
      <c r="G1645" s="45"/>
      <c r="H1645" s="45"/>
      <c r="I1645" s="45"/>
      <c r="J1645" s="45"/>
    </row>
    <row r="1646" spans="1:10" ht="13.5" customHeight="1" x14ac:dyDescent="0.2">
      <c r="A1646" s="85">
        <v>44103105</v>
      </c>
      <c r="B1646" s="69" t="str">
        <f t="shared" ca="1" si="53"/>
        <v>Cartuchos de tinta</v>
      </c>
      <c r="C1646" s="81" t="s">
        <v>18869</v>
      </c>
      <c r="D1646" s="81">
        <v>16</v>
      </c>
      <c r="E1646" s="71">
        <v>3000</v>
      </c>
      <c r="F1646" s="70">
        <f t="shared" ca="1" si="54"/>
        <v>48000</v>
      </c>
      <c r="G1646" s="45"/>
      <c r="H1646" s="45"/>
      <c r="I1646" s="45"/>
      <c r="J1646" s="45"/>
    </row>
    <row r="1647" spans="1:10" ht="13.5" customHeight="1" x14ac:dyDescent="0.2">
      <c r="A1647" s="85">
        <v>44103105</v>
      </c>
      <c r="B1647" s="69" t="str">
        <f t="shared" ca="1" si="53"/>
        <v>Cartuchos de tinta</v>
      </c>
      <c r="C1647" s="81" t="s">
        <v>18869</v>
      </c>
      <c r="D1647" s="81">
        <v>17</v>
      </c>
      <c r="E1647" s="71">
        <v>3000</v>
      </c>
      <c r="F1647" s="70">
        <f t="shared" ca="1" si="54"/>
        <v>51000</v>
      </c>
      <c r="G1647" s="45"/>
      <c r="H1647" s="45"/>
      <c r="I1647" s="45"/>
      <c r="J1647" s="45"/>
    </row>
    <row r="1648" spans="1:10" ht="13.5" customHeight="1" x14ac:dyDescent="0.2">
      <c r="A1648" s="85">
        <v>44103105</v>
      </c>
      <c r="B1648" s="69" t="str">
        <f t="shared" ca="1" si="53"/>
        <v>Cartuchos de tinta</v>
      </c>
      <c r="C1648" s="81" t="s">
        <v>18869</v>
      </c>
      <c r="D1648" s="81">
        <v>2</v>
      </c>
      <c r="E1648" s="71">
        <v>3000</v>
      </c>
      <c r="F1648" s="70">
        <f t="shared" ca="1" si="54"/>
        <v>6000</v>
      </c>
      <c r="G1648" s="45"/>
      <c r="H1648" s="45"/>
      <c r="I1648" s="45"/>
      <c r="J1648" s="45"/>
    </row>
    <row r="1649" spans="1:10" ht="13.5" customHeight="1" x14ac:dyDescent="0.2">
      <c r="A1649" s="85">
        <v>44103105</v>
      </c>
      <c r="B1649" s="69" t="str">
        <f t="shared" ca="1" si="53"/>
        <v>Cartuchos de tinta</v>
      </c>
      <c r="C1649" s="81" t="s">
        <v>18869</v>
      </c>
      <c r="D1649" s="81">
        <v>12</v>
      </c>
      <c r="E1649" s="71">
        <v>3000</v>
      </c>
      <c r="F1649" s="70">
        <f t="shared" ca="1" si="54"/>
        <v>36000</v>
      </c>
      <c r="G1649" s="45"/>
      <c r="H1649" s="45"/>
      <c r="I1649" s="45"/>
      <c r="J1649" s="45"/>
    </row>
    <row r="1650" spans="1:10" ht="13.5" customHeight="1" x14ac:dyDescent="0.2">
      <c r="A1650" s="85">
        <v>44103105</v>
      </c>
      <c r="B1650" s="69" t="str">
        <f t="shared" ca="1" si="53"/>
        <v>Cartuchos de tinta</v>
      </c>
      <c r="C1650" s="81" t="s">
        <v>18869</v>
      </c>
      <c r="D1650" s="81">
        <v>2</v>
      </c>
      <c r="E1650" s="71">
        <v>3000</v>
      </c>
      <c r="F1650" s="70">
        <f t="shared" ca="1" si="54"/>
        <v>6000</v>
      </c>
      <c r="G1650" s="45"/>
      <c r="H1650" s="45"/>
      <c r="I1650" s="45"/>
      <c r="J1650" s="45"/>
    </row>
    <row r="1651" spans="1:10" ht="13.5" customHeight="1" x14ac:dyDescent="0.2">
      <c r="A1651" s="85">
        <v>44103105</v>
      </c>
      <c r="B1651" s="69" t="str">
        <f t="shared" ca="1" si="53"/>
        <v>Cartuchos de tinta</v>
      </c>
      <c r="C1651" s="81" t="s">
        <v>18869</v>
      </c>
      <c r="D1651" s="81">
        <v>1</v>
      </c>
      <c r="E1651" s="71">
        <v>3000</v>
      </c>
      <c r="F1651" s="70">
        <f t="shared" ca="1" si="54"/>
        <v>3000</v>
      </c>
      <c r="G1651" s="45"/>
      <c r="H1651" s="45"/>
      <c r="I1651" s="45"/>
      <c r="J1651" s="45"/>
    </row>
    <row r="1652" spans="1:10" ht="13.5" customHeight="1" x14ac:dyDescent="0.2">
      <c r="A1652" s="85">
        <v>44103105</v>
      </c>
      <c r="B1652" s="69" t="str">
        <f t="shared" ca="1" si="53"/>
        <v>Cartuchos de tinta</v>
      </c>
      <c r="C1652" s="81" t="s">
        <v>18869</v>
      </c>
      <c r="D1652" s="81">
        <v>1</v>
      </c>
      <c r="E1652" s="71">
        <v>3000</v>
      </c>
      <c r="F1652" s="70">
        <f t="shared" ca="1" si="54"/>
        <v>3000</v>
      </c>
      <c r="G1652" s="45"/>
      <c r="H1652" s="45"/>
      <c r="I1652" s="45"/>
      <c r="J1652" s="45"/>
    </row>
    <row r="1653" spans="1:10" ht="13.5" customHeight="1" x14ac:dyDescent="0.2">
      <c r="A1653" s="85">
        <v>44103105</v>
      </c>
      <c r="B1653" s="69" t="str">
        <f t="shared" ca="1" si="53"/>
        <v>Cartuchos de tinta</v>
      </c>
      <c r="C1653" s="81" t="s">
        <v>18869</v>
      </c>
      <c r="D1653" s="81">
        <v>2</v>
      </c>
      <c r="E1653" s="71">
        <v>3000</v>
      </c>
      <c r="F1653" s="70">
        <f t="shared" ca="1" si="54"/>
        <v>6000</v>
      </c>
      <c r="G1653" s="45"/>
      <c r="H1653" s="45"/>
      <c r="I1653" s="45"/>
      <c r="J1653" s="45"/>
    </row>
    <row r="1654" spans="1:10" ht="13.5" customHeight="1" x14ac:dyDescent="0.2">
      <c r="A1654" s="85">
        <v>44103105</v>
      </c>
      <c r="B1654" s="69" t="str">
        <f t="shared" ca="1" si="53"/>
        <v>Cartuchos de tinta</v>
      </c>
      <c r="C1654" s="81" t="s">
        <v>18869</v>
      </c>
      <c r="D1654" s="81">
        <v>1</v>
      </c>
      <c r="E1654" s="71">
        <v>3000</v>
      </c>
      <c r="F1654" s="70">
        <f t="shared" ca="1" si="54"/>
        <v>3000</v>
      </c>
      <c r="G1654" s="45"/>
      <c r="H1654" s="45"/>
      <c r="I1654" s="45"/>
      <c r="J1654" s="45"/>
    </row>
    <row r="1655" spans="1:10" ht="13.5" customHeight="1" x14ac:dyDescent="0.2">
      <c r="A1655" s="85">
        <v>44103105</v>
      </c>
      <c r="B1655" s="69" t="str">
        <f t="shared" ca="1" si="53"/>
        <v>Cartuchos de tinta</v>
      </c>
      <c r="C1655" s="81" t="s">
        <v>18869</v>
      </c>
      <c r="D1655" s="81">
        <v>2</v>
      </c>
      <c r="E1655" s="71">
        <v>3000</v>
      </c>
      <c r="F1655" s="70">
        <f t="shared" ca="1" si="54"/>
        <v>6000</v>
      </c>
      <c r="G1655" s="45"/>
      <c r="H1655" s="45"/>
      <c r="I1655" s="45"/>
      <c r="J1655" s="45"/>
    </row>
    <row r="1656" spans="1:10" ht="13.5" customHeight="1" x14ac:dyDescent="0.2">
      <c r="A1656" s="85">
        <v>44103105</v>
      </c>
      <c r="B1656" s="69" t="str">
        <f t="shared" ca="1" si="53"/>
        <v>Cartuchos de tinta</v>
      </c>
      <c r="C1656" s="81" t="s">
        <v>18869</v>
      </c>
      <c r="D1656" s="81">
        <v>2</v>
      </c>
      <c r="E1656" s="71">
        <v>3000</v>
      </c>
      <c r="F1656" s="70">
        <f t="shared" ca="1" si="54"/>
        <v>6000</v>
      </c>
      <c r="G1656" s="45"/>
      <c r="H1656" s="45"/>
      <c r="I1656" s="45"/>
      <c r="J1656" s="45"/>
    </row>
    <row r="1657" spans="1:10" ht="13.5" customHeight="1" x14ac:dyDescent="0.2">
      <c r="A1657" s="85">
        <v>44103105</v>
      </c>
      <c r="B1657" s="69" t="str">
        <f t="shared" ca="1" si="53"/>
        <v>Cartuchos de tinta</v>
      </c>
      <c r="C1657" s="81" t="s">
        <v>18869</v>
      </c>
      <c r="D1657" s="81">
        <v>3</v>
      </c>
      <c r="E1657" s="71">
        <v>3000</v>
      </c>
      <c r="F1657" s="70">
        <f t="shared" ca="1" si="54"/>
        <v>9000</v>
      </c>
      <c r="G1657" s="45"/>
      <c r="H1657" s="45"/>
      <c r="I1657" s="45"/>
      <c r="J1657" s="45"/>
    </row>
    <row r="1658" spans="1:10" ht="13.5" customHeight="1" x14ac:dyDescent="0.2">
      <c r="A1658" s="85">
        <v>44103105</v>
      </c>
      <c r="B1658" s="69" t="str">
        <f t="shared" ca="1" si="53"/>
        <v>Cartuchos de tinta</v>
      </c>
      <c r="C1658" s="81" t="s">
        <v>18869</v>
      </c>
      <c r="D1658" s="81">
        <v>1</v>
      </c>
      <c r="E1658" s="71">
        <v>3000</v>
      </c>
      <c r="F1658" s="70">
        <f t="shared" ca="1" si="54"/>
        <v>3000</v>
      </c>
      <c r="G1658" s="45"/>
      <c r="H1658" s="45"/>
      <c r="I1658" s="45"/>
      <c r="J1658" s="45"/>
    </row>
    <row r="1659" spans="1:10" ht="13.5" customHeight="1" x14ac:dyDescent="0.2">
      <c r="A1659" s="85">
        <v>44103105</v>
      </c>
      <c r="B1659" s="69" t="str">
        <f t="shared" ca="1" si="53"/>
        <v>Cartuchos de tinta</v>
      </c>
      <c r="C1659" s="81" t="s">
        <v>18869</v>
      </c>
      <c r="D1659" s="81">
        <v>2</v>
      </c>
      <c r="E1659" s="71">
        <v>3000</v>
      </c>
      <c r="F1659" s="70">
        <f t="shared" ca="1" si="54"/>
        <v>6000</v>
      </c>
      <c r="G1659" s="45"/>
      <c r="H1659" s="45"/>
      <c r="I1659" s="45"/>
      <c r="J1659" s="45"/>
    </row>
    <row r="1660" spans="1:10" ht="13.5" customHeight="1" x14ac:dyDescent="0.2">
      <c r="A1660" s="85">
        <v>44103105</v>
      </c>
      <c r="B1660" s="69" t="str">
        <f t="shared" ca="1" si="53"/>
        <v>Cartuchos de tinta</v>
      </c>
      <c r="C1660" s="81" t="s">
        <v>18869</v>
      </c>
      <c r="D1660" s="81">
        <v>2</v>
      </c>
      <c r="E1660" s="71">
        <v>3000</v>
      </c>
      <c r="F1660" s="70">
        <f t="shared" ca="1" si="54"/>
        <v>6000</v>
      </c>
      <c r="G1660" s="45"/>
      <c r="H1660" s="45"/>
      <c r="I1660" s="45"/>
      <c r="J1660" s="45"/>
    </row>
    <row r="1661" spans="1:10" ht="13.5" customHeight="1" x14ac:dyDescent="0.2">
      <c r="A1661" s="85">
        <v>44103105</v>
      </c>
      <c r="B1661" s="69" t="str">
        <f t="shared" ca="1" si="53"/>
        <v>Cartuchos de tinta</v>
      </c>
      <c r="C1661" s="81" t="s">
        <v>18869</v>
      </c>
      <c r="D1661" s="81">
        <v>5</v>
      </c>
      <c r="E1661" s="71">
        <v>3000</v>
      </c>
      <c r="F1661" s="70">
        <f t="shared" ca="1" si="54"/>
        <v>15000</v>
      </c>
      <c r="G1661" s="45"/>
      <c r="H1661" s="45"/>
      <c r="I1661" s="45"/>
      <c r="J1661" s="45"/>
    </row>
    <row r="1662" spans="1:10" ht="13.5" customHeight="1" x14ac:dyDescent="0.2">
      <c r="A1662" s="85">
        <v>44103105</v>
      </c>
      <c r="B1662" s="69" t="str">
        <f t="shared" ca="1" si="53"/>
        <v>Cartuchos de tinta</v>
      </c>
      <c r="C1662" s="81" t="s">
        <v>18869</v>
      </c>
      <c r="D1662" s="81">
        <v>5</v>
      </c>
      <c r="E1662" s="71">
        <v>3000</v>
      </c>
      <c r="F1662" s="70">
        <f t="shared" ca="1" si="54"/>
        <v>15000</v>
      </c>
      <c r="G1662" s="45"/>
      <c r="H1662" s="45"/>
      <c r="I1662" s="45"/>
      <c r="J1662" s="45"/>
    </row>
    <row r="1663" spans="1:10" ht="13.5" customHeight="1" x14ac:dyDescent="0.2">
      <c r="A1663" s="85">
        <v>44103105</v>
      </c>
      <c r="B1663" s="69" t="str">
        <f t="shared" ca="1" si="53"/>
        <v>Cartuchos de tinta</v>
      </c>
      <c r="C1663" s="81" t="s">
        <v>18869</v>
      </c>
      <c r="D1663" s="81">
        <v>20</v>
      </c>
      <c r="E1663" s="71">
        <v>3000</v>
      </c>
      <c r="F1663" s="70">
        <f t="shared" ca="1" si="54"/>
        <v>60000</v>
      </c>
      <c r="G1663" s="45"/>
      <c r="H1663" s="45"/>
      <c r="I1663" s="45"/>
      <c r="J1663" s="45"/>
    </row>
    <row r="1664" spans="1:10" ht="13.5" customHeight="1" x14ac:dyDescent="0.2">
      <c r="A1664" s="85">
        <v>44103105</v>
      </c>
      <c r="B1664" s="69" t="str">
        <f t="shared" ca="1" si="53"/>
        <v>Cartuchos de tinta</v>
      </c>
      <c r="C1664" s="81" t="s">
        <v>18869</v>
      </c>
      <c r="D1664" s="81">
        <v>1</v>
      </c>
      <c r="E1664" s="71">
        <v>3000</v>
      </c>
      <c r="F1664" s="70">
        <f t="shared" ca="1" si="54"/>
        <v>3000</v>
      </c>
      <c r="G1664" s="45"/>
      <c r="H1664" s="45"/>
      <c r="I1664" s="45"/>
      <c r="J1664" s="45"/>
    </row>
    <row r="1665" spans="1:10" ht="13.5" customHeight="1" x14ac:dyDescent="0.2">
      <c r="A1665" s="85">
        <v>44103105</v>
      </c>
      <c r="B1665" s="69" t="str">
        <f t="shared" ca="1" si="53"/>
        <v>Cartuchos de tinta</v>
      </c>
      <c r="C1665" s="81" t="s">
        <v>18869</v>
      </c>
      <c r="D1665" s="81">
        <v>18</v>
      </c>
      <c r="E1665" s="71">
        <v>3000</v>
      </c>
      <c r="F1665" s="70">
        <f t="shared" ca="1" si="54"/>
        <v>54000</v>
      </c>
      <c r="G1665" s="45"/>
      <c r="H1665" s="45"/>
      <c r="I1665" s="45"/>
      <c r="J1665" s="45"/>
    </row>
    <row r="1666" spans="1:10" ht="13.5" customHeight="1" x14ac:dyDescent="0.2">
      <c r="A1666" s="85">
        <v>44103105</v>
      </c>
      <c r="B1666" s="69" t="str">
        <f t="shared" ca="1" si="53"/>
        <v>Cartuchos de tinta</v>
      </c>
      <c r="C1666" s="81" t="s">
        <v>18869</v>
      </c>
      <c r="D1666" s="81">
        <v>2</v>
      </c>
      <c r="E1666" s="71">
        <v>3000</v>
      </c>
      <c r="F1666" s="70">
        <f t="shared" ca="1" si="54"/>
        <v>6000</v>
      </c>
      <c r="G1666" s="45"/>
      <c r="H1666" s="45"/>
      <c r="I1666" s="45"/>
      <c r="J1666" s="45"/>
    </row>
    <row r="1667" spans="1:10" ht="13.5" customHeight="1" x14ac:dyDescent="0.2">
      <c r="A1667" s="85">
        <v>44103105</v>
      </c>
      <c r="B1667" s="69" t="str">
        <f t="shared" ca="1" si="53"/>
        <v>Cartuchos de tinta</v>
      </c>
      <c r="C1667" s="81" t="s">
        <v>18869</v>
      </c>
      <c r="D1667" s="81">
        <v>4</v>
      </c>
      <c r="E1667" s="71">
        <v>3000</v>
      </c>
      <c r="F1667" s="70">
        <f t="shared" ca="1" si="54"/>
        <v>12000</v>
      </c>
      <c r="G1667" s="45"/>
      <c r="H1667" s="45"/>
      <c r="I1667" s="45"/>
      <c r="J1667" s="45"/>
    </row>
    <row r="1668" spans="1:10" ht="13.5" customHeight="1" x14ac:dyDescent="0.2">
      <c r="A1668" s="85">
        <v>44103105</v>
      </c>
      <c r="B1668" s="69" t="str">
        <f t="shared" ca="1" si="53"/>
        <v>Cartuchos de tinta</v>
      </c>
      <c r="C1668" s="81" t="s">
        <v>18869</v>
      </c>
      <c r="D1668" s="81">
        <v>4</v>
      </c>
      <c r="E1668" s="71">
        <v>3000</v>
      </c>
      <c r="F1668" s="70">
        <f t="shared" ca="1" si="54"/>
        <v>12000</v>
      </c>
      <c r="G1668" s="45"/>
      <c r="H1668" s="45"/>
      <c r="I1668" s="45"/>
      <c r="J1668" s="45"/>
    </row>
    <row r="1669" spans="1:10" ht="13.5" customHeight="1" x14ac:dyDescent="0.2">
      <c r="A1669" s="85">
        <v>44103105</v>
      </c>
      <c r="B1669" s="69" t="str">
        <f t="shared" ca="1" si="53"/>
        <v>Cartuchos de tinta</v>
      </c>
      <c r="C1669" s="81" t="s">
        <v>18869</v>
      </c>
      <c r="D1669" s="81">
        <v>1</v>
      </c>
      <c r="E1669" s="71">
        <v>3000</v>
      </c>
      <c r="F1669" s="70">
        <f t="shared" ca="1" si="54"/>
        <v>3000</v>
      </c>
      <c r="G1669" s="45"/>
      <c r="H1669" s="45"/>
      <c r="I1669" s="45"/>
      <c r="J1669" s="45"/>
    </row>
    <row r="1670" spans="1:10" ht="13.5" customHeight="1" x14ac:dyDescent="0.2">
      <c r="A1670" s="85">
        <v>44101806</v>
      </c>
      <c r="B1670" s="69" t="str">
        <f t="shared" ca="1" si="53"/>
        <v>Cintas para cajas registradoras</v>
      </c>
      <c r="C1670" s="81" t="s">
        <v>18869</v>
      </c>
      <c r="D1670" s="81">
        <v>6</v>
      </c>
      <c r="E1670" s="71">
        <v>3000</v>
      </c>
      <c r="F1670" s="70">
        <f t="shared" ca="1" si="54"/>
        <v>18000</v>
      </c>
      <c r="G1670" s="45"/>
      <c r="H1670" s="45"/>
      <c r="I1670" s="45"/>
      <c r="J1670" s="45"/>
    </row>
    <row r="1671" spans="1:10" ht="13.5" customHeight="1" x14ac:dyDescent="0.2">
      <c r="A1671" s="85">
        <v>44101806</v>
      </c>
      <c r="B1671" s="69" t="str">
        <f t="shared" ca="1" si="53"/>
        <v>Cintas para cajas registradoras</v>
      </c>
      <c r="C1671" s="81" t="s">
        <v>18869</v>
      </c>
      <c r="D1671" s="81">
        <v>6</v>
      </c>
      <c r="E1671" s="71">
        <v>3000</v>
      </c>
      <c r="F1671" s="70">
        <f t="shared" ca="1" si="54"/>
        <v>18000</v>
      </c>
      <c r="G1671" s="45"/>
      <c r="H1671" s="45"/>
      <c r="I1671" s="45"/>
      <c r="J1671" s="45"/>
    </row>
    <row r="1672" spans="1:10" ht="13.5" customHeight="1" x14ac:dyDescent="0.2">
      <c r="A1672" s="85">
        <v>44101806</v>
      </c>
      <c r="B1672" s="69" t="str">
        <f t="shared" ca="1" si="53"/>
        <v>Cintas para cajas registradoras</v>
      </c>
      <c r="C1672" s="81" t="s">
        <v>18869</v>
      </c>
      <c r="D1672" s="81">
        <v>10</v>
      </c>
      <c r="E1672" s="71">
        <v>3000</v>
      </c>
      <c r="F1672" s="70">
        <f t="shared" ca="1" si="54"/>
        <v>30000</v>
      </c>
      <c r="G1672" s="45"/>
      <c r="H1672" s="45"/>
      <c r="I1672" s="45"/>
      <c r="J1672" s="45"/>
    </row>
    <row r="1673" spans="1:10" ht="13.5" customHeight="1" x14ac:dyDescent="0.2">
      <c r="A1673" s="85">
        <v>44101806</v>
      </c>
      <c r="B1673" s="69" t="str">
        <f t="shared" ca="1" si="53"/>
        <v>Cintas para cajas registradoras</v>
      </c>
      <c r="C1673" s="81" t="s">
        <v>18869</v>
      </c>
      <c r="D1673" s="81">
        <v>2</v>
      </c>
      <c r="E1673" s="71">
        <v>3000</v>
      </c>
      <c r="F1673" s="70">
        <f t="shared" ca="1" si="54"/>
        <v>6000</v>
      </c>
      <c r="G1673" s="45"/>
      <c r="H1673" s="45"/>
      <c r="I1673" s="45"/>
      <c r="J1673" s="45"/>
    </row>
    <row r="1674" spans="1:10" ht="13.5" customHeight="1" x14ac:dyDescent="0.2">
      <c r="A1674" s="45"/>
      <c r="B1674" s="45"/>
      <c r="C1674" s="45"/>
      <c r="D1674" s="45"/>
      <c r="E1674" s="73" t="s">
        <v>12551</v>
      </c>
      <c r="F1674" s="74">
        <f ca="1">SUM(Table368[MONTO TOTAL ESTIMADO])</f>
        <v>2775000</v>
      </c>
      <c r="G1674" s="45"/>
      <c r="H1674" s="45"/>
      <c r="I1674" s="45"/>
      <c r="J1674" s="45"/>
    </row>
    <row r="1675" spans="1:10" ht="13.5" customHeight="1" thickBot="1" x14ac:dyDescent="0.25">
      <c r="G1675" s="45"/>
      <c r="H1675" s="45"/>
      <c r="I1675" s="45"/>
      <c r="J1675" s="45"/>
    </row>
    <row r="1676" spans="1:10" ht="13.5" customHeight="1" thickBot="1" x14ac:dyDescent="0.25">
      <c r="A1676" s="64" t="s">
        <v>16383</v>
      </c>
      <c r="B1676" s="64" t="s">
        <v>161</v>
      </c>
      <c r="C1676" s="64" t="s">
        <v>11724</v>
      </c>
      <c r="D1676" s="64" t="s">
        <v>14378</v>
      </c>
      <c r="E1676" s="64" t="s">
        <v>10962</v>
      </c>
      <c r="F1676" s="64" t="s">
        <v>11095</v>
      </c>
      <c r="G1676" s="45"/>
      <c r="H1676" s="45"/>
      <c r="I1676" s="45"/>
      <c r="J1676" s="45"/>
    </row>
    <row r="1677" spans="1:10" ht="13.5" customHeight="1" thickBot="1" x14ac:dyDescent="0.25">
      <c r="A1677" s="66" t="s">
        <v>18871</v>
      </c>
      <c r="B1677" s="66" t="s">
        <v>18868</v>
      </c>
      <c r="C1677" s="66" t="s">
        <v>10692</v>
      </c>
      <c r="D1677" s="66"/>
      <c r="E1677" s="66"/>
      <c r="F1677" s="66"/>
      <c r="G1677" s="45"/>
      <c r="H1677" s="45"/>
      <c r="I1677" s="45"/>
      <c r="J1677" s="45"/>
    </row>
    <row r="1678" spans="1:10" ht="13.5" customHeight="1" thickBot="1" x14ac:dyDescent="0.25">
      <c r="A1678" s="122" t="s">
        <v>14828</v>
      </c>
      <c r="B1678" s="67" t="s">
        <v>8528</v>
      </c>
      <c r="C1678" s="76">
        <v>42835</v>
      </c>
      <c r="D1678" s="122" t="s">
        <v>9386</v>
      </c>
      <c r="E1678" s="67" t="s">
        <v>13094</v>
      </c>
      <c r="F1678" s="66"/>
      <c r="G1678" s="45"/>
      <c r="H1678" s="45"/>
      <c r="I1678" s="45"/>
      <c r="J1678" s="45"/>
    </row>
    <row r="1679" spans="1:10" ht="13.5" customHeight="1" thickBot="1" x14ac:dyDescent="0.25">
      <c r="A1679" s="123"/>
      <c r="B1679" s="67" t="s">
        <v>1786</v>
      </c>
      <c r="C1679" s="106">
        <f>IF(C1678="","",IF(AND(MONTH(C1678)&gt;=1,MONTH(C1678)&lt;=3),1,IF(AND(MONTH(C1678)&gt;=4,MONTH(C1678)&lt;=6),2,IF(AND(MONTH(C1678)&gt;=7,MONTH(C1678)&lt;=9),3,4))))</f>
        <v>2</v>
      </c>
      <c r="D1679" s="123"/>
      <c r="E1679" s="67" t="s">
        <v>2417</v>
      </c>
      <c r="F1679" s="66"/>
      <c r="G1679" s="45"/>
      <c r="H1679" s="45"/>
      <c r="I1679" s="45"/>
      <c r="J1679" s="45"/>
    </row>
    <row r="1680" spans="1:10" ht="13.5" customHeight="1" thickBot="1" x14ac:dyDescent="0.25">
      <c r="A1680" s="123"/>
      <c r="B1680" s="67" t="s">
        <v>12943</v>
      </c>
      <c r="C1680" s="76">
        <v>42926</v>
      </c>
      <c r="D1680" s="123"/>
      <c r="E1680" s="67" t="s">
        <v>3073</v>
      </c>
      <c r="F1680" s="66"/>
      <c r="G1680" s="45"/>
      <c r="H1680" s="45"/>
      <c r="I1680" s="45"/>
      <c r="J1680" s="45"/>
    </row>
    <row r="1681" spans="1:10" ht="14.1" customHeight="1" thickBot="1" x14ac:dyDescent="0.25">
      <c r="A1681" s="123"/>
      <c r="B1681" s="67" t="s">
        <v>1786</v>
      </c>
      <c r="C1681" s="106">
        <f>IF(C1680="","",IF(AND(MONTH(C1680)&gt;=1,MONTH(C1680)&lt;=3),1,IF(AND(MONTH(C1680)&gt;=4,MONTH(C1680)&lt;=6),2,IF(AND(MONTH(C1680)&gt;=7,MONTH(C1680)&lt;=9),3,4))))</f>
        <v>3</v>
      </c>
      <c r="D1681" s="123"/>
      <c r="E1681" s="67" t="s">
        <v>13193</v>
      </c>
      <c r="F1681" s="66"/>
      <c r="G1681" s="45"/>
      <c r="H1681" s="45" t="str">
        <f>C1600</f>
        <v>BIENES</v>
      </c>
      <c r="I1681" s="45">
        <f>E1600</f>
        <v>0</v>
      </c>
      <c r="J1681" s="45">
        <f>D1600</f>
        <v>0</v>
      </c>
    </row>
    <row r="1682" spans="1:10" ht="14.1" customHeight="1" thickBot="1" x14ac:dyDescent="0.25">
      <c r="A1682" s="45"/>
      <c r="B1682" s="45"/>
      <c r="C1682" s="45"/>
      <c r="D1682" s="45"/>
      <c r="E1682" s="45"/>
      <c r="F1682" s="45"/>
    </row>
    <row r="1683" spans="1:10" ht="33.75" customHeight="1" thickBot="1" x14ac:dyDescent="0.25">
      <c r="A1683" s="72" t="s">
        <v>15736</v>
      </c>
      <c r="B1683" s="72" t="s">
        <v>16147</v>
      </c>
      <c r="C1683" s="72" t="s">
        <v>15642</v>
      </c>
      <c r="D1683" s="72" t="s">
        <v>15252</v>
      </c>
      <c r="E1683" s="72" t="s">
        <v>6932</v>
      </c>
      <c r="F1683" s="72" t="s">
        <v>15281</v>
      </c>
      <c r="G1683" s="45"/>
      <c r="H1683" s="45"/>
      <c r="I1683" s="45"/>
      <c r="J1683" s="45"/>
    </row>
    <row r="1684" spans="1:10" ht="13.5" customHeight="1" x14ac:dyDescent="0.2">
      <c r="A1684" s="85">
        <v>43211507</v>
      </c>
      <c r="B1684" s="69" t="str">
        <f t="shared" ref="B1684:B1715" ca="1" si="55">IFERROR(INDEX(UNSPSCDes,MATCH(INDIRECT(ADDRESS(ROW(),COLUMN()-1,4)),UNSPSCCode,0)),"")</f>
        <v>Computadores de escritorio</v>
      </c>
      <c r="C1684" s="81" t="s">
        <v>18869</v>
      </c>
      <c r="D1684" s="81">
        <v>209</v>
      </c>
      <c r="E1684" s="71">
        <v>18000</v>
      </c>
      <c r="F1684" s="70">
        <f t="shared" ref="F1684:F1715" ca="1" si="56">INDIRECT(ADDRESS(ROW(),COLUMN()-2,4))*INDIRECT(ADDRESS(ROW(),COLUMN()-1,4))</f>
        <v>3762000</v>
      </c>
      <c r="G1684" s="45"/>
      <c r="H1684" s="45"/>
      <c r="I1684" s="45"/>
      <c r="J1684" s="45"/>
    </row>
    <row r="1685" spans="1:10" ht="14.1" customHeight="1" x14ac:dyDescent="0.2">
      <c r="A1685" s="85">
        <v>43211508</v>
      </c>
      <c r="B1685" s="69" t="str">
        <f t="shared" ca="1" si="55"/>
        <v>Computadores personales</v>
      </c>
      <c r="C1685" s="81" t="s">
        <v>18869</v>
      </c>
      <c r="D1685" s="81">
        <v>2</v>
      </c>
      <c r="E1685" s="71">
        <v>25000</v>
      </c>
      <c r="F1685" s="70">
        <f t="shared" ca="1" si="56"/>
        <v>50000</v>
      </c>
      <c r="G1685" s="45"/>
      <c r="H1685" s="45"/>
      <c r="I1685" s="45"/>
      <c r="J1685" s="45"/>
    </row>
    <row r="1686" spans="1:10" ht="14.1" customHeight="1" x14ac:dyDescent="0.2">
      <c r="A1686" s="85">
        <v>43212105</v>
      </c>
      <c r="B1686" s="69" t="str">
        <f t="shared" ca="1" si="55"/>
        <v>Impresoras láser</v>
      </c>
      <c r="C1686" s="81" t="s">
        <v>18869</v>
      </c>
      <c r="D1686" s="81">
        <v>2</v>
      </c>
      <c r="E1686" s="71">
        <v>35000</v>
      </c>
      <c r="F1686" s="70">
        <f t="shared" ca="1" si="56"/>
        <v>70000</v>
      </c>
      <c r="G1686" s="45"/>
      <c r="H1686" s="45"/>
      <c r="I1686" s="45"/>
      <c r="J1686" s="45"/>
    </row>
    <row r="1687" spans="1:10" ht="14.1" customHeight="1" x14ac:dyDescent="0.2">
      <c r="A1687" s="85">
        <v>43212105</v>
      </c>
      <c r="B1687" s="69" t="str">
        <f t="shared" ca="1" si="55"/>
        <v>Impresoras láser</v>
      </c>
      <c r="C1687" s="81" t="s">
        <v>18869</v>
      </c>
      <c r="D1687" s="81">
        <v>12</v>
      </c>
      <c r="E1687" s="71">
        <v>30000</v>
      </c>
      <c r="F1687" s="70">
        <f t="shared" ca="1" si="56"/>
        <v>360000</v>
      </c>
      <c r="G1687" s="45"/>
      <c r="H1687" s="45"/>
      <c r="I1687" s="45"/>
      <c r="J1687" s="45"/>
    </row>
    <row r="1688" spans="1:10" ht="14.1" customHeight="1" x14ac:dyDescent="0.2">
      <c r="A1688" s="85">
        <v>43212105</v>
      </c>
      <c r="B1688" s="69" t="str">
        <f t="shared" ca="1" si="55"/>
        <v>Impresoras láser</v>
      </c>
      <c r="C1688" s="81" t="s">
        <v>18869</v>
      </c>
      <c r="D1688" s="81">
        <v>7</v>
      </c>
      <c r="E1688" s="71">
        <v>30000</v>
      </c>
      <c r="F1688" s="70">
        <f t="shared" ca="1" si="56"/>
        <v>210000</v>
      </c>
      <c r="G1688" s="45"/>
      <c r="H1688" s="45"/>
      <c r="I1688" s="45"/>
      <c r="J1688" s="45"/>
    </row>
    <row r="1689" spans="1:10" ht="14.1" customHeight="1" x14ac:dyDescent="0.2">
      <c r="A1689" s="85">
        <v>43211601</v>
      </c>
      <c r="B1689" s="69" t="str">
        <f t="shared" ca="1" si="55"/>
        <v>Cajas de interruptores de computador</v>
      </c>
      <c r="C1689" s="81" t="s">
        <v>18869</v>
      </c>
      <c r="D1689" s="81">
        <v>14</v>
      </c>
      <c r="E1689" s="71">
        <v>8000</v>
      </c>
      <c r="F1689" s="70">
        <f t="shared" ca="1" si="56"/>
        <v>112000</v>
      </c>
      <c r="G1689" s="45"/>
      <c r="H1689" s="45"/>
      <c r="I1689" s="45"/>
      <c r="J1689" s="45"/>
    </row>
    <row r="1690" spans="1:10" ht="14.1" customHeight="1" x14ac:dyDescent="0.2">
      <c r="A1690" s="85">
        <v>43201503</v>
      </c>
      <c r="B1690" s="69" t="str">
        <f t="shared" ca="1" si="55"/>
        <v>Procesadores de unidad de procesamiento central cpu</v>
      </c>
      <c r="C1690" s="81" t="s">
        <v>18869</v>
      </c>
      <c r="D1690" s="81">
        <v>1</v>
      </c>
      <c r="E1690" s="71">
        <v>20000</v>
      </c>
      <c r="F1690" s="70">
        <f t="shared" ca="1" si="56"/>
        <v>20000</v>
      </c>
      <c r="G1690" s="45"/>
      <c r="H1690" s="45"/>
      <c r="I1690" s="45"/>
      <c r="J1690" s="45"/>
    </row>
    <row r="1691" spans="1:10" ht="13.5" customHeight="1" x14ac:dyDescent="0.2">
      <c r="A1691" s="85">
        <v>44101501</v>
      </c>
      <c r="B1691" s="69" t="str">
        <f t="shared" ca="1" si="55"/>
        <v>Fotocopiadoras</v>
      </c>
      <c r="C1691" s="81" t="s">
        <v>18869</v>
      </c>
      <c r="D1691" s="81">
        <v>2</v>
      </c>
      <c r="E1691" s="71">
        <v>45000</v>
      </c>
      <c r="F1691" s="70">
        <f t="shared" ca="1" si="56"/>
        <v>90000</v>
      </c>
      <c r="G1691" s="45"/>
      <c r="H1691" s="45"/>
      <c r="I1691" s="45"/>
      <c r="J1691" s="45"/>
    </row>
    <row r="1692" spans="1:10" ht="13.5" customHeight="1" x14ac:dyDescent="0.2">
      <c r="A1692" s="85">
        <v>43201803</v>
      </c>
      <c r="B1692" s="69" t="str">
        <f t="shared" ca="1" si="55"/>
        <v>Unidades de disco duro</v>
      </c>
      <c r="C1692" s="81" t="s">
        <v>18869</v>
      </c>
      <c r="D1692" s="81">
        <v>14</v>
      </c>
      <c r="E1692" s="71">
        <v>25000</v>
      </c>
      <c r="F1692" s="70">
        <f t="shared" ca="1" si="56"/>
        <v>350000</v>
      </c>
      <c r="G1692" s="45"/>
      <c r="H1692" s="45"/>
      <c r="I1692" s="45"/>
      <c r="J1692" s="45"/>
    </row>
    <row r="1693" spans="1:10" ht="13.5" customHeight="1" x14ac:dyDescent="0.2">
      <c r="A1693" s="85">
        <v>43201803</v>
      </c>
      <c r="B1693" s="69" t="str">
        <f t="shared" ca="1" si="55"/>
        <v>Unidades de disco duro</v>
      </c>
      <c r="C1693" s="81" t="s">
        <v>18869</v>
      </c>
      <c r="D1693" s="81">
        <v>10</v>
      </c>
      <c r="E1693" s="71">
        <v>25000</v>
      </c>
      <c r="F1693" s="70">
        <f t="shared" ca="1" si="56"/>
        <v>250000</v>
      </c>
      <c r="G1693" s="45"/>
      <c r="H1693" s="45"/>
      <c r="I1693" s="45"/>
      <c r="J1693" s="45"/>
    </row>
    <row r="1694" spans="1:10" ht="13.5" customHeight="1" x14ac:dyDescent="0.2">
      <c r="A1694" s="85">
        <v>43201402</v>
      </c>
      <c r="B1694" s="69" t="str">
        <f t="shared" ca="1" si="55"/>
        <v>Tarjetas de módulos de memoria</v>
      </c>
      <c r="C1694" s="81" t="s">
        <v>18869</v>
      </c>
      <c r="D1694" s="81">
        <v>12</v>
      </c>
      <c r="E1694" s="71">
        <v>18000</v>
      </c>
      <c r="F1694" s="70">
        <f t="shared" ca="1" si="56"/>
        <v>216000</v>
      </c>
      <c r="G1694" s="45"/>
      <c r="H1694" s="45"/>
      <c r="I1694" s="45"/>
      <c r="J1694" s="45"/>
    </row>
    <row r="1695" spans="1:10" ht="13.5" customHeight="1" x14ac:dyDescent="0.2">
      <c r="A1695" s="85">
        <v>32101637</v>
      </c>
      <c r="B1695" s="69" t="str">
        <f t="shared" ca="1" si="55"/>
        <v>Procesadores de red</v>
      </c>
      <c r="C1695" s="81" t="s">
        <v>18869</v>
      </c>
      <c r="D1695" s="81">
        <v>6</v>
      </c>
      <c r="E1695" s="71">
        <v>16000</v>
      </c>
      <c r="F1695" s="70">
        <f t="shared" ca="1" si="56"/>
        <v>96000</v>
      </c>
      <c r="G1695" s="45"/>
      <c r="H1695" s="45"/>
      <c r="I1695" s="45"/>
      <c r="J1695" s="45"/>
    </row>
    <row r="1696" spans="1:10" ht="13.5" customHeight="1" x14ac:dyDescent="0.2">
      <c r="A1696" s="85">
        <v>43211501</v>
      </c>
      <c r="B1696" s="69" t="str">
        <f t="shared" ca="1" si="55"/>
        <v>Servidores de computador</v>
      </c>
      <c r="C1696" s="81" t="s">
        <v>18869</v>
      </c>
      <c r="D1696" s="81">
        <v>1</v>
      </c>
      <c r="E1696" s="71">
        <v>220000</v>
      </c>
      <c r="F1696" s="70">
        <f t="shared" ca="1" si="56"/>
        <v>220000</v>
      </c>
      <c r="G1696" s="45"/>
      <c r="H1696" s="45"/>
      <c r="I1696" s="45"/>
      <c r="J1696" s="45"/>
    </row>
    <row r="1697" spans="1:10" ht="13.5" customHeight="1" x14ac:dyDescent="0.2">
      <c r="A1697" s="85">
        <v>44101802</v>
      </c>
      <c r="B1697" s="69" t="str">
        <f t="shared" ca="1" si="55"/>
        <v>Máquinas sumadoras</v>
      </c>
      <c r="C1697" s="81" t="s">
        <v>18869</v>
      </c>
      <c r="D1697" s="81">
        <v>10</v>
      </c>
      <c r="E1697" s="71">
        <v>800</v>
      </c>
      <c r="F1697" s="70">
        <f t="shared" ca="1" si="56"/>
        <v>8000</v>
      </c>
      <c r="G1697" s="45"/>
      <c r="H1697" s="45"/>
      <c r="I1697" s="45"/>
      <c r="J1697" s="45"/>
    </row>
    <row r="1698" spans="1:10" ht="13.5" customHeight="1" x14ac:dyDescent="0.2">
      <c r="A1698" s="85">
        <v>78131602</v>
      </c>
      <c r="B1698" s="69" t="str">
        <f t="shared" ca="1" si="55"/>
        <v>Almacenaje de archivos de carpetas</v>
      </c>
      <c r="C1698" s="81" t="s">
        <v>18869</v>
      </c>
      <c r="D1698" s="81">
        <v>7</v>
      </c>
      <c r="E1698" s="71">
        <v>7000</v>
      </c>
      <c r="F1698" s="70">
        <f t="shared" ca="1" si="56"/>
        <v>49000</v>
      </c>
      <c r="G1698" s="45"/>
      <c r="H1698" s="45"/>
      <c r="I1698" s="45"/>
      <c r="J1698" s="45"/>
    </row>
    <row r="1699" spans="1:10" ht="13.5" customHeight="1" x14ac:dyDescent="0.2">
      <c r="A1699" s="85">
        <v>52161509</v>
      </c>
      <c r="B1699" s="69" t="str">
        <f t="shared" ca="1" si="55"/>
        <v>Sistemas de estéreo portátiles</v>
      </c>
      <c r="C1699" s="81" t="s">
        <v>18869</v>
      </c>
      <c r="D1699" s="81">
        <v>1</v>
      </c>
      <c r="E1699" s="71">
        <v>18000</v>
      </c>
      <c r="F1699" s="70">
        <f t="shared" ca="1" si="56"/>
        <v>18000</v>
      </c>
      <c r="G1699" s="45"/>
      <c r="H1699" s="45"/>
      <c r="I1699" s="45"/>
      <c r="J1699" s="45"/>
    </row>
    <row r="1700" spans="1:10" ht="13.5" customHeight="1" x14ac:dyDescent="0.2">
      <c r="A1700" s="85">
        <v>45111603</v>
      </c>
      <c r="B1700" s="69" t="str">
        <f t="shared" ca="1" si="55"/>
        <v>Pantallas o desplegadores para proyección</v>
      </c>
      <c r="C1700" s="81" t="s">
        <v>18869</v>
      </c>
      <c r="D1700" s="81">
        <v>2</v>
      </c>
      <c r="E1700" s="71"/>
      <c r="F1700" s="70">
        <f t="shared" ca="1" si="56"/>
        <v>0</v>
      </c>
      <c r="G1700" s="45"/>
      <c r="H1700" s="45"/>
      <c r="I1700" s="45"/>
      <c r="J1700" s="45"/>
    </row>
    <row r="1701" spans="1:10" ht="13.5" customHeight="1" x14ac:dyDescent="0.2">
      <c r="A1701" s="85">
        <v>52161505</v>
      </c>
      <c r="B1701" s="69" t="str">
        <f t="shared" ca="1" si="55"/>
        <v>Televisores</v>
      </c>
      <c r="C1701" s="81" t="s">
        <v>18869</v>
      </c>
      <c r="D1701" s="81">
        <v>1</v>
      </c>
      <c r="E1701" s="71">
        <v>35000</v>
      </c>
      <c r="F1701" s="70">
        <f t="shared" ca="1" si="56"/>
        <v>35000</v>
      </c>
      <c r="G1701" s="45"/>
      <c r="H1701" s="45"/>
      <c r="I1701" s="45"/>
      <c r="J1701" s="45"/>
    </row>
    <row r="1702" spans="1:10" ht="13.5" customHeight="1" x14ac:dyDescent="0.2">
      <c r="A1702" s="85">
        <v>43211508</v>
      </c>
      <c r="B1702" s="69" t="str">
        <f t="shared" ca="1" si="55"/>
        <v>Computadores personales</v>
      </c>
      <c r="C1702" s="81" t="s">
        <v>18869</v>
      </c>
      <c r="D1702" s="81">
        <v>1</v>
      </c>
      <c r="E1702" s="71">
        <v>25000</v>
      </c>
      <c r="F1702" s="70">
        <f t="shared" ca="1" si="56"/>
        <v>25000</v>
      </c>
      <c r="G1702" s="45"/>
      <c r="H1702" s="45"/>
      <c r="I1702" s="45"/>
      <c r="J1702" s="45"/>
    </row>
    <row r="1703" spans="1:10" ht="13.5" customHeight="1" x14ac:dyDescent="0.2">
      <c r="A1703" s="85">
        <v>43211903</v>
      </c>
      <c r="B1703" s="69" t="str">
        <f t="shared" ca="1" si="55"/>
        <v>Monitores de pantalla táctil (touch)</v>
      </c>
      <c r="C1703" s="81" t="s">
        <v>18869</v>
      </c>
      <c r="D1703" s="81">
        <v>6</v>
      </c>
      <c r="E1703" s="71">
        <v>8000</v>
      </c>
      <c r="F1703" s="70">
        <f t="shared" ca="1" si="56"/>
        <v>48000</v>
      </c>
      <c r="G1703" s="45"/>
      <c r="H1703" s="45"/>
      <c r="I1703" s="45"/>
      <c r="J1703" s="45"/>
    </row>
    <row r="1704" spans="1:10" ht="13.5" customHeight="1" x14ac:dyDescent="0.2">
      <c r="A1704" s="85">
        <v>43211903</v>
      </c>
      <c r="B1704" s="69" t="str">
        <f t="shared" ca="1" si="55"/>
        <v>Monitores de pantalla táctil (touch)</v>
      </c>
      <c r="C1704" s="81" t="s">
        <v>18869</v>
      </c>
      <c r="D1704" s="81">
        <v>1</v>
      </c>
      <c r="E1704" s="71">
        <v>6000</v>
      </c>
      <c r="F1704" s="70">
        <f t="shared" ca="1" si="56"/>
        <v>6000</v>
      </c>
      <c r="G1704" s="45"/>
      <c r="H1704" s="45"/>
      <c r="I1704" s="45"/>
      <c r="J1704" s="45"/>
    </row>
    <row r="1705" spans="1:10" ht="13.5" customHeight="1" x14ac:dyDescent="0.2">
      <c r="A1705" s="85">
        <v>43212105</v>
      </c>
      <c r="B1705" s="69" t="str">
        <f t="shared" ca="1" si="55"/>
        <v>Impresoras láser</v>
      </c>
      <c r="C1705" s="81" t="s">
        <v>18869</v>
      </c>
      <c r="D1705" s="81">
        <v>2</v>
      </c>
      <c r="E1705" s="71">
        <v>35000</v>
      </c>
      <c r="F1705" s="70">
        <f t="shared" ca="1" si="56"/>
        <v>70000</v>
      </c>
      <c r="G1705" s="45"/>
      <c r="H1705" s="45"/>
      <c r="I1705" s="45"/>
      <c r="J1705" s="45"/>
    </row>
    <row r="1706" spans="1:10" ht="13.5" customHeight="1" x14ac:dyDescent="0.2">
      <c r="A1706" s="85">
        <v>43212105</v>
      </c>
      <c r="B1706" s="69" t="str">
        <f t="shared" ca="1" si="55"/>
        <v>Impresoras láser</v>
      </c>
      <c r="C1706" s="81" t="s">
        <v>18869</v>
      </c>
      <c r="D1706" s="81">
        <v>1</v>
      </c>
      <c r="E1706" s="71">
        <v>30000</v>
      </c>
      <c r="F1706" s="70">
        <f t="shared" ca="1" si="56"/>
        <v>30000</v>
      </c>
      <c r="G1706" s="45"/>
      <c r="H1706" s="45"/>
      <c r="I1706" s="45"/>
      <c r="J1706" s="45"/>
    </row>
    <row r="1707" spans="1:10" ht="13.5" customHeight="1" x14ac:dyDescent="0.2">
      <c r="A1707" s="85">
        <v>52161509</v>
      </c>
      <c r="B1707" s="69" t="str">
        <f t="shared" ca="1" si="55"/>
        <v>Sistemas de estéreo portátiles</v>
      </c>
      <c r="C1707" s="81" t="s">
        <v>18869</v>
      </c>
      <c r="D1707" s="81">
        <v>1</v>
      </c>
      <c r="E1707" s="71">
        <v>25000</v>
      </c>
      <c r="F1707" s="70">
        <f t="shared" ca="1" si="56"/>
        <v>25000</v>
      </c>
      <c r="G1707" s="45"/>
      <c r="H1707" s="45"/>
      <c r="I1707" s="45"/>
      <c r="J1707" s="45"/>
    </row>
    <row r="1708" spans="1:10" ht="13.5" customHeight="1" x14ac:dyDescent="0.2">
      <c r="A1708" s="85">
        <v>32121705</v>
      </c>
      <c r="B1708" s="69" t="str">
        <f t="shared" ca="1" si="55"/>
        <v>Inversores</v>
      </c>
      <c r="C1708" s="81" t="s">
        <v>18869</v>
      </c>
      <c r="D1708" s="81">
        <v>2</v>
      </c>
      <c r="E1708" s="71">
        <v>20000</v>
      </c>
      <c r="F1708" s="70">
        <f t="shared" ca="1" si="56"/>
        <v>40000</v>
      </c>
      <c r="G1708" s="45"/>
      <c r="H1708" s="45"/>
      <c r="I1708" s="45"/>
      <c r="J1708" s="45"/>
    </row>
    <row r="1709" spans="1:10" ht="13.5" customHeight="1" x14ac:dyDescent="0.2">
      <c r="A1709" s="85">
        <v>26111720</v>
      </c>
      <c r="B1709" s="69" t="str">
        <f t="shared" ca="1" si="55"/>
        <v>Soportes de batería</v>
      </c>
      <c r="C1709" s="81" t="s">
        <v>18869</v>
      </c>
      <c r="D1709" s="81">
        <v>2</v>
      </c>
      <c r="E1709" s="71">
        <v>900</v>
      </c>
      <c r="F1709" s="70">
        <f t="shared" ca="1" si="56"/>
        <v>1800</v>
      </c>
      <c r="G1709" s="45"/>
      <c r="H1709" s="45"/>
      <c r="I1709" s="45"/>
      <c r="J1709" s="45"/>
    </row>
    <row r="1710" spans="1:10" ht="13.5" customHeight="1" x14ac:dyDescent="0.2">
      <c r="A1710" s="85">
        <v>46171621</v>
      </c>
      <c r="B1710" s="69" t="str">
        <f t="shared" ca="1" si="55"/>
        <v>Grabadoras de video o audio de vigilancia</v>
      </c>
      <c r="C1710" s="81" t="s">
        <v>18869</v>
      </c>
      <c r="D1710" s="81">
        <v>5</v>
      </c>
      <c r="E1710" s="71">
        <v>35000</v>
      </c>
      <c r="F1710" s="70">
        <f t="shared" ca="1" si="56"/>
        <v>175000</v>
      </c>
      <c r="G1710" s="45"/>
      <c r="H1710" s="45"/>
      <c r="I1710" s="45"/>
      <c r="J1710" s="45"/>
    </row>
    <row r="1711" spans="1:10" ht="13.5" customHeight="1" x14ac:dyDescent="0.2">
      <c r="A1711" s="85">
        <v>43191504</v>
      </c>
      <c r="B1711" s="69" t="str">
        <f t="shared" ca="1" si="55"/>
        <v>Teléfonos fijos</v>
      </c>
      <c r="C1711" s="81" t="s">
        <v>18869</v>
      </c>
      <c r="D1711" s="81">
        <v>5</v>
      </c>
      <c r="E1711" s="71">
        <v>800</v>
      </c>
      <c r="F1711" s="70">
        <f t="shared" ca="1" si="56"/>
        <v>4000</v>
      </c>
      <c r="G1711" s="45"/>
      <c r="H1711" s="45"/>
      <c r="I1711" s="45"/>
      <c r="J1711" s="45"/>
    </row>
    <row r="1712" spans="1:10" ht="13.5" customHeight="1" x14ac:dyDescent="0.2">
      <c r="A1712" s="85">
        <v>32101507</v>
      </c>
      <c r="B1712" s="69" t="str">
        <f t="shared" ca="1" si="55"/>
        <v>Tarjetas de tablero de conectores de circuitos</v>
      </c>
      <c r="C1712" s="81" t="s">
        <v>18869</v>
      </c>
      <c r="D1712" s="81">
        <v>12</v>
      </c>
      <c r="E1712" s="71">
        <v>800</v>
      </c>
      <c r="F1712" s="70">
        <f t="shared" ca="1" si="56"/>
        <v>9600</v>
      </c>
      <c r="G1712" s="45"/>
      <c r="H1712" s="45"/>
      <c r="I1712" s="45"/>
      <c r="J1712" s="45"/>
    </row>
    <row r="1713" spans="1:10" ht="13.5" customHeight="1" x14ac:dyDescent="0.2">
      <c r="A1713" s="85">
        <v>39121004</v>
      </c>
      <c r="B1713" s="69" t="str">
        <f t="shared" ca="1" si="55"/>
        <v>Unidades de suministro de energía</v>
      </c>
      <c r="C1713" s="81" t="s">
        <v>18869</v>
      </c>
      <c r="D1713" s="81">
        <v>12</v>
      </c>
      <c r="E1713" s="71">
        <v>20000</v>
      </c>
      <c r="F1713" s="70">
        <f t="shared" ca="1" si="56"/>
        <v>240000</v>
      </c>
      <c r="G1713" s="45"/>
      <c r="H1713" s="45"/>
      <c r="I1713" s="45"/>
      <c r="J1713" s="45"/>
    </row>
    <row r="1714" spans="1:10" ht="13.5" customHeight="1" x14ac:dyDescent="0.2">
      <c r="A1714" s="85">
        <v>39121011</v>
      </c>
      <c r="B1714" s="69" t="str">
        <f t="shared" ca="1" si="55"/>
        <v>Fuentes ininterrumpibles de potencia</v>
      </c>
      <c r="C1714" s="81" t="s">
        <v>18869</v>
      </c>
      <c r="D1714" s="81">
        <v>29</v>
      </c>
      <c r="E1714" s="71">
        <v>800</v>
      </c>
      <c r="F1714" s="70">
        <f t="shared" ca="1" si="56"/>
        <v>23200</v>
      </c>
      <c r="G1714" s="45"/>
      <c r="H1714" s="45"/>
      <c r="I1714" s="45"/>
      <c r="J1714" s="45"/>
    </row>
    <row r="1715" spans="1:10" ht="13.5" customHeight="1" x14ac:dyDescent="0.2">
      <c r="A1715" s="85">
        <v>45111609</v>
      </c>
      <c r="B1715" s="69" t="str">
        <f t="shared" ca="1" si="55"/>
        <v>Proyectores multimedia</v>
      </c>
      <c r="C1715" s="81" t="s">
        <v>18869</v>
      </c>
      <c r="D1715" s="81">
        <v>20</v>
      </c>
      <c r="E1715" s="71">
        <v>800</v>
      </c>
      <c r="F1715" s="70">
        <f t="shared" ca="1" si="56"/>
        <v>16000</v>
      </c>
      <c r="G1715" s="45"/>
      <c r="H1715" s="45"/>
      <c r="I1715" s="45"/>
      <c r="J1715" s="45"/>
    </row>
    <row r="1716" spans="1:10" ht="13.5" customHeight="1" x14ac:dyDescent="0.2">
      <c r="A1716" s="85">
        <v>42272214</v>
      </c>
      <c r="B1716" s="69" t="str">
        <f t="shared" ref="B1716:B1721" ca="1" si="57">IFERROR(INDEX(UNSPSCDes,MATCH(INDIRECT(ADDRESS(ROW(),COLUMN()-1,4)),UNSPSCCode,0)),"")</f>
        <v>Conectores o adaptadores o válvulas de circuitos</v>
      </c>
      <c r="C1716" s="81" t="s">
        <v>18869</v>
      </c>
      <c r="D1716" s="81">
        <v>20</v>
      </c>
      <c r="E1716" s="71">
        <v>800</v>
      </c>
      <c r="F1716" s="70">
        <f t="shared" ref="F1716:F1721" ca="1" si="58">INDIRECT(ADDRESS(ROW(),COLUMN()-2,4))*INDIRECT(ADDRESS(ROW(),COLUMN()-1,4))</f>
        <v>16000</v>
      </c>
      <c r="G1716" s="45"/>
      <c r="H1716" s="45"/>
      <c r="I1716" s="45"/>
      <c r="J1716" s="45"/>
    </row>
    <row r="1717" spans="1:10" ht="13.5" customHeight="1" x14ac:dyDescent="0.2">
      <c r="A1717" s="85">
        <v>42272214</v>
      </c>
      <c r="B1717" s="69" t="str">
        <f t="shared" ca="1" si="57"/>
        <v>Conectores o adaptadores o válvulas de circuitos</v>
      </c>
      <c r="C1717" s="81" t="s">
        <v>18869</v>
      </c>
      <c r="D1717" s="81">
        <v>4</v>
      </c>
      <c r="E1717" s="71">
        <v>800</v>
      </c>
      <c r="F1717" s="70">
        <f t="shared" ca="1" si="58"/>
        <v>3200</v>
      </c>
      <c r="G1717" s="45"/>
      <c r="H1717" s="45"/>
      <c r="I1717" s="45"/>
      <c r="J1717" s="45"/>
    </row>
    <row r="1718" spans="1:10" ht="13.5" customHeight="1" x14ac:dyDescent="0.2">
      <c r="A1718" s="85">
        <v>26111707</v>
      </c>
      <c r="B1718" s="69" t="str">
        <f t="shared" ca="1" si="57"/>
        <v>Baterías de plomo-ácido</v>
      </c>
      <c r="C1718" s="81" t="s">
        <v>18869</v>
      </c>
      <c r="D1718" s="81">
        <v>12</v>
      </c>
      <c r="E1718" s="71">
        <v>6000</v>
      </c>
      <c r="F1718" s="70">
        <f t="shared" ca="1" si="58"/>
        <v>72000</v>
      </c>
      <c r="G1718" s="45"/>
      <c r="H1718" s="45"/>
      <c r="I1718" s="45"/>
      <c r="J1718" s="45"/>
    </row>
    <row r="1719" spans="1:10" ht="13.5" customHeight="1" x14ac:dyDescent="0.2">
      <c r="A1719" s="81"/>
      <c r="B1719" s="69" t="str">
        <f t="shared" ca="1" si="57"/>
        <v/>
      </c>
      <c r="C1719" s="81"/>
      <c r="D1719" s="81"/>
      <c r="E1719" s="71"/>
      <c r="F1719" s="70">
        <f t="shared" ca="1" si="58"/>
        <v>0</v>
      </c>
      <c r="G1719" s="45"/>
      <c r="H1719" s="45"/>
      <c r="I1719" s="45"/>
      <c r="J1719" s="45"/>
    </row>
    <row r="1720" spans="1:10" ht="13.5" customHeight="1" x14ac:dyDescent="0.2">
      <c r="A1720" s="81"/>
      <c r="B1720" s="69" t="str">
        <f t="shared" ca="1" si="57"/>
        <v/>
      </c>
      <c r="C1720" s="81"/>
      <c r="D1720" s="81"/>
      <c r="E1720" s="71"/>
      <c r="F1720" s="70">
        <f t="shared" ca="1" si="58"/>
        <v>0</v>
      </c>
      <c r="G1720" s="45"/>
      <c r="H1720" s="45"/>
      <c r="I1720" s="45"/>
      <c r="J1720" s="45"/>
    </row>
    <row r="1721" spans="1:10" ht="13.5" customHeight="1" thickBot="1" x14ac:dyDescent="0.25">
      <c r="A1721" s="81"/>
      <c r="B1721" s="69" t="str">
        <f t="shared" ca="1" si="57"/>
        <v/>
      </c>
      <c r="C1721" s="81"/>
      <c r="D1721" s="81"/>
      <c r="E1721" s="71"/>
      <c r="F1721" s="70">
        <f t="shared" ca="1" si="58"/>
        <v>0</v>
      </c>
      <c r="G1721" s="45"/>
      <c r="H1721" s="45"/>
      <c r="I1721" s="45"/>
      <c r="J1721" s="45"/>
    </row>
    <row r="1722" spans="1:10" ht="13.5" customHeight="1" thickBot="1" x14ac:dyDescent="0.25">
      <c r="A1722" s="64" t="s">
        <v>16383</v>
      </c>
      <c r="B1722" s="64" t="s">
        <v>161</v>
      </c>
      <c r="C1722" s="64" t="s">
        <v>11724</v>
      </c>
      <c r="D1722" s="64" t="s">
        <v>14378</v>
      </c>
      <c r="E1722" s="64" t="s">
        <v>10962</v>
      </c>
      <c r="F1722" s="64" t="s">
        <v>11095</v>
      </c>
      <c r="G1722" s="45"/>
      <c r="H1722" s="45"/>
      <c r="I1722" s="45"/>
      <c r="J1722" s="45"/>
    </row>
    <row r="1723" spans="1:10" ht="13.5" customHeight="1" thickBot="1" x14ac:dyDescent="0.25">
      <c r="A1723" s="66" t="s">
        <v>18872</v>
      </c>
      <c r="B1723" s="66" t="s">
        <v>18868</v>
      </c>
      <c r="C1723" s="66" t="s">
        <v>10692</v>
      </c>
      <c r="D1723" s="66"/>
      <c r="E1723" s="66"/>
      <c r="F1723" s="66"/>
      <c r="G1723" s="45"/>
      <c r="H1723" s="45"/>
      <c r="I1723" s="45"/>
      <c r="J1723" s="45"/>
    </row>
    <row r="1724" spans="1:10" ht="13.5" customHeight="1" thickBot="1" x14ac:dyDescent="0.25">
      <c r="A1724" s="122" t="s">
        <v>14828</v>
      </c>
      <c r="B1724" s="67" t="s">
        <v>8528</v>
      </c>
      <c r="C1724" s="76">
        <v>42927</v>
      </c>
      <c r="D1724" s="122" t="s">
        <v>9386</v>
      </c>
      <c r="E1724" s="67" t="s">
        <v>13094</v>
      </c>
      <c r="F1724" s="66"/>
      <c r="G1724" s="45"/>
      <c r="H1724" s="45"/>
      <c r="I1724" s="45"/>
      <c r="J1724" s="45"/>
    </row>
    <row r="1725" spans="1:10" ht="13.5" customHeight="1" thickBot="1" x14ac:dyDescent="0.25">
      <c r="A1725" s="123"/>
      <c r="B1725" s="67" t="s">
        <v>1786</v>
      </c>
      <c r="C1725" s="108">
        <f>IF(C1724="","",IF(AND(MONTH(C1724)&gt;=1,MONTH(C1724)&lt;=3),1,IF(AND(MONTH(C1724)&gt;=4,MONTH(C1724)&lt;=6),2,IF(AND(MONTH(C1724)&gt;=7,MONTH(C1724)&lt;=9),3,4))))</f>
        <v>3</v>
      </c>
      <c r="D1725" s="123"/>
      <c r="E1725" s="67" t="s">
        <v>2417</v>
      </c>
      <c r="F1725" s="66"/>
      <c r="G1725" s="45"/>
      <c r="H1725" s="45"/>
      <c r="I1725" s="45"/>
      <c r="J1725" s="45"/>
    </row>
    <row r="1726" spans="1:10" ht="13.5" customHeight="1" thickBot="1" x14ac:dyDescent="0.25">
      <c r="A1726" s="123"/>
      <c r="B1726" s="67" t="s">
        <v>12943</v>
      </c>
      <c r="C1726" s="76">
        <v>43019</v>
      </c>
      <c r="D1726" s="123"/>
      <c r="E1726" s="67" t="s">
        <v>3073</v>
      </c>
      <c r="F1726" s="66"/>
      <c r="G1726" s="45"/>
      <c r="H1726" s="45"/>
      <c r="I1726" s="45"/>
      <c r="J1726" s="45"/>
    </row>
    <row r="1727" spans="1:10" ht="13.5" customHeight="1" thickBot="1" x14ac:dyDescent="0.25">
      <c r="A1727" s="123"/>
      <c r="B1727" s="67" t="s">
        <v>1786</v>
      </c>
      <c r="C1727" s="108">
        <f>IF(C1726="","",IF(AND(MONTH(C1726)&gt;=1,MONTH(C1726)&lt;=3),1,IF(AND(MONTH(C1726)&gt;=4,MONTH(C1726)&lt;=6),2,IF(AND(MONTH(C1726)&gt;=7,MONTH(C1726)&lt;=9),3,4))))</f>
        <v>4</v>
      </c>
      <c r="D1727" s="123"/>
      <c r="E1727" s="67" t="s">
        <v>13193</v>
      </c>
      <c r="F1727" s="66"/>
      <c r="G1727" s="45"/>
      <c r="H1727" s="45"/>
      <c r="I1727" s="45"/>
      <c r="J1727" s="45"/>
    </row>
    <row r="1728" spans="1:10" ht="13.5" customHeight="1" thickBot="1" x14ac:dyDescent="0.25">
      <c r="A1728" s="45"/>
      <c r="B1728" s="45"/>
      <c r="C1728" s="45"/>
      <c r="D1728" s="45"/>
      <c r="E1728" s="45"/>
      <c r="F1728" s="45"/>
      <c r="G1728" s="45"/>
      <c r="H1728" s="45"/>
      <c r="I1728" s="45"/>
      <c r="J1728" s="45"/>
    </row>
    <row r="1729" spans="1:10" ht="13.5" customHeight="1" thickBot="1" x14ac:dyDescent="0.25">
      <c r="A1729" s="72" t="s">
        <v>15736</v>
      </c>
      <c r="B1729" s="72" t="s">
        <v>16147</v>
      </c>
      <c r="C1729" s="72" t="s">
        <v>15642</v>
      </c>
      <c r="D1729" s="72" t="s">
        <v>15252</v>
      </c>
      <c r="E1729" s="72" t="s">
        <v>6932</v>
      </c>
      <c r="F1729" s="72" t="s">
        <v>15281</v>
      </c>
      <c r="G1729" s="45"/>
      <c r="H1729" s="45"/>
      <c r="I1729" s="45"/>
      <c r="J1729" s="45"/>
    </row>
    <row r="1730" spans="1:10" ht="13.5" customHeight="1" x14ac:dyDescent="0.2">
      <c r="A1730" s="85">
        <v>43211507</v>
      </c>
      <c r="B1730" s="69" t="str">
        <f t="shared" ref="B1730:B1761" ca="1" si="59">IFERROR(INDEX(UNSPSCDes,MATCH(INDIRECT(ADDRESS(ROW(),COLUMN()-1,4)),UNSPSCCode,0)),"")</f>
        <v>Computadores de escritorio</v>
      </c>
      <c r="C1730" s="81" t="s">
        <v>18869</v>
      </c>
      <c r="D1730" s="81">
        <v>209</v>
      </c>
      <c r="E1730" s="71">
        <v>18000</v>
      </c>
      <c r="F1730" s="70">
        <f t="shared" ref="F1730:F1761" ca="1" si="60">INDIRECT(ADDRESS(ROW(),COLUMN()-2,4))*INDIRECT(ADDRESS(ROW(),COLUMN()-1,4))</f>
        <v>3762000</v>
      </c>
      <c r="G1730" s="45"/>
      <c r="H1730" s="45"/>
      <c r="I1730" s="45"/>
      <c r="J1730" s="45"/>
    </row>
    <row r="1731" spans="1:10" ht="13.5" customHeight="1" x14ac:dyDescent="0.2">
      <c r="A1731" s="85">
        <v>43211508</v>
      </c>
      <c r="B1731" s="69" t="str">
        <f t="shared" ca="1" si="59"/>
        <v>Computadores personales</v>
      </c>
      <c r="C1731" s="81" t="s">
        <v>18869</v>
      </c>
      <c r="D1731" s="81">
        <v>2</v>
      </c>
      <c r="E1731" s="71">
        <v>25000</v>
      </c>
      <c r="F1731" s="70">
        <f t="shared" ca="1" si="60"/>
        <v>50000</v>
      </c>
      <c r="G1731" s="45"/>
      <c r="H1731" s="45"/>
      <c r="I1731" s="45"/>
      <c r="J1731" s="45"/>
    </row>
    <row r="1732" spans="1:10" ht="13.5" customHeight="1" x14ac:dyDescent="0.2">
      <c r="A1732" s="85">
        <v>43212105</v>
      </c>
      <c r="B1732" s="69" t="str">
        <f t="shared" ca="1" si="59"/>
        <v>Impresoras láser</v>
      </c>
      <c r="C1732" s="81" t="s">
        <v>18869</v>
      </c>
      <c r="D1732" s="81">
        <v>2</v>
      </c>
      <c r="E1732" s="71">
        <v>35000</v>
      </c>
      <c r="F1732" s="70">
        <f t="shared" ca="1" si="60"/>
        <v>70000</v>
      </c>
      <c r="G1732" s="45"/>
      <c r="H1732" s="45"/>
      <c r="I1732" s="45"/>
      <c r="J1732" s="45"/>
    </row>
    <row r="1733" spans="1:10" ht="13.5" customHeight="1" x14ac:dyDescent="0.2">
      <c r="A1733" s="85">
        <v>43212105</v>
      </c>
      <c r="B1733" s="69" t="str">
        <f t="shared" ca="1" si="59"/>
        <v>Impresoras láser</v>
      </c>
      <c r="C1733" s="81" t="s">
        <v>18869</v>
      </c>
      <c r="D1733" s="81">
        <v>12</v>
      </c>
      <c r="E1733" s="71">
        <v>30000</v>
      </c>
      <c r="F1733" s="70">
        <f t="shared" ca="1" si="60"/>
        <v>360000</v>
      </c>
      <c r="G1733" s="45"/>
      <c r="H1733" s="45"/>
      <c r="I1733" s="45"/>
      <c r="J1733" s="45"/>
    </row>
    <row r="1734" spans="1:10" ht="13.5" customHeight="1" x14ac:dyDescent="0.2">
      <c r="A1734" s="85">
        <v>43212105</v>
      </c>
      <c r="B1734" s="69" t="str">
        <f t="shared" ca="1" si="59"/>
        <v>Impresoras láser</v>
      </c>
      <c r="C1734" s="81" t="s">
        <v>18869</v>
      </c>
      <c r="D1734" s="81">
        <v>7</v>
      </c>
      <c r="E1734" s="71">
        <v>30000</v>
      </c>
      <c r="F1734" s="70">
        <f t="shared" ca="1" si="60"/>
        <v>210000</v>
      </c>
      <c r="G1734" s="45"/>
      <c r="H1734" s="45"/>
      <c r="I1734" s="45"/>
      <c r="J1734" s="45"/>
    </row>
    <row r="1735" spans="1:10" ht="13.5" customHeight="1" x14ac:dyDescent="0.2">
      <c r="A1735" s="85">
        <v>43211601</v>
      </c>
      <c r="B1735" s="69" t="str">
        <f t="shared" ca="1" si="59"/>
        <v>Cajas de interruptores de computador</v>
      </c>
      <c r="C1735" s="81" t="s">
        <v>18869</v>
      </c>
      <c r="D1735" s="81">
        <v>14</v>
      </c>
      <c r="E1735" s="71">
        <v>8000</v>
      </c>
      <c r="F1735" s="70">
        <f t="shared" ca="1" si="60"/>
        <v>112000</v>
      </c>
      <c r="G1735" s="45"/>
      <c r="H1735" s="45"/>
      <c r="I1735" s="45"/>
      <c r="J1735" s="45"/>
    </row>
    <row r="1736" spans="1:10" ht="13.5" customHeight="1" x14ac:dyDescent="0.2">
      <c r="A1736" s="85">
        <v>43201503</v>
      </c>
      <c r="B1736" s="69" t="str">
        <f t="shared" ca="1" si="59"/>
        <v>Procesadores de unidad de procesamiento central cpu</v>
      </c>
      <c r="C1736" s="81" t="s">
        <v>18869</v>
      </c>
      <c r="D1736" s="81">
        <v>1</v>
      </c>
      <c r="E1736" s="71">
        <v>20000</v>
      </c>
      <c r="F1736" s="70">
        <f t="shared" ca="1" si="60"/>
        <v>20000</v>
      </c>
      <c r="G1736" s="45"/>
      <c r="H1736" s="45"/>
      <c r="I1736" s="45"/>
      <c r="J1736" s="45"/>
    </row>
    <row r="1737" spans="1:10" ht="13.5" customHeight="1" x14ac:dyDescent="0.2">
      <c r="A1737" s="85">
        <v>44101501</v>
      </c>
      <c r="B1737" s="69" t="str">
        <f t="shared" ca="1" si="59"/>
        <v>Fotocopiadoras</v>
      </c>
      <c r="C1737" s="81" t="s">
        <v>18869</v>
      </c>
      <c r="D1737" s="81">
        <v>2</v>
      </c>
      <c r="E1737" s="71">
        <v>45000</v>
      </c>
      <c r="F1737" s="70">
        <f t="shared" ca="1" si="60"/>
        <v>90000</v>
      </c>
      <c r="G1737" s="45"/>
      <c r="H1737" s="45"/>
      <c r="I1737" s="45"/>
      <c r="J1737" s="45"/>
    </row>
    <row r="1738" spans="1:10" ht="13.5" customHeight="1" x14ac:dyDescent="0.2">
      <c r="A1738" s="85">
        <v>43201803</v>
      </c>
      <c r="B1738" s="69" t="str">
        <f t="shared" ca="1" si="59"/>
        <v>Unidades de disco duro</v>
      </c>
      <c r="C1738" s="81" t="s">
        <v>18869</v>
      </c>
      <c r="D1738" s="81">
        <v>14</v>
      </c>
      <c r="E1738" s="71">
        <v>25000</v>
      </c>
      <c r="F1738" s="70">
        <f t="shared" ca="1" si="60"/>
        <v>350000</v>
      </c>
      <c r="G1738" s="45"/>
      <c r="H1738" s="45"/>
      <c r="I1738" s="45"/>
      <c r="J1738" s="45"/>
    </row>
    <row r="1739" spans="1:10" ht="13.5" customHeight="1" x14ac:dyDescent="0.2">
      <c r="A1739" s="85">
        <v>43201803</v>
      </c>
      <c r="B1739" s="69" t="str">
        <f t="shared" ca="1" si="59"/>
        <v>Unidades de disco duro</v>
      </c>
      <c r="C1739" s="81" t="s">
        <v>18869</v>
      </c>
      <c r="D1739" s="81">
        <v>10</v>
      </c>
      <c r="E1739" s="71">
        <v>25000</v>
      </c>
      <c r="F1739" s="70">
        <f t="shared" ca="1" si="60"/>
        <v>250000</v>
      </c>
      <c r="G1739" s="45"/>
      <c r="H1739" s="45"/>
      <c r="I1739" s="45"/>
      <c r="J1739" s="45"/>
    </row>
    <row r="1740" spans="1:10" ht="33.75" customHeight="1" x14ac:dyDescent="0.2">
      <c r="A1740" s="85">
        <v>43201402</v>
      </c>
      <c r="B1740" s="69" t="str">
        <f t="shared" ca="1" si="59"/>
        <v>Tarjetas de módulos de memoria</v>
      </c>
      <c r="C1740" s="81" t="s">
        <v>18869</v>
      </c>
      <c r="D1740" s="81">
        <v>12</v>
      </c>
      <c r="E1740" s="71">
        <v>18000</v>
      </c>
      <c r="F1740" s="70">
        <f t="shared" ca="1" si="60"/>
        <v>216000</v>
      </c>
      <c r="G1740" s="45"/>
      <c r="H1740" s="45"/>
      <c r="I1740" s="45"/>
      <c r="J1740" s="45"/>
    </row>
    <row r="1741" spans="1:10" ht="13.5" customHeight="1" x14ac:dyDescent="0.2">
      <c r="A1741" s="85">
        <v>32101637</v>
      </c>
      <c r="B1741" s="69" t="str">
        <f t="shared" ca="1" si="59"/>
        <v>Procesadores de red</v>
      </c>
      <c r="C1741" s="81" t="s">
        <v>18869</v>
      </c>
      <c r="D1741" s="81">
        <v>6</v>
      </c>
      <c r="E1741" s="71">
        <v>16000</v>
      </c>
      <c r="F1741" s="70">
        <f t="shared" ca="1" si="60"/>
        <v>96000</v>
      </c>
      <c r="G1741" s="45"/>
      <c r="H1741" s="45"/>
      <c r="I1741" s="45"/>
      <c r="J1741" s="45"/>
    </row>
    <row r="1742" spans="1:10" ht="14.1" customHeight="1" x14ac:dyDescent="0.2">
      <c r="A1742" s="85">
        <v>43211501</v>
      </c>
      <c r="B1742" s="69" t="str">
        <f t="shared" ca="1" si="59"/>
        <v>Servidores de computador</v>
      </c>
      <c r="C1742" s="81" t="s">
        <v>18869</v>
      </c>
      <c r="D1742" s="81">
        <v>1</v>
      </c>
      <c r="E1742" s="71">
        <v>220000</v>
      </c>
      <c r="F1742" s="70">
        <f t="shared" ca="1" si="60"/>
        <v>220000</v>
      </c>
      <c r="G1742" s="45"/>
      <c r="H1742" s="45"/>
      <c r="I1742" s="45"/>
      <c r="J1742" s="45"/>
    </row>
    <row r="1743" spans="1:10" ht="14.1" customHeight="1" x14ac:dyDescent="0.2">
      <c r="A1743" s="85">
        <v>44101802</v>
      </c>
      <c r="B1743" s="69" t="str">
        <f t="shared" ca="1" si="59"/>
        <v>Máquinas sumadoras</v>
      </c>
      <c r="C1743" s="81" t="s">
        <v>18869</v>
      </c>
      <c r="D1743" s="81">
        <v>10</v>
      </c>
      <c r="E1743" s="71">
        <v>800</v>
      </c>
      <c r="F1743" s="70">
        <f t="shared" ca="1" si="60"/>
        <v>8000</v>
      </c>
      <c r="G1743" s="45"/>
      <c r="H1743" s="45"/>
      <c r="I1743" s="45"/>
      <c r="J1743" s="45"/>
    </row>
    <row r="1744" spans="1:10" ht="14.1" customHeight="1" x14ac:dyDescent="0.2">
      <c r="A1744" s="85">
        <v>78131602</v>
      </c>
      <c r="B1744" s="69" t="str">
        <f t="shared" ca="1" si="59"/>
        <v>Almacenaje de archivos de carpetas</v>
      </c>
      <c r="C1744" s="81" t="s">
        <v>18869</v>
      </c>
      <c r="D1744" s="81">
        <v>7</v>
      </c>
      <c r="E1744" s="71">
        <v>7000</v>
      </c>
      <c r="F1744" s="70">
        <f t="shared" ca="1" si="60"/>
        <v>49000</v>
      </c>
      <c r="G1744" s="45"/>
      <c r="H1744" s="45"/>
      <c r="I1744" s="45"/>
      <c r="J1744" s="45"/>
    </row>
    <row r="1745" spans="1:10" ht="14.1" customHeight="1" x14ac:dyDescent="0.2">
      <c r="A1745" s="85">
        <v>52161509</v>
      </c>
      <c r="B1745" s="69" t="str">
        <f t="shared" ca="1" si="59"/>
        <v>Sistemas de estéreo portátiles</v>
      </c>
      <c r="C1745" s="81" t="s">
        <v>18869</v>
      </c>
      <c r="D1745" s="81">
        <v>1</v>
      </c>
      <c r="E1745" s="71">
        <v>18000</v>
      </c>
      <c r="F1745" s="70">
        <f t="shared" ca="1" si="60"/>
        <v>18000</v>
      </c>
      <c r="G1745" s="45"/>
      <c r="H1745" s="45"/>
      <c r="I1745" s="45"/>
      <c r="J1745" s="45"/>
    </row>
    <row r="1746" spans="1:10" ht="14.1" customHeight="1" x14ac:dyDescent="0.2">
      <c r="A1746" s="85">
        <v>45111603</v>
      </c>
      <c r="B1746" s="69" t="str">
        <f t="shared" ca="1" si="59"/>
        <v>Pantallas o desplegadores para proyección</v>
      </c>
      <c r="C1746" s="81" t="s">
        <v>18869</v>
      </c>
      <c r="D1746" s="81">
        <v>2</v>
      </c>
      <c r="E1746" s="71"/>
      <c r="F1746" s="70">
        <f t="shared" ca="1" si="60"/>
        <v>0</v>
      </c>
      <c r="G1746" s="45"/>
      <c r="H1746" s="45"/>
      <c r="I1746" s="45"/>
      <c r="J1746" s="45"/>
    </row>
    <row r="1747" spans="1:10" ht="14.1" customHeight="1" x14ac:dyDescent="0.2">
      <c r="A1747" s="85">
        <v>52161505</v>
      </c>
      <c r="B1747" s="69" t="str">
        <f t="shared" ca="1" si="59"/>
        <v>Televisores</v>
      </c>
      <c r="C1747" s="81" t="s">
        <v>18869</v>
      </c>
      <c r="D1747" s="81">
        <v>1</v>
      </c>
      <c r="E1747" s="71">
        <v>35000</v>
      </c>
      <c r="F1747" s="70">
        <f t="shared" ca="1" si="60"/>
        <v>35000</v>
      </c>
      <c r="G1747" s="45"/>
      <c r="H1747" s="45"/>
      <c r="I1747" s="45"/>
      <c r="J1747" s="45"/>
    </row>
    <row r="1748" spans="1:10" ht="13.5" customHeight="1" x14ac:dyDescent="0.2">
      <c r="A1748" s="85">
        <v>43211508</v>
      </c>
      <c r="B1748" s="69" t="str">
        <f t="shared" ca="1" si="59"/>
        <v>Computadores personales</v>
      </c>
      <c r="C1748" s="81" t="s">
        <v>18869</v>
      </c>
      <c r="D1748" s="81">
        <v>1</v>
      </c>
      <c r="E1748" s="71">
        <v>25000</v>
      </c>
      <c r="F1748" s="70">
        <f t="shared" ca="1" si="60"/>
        <v>25000</v>
      </c>
      <c r="G1748" s="45"/>
      <c r="H1748" s="45"/>
      <c r="I1748" s="45"/>
      <c r="J1748" s="45"/>
    </row>
    <row r="1749" spans="1:10" ht="13.5" customHeight="1" x14ac:dyDescent="0.2">
      <c r="A1749" s="85">
        <v>43211903</v>
      </c>
      <c r="B1749" s="69" t="str">
        <f t="shared" ca="1" si="59"/>
        <v>Monitores de pantalla táctil (touch)</v>
      </c>
      <c r="C1749" s="81" t="s">
        <v>18869</v>
      </c>
      <c r="D1749" s="81">
        <v>6</v>
      </c>
      <c r="E1749" s="71">
        <v>8000</v>
      </c>
      <c r="F1749" s="70">
        <f t="shared" ca="1" si="60"/>
        <v>48000</v>
      </c>
      <c r="G1749" s="45"/>
      <c r="H1749" s="45"/>
      <c r="I1749" s="45"/>
      <c r="J1749" s="45"/>
    </row>
    <row r="1750" spans="1:10" ht="13.5" customHeight="1" x14ac:dyDescent="0.2">
      <c r="A1750" s="85">
        <v>43211903</v>
      </c>
      <c r="B1750" s="69" t="str">
        <f t="shared" ca="1" si="59"/>
        <v>Monitores de pantalla táctil (touch)</v>
      </c>
      <c r="C1750" s="81" t="s">
        <v>18869</v>
      </c>
      <c r="D1750" s="81">
        <v>1</v>
      </c>
      <c r="E1750" s="71">
        <v>6000</v>
      </c>
      <c r="F1750" s="70">
        <f t="shared" ca="1" si="60"/>
        <v>6000</v>
      </c>
      <c r="G1750" s="45"/>
      <c r="H1750" s="45"/>
      <c r="I1750" s="45"/>
      <c r="J1750" s="45"/>
    </row>
    <row r="1751" spans="1:10" ht="13.5" customHeight="1" x14ac:dyDescent="0.2">
      <c r="A1751" s="85">
        <v>43212105</v>
      </c>
      <c r="B1751" s="69" t="str">
        <f t="shared" ca="1" si="59"/>
        <v>Impresoras láser</v>
      </c>
      <c r="C1751" s="81" t="s">
        <v>18869</v>
      </c>
      <c r="D1751" s="81">
        <v>2</v>
      </c>
      <c r="E1751" s="71">
        <v>35000</v>
      </c>
      <c r="F1751" s="70">
        <f t="shared" ca="1" si="60"/>
        <v>70000</v>
      </c>
      <c r="G1751" s="45"/>
      <c r="H1751" s="45"/>
      <c r="I1751" s="45"/>
      <c r="J1751" s="45"/>
    </row>
    <row r="1752" spans="1:10" ht="13.5" customHeight="1" x14ac:dyDescent="0.2">
      <c r="A1752" s="85">
        <v>43212105</v>
      </c>
      <c r="B1752" s="69" t="str">
        <f t="shared" ca="1" si="59"/>
        <v>Impresoras láser</v>
      </c>
      <c r="C1752" s="81" t="s">
        <v>18869</v>
      </c>
      <c r="D1752" s="81">
        <v>1</v>
      </c>
      <c r="E1752" s="71">
        <v>30000</v>
      </c>
      <c r="F1752" s="70">
        <f t="shared" ca="1" si="60"/>
        <v>30000</v>
      </c>
      <c r="G1752" s="45"/>
      <c r="H1752" s="45"/>
      <c r="I1752" s="45"/>
      <c r="J1752" s="45"/>
    </row>
    <row r="1753" spans="1:10" ht="13.5" customHeight="1" x14ac:dyDescent="0.2">
      <c r="A1753" s="85">
        <v>52161509</v>
      </c>
      <c r="B1753" s="69" t="str">
        <f t="shared" ca="1" si="59"/>
        <v>Sistemas de estéreo portátiles</v>
      </c>
      <c r="C1753" s="81" t="s">
        <v>18869</v>
      </c>
      <c r="D1753" s="81">
        <v>1</v>
      </c>
      <c r="E1753" s="71">
        <v>25000</v>
      </c>
      <c r="F1753" s="70">
        <f t="shared" ca="1" si="60"/>
        <v>25000</v>
      </c>
      <c r="G1753" s="45"/>
      <c r="H1753" s="45"/>
      <c r="I1753" s="45"/>
      <c r="J1753" s="45"/>
    </row>
    <row r="1754" spans="1:10" ht="13.5" customHeight="1" x14ac:dyDescent="0.2">
      <c r="A1754" s="85">
        <v>32121705</v>
      </c>
      <c r="B1754" s="69" t="str">
        <f t="shared" ca="1" si="59"/>
        <v>Inversores</v>
      </c>
      <c r="C1754" s="81" t="s">
        <v>18869</v>
      </c>
      <c r="D1754" s="81">
        <v>2</v>
      </c>
      <c r="E1754" s="71">
        <v>20000</v>
      </c>
      <c r="F1754" s="70">
        <f t="shared" ca="1" si="60"/>
        <v>40000</v>
      </c>
      <c r="G1754" s="45"/>
      <c r="H1754" s="45"/>
      <c r="I1754" s="45"/>
      <c r="J1754" s="45"/>
    </row>
    <row r="1755" spans="1:10" ht="13.5" customHeight="1" x14ac:dyDescent="0.2">
      <c r="A1755" s="85">
        <v>26111720</v>
      </c>
      <c r="B1755" s="69" t="str">
        <f t="shared" ca="1" si="59"/>
        <v>Soportes de batería</v>
      </c>
      <c r="C1755" s="81" t="s">
        <v>18869</v>
      </c>
      <c r="D1755" s="81">
        <v>2</v>
      </c>
      <c r="E1755" s="71">
        <v>900</v>
      </c>
      <c r="F1755" s="70">
        <f t="shared" ca="1" si="60"/>
        <v>1800</v>
      </c>
      <c r="G1755" s="45"/>
      <c r="H1755" s="45"/>
      <c r="I1755" s="45"/>
      <c r="J1755" s="45"/>
    </row>
    <row r="1756" spans="1:10" ht="13.5" customHeight="1" x14ac:dyDescent="0.2">
      <c r="A1756" s="85">
        <v>46171621</v>
      </c>
      <c r="B1756" s="69" t="str">
        <f t="shared" ca="1" si="59"/>
        <v>Grabadoras de video o audio de vigilancia</v>
      </c>
      <c r="C1756" s="81" t="s">
        <v>18869</v>
      </c>
      <c r="D1756" s="81">
        <v>5</v>
      </c>
      <c r="E1756" s="71">
        <v>35000</v>
      </c>
      <c r="F1756" s="70">
        <f t="shared" ca="1" si="60"/>
        <v>175000</v>
      </c>
      <c r="G1756" s="45"/>
      <c r="H1756" s="45"/>
      <c r="I1756" s="45"/>
      <c r="J1756" s="45"/>
    </row>
    <row r="1757" spans="1:10" ht="13.5" customHeight="1" x14ac:dyDescent="0.2">
      <c r="A1757" s="85">
        <v>43191504</v>
      </c>
      <c r="B1757" s="69" t="str">
        <f t="shared" ca="1" si="59"/>
        <v>Teléfonos fijos</v>
      </c>
      <c r="C1757" s="81" t="s">
        <v>18869</v>
      </c>
      <c r="D1757" s="81">
        <v>5</v>
      </c>
      <c r="E1757" s="71">
        <v>800</v>
      </c>
      <c r="F1757" s="70">
        <f t="shared" ca="1" si="60"/>
        <v>4000</v>
      </c>
      <c r="G1757" s="45"/>
      <c r="H1757" s="45"/>
      <c r="I1757" s="45"/>
      <c r="J1757" s="45"/>
    </row>
    <row r="1758" spans="1:10" ht="13.5" customHeight="1" x14ac:dyDescent="0.2">
      <c r="A1758" s="85">
        <v>32101507</v>
      </c>
      <c r="B1758" s="69" t="str">
        <f t="shared" ca="1" si="59"/>
        <v>Tarjetas de tablero de conectores de circuitos</v>
      </c>
      <c r="C1758" s="81" t="s">
        <v>18869</v>
      </c>
      <c r="D1758" s="81">
        <v>12</v>
      </c>
      <c r="E1758" s="71">
        <v>800</v>
      </c>
      <c r="F1758" s="70">
        <f t="shared" ca="1" si="60"/>
        <v>9600</v>
      </c>
      <c r="G1758" s="45"/>
      <c r="H1758" s="45"/>
      <c r="I1758" s="45"/>
      <c r="J1758" s="45"/>
    </row>
    <row r="1759" spans="1:10" ht="13.5" customHeight="1" x14ac:dyDescent="0.2">
      <c r="A1759" s="85">
        <v>39121004</v>
      </c>
      <c r="B1759" s="69" t="str">
        <f t="shared" ca="1" si="59"/>
        <v>Unidades de suministro de energía</v>
      </c>
      <c r="C1759" s="81" t="s">
        <v>18869</v>
      </c>
      <c r="D1759" s="81">
        <v>12</v>
      </c>
      <c r="E1759" s="71">
        <v>20000</v>
      </c>
      <c r="F1759" s="70">
        <f t="shared" ca="1" si="60"/>
        <v>240000</v>
      </c>
      <c r="G1759" s="45"/>
      <c r="H1759" s="45"/>
      <c r="I1759" s="45"/>
      <c r="J1759" s="45"/>
    </row>
    <row r="1760" spans="1:10" ht="13.5" customHeight="1" x14ac:dyDescent="0.2">
      <c r="A1760" s="85">
        <v>39121011</v>
      </c>
      <c r="B1760" s="69" t="str">
        <f t="shared" ca="1" si="59"/>
        <v>Fuentes ininterrumpibles de potencia</v>
      </c>
      <c r="C1760" s="81" t="s">
        <v>18869</v>
      </c>
      <c r="D1760" s="81">
        <v>29</v>
      </c>
      <c r="E1760" s="71">
        <v>800</v>
      </c>
      <c r="F1760" s="70">
        <f t="shared" ca="1" si="60"/>
        <v>23200</v>
      </c>
      <c r="G1760" s="45"/>
      <c r="H1760" s="45"/>
      <c r="I1760" s="45"/>
      <c r="J1760" s="45"/>
    </row>
    <row r="1761" spans="1:10" ht="13.5" customHeight="1" x14ac:dyDescent="0.2">
      <c r="A1761" s="85">
        <v>45111609</v>
      </c>
      <c r="B1761" s="69" t="str">
        <f t="shared" ca="1" si="59"/>
        <v>Proyectores multimedia</v>
      </c>
      <c r="C1761" s="81" t="s">
        <v>18869</v>
      </c>
      <c r="D1761" s="81"/>
      <c r="E1761" s="71">
        <v>800</v>
      </c>
      <c r="F1761" s="70">
        <f t="shared" ca="1" si="60"/>
        <v>0</v>
      </c>
      <c r="G1761" s="45"/>
      <c r="H1761" s="45"/>
      <c r="I1761" s="45"/>
      <c r="J1761" s="45"/>
    </row>
    <row r="1762" spans="1:10" ht="13.5" customHeight="1" x14ac:dyDescent="0.2">
      <c r="A1762" s="85">
        <v>42272214</v>
      </c>
      <c r="B1762" s="69" t="str">
        <f t="shared" ref="B1762:B1765" ca="1" si="61">IFERROR(INDEX(UNSPSCDes,MATCH(INDIRECT(ADDRESS(ROW(),COLUMN()-1,4)),UNSPSCCode,0)),"")</f>
        <v>Conectores o adaptadores o válvulas de circuitos</v>
      </c>
      <c r="C1762" s="81" t="s">
        <v>18869</v>
      </c>
      <c r="D1762" s="81">
        <v>20</v>
      </c>
      <c r="E1762" s="71">
        <v>800</v>
      </c>
      <c r="F1762" s="70">
        <f t="shared" ref="F1762:F1765" ca="1" si="62">INDIRECT(ADDRESS(ROW(),COLUMN()-2,4))*INDIRECT(ADDRESS(ROW(),COLUMN()-1,4))</f>
        <v>16000</v>
      </c>
      <c r="G1762" s="45"/>
      <c r="H1762" s="45"/>
      <c r="I1762" s="45"/>
      <c r="J1762" s="45"/>
    </row>
    <row r="1763" spans="1:10" ht="13.5" customHeight="1" x14ac:dyDescent="0.2">
      <c r="A1763" s="85">
        <v>42272214</v>
      </c>
      <c r="B1763" s="69" t="str">
        <f t="shared" ca="1" si="61"/>
        <v>Conectores o adaptadores o válvulas de circuitos</v>
      </c>
      <c r="C1763" s="81" t="s">
        <v>18869</v>
      </c>
      <c r="D1763" s="81">
        <v>4</v>
      </c>
      <c r="E1763" s="71">
        <v>800</v>
      </c>
      <c r="F1763" s="70">
        <f t="shared" ca="1" si="62"/>
        <v>3200</v>
      </c>
      <c r="G1763" s="45"/>
      <c r="H1763" s="45"/>
      <c r="I1763" s="45"/>
      <c r="J1763" s="45"/>
    </row>
    <row r="1764" spans="1:10" ht="13.5" customHeight="1" x14ac:dyDescent="0.2">
      <c r="A1764" s="85">
        <v>26111707</v>
      </c>
      <c r="B1764" s="69" t="str">
        <f t="shared" ca="1" si="61"/>
        <v>Baterías de plomo-ácido</v>
      </c>
      <c r="C1764" s="81" t="s">
        <v>18869</v>
      </c>
      <c r="D1764" s="81">
        <v>12</v>
      </c>
      <c r="E1764" s="71">
        <v>6000</v>
      </c>
      <c r="F1764" s="70">
        <f t="shared" ca="1" si="62"/>
        <v>72000</v>
      </c>
      <c r="G1764" s="45"/>
      <c r="H1764" s="45"/>
      <c r="I1764" s="45"/>
      <c r="J1764" s="45"/>
    </row>
    <row r="1765" spans="1:10" ht="13.5" customHeight="1" x14ac:dyDescent="0.2">
      <c r="A1765" s="81"/>
      <c r="B1765" s="69" t="str">
        <f t="shared" ca="1" si="61"/>
        <v/>
      </c>
      <c r="C1765" s="81"/>
      <c r="D1765" s="81"/>
      <c r="E1765" s="71"/>
      <c r="F1765" s="70">
        <f t="shared" ca="1" si="62"/>
        <v>0</v>
      </c>
      <c r="G1765" s="45"/>
      <c r="H1765" s="45"/>
      <c r="I1765" s="45"/>
      <c r="J1765" s="45"/>
    </row>
    <row r="1766" spans="1:10" ht="13.5" customHeight="1" x14ac:dyDescent="0.2">
      <c r="A1766" s="81"/>
      <c r="B1766" s="69" t="str">
        <f t="shared" ref="B1766:B1769" ca="1" si="63">IFERROR(INDEX(UNSPSCDes,MATCH(INDIRECT(ADDRESS(ROW(),COLUMN()-1,4)),UNSPSCCode,0)),"")</f>
        <v/>
      </c>
      <c r="C1766" s="81"/>
      <c r="D1766" s="81"/>
      <c r="E1766" s="71"/>
      <c r="F1766" s="70">
        <f t="shared" ref="F1766:F1769" ca="1" si="64">INDIRECT(ADDRESS(ROW(),COLUMN()-2,4))*INDIRECT(ADDRESS(ROW(),COLUMN()-1,4))</f>
        <v>0</v>
      </c>
      <c r="G1766" s="45"/>
      <c r="H1766" s="45"/>
      <c r="I1766" s="45"/>
      <c r="J1766" s="45"/>
    </row>
    <row r="1767" spans="1:10" ht="13.5" customHeight="1" x14ac:dyDescent="0.2">
      <c r="A1767" s="81"/>
      <c r="B1767" s="69" t="str">
        <f t="shared" ca="1" si="63"/>
        <v/>
      </c>
      <c r="C1767" s="81"/>
      <c r="D1767" s="81"/>
      <c r="E1767" s="71"/>
      <c r="F1767" s="70">
        <f t="shared" ca="1" si="64"/>
        <v>0</v>
      </c>
      <c r="G1767" s="45"/>
      <c r="H1767" s="45"/>
      <c r="I1767" s="45"/>
      <c r="J1767" s="45"/>
    </row>
    <row r="1768" spans="1:10" ht="13.5" customHeight="1" x14ac:dyDescent="0.2">
      <c r="A1768" s="81"/>
      <c r="B1768" s="69" t="str">
        <f t="shared" ca="1" si="63"/>
        <v/>
      </c>
      <c r="C1768" s="81"/>
      <c r="D1768" s="81"/>
      <c r="E1768" s="71"/>
      <c r="F1768" s="70">
        <f t="shared" ca="1" si="64"/>
        <v>0</v>
      </c>
      <c r="G1768" s="45"/>
      <c r="H1768" s="45"/>
      <c r="I1768" s="45"/>
      <c r="J1768" s="45"/>
    </row>
    <row r="1769" spans="1:10" ht="13.5" customHeight="1" x14ac:dyDescent="0.2">
      <c r="A1769" s="81"/>
      <c r="B1769" s="69" t="str">
        <f t="shared" ca="1" si="63"/>
        <v/>
      </c>
      <c r="C1769" s="81"/>
      <c r="D1769" s="81"/>
      <c r="E1769" s="71"/>
      <c r="F1769" s="70">
        <f t="shared" ca="1" si="64"/>
        <v>0</v>
      </c>
      <c r="G1769" s="45"/>
      <c r="H1769" s="45"/>
      <c r="I1769" s="45"/>
      <c r="J1769" s="45"/>
    </row>
    <row r="1770" spans="1:10" ht="13.5" customHeight="1" x14ac:dyDescent="0.2">
      <c r="A1770" s="45"/>
      <c r="B1770" s="45"/>
      <c r="C1770" s="45"/>
      <c r="D1770" s="45"/>
      <c r="E1770" s="73" t="s">
        <v>12551</v>
      </c>
      <c r="F1770" s="74">
        <f ca="1">SUM(Table370[MONTO TOTAL ESTIMADO])</f>
        <v>6704800</v>
      </c>
      <c r="G1770" s="45"/>
      <c r="H1770" s="45"/>
      <c r="I1770" s="45"/>
      <c r="J1770" s="45"/>
    </row>
    <row r="1771" spans="1:10" ht="13.5" customHeight="1" thickBot="1" x14ac:dyDescent="0.25">
      <c r="G1771" s="45"/>
      <c r="H1771" s="45"/>
      <c r="I1771" s="45"/>
      <c r="J1771" s="45"/>
    </row>
    <row r="1772" spans="1:10" ht="13.5" customHeight="1" thickBot="1" x14ac:dyDescent="0.25">
      <c r="A1772" s="64" t="s">
        <v>16383</v>
      </c>
      <c r="B1772" s="64" t="s">
        <v>161</v>
      </c>
      <c r="C1772" s="64" t="s">
        <v>11724</v>
      </c>
      <c r="D1772" s="64" t="s">
        <v>14378</v>
      </c>
      <c r="E1772" s="64" t="s">
        <v>10962</v>
      </c>
      <c r="F1772" s="64" t="s">
        <v>11095</v>
      </c>
      <c r="G1772" s="45"/>
      <c r="H1772" s="45"/>
      <c r="I1772" s="45"/>
      <c r="J1772" s="45"/>
    </row>
    <row r="1773" spans="1:10" ht="13.5" customHeight="1" thickBot="1" x14ac:dyDescent="0.25">
      <c r="A1773" s="66" t="s">
        <v>18872</v>
      </c>
      <c r="B1773" s="66" t="s">
        <v>18868</v>
      </c>
      <c r="C1773" s="66" t="s">
        <v>10692</v>
      </c>
      <c r="D1773" s="66"/>
      <c r="E1773" s="66"/>
      <c r="F1773" s="66"/>
      <c r="G1773" s="45"/>
      <c r="H1773" s="45"/>
      <c r="I1773" s="45"/>
      <c r="J1773" s="45"/>
    </row>
    <row r="1774" spans="1:10" ht="13.5" customHeight="1" thickBot="1" x14ac:dyDescent="0.25">
      <c r="A1774" s="122" t="s">
        <v>14828</v>
      </c>
      <c r="B1774" s="67" t="s">
        <v>8528</v>
      </c>
      <c r="C1774" s="76">
        <v>43020</v>
      </c>
      <c r="D1774" s="122" t="s">
        <v>9386</v>
      </c>
      <c r="E1774" s="67" t="s">
        <v>13094</v>
      </c>
      <c r="F1774" s="66"/>
      <c r="G1774" s="45"/>
      <c r="H1774" s="45"/>
      <c r="I1774" s="45"/>
      <c r="J1774" s="45"/>
    </row>
    <row r="1775" spans="1:10" ht="13.5" customHeight="1" thickBot="1" x14ac:dyDescent="0.25">
      <c r="A1775" s="123"/>
      <c r="B1775" s="67" t="s">
        <v>1786</v>
      </c>
      <c r="C1775" s="109">
        <f>IF(C1774="","",IF(AND(MONTH(C1774)&gt;=1,MONTH(C1774)&lt;=3),1,IF(AND(MONTH(C1774)&gt;=4,MONTH(C1774)&lt;=6),2,IF(AND(MONTH(C1774)&gt;=7,MONTH(C1774)&lt;=9),3,4))))</f>
        <v>4</v>
      </c>
      <c r="D1775" s="123"/>
      <c r="E1775" s="67" t="s">
        <v>2417</v>
      </c>
      <c r="F1775" s="66"/>
      <c r="G1775" s="45"/>
      <c r="H1775" s="45"/>
      <c r="I1775" s="45"/>
      <c r="J1775" s="45"/>
    </row>
    <row r="1776" spans="1:10" ht="13.5" customHeight="1" thickBot="1" x14ac:dyDescent="0.25">
      <c r="A1776" s="123"/>
      <c r="B1776" s="67" t="s">
        <v>12943</v>
      </c>
      <c r="C1776" s="76">
        <v>43099</v>
      </c>
      <c r="D1776" s="123"/>
      <c r="E1776" s="67" t="s">
        <v>3073</v>
      </c>
      <c r="F1776" s="66"/>
      <c r="G1776" s="45"/>
      <c r="H1776" s="45"/>
      <c r="I1776" s="45"/>
      <c r="J1776" s="45"/>
    </row>
    <row r="1777" spans="1:10" ht="13.5" customHeight="1" thickBot="1" x14ac:dyDescent="0.25">
      <c r="A1777" s="123"/>
      <c r="B1777" s="67" t="s">
        <v>1786</v>
      </c>
      <c r="C1777" s="109">
        <f>IF(C1776="","",IF(AND(MONTH(C1776)&gt;=1,MONTH(C1776)&lt;=3),1,IF(AND(MONTH(C1776)&gt;=4,MONTH(C1776)&lt;=6),2,IF(AND(MONTH(C1776)&gt;=7,MONTH(C1776)&lt;=9),3,4))))</f>
        <v>4</v>
      </c>
      <c r="D1777" s="123"/>
      <c r="E1777" s="67" t="s">
        <v>13193</v>
      </c>
      <c r="F1777" s="66"/>
      <c r="G1777" s="45"/>
      <c r="H1777" s="45"/>
      <c r="I1777" s="45"/>
      <c r="J1777" s="45"/>
    </row>
    <row r="1778" spans="1:10" ht="13.5" customHeight="1" thickBot="1" x14ac:dyDescent="0.25">
      <c r="A1778" s="45"/>
      <c r="B1778" s="45"/>
      <c r="C1778" s="45"/>
      <c r="D1778" s="45"/>
      <c r="E1778" s="45"/>
      <c r="F1778" s="45"/>
      <c r="G1778" s="45"/>
      <c r="H1778" s="45"/>
      <c r="I1778" s="45"/>
      <c r="J1778" s="45"/>
    </row>
    <row r="1779" spans="1:10" ht="13.5" customHeight="1" thickBot="1" x14ac:dyDescent="0.25">
      <c r="A1779" s="72" t="s">
        <v>15736</v>
      </c>
      <c r="B1779" s="72" t="s">
        <v>16147</v>
      </c>
      <c r="C1779" s="72" t="s">
        <v>15642</v>
      </c>
      <c r="D1779" s="72" t="s">
        <v>15252</v>
      </c>
      <c r="E1779" s="72" t="s">
        <v>6932</v>
      </c>
      <c r="F1779" s="72" t="s">
        <v>15281</v>
      </c>
      <c r="G1779" s="45"/>
      <c r="H1779" s="45"/>
      <c r="I1779" s="45"/>
      <c r="J1779" s="45"/>
    </row>
    <row r="1780" spans="1:10" ht="13.5" customHeight="1" x14ac:dyDescent="0.2">
      <c r="A1780" s="85">
        <v>43211507</v>
      </c>
      <c r="B1780" s="69" t="str">
        <f t="shared" ref="B1780:B1811" ca="1" si="65">IFERROR(INDEX(UNSPSCDes,MATCH(INDIRECT(ADDRESS(ROW(),COLUMN()-1,4)),UNSPSCCode,0)),"")</f>
        <v>Computadores de escritorio</v>
      </c>
      <c r="C1780" s="81" t="s">
        <v>18869</v>
      </c>
      <c r="D1780" s="81">
        <v>209</v>
      </c>
      <c r="E1780" s="71">
        <v>18000</v>
      </c>
      <c r="F1780" s="70">
        <f t="shared" ref="F1780:F1811" ca="1" si="66">INDIRECT(ADDRESS(ROW(),COLUMN()-2,4))*INDIRECT(ADDRESS(ROW(),COLUMN()-1,4))</f>
        <v>3762000</v>
      </c>
      <c r="G1780" s="45"/>
      <c r="H1780" s="45"/>
      <c r="I1780" s="45"/>
      <c r="J1780" s="45"/>
    </row>
    <row r="1781" spans="1:10" ht="13.5" customHeight="1" x14ac:dyDescent="0.2">
      <c r="A1781" s="85">
        <v>43211508</v>
      </c>
      <c r="B1781" s="69" t="str">
        <f t="shared" ca="1" si="65"/>
        <v>Computadores personales</v>
      </c>
      <c r="C1781" s="81" t="s">
        <v>18869</v>
      </c>
      <c r="D1781" s="81">
        <v>2</v>
      </c>
      <c r="E1781" s="71">
        <v>25000</v>
      </c>
      <c r="F1781" s="70">
        <f t="shared" ca="1" si="66"/>
        <v>50000</v>
      </c>
      <c r="G1781" s="45"/>
      <c r="H1781" s="45"/>
      <c r="I1781" s="45"/>
      <c r="J1781" s="45"/>
    </row>
    <row r="1782" spans="1:10" ht="13.5" customHeight="1" x14ac:dyDescent="0.2">
      <c r="A1782" s="85">
        <v>43212105</v>
      </c>
      <c r="B1782" s="69" t="str">
        <f t="shared" ca="1" si="65"/>
        <v>Impresoras láser</v>
      </c>
      <c r="C1782" s="81" t="s">
        <v>18869</v>
      </c>
      <c r="D1782" s="81">
        <v>2</v>
      </c>
      <c r="E1782" s="71">
        <v>35000</v>
      </c>
      <c r="F1782" s="70">
        <f t="shared" ca="1" si="66"/>
        <v>70000</v>
      </c>
      <c r="G1782" s="45"/>
      <c r="H1782" s="45"/>
      <c r="I1782" s="45"/>
      <c r="J1782" s="45"/>
    </row>
    <row r="1783" spans="1:10" ht="13.5" customHeight="1" x14ac:dyDescent="0.2">
      <c r="A1783" s="85">
        <v>43212105</v>
      </c>
      <c r="B1783" s="69" t="str">
        <f t="shared" ca="1" si="65"/>
        <v>Impresoras láser</v>
      </c>
      <c r="C1783" s="81" t="s">
        <v>18869</v>
      </c>
      <c r="D1783" s="81">
        <v>12</v>
      </c>
      <c r="E1783" s="71">
        <v>30000</v>
      </c>
      <c r="F1783" s="70">
        <f t="shared" ca="1" si="66"/>
        <v>360000</v>
      </c>
      <c r="G1783" s="45"/>
      <c r="H1783" s="45"/>
      <c r="I1783" s="45"/>
      <c r="J1783" s="45"/>
    </row>
    <row r="1784" spans="1:10" ht="13.5" customHeight="1" x14ac:dyDescent="0.2">
      <c r="A1784" s="85">
        <v>43212105</v>
      </c>
      <c r="B1784" s="69" t="str">
        <f t="shared" ca="1" si="65"/>
        <v>Impresoras láser</v>
      </c>
      <c r="C1784" s="81" t="s">
        <v>18869</v>
      </c>
      <c r="D1784" s="81">
        <v>7</v>
      </c>
      <c r="E1784" s="71">
        <v>30000</v>
      </c>
      <c r="F1784" s="70">
        <f t="shared" ca="1" si="66"/>
        <v>210000</v>
      </c>
      <c r="G1784" s="45"/>
      <c r="H1784" s="45"/>
      <c r="I1784" s="45"/>
      <c r="J1784" s="45"/>
    </row>
    <row r="1785" spans="1:10" ht="13.5" customHeight="1" x14ac:dyDescent="0.2">
      <c r="A1785" s="85">
        <v>43211601</v>
      </c>
      <c r="B1785" s="69" t="str">
        <f t="shared" ca="1" si="65"/>
        <v>Cajas de interruptores de computador</v>
      </c>
      <c r="C1785" s="81" t="s">
        <v>18869</v>
      </c>
      <c r="D1785" s="81">
        <v>14</v>
      </c>
      <c r="E1785" s="71">
        <v>8000</v>
      </c>
      <c r="F1785" s="70">
        <f t="shared" ca="1" si="66"/>
        <v>112000</v>
      </c>
      <c r="G1785" s="45"/>
      <c r="H1785" s="45"/>
      <c r="I1785" s="45"/>
      <c r="J1785" s="45"/>
    </row>
    <row r="1786" spans="1:10" ht="13.5" customHeight="1" x14ac:dyDescent="0.2">
      <c r="A1786" s="85">
        <v>43201503</v>
      </c>
      <c r="B1786" s="69" t="str">
        <f t="shared" ca="1" si="65"/>
        <v>Procesadores de unidad de procesamiento central cpu</v>
      </c>
      <c r="C1786" s="81" t="s">
        <v>18869</v>
      </c>
      <c r="D1786" s="81">
        <v>1</v>
      </c>
      <c r="E1786" s="71">
        <v>20000</v>
      </c>
      <c r="F1786" s="70">
        <f t="shared" ca="1" si="66"/>
        <v>20000</v>
      </c>
      <c r="G1786" s="45"/>
      <c r="H1786" s="45"/>
      <c r="I1786" s="45"/>
      <c r="J1786" s="45"/>
    </row>
    <row r="1787" spans="1:10" ht="13.5" customHeight="1" x14ac:dyDescent="0.2">
      <c r="A1787" s="85">
        <v>44101501</v>
      </c>
      <c r="B1787" s="69" t="str">
        <f t="shared" ca="1" si="65"/>
        <v>Fotocopiadoras</v>
      </c>
      <c r="C1787" s="81" t="s">
        <v>18869</v>
      </c>
      <c r="D1787" s="81">
        <v>2</v>
      </c>
      <c r="E1787" s="71">
        <v>45000</v>
      </c>
      <c r="F1787" s="70">
        <f t="shared" ca="1" si="66"/>
        <v>90000</v>
      </c>
      <c r="G1787" s="45"/>
      <c r="H1787" s="45"/>
      <c r="I1787" s="45"/>
      <c r="J1787" s="45"/>
    </row>
    <row r="1788" spans="1:10" ht="13.5" customHeight="1" x14ac:dyDescent="0.2">
      <c r="A1788" s="85">
        <v>43201803</v>
      </c>
      <c r="B1788" s="69" t="str">
        <f t="shared" ca="1" si="65"/>
        <v>Unidades de disco duro</v>
      </c>
      <c r="C1788" s="81" t="s">
        <v>18869</v>
      </c>
      <c r="D1788" s="81">
        <v>14</v>
      </c>
      <c r="E1788" s="71">
        <v>25000</v>
      </c>
      <c r="F1788" s="70">
        <f t="shared" ca="1" si="66"/>
        <v>350000</v>
      </c>
      <c r="G1788" s="45"/>
      <c r="H1788" s="45"/>
      <c r="I1788" s="45"/>
      <c r="J1788" s="45"/>
    </row>
    <row r="1789" spans="1:10" ht="13.5" customHeight="1" x14ac:dyDescent="0.2">
      <c r="A1789" s="85">
        <v>43201803</v>
      </c>
      <c r="B1789" s="69" t="str">
        <f t="shared" ca="1" si="65"/>
        <v>Unidades de disco duro</v>
      </c>
      <c r="C1789" s="81" t="s">
        <v>18869</v>
      </c>
      <c r="D1789" s="81">
        <v>10</v>
      </c>
      <c r="E1789" s="71">
        <v>25000</v>
      </c>
      <c r="F1789" s="70">
        <f t="shared" ca="1" si="66"/>
        <v>250000</v>
      </c>
      <c r="G1789" s="45"/>
      <c r="H1789" s="45"/>
      <c r="I1789" s="45"/>
      <c r="J1789" s="45"/>
    </row>
    <row r="1790" spans="1:10" ht="13.5" customHeight="1" x14ac:dyDescent="0.2">
      <c r="A1790" s="85">
        <v>43201402</v>
      </c>
      <c r="B1790" s="69" t="str">
        <f t="shared" ca="1" si="65"/>
        <v>Tarjetas de módulos de memoria</v>
      </c>
      <c r="C1790" s="81" t="s">
        <v>18869</v>
      </c>
      <c r="D1790" s="81">
        <v>12</v>
      </c>
      <c r="E1790" s="71">
        <v>18000</v>
      </c>
      <c r="F1790" s="70">
        <f t="shared" ca="1" si="66"/>
        <v>216000</v>
      </c>
      <c r="G1790" s="45"/>
      <c r="H1790" s="45"/>
      <c r="I1790" s="45"/>
      <c r="J1790" s="45"/>
    </row>
    <row r="1791" spans="1:10" ht="13.5" customHeight="1" x14ac:dyDescent="0.2">
      <c r="A1791" s="85">
        <v>32101637</v>
      </c>
      <c r="B1791" s="69" t="str">
        <f t="shared" ca="1" si="65"/>
        <v>Procesadores de red</v>
      </c>
      <c r="C1791" s="81" t="s">
        <v>18869</v>
      </c>
      <c r="D1791" s="81">
        <v>6</v>
      </c>
      <c r="E1791" s="71">
        <v>16000</v>
      </c>
      <c r="F1791" s="70">
        <f t="shared" ca="1" si="66"/>
        <v>96000</v>
      </c>
      <c r="G1791" s="45"/>
      <c r="H1791" s="45"/>
      <c r="I1791" s="45"/>
      <c r="J1791" s="45"/>
    </row>
    <row r="1792" spans="1:10" ht="13.5" customHeight="1" x14ac:dyDescent="0.2">
      <c r="A1792" s="85">
        <v>43211501</v>
      </c>
      <c r="B1792" s="69" t="str">
        <f t="shared" ca="1" si="65"/>
        <v>Servidores de computador</v>
      </c>
      <c r="C1792" s="81" t="s">
        <v>18869</v>
      </c>
      <c r="D1792" s="81">
        <v>1</v>
      </c>
      <c r="E1792" s="71">
        <v>220000</v>
      </c>
      <c r="F1792" s="70">
        <f t="shared" ca="1" si="66"/>
        <v>220000</v>
      </c>
      <c r="G1792" s="45"/>
      <c r="H1792" s="45"/>
      <c r="I1792" s="45"/>
      <c r="J1792" s="45"/>
    </row>
    <row r="1793" spans="1:10" ht="13.5" customHeight="1" x14ac:dyDescent="0.2">
      <c r="A1793" s="85">
        <v>44101802</v>
      </c>
      <c r="B1793" s="69" t="str">
        <f t="shared" ca="1" si="65"/>
        <v>Máquinas sumadoras</v>
      </c>
      <c r="C1793" s="81" t="s">
        <v>18869</v>
      </c>
      <c r="D1793" s="81">
        <v>10</v>
      </c>
      <c r="E1793" s="71">
        <v>800</v>
      </c>
      <c r="F1793" s="70">
        <f t="shared" ca="1" si="66"/>
        <v>8000</v>
      </c>
      <c r="G1793" s="45"/>
      <c r="H1793" s="45"/>
      <c r="I1793" s="45"/>
      <c r="J1793" s="45"/>
    </row>
    <row r="1794" spans="1:10" ht="13.5" customHeight="1" x14ac:dyDescent="0.2">
      <c r="A1794" s="85">
        <v>78131602</v>
      </c>
      <c r="B1794" s="69" t="str">
        <f t="shared" ca="1" si="65"/>
        <v>Almacenaje de archivos de carpetas</v>
      </c>
      <c r="C1794" s="81" t="s">
        <v>18869</v>
      </c>
      <c r="D1794" s="81">
        <v>7</v>
      </c>
      <c r="E1794" s="71">
        <v>7000</v>
      </c>
      <c r="F1794" s="70">
        <f t="shared" ca="1" si="66"/>
        <v>49000</v>
      </c>
      <c r="G1794" s="45"/>
      <c r="H1794" s="45"/>
      <c r="I1794" s="45"/>
      <c r="J1794" s="45"/>
    </row>
    <row r="1795" spans="1:10" ht="13.5" customHeight="1" x14ac:dyDescent="0.2">
      <c r="A1795" s="85">
        <v>52161509</v>
      </c>
      <c r="B1795" s="69" t="str">
        <f t="shared" ca="1" si="65"/>
        <v>Sistemas de estéreo portátiles</v>
      </c>
      <c r="C1795" s="81" t="s">
        <v>18869</v>
      </c>
      <c r="D1795" s="81">
        <v>1</v>
      </c>
      <c r="E1795" s="71">
        <v>18000</v>
      </c>
      <c r="F1795" s="70">
        <f t="shared" ca="1" si="66"/>
        <v>18000</v>
      </c>
      <c r="G1795" s="45"/>
      <c r="H1795" s="45"/>
      <c r="I1795" s="45"/>
      <c r="J1795" s="45"/>
    </row>
    <row r="1796" spans="1:10" ht="13.5" customHeight="1" x14ac:dyDescent="0.2">
      <c r="A1796" s="85">
        <v>45111603</v>
      </c>
      <c r="B1796" s="69" t="str">
        <f t="shared" ca="1" si="65"/>
        <v>Pantallas o desplegadores para proyección</v>
      </c>
      <c r="C1796" s="81" t="s">
        <v>18869</v>
      </c>
      <c r="D1796" s="81">
        <v>2</v>
      </c>
      <c r="E1796" s="71"/>
      <c r="F1796" s="70">
        <f t="shared" ca="1" si="66"/>
        <v>0</v>
      </c>
      <c r="G1796" s="45"/>
      <c r="H1796" s="45"/>
      <c r="I1796" s="45"/>
      <c r="J1796" s="45"/>
    </row>
    <row r="1797" spans="1:10" ht="13.5" customHeight="1" x14ac:dyDescent="0.2">
      <c r="A1797" s="85">
        <v>52161505</v>
      </c>
      <c r="B1797" s="69" t="str">
        <f t="shared" ca="1" si="65"/>
        <v>Televisores</v>
      </c>
      <c r="C1797" s="81" t="s">
        <v>18869</v>
      </c>
      <c r="D1797" s="81">
        <v>1</v>
      </c>
      <c r="E1797" s="71">
        <v>35000</v>
      </c>
      <c r="F1797" s="70">
        <f t="shared" ca="1" si="66"/>
        <v>35000</v>
      </c>
      <c r="G1797" s="45"/>
      <c r="H1797" s="45"/>
      <c r="I1797" s="45"/>
      <c r="J1797" s="45"/>
    </row>
    <row r="1798" spans="1:10" ht="13.5" customHeight="1" x14ac:dyDescent="0.2">
      <c r="A1798" s="85">
        <v>43211508</v>
      </c>
      <c r="B1798" s="69" t="str">
        <f t="shared" ca="1" si="65"/>
        <v>Computadores personales</v>
      </c>
      <c r="C1798" s="81" t="s">
        <v>18869</v>
      </c>
      <c r="D1798" s="81">
        <v>1</v>
      </c>
      <c r="E1798" s="71">
        <v>25000</v>
      </c>
      <c r="F1798" s="70">
        <f t="shared" ca="1" si="66"/>
        <v>25000</v>
      </c>
      <c r="G1798" s="45"/>
      <c r="H1798" s="45"/>
      <c r="I1798" s="45"/>
      <c r="J1798" s="45"/>
    </row>
    <row r="1799" spans="1:10" ht="13.5" customHeight="1" x14ac:dyDescent="0.2">
      <c r="A1799" s="85">
        <v>43211903</v>
      </c>
      <c r="B1799" s="69" t="str">
        <f t="shared" ca="1" si="65"/>
        <v>Monitores de pantalla táctil (touch)</v>
      </c>
      <c r="C1799" s="81" t="s">
        <v>18869</v>
      </c>
      <c r="D1799" s="81">
        <v>6</v>
      </c>
      <c r="E1799" s="71">
        <v>8000</v>
      </c>
      <c r="F1799" s="70">
        <f t="shared" ca="1" si="66"/>
        <v>48000</v>
      </c>
      <c r="G1799" s="45"/>
      <c r="H1799" s="45"/>
      <c r="I1799" s="45"/>
      <c r="J1799" s="45"/>
    </row>
    <row r="1800" spans="1:10" ht="13.5" customHeight="1" x14ac:dyDescent="0.2">
      <c r="A1800" s="85">
        <v>43211903</v>
      </c>
      <c r="B1800" s="69" t="str">
        <f t="shared" ca="1" si="65"/>
        <v>Monitores de pantalla táctil (touch)</v>
      </c>
      <c r="C1800" s="81" t="s">
        <v>18869</v>
      </c>
      <c r="D1800" s="81">
        <v>1</v>
      </c>
      <c r="E1800" s="71">
        <v>6000</v>
      </c>
      <c r="F1800" s="70">
        <f t="shared" ca="1" si="66"/>
        <v>6000</v>
      </c>
      <c r="G1800" s="45"/>
      <c r="H1800" s="45"/>
      <c r="I1800" s="45"/>
      <c r="J1800" s="45"/>
    </row>
    <row r="1801" spans="1:10" ht="13.5" customHeight="1" x14ac:dyDescent="0.2">
      <c r="A1801" s="85">
        <v>43212105</v>
      </c>
      <c r="B1801" s="69" t="str">
        <f t="shared" ca="1" si="65"/>
        <v>Impresoras láser</v>
      </c>
      <c r="C1801" s="81" t="s">
        <v>18869</v>
      </c>
      <c r="D1801" s="81">
        <v>2</v>
      </c>
      <c r="E1801" s="71">
        <v>35000</v>
      </c>
      <c r="F1801" s="70">
        <f t="shared" ca="1" si="66"/>
        <v>70000</v>
      </c>
      <c r="G1801" s="45"/>
      <c r="H1801" s="45"/>
      <c r="I1801" s="45"/>
      <c r="J1801" s="45"/>
    </row>
    <row r="1802" spans="1:10" ht="13.5" customHeight="1" x14ac:dyDescent="0.2">
      <c r="A1802" s="85">
        <v>43212105</v>
      </c>
      <c r="B1802" s="69" t="str">
        <f t="shared" ca="1" si="65"/>
        <v>Impresoras láser</v>
      </c>
      <c r="C1802" s="81" t="s">
        <v>18869</v>
      </c>
      <c r="D1802" s="81">
        <v>1</v>
      </c>
      <c r="E1802" s="71">
        <v>30000</v>
      </c>
      <c r="F1802" s="70">
        <f t="shared" ca="1" si="66"/>
        <v>30000</v>
      </c>
      <c r="G1802" s="45"/>
      <c r="H1802" s="45"/>
      <c r="I1802" s="45"/>
      <c r="J1802" s="45"/>
    </row>
    <row r="1803" spans="1:10" ht="13.5" customHeight="1" x14ac:dyDescent="0.2">
      <c r="A1803" s="85">
        <v>52161509</v>
      </c>
      <c r="B1803" s="69" t="str">
        <f t="shared" ca="1" si="65"/>
        <v>Sistemas de estéreo portátiles</v>
      </c>
      <c r="C1803" s="81" t="s">
        <v>18869</v>
      </c>
      <c r="D1803" s="81">
        <v>1</v>
      </c>
      <c r="E1803" s="71">
        <v>25000</v>
      </c>
      <c r="F1803" s="70">
        <f t="shared" ca="1" si="66"/>
        <v>25000</v>
      </c>
      <c r="G1803" s="45"/>
      <c r="H1803" s="45"/>
      <c r="I1803" s="45"/>
      <c r="J1803" s="45"/>
    </row>
    <row r="1804" spans="1:10" ht="13.5" customHeight="1" x14ac:dyDescent="0.2">
      <c r="A1804" s="85">
        <v>32121705</v>
      </c>
      <c r="B1804" s="69" t="str">
        <f t="shared" ca="1" si="65"/>
        <v>Inversores</v>
      </c>
      <c r="C1804" s="81" t="s">
        <v>18869</v>
      </c>
      <c r="D1804" s="81">
        <v>2</v>
      </c>
      <c r="E1804" s="71">
        <v>20000</v>
      </c>
      <c r="F1804" s="70">
        <f t="shared" ca="1" si="66"/>
        <v>40000</v>
      </c>
      <c r="G1804" s="45"/>
      <c r="H1804" s="45"/>
      <c r="I1804" s="45"/>
      <c r="J1804" s="45"/>
    </row>
    <row r="1805" spans="1:10" ht="13.5" customHeight="1" x14ac:dyDescent="0.2">
      <c r="A1805" s="85">
        <v>26111720</v>
      </c>
      <c r="B1805" s="69" t="str">
        <f t="shared" ca="1" si="65"/>
        <v>Soportes de batería</v>
      </c>
      <c r="C1805" s="81" t="s">
        <v>18869</v>
      </c>
      <c r="D1805" s="81">
        <v>2</v>
      </c>
      <c r="E1805" s="71">
        <v>900</v>
      </c>
      <c r="F1805" s="70">
        <f t="shared" ca="1" si="66"/>
        <v>1800</v>
      </c>
      <c r="G1805" s="45"/>
      <c r="H1805" s="45"/>
      <c r="I1805" s="45"/>
      <c r="J1805" s="45"/>
    </row>
    <row r="1806" spans="1:10" ht="13.5" customHeight="1" x14ac:dyDescent="0.2">
      <c r="A1806" s="85">
        <v>46171621</v>
      </c>
      <c r="B1806" s="69" t="str">
        <f t="shared" ca="1" si="65"/>
        <v>Grabadoras de video o audio de vigilancia</v>
      </c>
      <c r="C1806" s="81" t="s">
        <v>18869</v>
      </c>
      <c r="D1806" s="81">
        <v>5</v>
      </c>
      <c r="E1806" s="71">
        <v>35000</v>
      </c>
      <c r="F1806" s="70">
        <f t="shared" ca="1" si="66"/>
        <v>175000</v>
      </c>
      <c r="G1806" s="45"/>
      <c r="H1806" s="45"/>
      <c r="I1806" s="45"/>
      <c r="J1806" s="45"/>
    </row>
    <row r="1807" spans="1:10" ht="13.5" customHeight="1" x14ac:dyDescent="0.2">
      <c r="A1807" s="85">
        <v>43191504</v>
      </c>
      <c r="B1807" s="69" t="str">
        <f t="shared" ca="1" si="65"/>
        <v>Teléfonos fijos</v>
      </c>
      <c r="C1807" s="81" t="s">
        <v>18869</v>
      </c>
      <c r="D1807" s="81">
        <v>5</v>
      </c>
      <c r="E1807" s="71">
        <v>800</v>
      </c>
      <c r="F1807" s="70">
        <f t="shared" ca="1" si="66"/>
        <v>4000</v>
      </c>
      <c r="G1807" s="45"/>
      <c r="H1807" s="45"/>
      <c r="I1807" s="45"/>
      <c r="J1807" s="45"/>
    </row>
    <row r="1808" spans="1:10" ht="13.5" customHeight="1" x14ac:dyDescent="0.2">
      <c r="A1808" s="85">
        <v>32101507</v>
      </c>
      <c r="B1808" s="69" t="str">
        <f t="shared" ca="1" si="65"/>
        <v>Tarjetas de tablero de conectores de circuitos</v>
      </c>
      <c r="C1808" s="81" t="s">
        <v>18869</v>
      </c>
      <c r="D1808" s="81">
        <v>12</v>
      </c>
      <c r="E1808" s="71">
        <v>800</v>
      </c>
      <c r="F1808" s="70">
        <f t="shared" ca="1" si="66"/>
        <v>9600</v>
      </c>
      <c r="G1808" s="45"/>
      <c r="H1808" s="45"/>
      <c r="I1808" s="45"/>
      <c r="J1808" s="45"/>
    </row>
    <row r="1809" spans="1:10" ht="13.5" customHeight="1" x14ac:dyDescent="0.2">
      <c r="A1809" s="85">
        <v>39121004</v>
      </c>
      <c r="B1809" s="69" t="str">
        <f t="shared" ca="1" si="65"/>
        <v>Unidades de suministro de energía</v>
      </c>
      <c r="C1809" s="81" t="s">
        <v>18869</v>
      </c>
      <c r="D1809" s="81">
        <v>12</v>
      </c>
      <c r="E1809" s="71">
        <v>20000</v>
      </c>
      <c r="F1809" s="70">
        <f t="shared" ca="1" si="66"/>
        <v>240000</v>
      </c>
      <c r="G1809" s="45"/>
      <c r="H1809" s="45"/>
      <c r="I1809" s="45"/>
      <c r="J1809" s="45"/>
    </row>
    <row r="1810" spans="1:10" ht="13.5" customHeight="1" x14ac:dyDescent="0.2">
      <c r="A1810" s="85">
        <v>39121011</v>
      </c>
      <c r="B1810" s="69" t="str">
        <f t="shared" ca="1" si="65"/>
        <v>Fuentes ininterrumpibles de potencia</v>
      </c>
      <c r="C1810" s="81" t="s">
        <v>18869</v>
      </c>
      <c r="D1810" s="81">
        <v>29</v>
      </c>
      <c r="E1810" s="71">
        <v>800</v>
      </c>
      <c r="F1810" s="70">
        <f t="shared" ca="1" si="66"/>
        <v>23200</v>
      </c>
      <c r="G1810" s="45"/>
      <c r="H1810" s="45"/>
      <c r="I1810" s="45"/>
      <c r="J1810" s="45"/>
    </row>
    <row r="1811" spans="1:10" ht="13.5" customHeight="1" x14ac:dyDescent="0.2">
      <c r="A1811" s="85">
        <v>45111609</v>
      </c>
      <c r="B1811" s="69" t="str">
        <f t="shared" ca="1" si="65"/>
        <v>Proyectores multimedia</v>
      </c>
      <c r="C1811" s="81" t="s">
        <v>18869</v>
      </c>
      <c r="D1811" s="81"/>
      <c r="E1811" s="71">
        <v>800</v>
      </c>
      <c r="F1811" s="70">
        <f t="shared" ca="1" si="66"/>
        <v>0</v>
      </c>
      <c r="G1811" s="45"/>
      <c r="H1811" s="45"/>
      <c r="I1811" s="45"/>
      <c r="J1811" s="45"/>
    </row>
    <row r="1812" spans="1:10" ht="13.5" customHeight="1" x14ac:dyDescent="0.2">
      <c r="A1812" s="85">
        <v>42272214</v>
      </c>
      <c r="B1812" s="69" t="str">
        <f t="shared" ref="B1812:B1815" ca="1" si="67">IFERROR(INDEX(UNSPSCDes,MATCH(INDIRECT(ADDRESS(ROW(),COLUMN()-1,4)),UNSPSCCode,0)),"")</f>
        <v>Conectores o adaptadores o válvulas de circuitos</v>
      </c>
      <c r="C1812" s="81" t="s">
        <v>18869</v>
      </c>
      <c r="D1812" s="81">
        <v>20</v>
      </c>
      <c r="E1812" s="71">
        <v>800</v>
      </c>
      <c r="F1812" s="70">
        <f t="shared" ref="F1812:F1815" ca="1" si="68">INDIRECT(ADDRESS(ROW(),COLUMN()-2,4))*INDIRECT(ADDRESS(ROW(),COLUMN()-1,4))</f>
        <v>16000</v>
      </c>
      <c r="G1812" s="45"/>
      <c r="H1812" s="45"/>
      <c r="I1812" s="45"/>
      <c r="J1812" s="45"/>
    </row>
    <row r="1813" spans="1:10" ht="13.5" customHeight="1" x14ac:dyDescent="0.2">
      <c r="A1813" s="85">
        <v>42272214</v>
      </c>
      <c r="B1813" s="69" t="str">
        <f t="shared" ca="1" si="67"/>
        <v>Conectores o adaptadores o válvulas de circuitos</v>
      </c>
      <c r="C1813" s="81" t="s">
        <v>18869</v>
      </c>
      <c r="D1813" s="81">
        <v>4</v>
      </c>
      <c r="E1813" s="71">
        <v>800</v>
      </c>
      <c r="F1813" s="70">
        <f t="shared" ca="1" si="68"/>
        <v>3200</v>
      </c>
      <c r="G1813" s="45"/>
      <c r="H1813" s="45"/>
      <c r="I1813" s="45"/>
      <c r="J1813" s="45"/>
    </row>
    <row r="1814" spans="1:10" ht="13.5" customHeight="1" x14ac:dyDescent="0.2">
      <c r="A1814" s="85">
        <v>26111707</v>
      </c>
      <c r="B1814" s="69" t="str">
        <f t="shared" ca="1" si="67"/>
        <v>Baterías de plomo-ácido</v>
      </c>
      <c r="C1814" s="81" t="s">
        <v>18869</v>
      </c>
      <c r="D1814" s="81">
        <v>12</v>
      </c>
      <c r="E1814" s="71">
        <v>6000</v>
      </c>
      <c r="F1814" s="70">
        <f t="shared" ca="1" si="68"/>
        <v>72000</v>
      </c>
      <c r="G1814" s="45"/>
      <c r="H1814" s="45"/>
      <c r="I1814" s="45"/>
      <c r="J1814" s="45"/>
    </row>
    <row r="1815" spans="1:10" ht="13.5" customHeight="1" x14ac:dyDescent="0.2">
      <c r="A1815" s="81"/>
      <c r="B1815" s="69" t="str">
        <f t="shared" ca="1" si="67"/>
        <v/>
      </c>
      <c r="C1815" s="81"/>
      <c r="D1815" s="81"/>
      <c r="E1815" s="71"/>
      <c r="F1815" s="70">
        <f t="shared" ca="1" si="68"/>
        <v>0</v>
      </c>
      <c r="G1815" s="45"/>
      <c r="H1815" s="45"/>
      <c r="I1815" s="45"/>
      <c r="J1815" s="45"/>
    </row>
    <row r="1816" spans="1:10" ht="13.5" customHeight="1" x14ac:dyDescent="0.2">
      <c r="A1816" s="81"/>
      <c r="B1816" s="69" t="str">
        <f t="shared" ref="B1816:B1820" ca="1" si="69">IFERROR(INDEX(UNSPSCDes,MATCH(INDIRECT(ADDRESS(ROW(),COLUMN()-1,4)),UNSPSCCode,0)),"")</f>
        <v/>
      </c>
      <c r="C1816" s="81"/>
      <c r="D1816" s="81"/>
      <c r="E1816" s="71"/>
      <c r="F1816" s="70">
        <f t="shared" ref="F1816:F1820" ca="1" si="70">INDIRECT(ADDRESS(ROW(),COLUMN()-2,4))*INDIRECT(ADDRESS(ROW(),COLUMN()-1,4))</f>
        <v>0</v>
      </c>
      <c r="G1816" s="45"/>
      <c r="H1816" s="45"/>
      <c r="I1816" s="45"/>
      <c r="J1816" s="45"/>
    </row>
    <row r="1817" spans="1:10" ht="13.5" customHeight="1" x14ac:dyDescent="0.2">
      <c r="A1817" s="81"/>
      <c r="B1817" s="69" t="str">
        <f t="shared" ca="1" si="69"/>
        <v/>
      </c>
      <c r="C1817" s="81"/>
      <c r="D1817" s="81"/>
      <c r="E1817" s="71"/>
      <c r="F1817" s="70">
        <f t="shared" ca="1" si="70"/>
        <v>0</v>
      </c>
      <c r="G1817" s="45"/>
      <c r="H1817" s="45"/>
      <c r="I1817" s="45"/>
      <c r="J1817" s="45"/>
    </row>
    <row r="1818" spans="1:10" ht="13.5" customHeight="1" x14ac:dyDescent="0.2">
      <c r="A1818" s="81"/>
      <c r="B1818" s="69" t="str">
        <f t="shared" ca="1" si="69"/>
        <v/>
      </c>
      <c r="C1818" s="81"/>
      <c r="D1818" s="81"/>
      <c r="E1818" s="71"/>
      <c r="F1818" s="70">
        <f t="shared" ca="1" si="70"/>
        <v>0</v>
      </c>
      <c r="G1818" s="45"/>
      <c r="H1818" s="45"/>
      <c r="I1818" s="45"/>
      <c r="J1818" s="45"/>
    </row>
    <row r="1819" spans="1:10" ht="13.5" customHeight="1" x14ac:dyDescent="0.2">
      <c r="A1819" s="81"/>
      <c r="B1819" s="69" t="str">
        <f t="shared" ca="1" si="69"/>
        <v/>
      </c>
      <c r="C1819" s="81"/>
      <c r="D1819" s="81"/>
      <c r="E1819" s="71"/>
      <c r="F1819" s="70">
        <f t="shared" ca="1" si="70"/>
        <v>0</v>
      </c>
      <c r="G1819" s="45"/>
      <c r="H1819" s="45"/>
      <c r="I1819" s="45"/>
      <c r="J1819" s="45"/>
    </row>
    <row r="1820" spans="1:10" ht="13.5" customHeight="1" x14ac:dyDescent="0.2">
      <c r="A1820" s="81"/>
      <c r="B1820" s="69" t="str">
        <f t="shared" ca="1" si="69"/>
        <v/>
      </c>
      <c r="C1820" s="81"/>
      <c r="D1820" s="81"/>
      <c r="E1820" s="71"/>
      <c r="F1820" s="70">
        <f t="shared" ca="1" si="70"/>
        <v>0</v>
      </c>
      <c r="G1820" s="45"/>
      <c r="H1820" s="45"/>
      <c r="I1820" s="45"/>
      <c r="J1820" s="45"/>
    </row>
    <row r="1821" spans="1:10" ht="13.5" customHeight="1" x14ac:dyDescent="0.2">
      <c r="A1821" s="45"/>
      <c r="B1821" s="45"/>
      <c r="C1821" s="45"/>
      <c r="D1821" s="45"/>
      <c r="E1821" s="73" t="s">
        <v>12551</v>
      </c>
      <c r="F1821" s="74">
        <f ca="1">SUM(Table371[MONTO TOTAL ESTIMADO])</f>
        <v>6704800</v>
      </c>
      <c r="G1821" s="45"/>
      <c r="H1821" s="45"/>
      <c r="I1821" s="45"/>
      <c r="J1821" s="45"/>
    </row>
    <row r="1822" spans="1:10" ht="13.5" customHeight="1" thickBot="1" x14ac:dyDescent="0.25">
      <c r="G1822" s="45"/>
      <c r="H1822" s="45"/>
      <c r="I1822" s="45"/>
      <c r="J1822" s="45"/>
    </row>
    <row r="1823" spans="1:10" ht="13.5" customHeight="1" thickBot="1" x14ac:dyDescent="0.25">
      <c r="A1823" s="64" t="s">
        <v>16383</v>
      </c>
      <c r="B1823" s="64" t="s">
        <v>161</v>
      </c>
      <c r="C1823" s="64" t="s">
        <v>11724</v>
      </c>
      <c r="D1823" s="64" t="s">
        <v>14378</v>
      </c>
      <c r="E1823" s="64" t="s">
        <v>10962</v>
      </c>
      <c r="F1823" s="64" t="s">
        <v>11095</v>
      </c>
      <c r="G1823" s="45"/>
      <c r="H1823" s="45"/>
      <c r="I1823" s="45"/>
      <c r="J1823" s="45"/>
    </row>
    <row r="1824" spans="1:10" ht="14.1" customHeight="1" thickBot="1" x14ac:dyDescent="0.25">
      <c r="A1824" s="66" t="s">
        <v>18873</v>
      </c>
      <c r="B1824" s="66" t="s">
        <v>18868</v>
      </c>
      <c r="C1824" s="66" t="s">
        <v>10692</v>
      </c>
      <c r="D1824" s="66"/>
      <c r="E1824" s="66"/>
      <c r="F1824" s="66"/>
      <c r="G1824" s="45"/>
      <c r="H1824" s="45" t="str">
        <f>C1723</f>
        <v>BIENES</v>
      </c>
      <c r="I1824" s="45">
        <f>E1723</f>
        <v>0</v>
      </c>
      <c r="J1824" s="45">
        <f>D1723</f>
        <v>0</v>
      </c>
    </row>
    <row r="1825" spans="1:10" ht="14.1" customHeight="1" thickBot="1" x14ac:dyDescent="0.3">
      <c r="A1825" s="122" t="s">
        <v>14828</v>
      </c>
      <c r="B1825" s="67" t="s">
        <v>8528</v>
      </c>
      <c r="C1825" s="76">
        <v>42835</v>
      </c>
      <c r="D1825" s="122" t="s">
        <v>9386</v>
      </c>
      <c r="E1825" s="67" t="s">
        <v>13094</v>
      </c>
      <c r="F1825" s="66"/>
    </row>
    <row r="1826" spans="1:10" ht="33.75" customHeight="1" thickBot="1" x14ac:dyDescent="0.25">
      <c r="A1826" s="123"/>
      <c r="B1826" s="67" t="s">
        <v>1786</v>
      </c>
      <c r="C1826" s="109">
        <f>IF(C1825="","",IF(AND(MONTH(C1825)&gt;=1,MONTH(C1825)&lt;=3),1,IF(AND(MONTH(C1825)&gt;=4,MONTH(C1825)&lt;=6),2,IF(AND(MONTH(C1825)&gt;=7,MONTH(C1825)&lt;=9),3,4))))</f>
        <v>2</v>
      </c>
      <c r="D1826" s="123"/>
      <c r="E1826" s="67" t="s">
        <v>2417</v>
      </c>
      <c r="F1826" s="66"/>
      <c r="G1826" s="45"/>
      <c r="H1826" s="45"/>
      <c r="I1826" s="45"/>
      <c r="J1826" s="45"/>
    </row>
    <row r="1827" spans="1:10" ht="13.5" customHeight="1" thickBot="1" x14ac:dyDescent="0.25">
      <c r="A1827" s="123"/>
      <c r="B1827" s="67" t="s">
        <v>12943</v>
      </c>
      <c r="C1827" s="76">
        <v>42926</v>
      </c>
      <c r="D1827" s="123"/>
      <c r="E1827" s="67" t="s">
        <v>3073</v>
      </c>
      <c r="F1827" s="66"/>
      <c r="G1827" s="45"/>
      <c r="H1827" s="45"/>
      <c r="I1827" s="45"/>
      <c r="J1827" s="45"/>
    </row>
    <row r="1828" spans="1:10" ht="14.1" customHeight="1" thickBot="1" x14ac:dyDescent="0.25">
      <c r="A1828" s="123"/>
      <c r="B1828" s="67" t="s">
        <v>1786</v>
      </c>
      <c r="C1828" s="109">
        <f>IF(C1827="","",IF(AND(MONTH(C1827)&gt;=1,MONTH(C1827)&lt;=3),1,IF(AND(MONTH(C1827)&gt;=4,MONTH(C1827)&lt;=6),2,IF(AND(MONTH(C1827)&gt;=7,MONTH(C1827)&lt;=9),3,4))))</f>
        <v>3</v>
      </c>
      <c r="D1828" s="123"/>
      <c r="E1828" s="67" t="s">
        <v>13193</v>
      </c>
      <c r="F1828" s="66"/>
      <c r="G1828" s="45"/>
      <c r="H1828" s="45"/>
      <c r="I1828" s="45"/>
      <c r="J1828" s="45"/>
    </row>
    <row r="1829" spans="1:10" ht="14.1" customHeight="1" thickBot="1" x14ac:dyDescent="0.25">
      <c r="A1829" s="45"/>
      <c r="B1829" s="45"/>
      <c r="C1829" s="45"/>
      <c r="D1829" s="45"/>
      <c r="E1829" s="45"/>
      <c r="F1829" s="45"/>
      <c r="G1829" s="45"/>
      <c r="H1829" s="45"/>
      <c r="I1829" s="45"/>
      <c r="J1829" s="45"/>
    </row>
    <row r="1830" spans="1:10" ht="14.1" customHeight="1" thickBot="1" x14ac:dyDescent="0.25">
      <c r="A1830" s="72" t="s">
        <v>15736</v>
      </c>
      <c r="B1830" s="72" t="s">
        <v>16147</v>
      </c>
      <c r="C1830" s="72" t="s">
        <v>15642</v>
      </c>
      <c r="D1830" s="72" t="s">
        <v>15252</v>
      </c>
      <c r="E1830" s="72" t="s">
        <v>6932</v>
      </c>
      <c r="F1830" s="72" t="s">
        <v>15281</v>
      </c>
      <c r="G1830" s="45"/>
      <c r="H1830" s="45"/>
      <c r="I1830" s="45"/>
      <c r="J1830" s="45"/>
    </row>
    <row r="1831" spans="1:10" ht="14.1" customHeight="1" x14ac:dyDescent="0.2">
      <c r="A1831" s="85">
        <v>15121501</v>
      </c>
      <c r="B1831" s="69" t="str">
        <f t="shared" ref="B1831:B1862" ca="1" si="71">IFERROR(INDEX(UNSPSCDes,MATCH(INDIRECT(ADDRESS(ROW(),COLUMN()-1,4)),UNSPSCCode,0)),"")</f>
        <v>Aceite motor</v>
      </c>
      <c r="C1831" s="81" t="s">
        <v>18869</v>
      </c>
      <c r="D1831" s="81">
        <v>18</v>
      </c>
      <c r="E1831" s="71">
        <v>300</v>
      </c>
      <c r="F1831" s="70">
        <f t="shared" ref="F1831:F1862" ca="1" si="72">INDIRECT(ADDRESS(ROW(),COLUMN()-2,4))*INDIRECT(ADDRESS(ROW(),COLUMN()-1,4))</f>
        <v>5400</v>
      </c>
      <c r="G1831" s="45"/>
      <c r="H1831" s="45"/>
      <c r="I1831" s="45"/>
      <c r="J1831" s="45"/>
    </row>
    <row r="1832" spans="1:10" ht="14.1" customHeight="1" x14ac:dyDescent="0.2">
      <c r="A1832" s="85">
        <v>15121501</v>
      </c>
      <c r="B1832" s="69" t="str">
        <f t="shared" ca="1" si="71"/>
        <v>Aceite motor</v>
      </c>
      <c r="C1832" s="81" t="s">
        <v>18874</v>
      </c>
      <c r="D1832" s="81">
        <v>30</v>
      </c>
      <c r="E1832" s="71">
        <v>36000</v>
      </c>
      <c r="F1832" s="70">
        <f t="shared" ca="1" si="72"/>
        <v>1080000</v>
      </c>
      <c r="G1832" s="45"/>
      <c r="H1832" s="45"/>
      <c r="I1832" s="45"/>
      <c r="J1832" s="45"/>
    </row>
    <row r="1833" spans="1:10" ht="14.1" customHeight="1" x14ac:dyDescent="0.2">
      <c r="A1833" s="85">
        <v>15121501</v>
      </c>
      <c r="B1833" s="69" t="str">
        <f t="shared" ca="1" si="71"/>
        <v>Aceite motor</v>
      </c>
      <c r="C1833" s="81" t="s">
        <v>18874</v>
      </c>
      <c r="D1833" s="81">
        <v>28</v>
      </c>
      <c r="E1833" s="71">
        <v>36000</v>
      </c>
      <c r="F1833" s="70">
        <f t="shared" ca="1" si="72"/>
        <v>1008000</v>
      </c>
      <c r="G1833" s="45"/>
      <c r="H1833" s="45"/>
      <c r="I1833" s="45"/>
      <c r="J1833" s="45"/>
    </row>
    <row r="1834" spans="1:10" ht="14.1" customHeight="1" x14ac:dyDescent="0.2">
      <c r="A1834" s="85">
        <v>15121501</v>
      </c>
      <c r="B1834" s="69" t="str">
        <f t="shared" ca="1" si="71"/>
        <v>Aceite motor</v>
      </c>
      <c r="C1834" s="81" t="s">
        <v>18874</v>
      </c>
      <c r="D1834" s="81">
        <v>1</v>
      </c>
      <c r="E1834" s="71">
        <v>36000</v>
      </c>
      <c r="F1834" s="70">
        <f t="shared" ca="1" si="72"/>
        <v>36000</v>
      </c>
      <c r="G1834" s="45"/>
      <c r="H1834" s="45"/>
      <c r="I1834" s="45"/>
      <c r="J1834" s="45"/>
    </row>
    <row r="1835" spans="1:10" ht="13.5" customHeight="1" x14ac:dyDescent="0.2">
      <c r="A1835" s="85">
        <v>15121501</v>
      </c>
      <c r="B1835" s="69" t="str">
        <f t="shared" ca="1" si="71"/>
        <v>Aceite motor</v>
      </c>
      <c r="C1835" s="81" t="s">
        <v>18874</v>
      </c>
      <c r="D1835" s="81">
        <v>6</v>
      </c>
      <c r="E1835" s="71">
        <v>36000</v>
      </c>
      <c r="F1835" s="70">
        <f t="shared" ca="1" si="72"/>
        <v>216000</v>
      </c>
      <c r="G1835" s="45"/>
      <c r="H1835" s="45"/>
      <c r="I1835" s="45"/>
      <c r="J1835" s="45"/>
    </row>
    <row r="1836" spans="1:10" ht="13.5" customHeight="1" x14ac:dyDescent="0.2">
      <c r="A1836" s="85">
        <v>15121501</v>
      </c>
      <c r="B1836" s="69" t="str">
        <f t="shared" ca="1" si="71"/>
        <v>Aceite motor</v>
      </c>
      <c r="C1836" s="81" t="s">
        <v>18869</v>
      </c>
      <c r="D1836" s="81">
        <v>6</v>
      </c>
      <c r="E1836" s="71">
        <v>300</v>
      </c>
      <c r="F1836" s="70">
        <f t="shared" ca="1" si="72"/>
        <v>1800</v>
      </c>
      <c r="G1836" s="45"/>
      <c r="H1836" s="45"/>
      <c r="I1836" s="45"/>
      <c r="J1836" s="45"/>
    </row>
    <row r="1837" spans="1:10" ht="13.5" customHeight="1" x14ac:dyDescent="0.2">
      <c r="A1837" s="85">
        <v>25172004</v>
      </c>
      <c r="B1837" s="69" t="str">
        <f t="shared" ca="1" si="71"/>
        <v>Amortiguadores para automóviles</v>
      </c>
      <c r="C1837" s="81" t="s">
        <v>18869</v>
      </c>
      <c r="D1837" s="81">
        <v>1</v>
      </c>
      <c r="E1837" s="71">
        <v>18000</v>
      </c>
      <c r="F1837" s="70">
        <f t="shared" ca="1" si="72"/>
        <v>18000</v>
      </c>
      <c r="G1837" s="45"/>
      <c r="H1837" s="45"/>
      <c r="I1837" s="45"/>
      <c r="J1837" s="45"/>
    </row>
    <row r="1838" spans="1:10" ht="13.5" customHeight="1" x14ac:dyDescent="0.2">
      <c r="A1838" s="85">
        <v>25172004</v>
      </c>
      <c r="B1838" s="69" t="str">
        <f t="shared" ca="1" si="71"/>
        <v>Amortiguadores para automóviles</v>
      </c>
      <c r="C1838" s="81" t="s">
        <v>18869</v>
      </c>
      <c r="D1838" s="81">
        <v>1</v>
      </c>
      <c r="E1838" s="71">
        <v>25000</v>
      </c>
      <c r="F1838" s="70">
        <f t="shared" ca="1" si="72"/>
        <v>25000</v>
      </c>
      <c r="G1838" s="45"/>
      <c r="H1838" s="45"/>
      <c r="I1838" s="45"/>
      <c r="J1838" s="45"/>
    </row>
    <row r="1839" spans="1:10" ht="13.5" customHeight="1" x14ac:dyDescent="0.2">
      <c r="A1839" s="85">
        <v>25172004</v>
      </c>
      <c r="B1839" s="69" t="str">
        <f t="shared" ca="1" si="71"/>
        <v>Amortiguadores para automóviles</v>
      </c>
      <c r="C1839" s="81" t="s">
        <v>18869</v>
      </c>
      <c r="D1839" s="81">
        <v>1</v>
      </c>
      <c r="E1839" s="71">
        <v>35000</v>
      </c>
      <c r="F1839" s="70">
        <f t="shared" ca="1" si="72"/>
        <v>35000</v>
      </c>
      <c r="G1839" s="45"/>
      <c r="H1839" s="45"/>
      <c r="I1839" s="45"/>
      <c r="J1839" s="45"/>
    </row>
    <row r="1840" spans="1:10" ht="13.5" customHeight="1" x14ac:dyDescent="0.2">
      <c r="A1840" s="85">
        <v>30102616</v>
      </c>
      <c r="B1840" s="69" t="str">
        <f t="shared" ca="1" si="71"/>
        <v>Banda de caucho</v>
      </c>
      <c r="C1840" s="81" t="s">
        <v>18869</v>
      </c>
      <c r="D1840" s="81">
        <v>1</v>
      </c>
      <c r="E1840" s="71">
        <v>30000</v>
      </c>
      <c r="F1840" s="70">
        <f t="shared" ca="1" si="72"/>
        <v>30000</v>
      </c>
      <c r="G1840" s="45"/>
      <c r="H1840" s="45"/>
      <c r="I1840" s="45"/>
      <c r="J1840" s="45"/>
    </row>
    <row r="1841" spans="1:10" ht="13.5" customHeight="1" x14ac:dyDescent="0.2">
      <c r="A1841" s="85">
        <v>30102616</v>
      </c>
      <c r="B1841" s="69" t="str">
        <f t="shared" ca="1" si="71"/>
        <v>Banda de caucho</v>
      </c>
      <c r="C1841" s="81" t="s">
        <v>18869</v>
      </c>
      <c r="D1841" s="81">
        <v>1</v>
      </c>
      <c r="E1841" s="71">
        <v>30000</v>
      </c>
      <c r="F1841" s="70">
        <f t="shared" ca="1" si="72"/>
        <v>30000</v>
      </c>
      <c r="G1841" s="45"/>
      <c r="H1841" s="45"/>
      <c r="I1841" s="45"/>
      <c r="J1841" s="45"/>
    </row>
    <row r="1842" spans="1:10" ht="13.5" customHeight="1" x14ac:dyDescent="0.2">
      <c r="A1842" s="85">
        <v>30102616</v>
      </c>
      <c r="B1842" s="69" t="str">
        <f t="shared" ca="1" si="71"/>
        <v>Banda de caucho</v>
      </c>
      <c r="C1842" s="81" t="s">
        <v>18869</v>
      </c>
      <c r="D1842" s="81">
        <v>1</v>
      </c>
      <c r="E1842" s="71">
        <v>8000</v>
      </c>
      <c r="F1842" s="70">
        <f t="shared" ca="1" si="72"/>
        <v>8000</v>
      </c>
      <c r="G1842" s="45"/>
      <c r="H1842" s="45"/>
      <c r="I1842" s="45"/>
      <c r="J1842" s="45"/>
    </row>
    <row r="1843" spans="1:10" ht="13.5" customHeight="1" x14ac:dyDescent="0.2">
      <c r="A1843" s="85">
        <v>30102616</v>
      </c>
      <c r="B1843" s="69" t="str">
        <f t="shared" ca="1" si="71"/>
        <v>Banda de caucho</v>
      </c>
      <c r="C1843" s="81" t="s">
        <v>18869</v>
      </c>
      <c r="D1843" s="81">
        <v>2</v>
      </c>
      <c r="E1843" s="71">
        <v>20000</v>
      </c>
      <c r="F1843" s="70">
        <f t="shared" ca="1" si="72"/>
        <v>40000</v>
      </c>
      <c r="G1843" s="45"/>
      <c r="H1843" s="45"/>
      <c r="I1843" s="45"/>
      <c r="J1843" s="45"/>
    </row>
    <row r="1844" spans="1:10" ht="13.5" customHeight="1" x14ac:dyDescent="0.2">
      <c r="A1844" s="85">
        <v>30102616</v>
      </c>
      <c r="B1844" s="69" t="str">
        <f t="shared" ca="1" si="71"/>
        <v>Banda de caucho</v>
      </c>
      <c r="C1844" s="81" t="s">
        <v>18869</v>
      </c>
      <c r="D1844" s="81">
        <v>1</v>
      </c>
      <c r="E1844" s="71">
        <v>45000</v>
      </c>
      <c r="F1844" s="70">
        <f t="shared" ca="1" si="72"/>
        <v>45000</v>
      </c>
      <c r="G1844" s="45"/>
      <c r="H1844" s="45"/>
      <c r="I1844" s="45"/>
      <c r="J1844" s="45"/>
    </row>
    <row r="1845" spans="1:10" ht="13.5" customHeight="1" x14ac:dyDescent="0.2">
      <c r="A1845" s="85">
        <v>26111703</v>
      </c>
      <c r="B1845" s="69" t="str">
        <f t="shared" ca="1" si="71"/>
        <v>Baterías para vehículos</v>
      </c>
      <c r="C1845" s="81" t="s">
        <v>18869</v>
      </c>
      <c r="D1845" s="81">
        <v>5</v>
      </c>
      <c r="E1845" s="71">
        <v>25000</v>
      </c>
      <c r="F1845" s="70">
        <f t="shared" ca="1" si="72"/>
        <v>125000</v>
      </c>
      <c r="G1845" s="45"/>
      <c r="H1845" s="45"/>
      <c r="I1845" s="45"/>
      <c r="J1845" s="45"/>
    </row>
    <row r="1846" spans="1:10" ht="13.5" customHeight="1" x14ac:dyDescent="0.2">
      <c r="A1846" s="85">
        <v>26111703</v>
      </c>
      <c r="B1846" s="69" t="str">
        <f t="shared" ca="1" si="71"/>
        <v>Baterías para vehículos</v>
      </c>
      <c r="C1846" s="81" t="s">
        <v>18869</v>
      </c>
      <c r="D1846" s="81">
        <v>1</v>
      </c>
      <c r="E1846" s="71">
        <v>25000</v>
      </c>
      <c r="F1846" s="70">
        <f t="shared" ca="1" si="72"/>
        <v>25000</v>
      </c>
      <c r="G1846" s="45"/>
      <c r="H1846" s="45"/>
      <c r="I1846" s="45"/>
      <c r="J1846" s="45"/>
    </row>
    <row r="1847" spans="1:10" ht="13.5" customHeight="1" x14ac:dyDescent="0.2">
      <c r="A1847" s="85">
        <v>26111703</v>
      </c>
      <c r="B1847" s="69" t="str">
        <f t="shared" ca="1" si="71"/>
        <v>Baterías para vehículos</v>
      </c>
      <c r="C1847" s="81" t="s">
        <v>18869</v>
      </c>
      <c r="D1847" s="81">
        <v>1</v>
      </c>
      <c r="E1847" s="71">
        <v>18000</v>
      </c>
      <c r="F1847" s="70">
        <f t="shared" ca="1" si="72"/>
        <v>18000</v>
      </c>
      <c r="G1847" s="45"/>
      <c r="H1847" s="45"/>
      <c r="I1847" s="45"/>
      <c r="J1847" s="45"/>
    </row>
    <row r="1848" spans="1:10" ht="13.5" customHeight="1" x14ac:dyDescent="0.2">
      <c r="A1848" s="85">
        <v>26111703</v>
      </c>
      <c r="B1848" s="69" t="str">
        <f t="shared" ca="1" si="71"/>
        <v>Baterías para vehículos</v>
      </c>
      <c r="C1848" s="81" t="s">
        <v>18869</v>
      </c>
      <c r="D1848" s="81">
        <v>5</v>
      </c>
      <c r="E1848" s="71">
        <v>16000</v>
      </c>
      <c r="F1848" s="70">
        <f t="shared" ca="1" si="72"/>
        <v>80000</v>
      </c>
      <c r="G1848" s="45"/>
      <c r="H1848" s="45"/>
      <c r="I1848" s="45"/>
      <c r="J1848" s="45"/>
    </row>
    <row r="1849" spans="1:10" ht="13.5" customHeight="1" x14ac:dyDescent="0.2">
      <c r="A1849" s="85">
        <v>60104906</v>
      </c>
      <c r="B1849" s="69" t="str">
        <f t="shared" ca="1" si="71"/>
        <v>Kits de baterías</v>
      </c>
      <c r="C1849" s="81" t="s">
        <v>18869</v>
      </c>
      <c r="D1849" s="81">
        <v>1</v>
      </c>
      <c r="E1849" s="71">
        <v>20000</v>
      </c>
      <c r="F1849" s="70">
        <f t="shared" ca="1" si="72"/>
        <v>20000</v>
      </c>
      <c r="G1849" s="45"/>
      <c r="H1849" s="45"/>
      <c r="I1849" s="45"/>
      <c r="J1849" s="45"/>
    </row>
    <row r="1850" spans="1:10" ht="13.5" customHeight="1" x14ac:dyDescent="0.2">
      <c r="A1850" s="85">
        <v>41106212</v>
      </c>
      <c r="B1850" s="69" t="str">
        <f t="shared" ca="1" si="71"/>
        <v>Ingredientes o aditivos de medio para bacterias</v>
      </c>
      <c r="C1850" s="81" t="s">
        <v>18869</v>
      </c>
      <c r="D1850" s="81">
        <v>30</v>
      </c>
      <c r="E1850" s="71">
        <v>800</v>
      </c>
      <c r="F1850" s="70">
        <f t="shared" ca="1" si="72"/>
        <v>24000</v>
      </c>
      <c r="G1850" s="45"/>
      <c r="H1850" s="45"/>
      <c r="I1850" s="45"/>
      <c r="J1850" s="45"/>
    </row>
    <row r="1851" spans="1:10" ht="13.5" customHeight="1" x14ac:dyDescent="0.2">
      <c r="A1851" s="85">
        <v>26111509</v>
      </c>
      <c r="B1851" s="69" t="str">
        <f t="shared" ca="1" si="71"/>
        <v>Culatas de transmisión</v>
      </c>
      <c r="C1851" s="81" t="s">
        <v>18869</v>
      </c>
      <c r="D1851" s="81">
        <v>1</v>
      </c>
      <c r="E1851" s="71">
        <v>7000</v>
      </c>
      <c r="F1851" s="70">
        <f t="shared" ca="1" si="72"/>
        <v>7000</v>
      </c>
      <c r="G1851" s="45"/>
      <c r="H1851" s="45"/>
      <c r="I1851" s="45"/>
      <c r="J1851" s="45"/>
    </row>
    <row r="1852" spans="1:10" ht="13.5" customHeight="1" x14ac:dyDescent="0.2">
      <c r="A1852" s="85">
        <v>26111509</v>
      </c>
      <c r="B1852" s="69" t="str">
        <f t="shared" ca="1" si="71"/>
        <v>Culatas de transmisión</v>
      </c>
      <c r="C1852" s="81" t="s">
        <v>18869</v>
      </c>
      <c r="D1852" s="81">
        <v>1</v>
      </c>
      <c r="E1852" s="71">
        <v>18000</v>
      </c>
      <c r="F1852" s="70">
        <f t="shared" ca="1" si="72"/>
        <v>18000</v>
      </c>
      <c r="G1852" s="45"/>
      <c r="H1852" s="45"/>
      <c r="I1852" s="45"/>
      <c r="J1852" s="45"/>
    </row>
    <row r="1853" spans="1:10" ht="13.5" customHeight="1" x14ac:dyDescent="0.2">
      <c r="A1853" s="85">
        <v>26111509</v>
      </c>
      <c r="B1853" s="69" t="str">
        <f t="shared" ca="1" si="71"/>
        <v>Culatas de transmisión</v>
      </c>
      <c r="C1853" s="81" t="s">
        <v>18869</v>
      </c>
      <c r="D1853" s="81">
        <v>1</v>
      </c>
      <c r="E1853" s="71">
        <v>18000</v>
      </c>
      <c r="F1853" s="70">
        <f t="shared" ca="1" si="72"/>
        <v>18000</v>
      </c>
      <c r="G1853" s="45"/>
      <c r="H1853" s="45"/>
      <c r="I1853" s="45"/>
      <c r="J1853" s="45"/>
    </row>
    <row r="1854" spans="1:10" ht="13.5" customHeight="1" x14ac:dyDescent="0.2">
      <c r="A1854" s="85">
        <v>40161504</v>
      </c>
      <c r="B1854" s="69" t="str">
        <f t="shared" ca="1" si="71"/>
        <v>Filtros de aceite</v>
      </c>
      <c r="C1854" s="81" t="s">
        <v>18869</v>
      </c>
      <c r="D1854" s="81">
        <v>6</v>
      </c>
      <c r="E1854" s="71">
        <v>25000</v>
      </c>
      <c r="F1854" s="70">
        <f t="shared" ca="1" si="72"/>
        <v>150000</v>
      </c>
      <c r="G1854" s="45"/>
      <c r="H1854" s="45"/>
      <c r="I1854" s="45"/>
      <c r="J1854" s="45"/>
    </row>
    <row r="1855" spans="1:10" ht="13.5" customHeight="1" x14ac:dyDescent="0.2">
      <c r="A1855" s="85">
        <v>40161505</v>
      </c>
      <c r="B1855" s="69" t="str">
        <f t="shared" ca="1" si="71"/>
        <v>Filtros de aire</v>
      </c>
      <c r="C1855" s="81" t="s">
        <v>18869</v>
      </c>
      <c r="D1855" s="81">
        <v>1</v>
      </c>
      <c r="E1855" s="71">
        <v>35000</v>
      </c>
      <c r="F1855" s="70">
        <f t="shared" ca="1" si="72"/>
        <v>35000</v>
      </c>
      <c r="G1855" s="45"/>
      <c r="H1855" s="45"/>
      <c r="I1855" s="45"/>
      <c r="J1855" s="45"/>
    </row>
    <row r="1856" spans="1:10" ht="13.5" customHeight="1" x14ac:dyDescent="0.2">
      <c r="A1856" s="85">
        <v>31201603</v>
      </c>
      <c r="B1856" s="69" t="str">
        <f t="shared" ca="1" si="71"/>
        <v>Gomas</v>
      </c>
      <c r="C1856" s="81" t="s">
        <v>18869</v>
      </c>
      <c r="D1856" s="81">
        <v>5</v>
      </c>
      <c r="E1856" s="71">
        <v>30000</v>
      </c>
      <c r="F1856" s="70">
        <f t="shared" ca="1" si="72"/>
        <v>150000</v>
      </c>
      <c r="G1856" s="45"/>
      <c r="H1856" s="45"/>
      <c r="I1856" s="45"/>
      <c r="J1856" s="45"/>
    </row>
    <row r="1857" spans="1:10" ht="13.5" customHeight="1" x14ac:dyDescent="0.2">
      <c r="A1857" s="85">
        <v>31201603</v>
      </c>
      <c r="B1857" s="69" t="str">
        <f t="shared" ca="1" si="71"/>
        <v>Gomas</v>
      </c>
      <c r="C1857" s="81" t="s">
        <v>18869</v>
      </c>
      <c r="D1857" s="81">
        <v>2</v>
      </c>
      <c r="E1857" s="71">
        <v>30000</v>
      </c>
      <c r="F1857" s="70">
        <f t="shared" ca="1" si="72"/>
        <v>60000</v>
      </c>
      <c r="G1857" s="45"/>
      <c r="H1857" s="45"/>
      <c r="I1857" s="45"/>
      <c r="J1857" s="45"/>
    </row>
    <row r="1858" spans="1:10" ht="13.5" customHeight="1" x14ac:dyDescent="0.2">
      <c r="A1858" s="85">
        <v>52101502</v>
      </c>
      <c r="B1858" s="69" t="str">
        <f t="shared" ca="1" si="71"/>
        <v>Alfombras</v>
      </c>
      <c r="C1858" s="81" t="s">
        <v>18869</v>
      </c>
      <c r="D1858" s="81">
        <v>5</v>
      </c>
      <c r="E1858" s="71">
        <v>8000</v>
      </c>
      <c r="F1858" s="70">
        <f t="shared" ca="1" si="72"/>
        <v>40000</v>
      </c>
      <c r="G1858" s="45"/>
      <c r="H1858" s="45"/>
      <c r="I1858" s="45"/>
      <c r="J1858" s="45"/>
    </row>
    <row r="1859" spans="1:10" ht="13.5" customHeight="1" x14ac:dyDescent="0.2">
      <c r="A1859" s="85">
        <v>25172907</v>
      </c>
      <c r="B1859" s="69" t="str">
        <f t="shared" ca="1" si="71"/>
        <v>Luz frontal del vehículo</v>
      </c>
      <c r="C1859" s="81" t="s">
        <v>18869</v>
      </c>
      <c r="D1859" s="81">
        <v>1</v>
      </c>
      <c r="E1859" s="71">
        <v>20000</v>
      </c>
      <c r="F1859" s="70">
        <f t="shared" ca="1" si="72"/>
        <v>20000</v>
      </c>
      <c r="G1859" s="45"/>
      <c r="H1859" s="45"/>
      <c r="I1859" s="45"/>
      <c r="J1859" s="45"/>
    </row>
    <row r="1860" spans="1:10" ht="13.5" customHeight="1" x14ac:dyDescent="0.2">
      <c r="A1860" s="85">
        <v>26101513</v>
      </c>
      <c r="B1860" s="69" t="str">
        <f t="shared" ca="1" si="71"/>
        <v>Kit de reparación de motores</v>
      </c>
      <c r="C1860" s="81" t="s">
        <v>18869</v>
      </c>
      <c r="D1860" s="81">
        <v>2</v>
      </c>
      <c r="E1860" s="71">
        <v>45000</v>
      </c>
      <c r="F1860" s="70">
        <f t="shared" ca="1" si="72"/>
        <v>90000</v>
      </c>
      <c r="G1860" s="45"/>
      <c r="H1860" s="45"/>
      <c r="I1860" s="45"/>
      <c r="J1860" s="45"/>
    </row>
    <row r="1861" spans="1:10" ht="13.5" customHeight="1" x14ac:dyDescent="0.2">
      <c r="A1861" s="85">
        <v>30171705</v>
      </c>
      <c r="B1861" s="69" t="str">
        <f t="shared" ca="1" si="71"/>
        <v>Vidrio laminado</v>
      </c>
      <c r="C1861" s="81" t="s">
        <v>18869</v>
      </c>
      <c r="D1861" s="81">
        <v>2</v>
      </c>
      <c r="E1861" s="71">
        <v>25000</v>
      </c>
      <c r="F1861" s="70">
        <f t="shared" ca="1" si="72"/>
        <v>50000</v>
      </c>
      <c r="G1861" s="45"/>
      <c r="H1861" s="45"/>
      <c r="I1861" s="45"/>
      <c r="J1861" s="45"/>
    </row>
    <row r="1862" spans="1:10" ht="13.5" customHeight="1" x14ac:dyDescent="0.2">
      <c r="A1862" s="85">
        <v>30171705</v>
      </c>
      <c r="B1862" s="69" t="str">
        <f t="shared" ca="1" si="71"/>
        <v>Vidrio laminado</v>
      </c>
      <c r="C1862" s="81" t="s">
        <v>18869</v>
      </c>
      <c r="D1862" s="81">
        <v>5</v>
      </c>
      <c r="E1862" s="71">
        <v>25000</v>
      </c>
      <c r="F1862" s="70">
        <f t="shared" ca="1" si="72"/>
        <v>125000</v>
      </c>
      <c r="G1862" s="45"/>
      <c r="H1862" s="45"/>
      <c r="I1862" s="45"/>
      <c r="J1862" s="45"/>
    </row>
    <row r="1863" spans="1:10" ht="13.5" customHeight="1" x14ac:dyDescent="0.2">
      <c r="A1863" s="85">
        <v>15121509</v>
      </c>
      <c r="B1863" s="69" t="str">
        <f t="shared" ref="B1863:B1883" ca="1" si="73">IFERROR(INDEX(UNSPSCDes,MATCH(INDIRECT(ADDRESS(ROW(),COLUMN()-1,4)),UNSPSCCode,0)),"")</f>
        <v>Aceite de frenos</v>
      </c>
      <c r="C1863" s="81" t="s">
        <v>18869</v>
      </c>
      <c r="D1863" s="81">
        <v>6</v>
      </c>
      <c r="E1863" s="71">
        <v>18000</v>
      </c>
      <c r="F1863" s="70">
        <f t="shared" ref="F1863:F1883" ca="1" si="74">INDIRECT(ADDRESS(ROW(),COLUMN()-2,4))*INDIRECT(ADDRESS(ROW(),COLUMN()-1,4))</f>
        <v>108000</v>
      </c>
      <c r="G1863" s="45"/>
      <c r="H1863" s="45"/>
      <c r="I1863" s="45"/>
      <c r="J1863" s="45"/>
    </row>
    <row r="1864" spans="1:10" ht="13.5" customHeight="1" x14ac:dyDescent="0.2">
      <c r="A1864" s="85">
        <v>40142007</v>
      </c>
      <c r="B1864" s="69" t="str">
        <f t="shared" ca="1" si="73"/>
        <v>Mangueras especiales</v>
      </c>
      <c r="C1864" s="81" t="s">
        <v>18869</v>
      </c>
      <c r="D1864" s="81">
        <v>1</v>
      </c>
      <c r="E1864" s="71">
        <v>16000</v>
      </c>
      <c r="F1864" s="70">
        <f t="shared" ca="1" si="74"/>
        <v>16000</v>
      </c>
      <c r="G1864" s="45"/>
      <c r="H1864" s="45"/>
      <c r="I1864" s="45"/>
      <c r="J1864" s="45"/>
    </row>
    <row r="1865" spans="1:10" ht="13.5" customHeight="1" x14ac:dyDescent="0.2">
      <c r="A1865" s="85">
        <v>25174407</v>
      </c>
      <c r="B1865" s="69" t="str">
        <f t="shared" ca="1" si="73"/>
        <v>Pedales</v>
      </c>
      <c r="C1865" s="81" t="s">
        <v>18869</v>
      </c>
      <c r="D1865" s="81">
        <v>1</v>
      </c>
      <c r="E1865" s="71">
        <v>20000</v>
      </c>
      <c r="F1865" s="70">
        <f t="shared" ca="1" si="74"/>
        <v>20000</v>
      </c>
      <c r="G1865" s="45"/>
      <c r="H1865" s="45"/>
      <c r="I1865" s="45"/>
      <c r="J1865" s="45"/>
    </row>
    <row r="1866" spans="1:10" ht="13.5" customHeight="1" x14ac:dyDescent="0.2">
      <c r="A1866" s="85">
        <v>73181104</v>
      </c>
      <c r="B1866" s="69" t="str">
        <f t="shared" ca="1" si="73"/>
        <v>Servicios de pintura</v>
      </c>
      <c r="C1866" s="81" t="s">
        <v>18869</v>
      </c>
      <c r="D1866" s="81">
        <v>1</v>
      </c>
      <c r="E1866" s="71">
        <v>800</v>
      </c>
      <c r="F1866" s="70">
        <f t="shared" ca="1" si="74"/>
        <v>800</v>
      </c>
      <c r="G1866" s="45"/>
      <c r="H1866" s="45"/>
      <c r="I1866" s="45"/>
      <c r="J1866" s="45"/>
    </row>
    <row r="1867" spans="1:10" ht="13.5" customHeight="1" x14ac:dyDescent="0.2">
      <c r="A1867" s="85">
        <v>73181104</v>
      </c>
      <c r="B1867" s="69" t="str">
        <f t="shared" ca="1" si="73"/>
        <v>Servicios de pintura</v>
      </c>
      <c r="C1867" s="81" t="s">
        <v>18869</v>
      </c>
      <c r="D1867" s="81">
        <v>1</v>
      </c>
      <c r="E1867" s="71">
        <v>7000</v>
      </c>
      <c r="F1867" s="70">
        <f t="shared" ca="1" si="74"/>
        <v>7000</v>
      </c>
      <c r="G1867" s="45"/>
      <c r="H1867" s="45"/>
      <c r="I1867" s="45"/>
      <c r="J1867" s="45"/>
    </row>
    <row r="1868" spans="1:10" ht="13.5" customHeight="1" x14ac:dyDescent="0.2">
      <c r="A1868" s="85">
        <v>73181104</v>
      </c>
      <c r="B1868" s="69" t="str">
        <f t="shared" ca="1" si="73"/>
        <v>Servicios de pintura</v>
      </c>
      <c r="C1868" s="81" t="s">
        <v>18869</v>
      </c>
      <c r="D1868" s="81">
        <v>1</v>
      </c>
      <c r="E1868" s="71">
        <v>18000</v>
      </c>
      <c r="F1868" s="70">
        <f t="shared" ca="1" si="74"/>
        <v>18000</v>
      </c>
      <c r="G1868" s="45"/>
      <c r="H1868" s="45"/>
      <c r="I1868" s="45"/>
      <c r="J1868" s="45"/>
    </row>
    <row r="1869" spans="1:10" ht="13.5" customHeight="1" x14ac:dyDescent="0.2">
      <c r="A1869" s="85">
        <v>26101805</v>
      </c>
      <c r="B1869" s="69" t="str">
        <f t="shared" ca="1" si="73"/>
        <v>Kits de reparación del motor</v>
      </c>
      <c r="C1869" s="81" t="s">
        <v>18869</v>
      </c>
      <c r="D1869" s="81">
        <v>1</v>
      </c>
      <c r="E1869" s="71">
        <v>8000</v>
      </c>
      <c r="F1869" s="70">
        <f t="shared" ca="1" si="74"/>
        <v>8000</v>
      </c>
      <c r="G1869" s="45"/>
      <c r="H1869" s="45"/>
      <c r="I1869" s="45"/>
      <c r="J1869" s="45"/>
    </row>
    <row r="1870" spans="1:10" ht="13.5" customHeight="1" x14ac:dyDescent="0.2">
      <c r="A1870" s="85">
        <v>26101805</v>
      </c>
      <c r="B1870" s="69" t="str">
        <f t="shared" ca="1" si="73"/>
        <v>Kits de reparación del motor</v>
      </c>
      <c r="C1870" s="81" t="s">
        <v>18869</v>
      </c>
      <c r="D1870" s="81">
        <v>1</v>
      </c>
      <c r="E1870" s="71">
        <v>20000</v>
      </c>
      <c r="F1870" s="70">
        <f t="shared" ca="1" si="74"/>
        <v>20000</v>
      </c>
      <c r="G1870" s="45"/>
      <c r="H1870" s="45"/>
      <c r="I1870" s="45"/>
      <c r="J1870" s="45"/>
    </row>
    <row r="1871" spans="1:10" ht="13.5" customHeight="1" x14ac:dyDescent="0.2">
      <c r="A1871" s="85">
        <v>26101805</v>
      </c>
      <c r="B1871" s="69" t="str">
        <f t="shared" ca="1" si="73"/>
        <v>Kits de reparación del motor</v>
      </c>
      <c r="C1871" s="81" t="s">
        <v>18869</v>
      </c>
      <c r="D1871" s="81">
        <v>1</v>
      </c>
      <c r="E1871" s="71">
        <v>45000</v>
      </c>
      <c r="F1871" s="70">
        <f t="shared" ca="1" si="74"/>
        <v>45000</v>
      </c>
      <c r="G1871" s="45"/>
      <c r="H1871" s="45"/>
      <c r="I1871" s="45"/>
      <c r="J1871" s="45"/>
    </row>
    <row r="1872" spans="1:10" ht="13.5" customHeight="1" x14ac:dyDescent="0.2">
      <c r="A1872" s="85">
        <v>26101805</v>
      </c>
      <c r="B1872" s="69" t="str">
        <f t="shared" ca="1" si="73"/>
        <v>Kits de reparación del motor</v>
      </c>
      <c r="C1872" s="81" t="s">
        <v>18869</v>
      </c>
      <c r="D1872" s="81">
        <v>1</v>
      </c>
      <c r="E1872" s="71">
        <v>25000</v>
      </c>
      <c r="F1872" s="70">
        <f t="shared" ca="1" si="74"/>
        <v>25000</v>
      </c>
      <c r="G1872" s="45"/>
      <c r="H1872" s="45"/>
      <c r="I1872" s="45"/>
      <c r="J1872" s="45"/>
    </row>
    <row r="1873" spans="1:10" ht="13.5" customHeight="1" x14ac:dyDescent="0.2">
      <c r="A1873" s="85">
        <v>26101513</v>
      </c>
      <c r="B1873" s="69" t="str">
        <f t="shared" ca="1" si="73"/>
        <v>Kit de reparación de motores</v>
      </c>
      <c r="C1873" s="81" t="s">
        <v>18869</v>
      </c>
      <c r="D1873" s="81">
        <v>1</v>
      </c>
      <c r="E1873" s="71">
        <v>25000</v>
      </c>
      <c r="F1873" s="70">
        <f t="shared" ca="1" si="74"/>
        <v>25000</v>
      </c>
      <c r="G1873" s="45"/>
      <c r="H1873" s="45"/>
      <c r="I1873" s="45"/>
      <c r="J1873" s="45"/>
    </row>
    <row r="1874" spans="1:10" ht="13.5" customHeight="1" x14ac:dyDescent="0.2">
      <c r="A1874" s="85">
        <v>25172604</v>
      </c>
      <c r="B1874" s="69" t="str">
        <f t="shared" ca="1" si="73"/>
        <v>Espejos retrovisores</v>
      </c>
      <c r="C1874" s="81" t="s">
        <v>18869</v>
      </c>
      <c r="D1874" s="81">
        <v>4</v>
      </c>
      <c r="E1874" s="71">
        <v>18000</v>
      </c>
      <c r="F1874" s="70">
        <f t="shared" ca="1" si="74"/>
        <v>72000</v>
      </c>
      <c r="G1874" s="45"/>
      <c r="H1874" s="45"/>
      <c r="I1874" s="45"/>
      <c r="J1874" s="45"/>
    </row>
    <row r="1875" spans="1:10" ht="13.5" customHeight="1" x14ac:dyDescent="0.2">
      <c r="A1875" s="85">
        <v>25172604</v>
      </c>
      <c r="B1875" s="69" t="str">
        <f t="shared" ca="1" si="73"/>
        <v>Espejos retrovisores</v>
      </c>
      <c r="C1875" s="81" t="s">
        <v>18869</v>
      </c>
      <c r="D1875" s="81">
        <v>1</v>
      </c>
      <c r="E1875" s="71">
        <v>16000</v>
      </c>
      <c r="F1875" s="70">
        <f t="shared" ca="1" si="74"/>
        <v>16000</v>
      </c>
      <c r="G1875" s="45"/>
      <c r="H1875" s="45"/>
      <c r="I1875" s="45"/>
      <c r="J1875" s="45"/>
    </row>
    <row r="1876" spans="1:10" ht="13.5" customHeight="1" x14ac:dyDescent="0.2">
      <c r="A1876" s="85">
        <v>25172406</v>
      </c>
      <c r="B1876" s="69" t="str">
        <f t="shared" ca="1" si="73"/>
        <v>Tanques de combustible</v>
      </c>
      <c r="C1876" s="81" t="s">
        <v>18869</v>
      </c>
      <c r="D1876" s="81">
        <v>1</v>
      </c>
      <c r="E1876" s="71">
        <v>20000</v>
      </c>
      <c r="F1876" s="70">
        <f t="shared" ca="1" si="74"/>
        <v>20000</v>
      </c>
      <c r="G1876" s="45"/>
      <c r="H1876" s="45"/>
      <c r="I1876" s="45"/>
      <c r="J1876" s="45"/>
    </row>
    <row r="1877" spans="1:10" ht="13.5" customHeight="1" x14ac:dyDescent="0.2">
      <c r="A1877" s="85">
        <v>39121549</v>
      </c>
      <c r="B1877" s="69" t="str">
        <f t="shared" ca="1" si="73"/>
        <v>Termostato</v>
      </c>
      <c r="C1877" s="81" t="s">
        <v>18869</v>
      </c>
      <c r="D1877" s="81">
        <v>1</v>
      </c>
      <c r="E1877" s="71">
        <v>800</v>
      </c>
      <c r="F1877" s="70">
        <f t="shared" ca="1" si="74"/>
        <v>800</v>
      </c>
      <c r="G1877" s="45"/>
      <c r="H1877" s="45"/>
      <c r="I1877" s="45"/>
      <c r="J1877" s="45"/>
    </row>
    <row r="1878" spans="1:10" ht="13.5" customHeight="1" x14ac:dyDescent="0.2">
      <c r="A1878" s="85">
        <v>39121549</v>
      </c>
      <c r="B1878" s="69" t="str">
        <f t="shared" ca="1" si="73"/>
        <v>Termostato</v>
      </c>
      <c r="C1878" s="81" t="s">
        <v>18869</v>
      </c>
      <c r="D1878" s="81">
        <v>1</v>
      </c>
      <c r="E1878" s="71">
        <v>7000</v>
      </c>
      <c r="F1878" s="70">
        <f t="shared" ca="1" si="74"/>
        <v>7000</v>
      </c>
      <c r="G1878" s="45"/>
      <c r="H1878" s="45"/>
      <c r="I1878" s="45"/>
      <c r="J1878" s="45"/>
    </row>
    <row r="1879" spans="1:10" ht="13.5" customHeight="1" x14ac:dyDescent="0.2">
      <c r="A1879" s="85">
        <v>26101743</v>
      </c>
      <c r="B1879" s="69" t="str">
        <f t="shared" ca="1" si="73"/>
        <v>Válvulas de motor</v>
      </c>
      <c r="C1879" s="81" t="s">
        <v>18869</v>
      </c>
      <c r="D1879" s="81">
        <v>1</v>
      </c>
      <c r="E1879" s="71">
        <v>200</v>
      </c>
      <c r="F1879" s="70">
        <f t="shared" ca="1" si="74"/>
        <v>200</v>
      </c>
      <c r="G1879" s="45"/>
      <c r="H1879" s="45"/>
      <c r="I1879" s="45"/>
      <c r="J1879" s="45"/>
    </row>
    <row r="1880" spans="1:10" ht="13.5" customHeight="1" x14ac:dyDescent="0.2">
      <c r="A1880" s="85">
        <v>26101743</v>
      </c>
      <c r="B1880" s="69" t="str">
        <f t="shared" ca="1" si="73"/>
        <v>Válvulas de motor</v>
      </c>
      <c r="C1880" s="81" t="s">
        <v>18869</v>
      </c>
      <c r="D1880" s="81">
        <v>1</v>
      </c>
      <c r="E1880" s="71">
        <v>200</v>
      </c>
      <c r="F1880" s="70">
        <f t="shared" ca="1" si="74"/>
        <v>200</v>
      </c>
      <c r="G1880" s="45"/>
      <c r="H1880" s="45"/>
      <c r="I1880" s="45"/>
      <c r="J1880" s="45"/>
    </row>
    <row r="1881" spans="1:10" ht="13.5" customHeight="1" x14ac:dyDescent="0.2">
      <c r="A1881" s="81"/>
      <c r="B1881" s="69" t="str">
        <f t="shared" ca="1" si="73"/>
        <v/>
      </c>
      <c r="C1881" s="81"/>
      <c r="D1881" s="81"/>
      <c r="E1881" s="71"/>
      <c r="F1881" s="70">
        <f t="shared" ca="1" si="74"/>
        <v>0</v>
      </c>
      <c r="G1881" s="45"/>
      <c r="H1881" s="45"/>
      <c r="I1881" s="45"/>
      <c r="J1881" s="45"/>
    </row>
    <row r="1882" spans="1:10" ht="13.5" customHeight="1" x14ac:dyDescent="0.2">
      <c r="A1882" s="81"/>
      <c r="B1882" s="69" t="str">
        <f t="shared" ca="1" si="73"/>
        <v/>
      </c>
      <c r="C1882" s="81"/>
      <c r="D1882" s="81"/>
      <c r="E1882" s="71"/>
      <c r="F1882" s="70">
        <f t="shared" ca="1" si="74"/>
        <v>0</v>
      </c>
      <c r="G1882" s="45"/>
      <c r="H1882" s="45"/>
      <c r="I1882" s="45"/>
      <c r="J1882" s="45"/>
    </row>
    <row r="1883" spans="1:10" ht="13.5" customHeight="1" x14ac:dyDescent="0.2">
      <c r="A1883" s="81"/>
      <c r="B1883" s="69" t="str">
        <f t="shared" ca="1" si="73"/>
        <v/>
      </c>
      <c r="C1883" s="81"/>
      <c r="D1883" s="81"/>
      <c r="E1883" s="71"/>
      <c r="F1883" s="70">
        <f t="shared" ca="1" si="74"/>
        <v>0</v>
      </c>
      <c r="G1883" s="45"/>
      <c r="H1883" s="45"/>
      <c r="I1883" s="45"/>
      <c r="J1883" s="45"/>
    </row>
    <row r="1884" spans="1:10" ht="13.5" customHeight="1" x14ac:dyDescent="0.2">
      <c r="A1884" s="45"/>
      <c r="B1884" s="45"/>
      <c r="C1884" s="45"/>
      <c r="D1884" s="45"/>
      <c r="E1884" s="73" t="s">
        <v>12551</v>
      </c>
      <c r="F1884" s="74">
        <f ca="1">SUM(Table372[MONTO TOTAL ESTIMADO])</f>
        <v>4042200</v>
      </c>
      <c r="G1884" s="45"/>
      <c r="H1884" s="45"/>
      <c r="I1884" s="45"/>
      <c r="J1884" s="45"/>
    </row>
    <row r="1885" spans="1:10" ht="13.5" customHeight="1" thickBot="1" x14ac:dyDescent="0.25">
      <c r="G1885" s="45"/>
      <c r="H1885" s="45"/>
      <c r="I1885" s="45"/>
      <c r="J1885" s="45"/>
    </row>
    <row r="1886" spans="1:10" ht="13.5" customHeight="1" thickBot="1" x14ac:dyDescent="0.25">
      <c r="A1886" s="64" t="s">
        <v>16383</v>
      </c>
      <c r="B1886" s="64" t="s">
        <v>161</v>
      </c>
      <c r="C1886" s="64" t="s">
        <v>11724</v>
      </c>
      <c r="D1886" s="64" t="s">
        <v>14378</v>
      </c>
      <c r="E1886" s="64" t="s">
        <v>10962</v>
      </c>
      <c r="F1886" s="64" t="s">
        <v>11095</v>
      </c>
      <c r="G1886" s="45"/>
      <c r="H1886" s="45"/>
      <c r="I1886" s="45"/>
      <c r="J1886" s="45"/>
    </row>
    <row r="1887" spans="1:10" ht="13.5" customHeight="1" thickBot="1" x14ac:dyDescent="0.25">
      <c r="A1887" s="66" t="s">
        <v>18873</v>
      </c>
      <c r="B1887" s="66" t="s">
        <v>18868</v>
      </c>
      <c r="C1887" s="66" t="s">
        <v>10692</v>
      </c>
      <c r="D1887" s="66"/>
      <c r="E1887" s="66"/>
      <c r="F1887" s="66"/>
      <c r="G1887" s="45"/>
      <c r="H1887" s="45"/>
      <c r="I1887" s="45"/>
      <c r="J1887" s="45"/>
    </row>
    <row r="1888" spans="1:10" ht="13.5" customHeight="1" thickBot="1" x14ac:dyDescent="0.25">
      <c r="A1888" s="122" t="s">
        <v>14828</v>
      </c>
      <c r="B1888" s="67" t="s">
        <v>8528</v>
      </c>
      <c r="C1888" s="76">
        <v>42927</v>
      </c>
      <c r="D1888" s="122" t="s">
        <v>9386</v>
      </c>
      <c r="E1888" s="67" t="s">
        <v>13094</v>
      </c>
      <c r="F1888" s="66"/>
      <c r="G1888" s="45"/>
      <c r="H1888" s="45"/>
      <c r="I1888" s="45"/>
      <c r="J1888" s="45"/>
    </row>
    <row r="1889" spans="1:10" ht="13.5" customHeight="1" thickBot="1" x14ac:dyDescent="0.25">
      <c r="A1889" s="123"/>
      <c r="B1889" s="67" t="s">
        <v>1786</v>
      </c>
      <c r="C1889" s="110">
        <f>IF(C1888="","",IF(AND(MONTH(C1888)&gt;=1,MONTH(C1888)&lt;=3),1,IF(AND(MONTH(C1888)&gt;=4,MONTH(C1888)&lt;=6),2,IF(AND(MONTH(C1888)&gt;=7,MONTH(C1888)&lt;=9),3,4))))</f>
        <v>3</v>
      </c>
      <c r="D1889" s="123"/>
      <c r="E1889" s="67" t="s">
        <v>2417</v>
      </c>
      <c r="F1889" s="66"/>
      <c r="G1889" s="45"/>
      <c r="H1889" s="45"/>
      <c r="I1889" s="45"/>
      <c r="J1889" s="45"/>
    </row>
    <row r="1890" spans="1:10" ht="13.5" customHeight="1" thickBot="1" x14ac:dyDescent="0.25">
      <c r="A1890" s="123"/>
      <c r="B1890" s="67" t="s">
        <v>12943</v>
      </c>
      <c r="C1890" s="76">
        <v>43019</v>
      </c>
      <c r="D1890" s="123"/>
      <c r="E1890" s="67" t="s">
        <v>3073</v>
      </c>
      <c r="F1890" s="66"/>
      <c r="G1890" s="45"/>
      <c r="H1890" s="45"/>
      <c r="I1890" s="45"/>
      <c r="J1890" s="45"/>
    </row>
    <row r="1891" spans="1:10" ht="13.5" customHeight="1" thickBot="1" x14ac:dyDescent="0.25">
      <c r="A1891" s="123"/>
      <c r="B1891" s="67" t="s">
        <v>1786</v>
      </c>
      <c r="C1891" s="110">
        <f>IF(C1890="","",IF(AND(MONTH(C1890)&gt;=1,MONTH(C1890)&lt;=3),1,IF(AND(MONTH(C1890)&gt;=4,MONTH(C1890)&lt;=6),2,IF(AND(MONTH(C1890)&gt;=7,MONTH(C1890)&lt;=9),3,4))))</f>
        <v>4</v>
      </c>
      <c r="D1891" s="123"/>
      <c r="E1891" s="67" t="s">
        <v>13193</v>
      </c>
      <c r="F1891" s="66"/>
      <c r="G1891" s="45"/>
      <c r="H1891" s="45"/>
      <c r="I1891" s="45"/>
      <c r="J1891" s="45"/>
    </row>
    <row r="1892" spans="1:10" ht="13.5" customHeight="1" thickBot="1" x14ac:dyDescent="0.25">
      <c r="A1892" s="45"/>
      <c r="B1892" s="45"/>
      <c r="C1892" s="45"/>
      <c r="D1892" s="45"/>
      <c r="E1892" s="45"/>
      <c r="F1892" s="45"/>
      <c r="G1892" s="45"/>
      <c r="H1892" s="45"/>
      <c r="I1892" s="45"/>
      <c r="J1892" s="45"/>
    </row>
    <row r="1893" spans="1:10" ht="13.5" customHeight="1" thickBot="1" x14ac:dyDescent="0.25">
      <c r="A1893" s="72" t="s">
        <v>15736</v>
      </c>
      <c r="B1893" s="72" t="s">
        <v>16147</v>
      </c>
      <c r="C1893" s="72" t="s">
        <v>15642</v>
      </c>
      <c r="D1893" s="72" t="s">
        <v>15252</v>
      </c>
      <c r="E1893" s="72" t="s">
        <v>6932</v>
      </c>
      <c r="F1893" s="72" t="s">
        <v>15281</v>
      </c>
      <c r="G1893" s="45"/>
      <c r="H1893" s="45"/>
      <c r="I1893" s="45"/>
      <c r="J1893" s="45"/>
    </row>
    <row r="1894" spans="1:10" ht="13.5" customHeight="1" x14ac:dyDescent="0.2">
      <c r="A1894" s="85">
        <v>15121501</v>
      </c>
      <c r="B1894" s="69" t="str">
        <f t="shared" ref="B1894:B1925" ca="1" si="75">IFERROR(INDEX(UNSPSCDes,MATCH(INDIRECT(ADDRESS(ROW(),COLUMN()-1,4)),UNSPSCCode,0)),"")</f>
        <v>Aceite motor</v>
      </c>
      <c r="C1894" s="81" t="s">
        <v>18869</v>
      </c>
      <c r="D1894" s="81">
        <v>18</v>
      </c>
      <c r="E1894" s="71">
        <v>300</v>
      </c>
      <c r="F1894" s="70">
        <f t="shared" ref="F1894:F1925" ca="1" si="76">INDIRECT(ADDRESS(ROW(),COLUMN()-2,4))*INDIRECT(ADDRESS(ROW(),COLUMN()-1,4))</f>
        <v>5400</v>
      </c>
      <c r="G1894" s="45"/>
      <c r="H1894" s="45"/>
      <c r="I1894" s="45"/>
      <c r="J1894" s="45"/>
    </row>
    <row r="1895" spans="1:10" ht="13.5" customHeight="1" x14ac:dyDescent="0.2">
      <c r="A1895" s="85">
        <v>15121501</v>
      </c>
      <c r="B1895" s="69" t="str">
        <f t="shared" ca="1" si="75"/>
        <v>Aceite motor</v>
      </c>
      <c r="C1895" s="81" t="s">
        <v>18874</v>
      </c>
      <c r="D1895" s="81">
        <v>30</v>
      </c>
      <c r="E1895" s="71">
        <v>36000</v>
      </c>
      <c r="F1895" s="70">
        <f t="shared" ca="1" si="76"/>
        <v>1080000</v>
      </c>
      <c r="G1895" s="45"/>
      <c r="H1895" s="45"/>
      <c r="I1895" s="45"/>
      <c r="J1895" s="45"/>
    </row>
    <row r="1896" spans="1:10" ht="13.5" customHeight="1" x14ac:dyDescent="0.2">
      <c r="A1896" s="85">
        <v>15121501</v>
      </c>
      <c r="B1896" s="69" t="str">
        <f t="shared" ca="1" si="75"/>
        <v>Aceite motor</v>
      </c>
      <c r="C1896" s="81" t="s">
        <v>18874</v>
      </c>
      <c r="D1896" s="81">
        <v>28</v>
      </c>
      <c r="E1896" s="71">
        <v>36000</v>
      </c>
      <c r="F1896" s="70">
        <f t="shared" ca="1" si="76"/>
        <v>1008000</v>
      </c>
      <c r="G1896" s="45"/>
      <c r="H1896" s="45"/>
      <c r="I1896" s="45"/>
      <c r="J1896" s="45"/>
    </row>
    <row r="1897" spans="1:10" ht="13.5" customHeight="1" x14ac:dyDescent="0.2">
      <c r="A1897" s="85">
        <v>15121501</v>
      </c>
      <c r="B1897" s="69" t="str">
        <f t="shared" ca="1" si="75"/>
        <v>Aceite motor</v>
      </c>
      <c r="C1897" s="81" t="s">
        <v>18874</v>
      </c>
      <c r="D1897" s="81">
        <v>1</v>
      </c>
      <c r="E1897" s="71">
        <v>36000</v>
      </c>
      <c r="F1897" s="70">
        <f t="shared" ca="1" si="76"/>
        <v>36000</v>
      </c>
      <c r="G1897" s="45"/>
      <c r="H1897" s="45"/>
      <c r="I1897" s="45"/>
      <c r="J1897" s="45"/>
    </row>
    <row r="1898" spans="1:10" ht="13.5" customHeight="1" x14ac:dyDescent="0.2">
      <c r="A1898" s="85">
        <v>15121501</v>
      </c>
      <c r="B1898" s="69" t="str">
        <f t="shared" ca="1" si="75"/>
        <v>Aceite motor</v>
      </c>
      <c r="C1898" s="81" t="s">
        <v>18874</v>
      </c>
      <c r="D1898" s="81">
        <v>6</v>
      </c>
      <c r="E1898" s="71">
        <v>36000</v>
      </c>
      <c r="F1898" s="70">
        <f t="shared" ca="1" si="76"/>
        <v>216000</v>
      </c>
      <c r="G1898" s="45"/>
      <c r="H1898" s="45"/>
      <c r="I1898" s="45"/>
      <c r="J1898" s="45"/>
    </row>
    <row r="1899" spans="1:10" ht="13.5" customHeight="1" x14ac:dyDescent="0.2">
      <c r="A1899" s="85">
        <v>15121501</v>
      </c>
      <c r="B1899" s="69" t="str">
        <f t="shared" ca="1" si="75"/>
        <v>Aceite motor</v>
      </c>
      <c r="C1899" s="81" t="s">
        <v>18869</v>
      </c>
      <c r="D1899" s="81">
        <v>6</v>
      </c>
      <c r="E1899" s="71">
        <v>300</v>
      </c>
      <c r="F1899" s="70">
        <f t="shared" ca="1" si="76"/>
        <v>1800</v>
      </c>
      <c r="G1899" s="45"/>
      <c r="H1899" s="45"/>
      <c r="I1899" s="45"/>
      <c r="J1899" s="45"/>
    </row>
    <row r="1900" spans="1:10" ht="13.5" customHeight="1" x14ac:dyDescent="0.2">
      <c r="A1900" s="85">
        <v>25172004</v>
      </c>
      <c r="B1900" s="69" t="str">
        <f t="shared" ca="1" si="75"/>
        <v>Amortiguadores para automóviles</v>
      </c>
      <c r="C1900" s="81" t="s">
        <v>18869</v>
      </c>
      <c r="D1900" s="81">
        <v>1</v>
      </c>
      <c r="E1900" s="71">
        <v>18000</v>
      </c>
      <c r="F1900" s="70">
        <f t="shared" ca="1" si="76"/>
        <v>18000</v>
      </c>
      <c r="G1900" s="45"/>
      <c r="H1900" s="45"/>
      <c r="I1900" s="45"/>
      <c r="J1900" s="45"/>
    </row>
    <row r="1901" spans="1:10" ht="13.5" customHeight="1" x14ac:dyDescent="0.2">
      <c r="A1901" s="85">
        <v>25172004</v>
      </c>
      <c r="B1901" s="69" t="str">
        <f t="shared" ca="1" si="75"/>
        <v>Amortiguadores para automóviles</v>
      </c>
      <c r="C1901" s="81" t="s">
        <v>18869</v>
      </c>
      <c r="D1901" s="81">
        <v>1</v>
      </c>
      <c r="E1901" s="71">
        <v>25000</v>
      </c>
      <c r="F1901" s="70">
        <f t="shared" ca="1" si="76"/>
        <v>25000</v>
      </c>
      <c r="G1901" s="45"/>
      <c r="H1901" s="45"/>
      <c r="I1901" s="45"/>
      <c r="J1901" s="45"/>
    </row>
    <row r="1902" spans="1:10" ht="13.5" customHeight="1" x14ac:dyDescent="0.2">
      <c r="A1902" s="85">
        <v>25172004</v>
      </c>
      <c r="B1902" s="69" t="str">
        <f t="shared" ca="1" si="75"/>
        <v>Amortiguadores para automóviles</v>
      </c>
      <c r="C1902" s="81" t="s">
        <v>18869</v>
      </c>
      <c r="D1902" s="81">
        <v>1</v>
      </c>
      <c r="E1902" s="71">
        <v>35000</v>
      </c>
      <c r="F1902" s="70">
        <f t="shared" ca="1" si="76"/>
        <v>35000</v>
      </c>
      <c r="G1902" s="45"/>
      <c r="H1902" s="45"/>
      <c r="I1902" s="45"/>
      <c r="J1902" s="45"/>
    </row>
    <row r="1903" spans="1:10" ht="13.5" customHeight="1" x14ac:dyDescent="0.2">
      <c r="A1903" s="85">
        <v>30102616</v>
      </c>
      <c r="B1903" s="69" t="str">
        <f t="shared" ca="1" si="75"/>
        <v>Banda de caucho</v>
      </c>
      <c r="C1903" s="81" t="s">
        <v>18869</v>
      </c>
      <c r="D1903" s="81">
        <v>1</v>
      </c>
      <c r="E1903" s="71">
        <v>30000</v>
      </c>
      <c r="F1903" s="70">
        <f t="shared" ca="1" si="76"/>
        <v>30000</v>
      </c>
      <c r="G1903" s="45"/>
      <c r="H1903" s="45"/>
      <c r="I1903" s="45"/>
      <c r="J1903" s="45"/>
    </row>
    <row r="1904" spans="1:10" ht="13.5" customHeight="1" x14ac:dyDescent="0.2">
      <c r="A1904" s="85">
        <v>30102616</v>
      </c>
      <c r="B1904" s="69" t="str">
        <f t="shared" ca="1" si="75"/>
        <v>Banda de caucho</v>
      </c>
      <c r="C1904" s="81" t="s">
        <v>18869</v>
      </c>
      <c r="D1904" s="81">
        <v>1</v>
      </c>
      <c r="E1904" s="71">
        <v>30000</v>
      </c>
      <c r="F1904" s="70">
        <f t="shared" ca="1" si="76"/>
        <v>30000</v>
      </c>
      <c r="G1904" s="45"/>
      <c r="H1904" s="45"/>
      <c r="I1904" s="45"/>
      <c r="J1904" s="45"/>
    </row>
    <row r="1905" spans="1:10" ht="13.5" customHeight="1" x14ac:dyDescent="0.2">
      <c r="A1905" s="85">
        <v>30102616</v>
      </c>
      <c r="B1905" s="69" t="str">
        <f t="shared" ca="1" si="75"/>
        <v>Banda de caucho</v>
      </c>
      <c r="C1905" s="81" t="s">
        <v>18869</v>
      </c>
      <c r="D1905" s="81">
        <v>1</v>
      </c>
      <c r="E1905" s="71">
        <v>8000</v>
      </c>
      <c r="F1905" s="70">
        <f t="shared" ca="1" si="76"/>
        <v>8000</v>
      </c>
      <c r="G1905" s="45"/>
      <c r="H1905" s="45"/>
      <c r="I1905" s="45"/>
      <c r="J1905" s="45"/>
    </row>
    <row r="1906" spans="1:10" ht="13.5" customHeight="1" x14ac:dyDescent="0.2">
      <c r="A1906" s="85">
        <v>30102616</v>
      </c>
      <c r="B1906" s="69" t="str">
        <f t="shared" ca="1" si="75"/>
        <v>Banda de caucho</v>
      </c>
      <c r="C1906" s="81" t="s">
        <v>18869</v>
      </c>
      <c r="D1906" s="81">
        <v>2</v>
      </c>
      <c r="E1906" s="71">
        <v>20000</v>
      </c>
      <c r="F1906" s="70">
        <f t="shared" ca="1" si="76"/>
        <v>40000</v>
      </c>
      <c r="G1906" s="45"/>
      <c r="H1906" s="45"/>
      <c r="I1906" s="45"/>
      <c r="J1906" s="45"/>
    </row>
    <row r="1907" spans="1:10" ht="13.5" customHeight="1" x14ac:dyDescent="0.2">
      <c r="A1907" s="85">
        <v>30102616</v>
      </c>
      <c r="B1907" s="69" t="str">
        <f t="shared" ca="1" si="75"/>
        <v>Banda de caucho</v>
      </c>
      <c r="C1907" s="81" t="s">
        <v>18869</v>
      </c>
      <c r="D1907" s="81">
        <v>1</v>
      </c>
      <c r="E1907" s="71">
        <v>45000</v>
      </c>
      <c r="F1907" s="70">
        <f t="shared" ca="1" si="76"/>
        <v>45000</v>
      </c>
      <c r="G1907" s="45"/>
      <c r="H1907" s="45"/>
      <c r="I1907" s="45"/>
      <c r="J1907" s="45"/>
    </row>
    <row r="1908" spans="1:10" ht="13.5" customHeight="1" x14ac:dyDescent="0.2">
      <c r="A1908" s="85">
        <v>26111703</v>
      </c>
      <c r="B1908" s="69" t="str">
        <f t="shared" ca="1" si="75"/>
        <v>Baterías para vehículos</v>
      </c>
      <c r="C1908" s="81" t="s">
        <v>18869</v>
      </c>
      <c r="D1908" s="81">
        <v>5</v>
      </c>
      <c r="E1908" s="71">
        <v>25000</v>
      </c>
      <c r="F1908" s="70">
        <f t="shared" ca="1" si="76"/>
        <v>125000</v>
      </c>
      <c r="G1908" s="45"/>
      <c r="H1908" s="45"/>
      <c r="I1908" s="45"/>
      <c r="J1908" s="45"/>
    </row>
    <row r="1909" spans="1:10" ht="13.5" customHeight="1" x14ac:dyDescent="0.2">
      <c r="A1909" s="85">
        <v>26111703</v>
      </c>
      <c r="B1909" s="69" t="str">
        <f t="shared" ca="1" si="75"/>
        <v>Baterías para vehículos</v>
      </c>
      <c r="C1909" s="81" t="s">
        <v>18869</v>
      </c>
      <c r="D1909" s="81">
        <v>1</v>
      </c>
      <c r="E1909" s="71">
        <v>25000</v>
      </c>
      <c r="F1909" s="70">
        <f t="shared" ca="1" si="76"/>
        <v>25000</v>
      </c>
      <c r="G1909" s="45"/>
      <c r="H1909" s="45"/>
      <c r="I1909" s="45"/>
      <c r="J1909" s="45"/>
    </row>
    <row r="1910" spans="1:10" ht="13.5" customHeight="1" x14ac:dyDescent="0.2">
      <c r="A1910" s="85">
        <v>26111703</v>
      </c>
      <c r="B1910" s="69" t="str">
        <f t="shared" ca="1" si="75"/>
        <v>Baterías para vehículos</v>
      </c>
      <c r="C1910" s="81" t="s">
        <v>18869</v>
      </c>
      <c r="D1910" s="81">
        <v>1</v>
      </c>
      <c r="E1910" s="71">
        <v>18000</v>
      </c>
      <c r="F1910" s="70">
        <f t="shared" ca="1" si="76"/>
        <v>18000</v>
      </c>
      <c r="G1910" s="45"/>
      <c r="H1910" s="45"/>
      <c r="I1910" s="45"/>
      <c r="J1910" s="45"/>
    </row>
    <row r="1911" spans="1:10" ht="13.5" customHeight="1" x14ac:dyDescent="0.2">
      <c r="A1911" s="85">
        <v>26111703</v>
      </c>
      <c r="B1911" s="69" t="str">
        <f t="shared" ca="1" si="75"/>
        <v>Baterías para vehículos</v>
      </c>
      <c r="C1911" s="81" t="s">
        <v>18869</v>
      </c>
      <c r="D1911" s="81">
        <v>5</v>
      </c>
      <c r="E1911" s="71">
        <v>16000</v>
      </c>
      <c r="F1911" s="70">
        <f t="shared" ca="1" si="76"/>
        <v>80000</v>
      </c>
      <c r="G1911" s="45"/>
      <c r="H1911" s="45"/>
      <c r="I1911" s="45"/>
      <c r="J1911" s="45"/>
    </row>
    <row r="1912" spans="1:10" ht="13.5" customHeight="1" x14ac:dyDescent="0.2">
      <c r="A1912" s="85">
        <v>60104906</v>
      </c>
      <c r="B1912" s="69" t="str">
        <f t="shared" ca="1" si="75"/>
        <v>Kits de baterías</v>
      </c>
      <c r="C1912" s="81" t="s">
        <v>18869</v>
      </c>
      <c r="D1912" s="81">
        <v>1</v>
      </c>
      <c r="E1912" s="71">
        <v>20000</v>
      </c>
      <c r="F1912" s="70">
        <f t="shared" ca="1" si="76"/>
        <v>20000</v>
      </c>
      <c r="G1912" s="45"/>
      <c r="H1912" s="45"/>
      <c r="I1912" s="45"/>
      <c r="J1912" s="45"/>
    </row>
    <row r="1913" spans="1:10" ht="13.5" customHeight="1" x14ac:dyDescent="0.2">
      <c r="A1913" s="85">
        <v>41106212</v>
      </c>
      <c r="B1913" s="69" t="str">
        <f t="shared" ca="1" si="75"/>
        <v>Ingredientes o aditivos de medio para bacterias</v>
      </c>
      <c r="C1913" s="81" t="s">
        <v>18869</v>
      </c>
      <c r="D1913" s="81">
        <v>30</v>
      </c>
      <c r="E1913" s="71">
        <v>800</v>
      </c>
      <c r="F1913" s="70">
        <f t="shared" ca="1" si="76"/>
        <v>24000</v>
      </c>
      <c r="G1913" s="45"/>
      <c r="H1913" s="45"/>
      <c r="I1913" s="45"/>
      <c r="J1913" s="45"/>
    </row>
    <row r="1914" spans="1:10" ht="13.5" customHeight="1" x14ac:dyDescent="0.2">
      <c r="A1914" s="85">
        <v>26111509</v>
      </c>
      <c r="B1914" s="69" t="str">
        <f t="shared" ca="1" si="75"/>
        <v>Culatas de transmisión</v>
      </c>
      <c r="C1914" s="81" t="s">
        <v>18869</v>
      </c>
      <c r="D1914" s="81">
        <v>1</v>
      </c>
      <c r="E1914" s="71">
        <v>7000</v>
      </c>
      <c r="F1914" s="70">
        <f t="shared" ca="1" si="76"/>
        <v>7000</v>
      </c>
      <c r="G1914" s="45"/>
      <c r="H1914" s="45"/>
      <c r="I1914" s="45"/>
      <c r="J1914" s="45"/>
    </row>
    <row r="1915" spans="1:10" ht="13.5" customHeight="1" x14ac:dyDescent="0.2">
      <c r="A1915" s="85">
        <v>26111509</v>
      </c>
      <c r="B1915" s="69" t="str">
        <f t="shared" ca="1" si="75"/>
        <v>Culatas de transmisión</v>
      </c>
      <c r="C1915" s="81" t="s">
        <v>18869</v>
      </c>
      <c r="D1915" s="81">
        <v>1</v>
      </c>
      <c r="E1915" s="71">
        <v>18000</v>
      </c>
      <c r="F1915" s="70">
        <f t="shared" ca="1" si="76"/>
        <v>18000</v>
      </c>
      <c r="G1915" s="45"/>
      <c r="H1915" s="45"/>
      <c r="I1915" s="45"/>
      <c r="J1915" s="45"/>
    </row>
    <row r="1916" spans="1:10" ht="13.5" customHeight="1" x14ac:dyDescent="0.2">
      <c r="A1916" s="85">
        <v>26111509</v>
      </c>
      <c r="B1916" s="69" t="str">
        <f t="shared" ca="1" si="75"/>
        <v>Culatas de transmisión</v>
      </c>
      <c r="C1916" s="81" t="s">
        <v>18869</v>
      </c>
      <c r="D1916" s="81">
        <v>1</v>
      </c>
      <c r="E1916" s="71">
        <v>18000</v>
      </c>
      <c r="F1916" s="70">
        <f t="shared" ca="1" si="76"/>
        <v>18000</v>
      </c>
      <c r="G1916" s="45"/>
      <c r="H1916" s="45"/>
      <c r="I1916" s="45"/>
      <c r="J1916" s="45"/>
    </row>
    <row r="1917" spans="1:10" ht="13.5" customHeight="1" x14ac:dyDescent="0.2">
      <c r="A1917" s="85">
        <v>40161504</v>
      </c>
      <c r="B1917" s="69" t="str">
        <f t="shared" ca="1" si="75"/>
        <v>Filtros de aceite</v>
      </c>
      <c r="C1917" s="81" t="s">
        <v>18869</v>
      </c>
      <c r="D1917" s="81">
        <v>6</v>
      </c>
      <c r="E1917" s="71">
        <v>25000</v>
      </c>
      <c r="F1917" s="70">
        <f t="shared" ca="1" si="76"/>
        <v>150000</v>
      </c>
      <c r="G1917" s="45"/>
      <c r="H1917" s="45"/>
      <c r="I1917" s="45"/>
      <c r="J1917" s="45"/>
    </row>
    <row r="1918" spans="1:10" ht="13.5" customHeight="1" x14ac:dyDescent="0.2">
      <c r="A1918" s="85">
        <v>40161505</v>
      </c>
      <c r="B1918" s="69" t="str">
        <f t="shared" ca="1" si="75"/>
        <v>Filtros de aire</v>
      </c>
      <c r="C1918" s="81" t="s">
        <v>18869</v>
      </c>
      <c r="D1918" s="81">
        <v>1</v>
      </c>
      <c r="E1918" s="71">
        <v>35000</v>
      </c>
      <c r="F1918" s="70">
        <f t="shared" ca="1" si="76"/>
        <v>35000</v>
      </c>
      <c r="G1918" s="45"/>
      <c r="H1918" s="45"/>
      <c r="I1918" s="45"/>
      <c r="J1918" s="45"/>
    </row>
    <row r="1919" spans="1:10" ht="14.1" customHeight="1" x14ac:dyDescent="0.2">
      <c r="A1919" s="85">
        <v>31201603</v>
      </c>
      <c r="B1919" s="69" t="str">
        <f t="shared" ca="1" si="75"/>
        <v>Gomas</v>
      </c>
      <c r="C1919" s="81" t="s">
        <v>18869</v>
      </c>
      <c r="D1919" s="81">
        <v>5</v>
      </c>
      <c r="E1919" s="71">
        <v>30000</v>
      </c>
      <c r="F1919" s="70">
        <f t="shared" ca="1" si="76"/>
        <v>150000</v>
      </c>
      <c r="G1919" s="45"/>
      <c r="H1919" s="45" t="str">
        <f>C1773</f>
        <v>BIENES</v>
      </c>
      <c r="I1919" s="45">
        <f>E1773</f>
        <v>0</v>
      </c>
      <c r="J1919" s="45">
        <f>D1773</f>
        <v>0</v>
      </c>
    </row>
    <row r="1920" spans="1:10" ht="14.1" customHeight="1" x14ac:dyDescent="0.25">
      <c r="A1920" s="85">
        <v>31201603</v>
      </c>
      <c r="B1920" s="69" t="str">
        <f t="shared" ca="1" si="75"/>
        <v>Gomas</v>
      </c>
      <c r="C1920" s="81" t="s">
        <v>18869</v>
      </c>
      <c r="D1920" s="81">
        <v>2</v>
      </c>
      <c r="E1920" s="71">
        <v>30000</v>
      </c>
      <c r="F1920" s="70">
        <f t="shared" ca="1" si="76"/>
        <v>60000</v>
      </c>
    </row>
    <row r="1921" spans="1:10" ht="33.75" customHeight="1" x14ac:dyDescent="0.2">
      <c r="A1921" s="85">
        <v>52101502</v>
      </c>
      <c r="B1921" s="69" t="str">
        <f t="shared" ca="1" si="75"/>
        <v>Alfombras</v>
      </c>
      <c r="C1921" s="81" t="s">
        <v>18869</v>
      </c>
      <c r="D1921" s="81">
        <v>5</v>
      </c>
      <c r="E1921" s="71">
        <v>8000</v>
      </c>
      <c r="F1921" s="70">
        <f t="shared" ca="1" si="76"/>
        <v>40000</v>
      </c>
      <c r="G1921" s="45"/>
      <c r="H1921" s="45"/>
      <c r="I1921" s="45"/>
      <c r="J1921" s="45"/>
    </row>
    <row r="1922" spans="1:10" ht="13.5" customHeight="1" x14ac:dyDescent="0.2">
      <c r="A1922" s="85">
        <v>25172907</v>
      </c>
      <c r="B1922" s="69" t="str">
        <f t="shared" ca="1" si="75"/>
        <v>Luz frontal del vehículo</v>
      </c>
      <c r="C1922" s="81" t="s">
        <v>18869</v>
      </c>
      <c r="D1922" s="81">
        <v>1</v>
      </c>
      <c r="E1922" s="71">
        <v>20000</v>
      </c>
      <c r="F1922" s="70">
        <f t="shared" ca="1" si="76"/>
        <v>20000</v>
      </c>
      <c r="G1922" s="45"/>
      <c r="H1922" s="45"/>
      <c r="I1922" s="45"/>
      <c r="J1922" s="45"/>
    </row>
    <row r="1923" spans="1:10" ht="14.1" customHeight="1" x14ac:dyDescent="0.2">
      <c r="A1923" s="85">
        <v>26101513</v>
      </c>
      <c r="B1923" s="69" t="str">
        <f t="shared" ca="1" si="75"/>
        <v>Kit de reparación de motores</v>
      </c>
      <c r="C1923" s="81" t="s">
        <v>18869</v>
      </c>
      <c r="D1923" s="81">
        <v>2</v>
      </c>
      <c r="E1923" s="71">
        <v>45000</v>
      </c>
      <c r="F1923" s="70">
        <f t="shared" ca="1" si="76"/>
        <v>90000</v>
      </c>
      <c r="G1923" s="45"/>
      <c r="H1923" s="45"/>
      <c r="I1923" s="45"/>
      <c r="J1923" s="45"/>
    </row>
    <row r="1924" spans="1:10" ht="14.1" customHeight="1" x14ac:dyDescent="0.2">
      <c r="A1924" s="85">
        <v>30171705</v>
      </c>
      <c r="B1924" s="69" t="str">
        <f t="shared" ca="1" si="75"/>
        <v>Vidrio laminado</v>
      </c>
      <c r="C1924" s="81" t="s">
        <v>18869</v>
      </c>
      <c r="D1924" s="81">
        <v>2</v>
      </c>
      <c r="E1924" s="71">
        <v>25000</v>
      </c>
      <c r="F1924" s="70">
        <f t="shared" ca="1" si="76"/>
        <v>50000</v>
      </c>
      <c r="G1924" s="45"/>
      <c r="H1924" s="45"/>
      <c r="I1924" s="45"/>
      <c r="J1924" s="45"/>
    </row>
    <row r="1925" spans="1:10" ht="14.1" customHeight="1" x14ac:dyDescent="0.2">
      <c r="A1925" s="85">
        <v>30171705</v>
      </c>
      <c r="B1925" s="69" t="str">
        <f t="shared" ca="1" si="75"/>
        <v>Vidrio laminado</v>
      </c>
      <c r="C1925" s="81" t="s">
        <v>18869</v>
      </c>
      <c r="D1925" s="81">
        <v>5</v>
      </c>
      <c r="E1925" s="71">
        <v>25000</v>
      </c>
      <c r="F1925" s="70">
        <f t="shared" ca="1" si="76"/>
        <v>125000</v>
      </c>
      <c r="G1925" s="45"/>
      <c r="H1925" s="45"/>
      <c r="I1925" s="45"/>
      <c r="J1925" s="45"/>
    </row>
    <row r="1926" spans="1:10" ht="14.1" customHeight="1" x14ac:dyDescent="0.2">
      <c r="A1926" s="85">
        <v>15121509</v>
      </c>
      <c r="B1926" s="69" t="str">
        <f t="shared" ref="B1926:B1944" ca="1" si="77">IFERROR(INDEX(UNSPSCDes,MATCH(INDIRECT(ADDRESS(ROW(),COLUMN()-1,4)),UNSPSCCode,0)),"")</f>
        <v>Aceite de frenos</v>
      </c>
      <c r="C1926" s="81" t="s">
        <v>18869</v>
      </c>
      <c r="D1926" s="81">
        <v>6</v>
      </c>
      <c r="E1926" s="71">
        <v>18000</v>
      </c>
      <c r="F1926" s="70">
        <f t="shared" ref="F1926:F1944" ca="1" si="78">INDIRECT(ADDRESS(ROW(),COLUMN()-2,4))*INDIRECT(ADDRESS(ROW(),COLUMN()-1,4))</f>
        <v>108000</v>
      </c>
      <c r="G1926" s="45"/>
      <c r="H1926" s="45"/>
      <c r="I1926" s="45"/>
      <c r="J1926" s="45"/>
    </row>
    <row r="1927" spans="1:10" ht="14.1" customHeight="1" x14ac:dyDescent="0.2">
      <c r="A1927" s="85">
        <v>40142007</v>
      </c>
      <c r="B1927" s="69" t="str">
        <f t="shared" ca="1" si="77"/>
        <v>Mangueras especiales</v>
      </c>
      <c r="C1927" s="81" t="s">
        <v>18869</v>
      </c>
      <c r="D1927" s="81">
        <v>1</v>
      </c>
      <c r="E1927" s="71">
        <v>16000</v>
      </c>
      <c r="F1927" s="70">
        <f t="shared" ca="1" si="78"/>
        <v>16000</v>
      </c>
      <c r="G1927" s="45"/>
      <c r="H1927" s="45"/>
      <c r="I1927" s="45"/>
      <c r="J1927" s="45"/>
    </row>
    <row r="1928" spans="1:10" ht="14.1" customHeight="1" x14ac:dyDescent="0.2">
      <c r="A1928" s="85">
        <v>25174407</v>
      </c>
      <c r="B1928" s="69" t="str">
        <f t="shared" ca="1" si="77"/>
        <v>Pedales</v>
      </c>
      <c r="C1928" s="81" t="s">
        <v>18869</v>
      </c>
      <c r="D1928" s="81">
        <v>1</v>
      </c>
      <c r="E1928" s="71">
        <v>20000</v>
      </c>
      <c r="F1928" s="70">
        <f t="shared" ca="1" si="78"/>
        <v>20000</v>
      </c>
      <c r="G1928" s="45"/>
      <c r="H1928" s="45"/>
      <c r="I1928" s="45"/>
      <c r="J1928" s="45"/>
    </row>
    <row r="1929" spans="1:10" ht="13.5" customHeight="1" x14ac:dyDescent="0.2">
      <c r="A1929" s="85">
        <v>73181104</v>
      </c>
      <c r="B1929" s="69" t="str">
        <f t="shared" ca="1" si="77"/>
        <v>Servicios de pintura</v>
      </c>
      <c r="C1929" s="81" t="s">
        <v>18869</v>
      </c>
      <c r="D1929" s="81">
        <v>1</v>
      </c>
      <c r="E1929" s="71">
        <v>800</v>
      </c>
      <c r="F1929" s="70">
        <f t="shared" ca="1" si="78"/>
        <v>800</v>
      </c>
      <c r="G1929" s="45"/>
      <c r="H1929" s="45"/>
      <c r="I1929" s="45"/>
      <c r="J1929" s="45"/>
    </row>
    <row r="1930" spans="1:10" ht="13.5" customHeight="1" x14ac:dyDescent="0.2">
      <c r="A1930" s="85">
        <v>73181104</v>
      </c>
      <c r="B1930" s="69" t="str">
        <f t="shared" ca="1" si="77"/>
        <v>Servicios de pintura</v>
      </c>
      <c r="C1930" s="81" t="s">
        <v>18869</v>
      </c>
      <c r="D1930" s="81">
        <v>1</v>
      </c>
      <c r="E1930" s="71">
        <v>7000</v>
      </c>
      <c r="F1930" s="70">
        <f t="shared" ca="1" si="78"/>
        <v>7000</v>
      </c>
      <c r="G1930" s="45"/>
      <c r="H1930" s="45"/>
      <c r="I1930" s="45"/>
      <c r="J1930" s="45"/>
    </row>
    <row r="1931" spans="1:10" ht="13.5" customHeight="1" x14ac:dyDescent="0.2">
      <c r="A1931" s="85">
        <v>73181104</v>
      </c>
      <c r="B1931" s="69" t="str">
        <f t="shared" ca="1" si="77"/>
        <v>Servicios de pintura</v>
      </c>
      <c r="C1931" s="81" t="s">
        <v>18869</v>
      </c>
      <c r="D1931" s="81">
        <v>1</v>
      </c>
      <c r="E1931" s="71">
        <v>18000</v>
      </c>
      <c r="F1931" s="70">
        <f t="shared" ca="1" si="78"/>
        <v>18000</v>
      </c>
      <c r="G1931" s="45"/>
      <c r="H1931" s="45"/>
      <c r="I1931" s="45"/>
      <c r="J1931" s="45"/>
    </row>
    <row r="1932" spans="1:10" ht="13.5" customHeight="1" x14ac:dyDescent="0.2">
      <c r="A1932" s="85">
        <v>26101805</v>
      </c>
      <c r="B1932" s="69" t="str">
        <f t="shared" ca="1" si="77"/>
        <v>Kits de reparación del motor</v>
      </c>
      <c r="C1932" s="81" t="s">
        <v>18869</v>
      </c>
      <c r="D1932" s="81">
        <v>1</v>
      </c>
      <c r="E1932" s="71">
        <v>8000</v>
      </c>
      <c r="F1932" s="70">
        <f t="shared" ca="1" si="78"/>
        <v>8000</v>
      </c>
      <c r="G1932" s="45"/>
      <c r="H1932" s="45"/>
      <c r="I1932" s="45"/>
      <c r="J1932" s="45"/>
    </row>
    <row r="1933" spans="1:10" ht="13.5" customHeight="1" x14ac:dyDescent="0.2">
      <c r="A1933" s="85">
        <v>26101805</v>
      </c>
      <c r="B1933" s="69" t="str">
        <f t="shared" ca="1" si="77"/>
        <v>Kits de reparación del motor</v>
      </c>
      <c r="C1933" s="81" t="s">
        <v>18869</v>
      </c>
      <c r="D1933" s="81">
        <v>1</v>
      </c>
      <c r="E1933" s="71">
        <v>20000</v>
      </c>
      <c r="F1933" s="70">
        <f t="shared" ca="1" si="78"/>
        <v>20000</v>
      </c>
      <c r="G1933" s="45"/>
      <c r="H1933" s="45"/>
      <c r="I1933" s="45"/>
      <c r="J1933" s="45"/>
    </row>
    <row r="1934" spans="1:10" ht="13.5" customHeight="1" x14ac:dyDescent="0.2">
      <c r="A1934" s="85">
        <v>26101805</v>
      </c>
      <c r="B1934" s="69" t="str">
        <f t="shared" ca="1" si="77"/>
        <v>Kits de reparación del motor</v>
      </c>
      <c r="C1934" s="81" t="s">
        <v>18869</v>
      </c>
      <c r="D1934" s="81">
        <v>1</v>
      </c>
      <c r="E1934" s="71">
        <v>45000</v>
      </c>
      <c r="F1934" s="70">
        <f t="shared" ca="1" si="78"/>
        <v>45000</v>
      </c>
      <c r="G1934" s="45"/>
      <c r="H1934" s="45"/>
      <c r="I1934" s="45"/>
      <c r="J1934" s="45"/>
    </row>
    <row r="1935" spans="1:10" ht="13.5" customHeight="1" x14ac:dyDescent="0.2">
      <c r="A1935" s="85">
        <v>26101805</v>
      </c>
      <c r="B1935" s="69" t="str">
        <f t="shared" ca="1" si="77"/>
        <v>Kits de reparación del motor</v>
      </c>
      <c r="C1935" s="81" t="s">
        <v>18869</v>
      </c>
      <c r="D1935" s="81">
        <v>1</v>
      </c>
      <c r="E1935" s="71">
        <v>25000</v>
      </c>
      <c r="F1935" s="70">
        <f t="shared" ca="1" si="78"/>
        <v>25000</v>
      </c>
      <c r="G1935" s="45"/>
      <c r="H1935" s="45"/>
      <c r="I1935" s="45"/>
      <c r="J1935" s="45"/>
    </row>
    <row r="1936" spans="1:10" ht="13.5" customHeight="1" x14ac:dyDescent="0.2">
      <c r="A1936" s="85">
        <v>26101513</v>
      </c>
      <c r="B1936" s="69" t="str">
        <f t="shared" ca="1" si="77"/>
        <v>Kit de reparación de motores</v>
      </c>
      <c r="C1936" s="81" t="s">
        <v>18869</v>
      </c>
      <c r="D1936" s="81">
        <v>1</v>
      </c>
      <c r="E1936" s="71">
        <v>25000</v>
      </c>
      <c r="F1936" s="70">
        <f t="shared" ca="1" si="78"/>
        <v>25000</v>
      </c>
      <c r="G1936" s="45"/>
      <c r="H1936" s="45"/>
      <c r="I1936" s="45"/>
      <c r="J1936" s="45"/>
    </row>
    <row r="1937" spans="1:10" ht="13.5" customHeight="1" x14ac:dyDescent="0.2">
      <c r="A1937" s="85">
        <v>25172604</v>
      </c>
      <c r="B1937" s="69" t="str">
        <f t="shared" ca="1" si="77"/>
        <v>Espejos retrovisores</v>
      </c>
      <c r="C1937" s="81" t="s">
        <v>18869</v>
      </c>
      <c r="D1937" s="81">
        <v>4</v>
      </c>
      <c r="E1937" s="71">
        <v>18000</v>
      </c>
      <c r="F1937" s="70">
        <f t="shared" ca="1" si="78"/>
        <v>72000</v>
      </c>
      <c r="G1937" s="45"/>
      <c r="H1937" s="45"/>
      <c r="I1937" s="45"/>
      <c r="J1937" s="45"/>
    </row>
    <row r="1938" spans="1:10" ht="13.5" customHeight="1" x14ac:dyDescent="0.2">
      <c r="A1938" s="85">
        <v>25172604</v>
      </c>
      <c r="B1938" s="69" t="str">
        <f t="shared" ca="1" si="77"/>
        <v>Espejos retrovisores</v>
      </c>
      <c r="C1938" s="81" t="s">
        <v>18869</v>
      </c>
      <c r="D1938" s="81">
        <v>1</v>
      </c>
      <c r="E1938" s="71">
        <v>16000</v>
      </c>
      <c r="F1938" s="70">
        <f t="shared" ca="1" si="78"/>
        <v>16000</v>
      </c>
      <c r="G1938" s="45"/>
      <c r="H1938" s="45"/>
      <c r="I1938" s="45"/>
      <c r="J1938" s="45"/>
    </row>
    <row r="1939" spans="1:10" ht="13.5" customHeight="1" x14ac:dyDescent="0.2">
      <c r="A1939" s="85">
        <v>25172406</v>
      </c>
      <c r="B1939" s="69" t="str">
        <f t="shared" ca="1" si="77"/>
        <v>Tanques de combustible</v>
      </c>
      <c r="C1939" s="81" t="s">
        <v>18869</v>
      </c>
      <c r="D1939" s="81">
        <v>1</v>
      </c>
      <c r="E1939" s="71">
        <v>20000</v>
      </c>
      <c r="F1939" s="70">
        <f t="shared" ca="1" si="78"/>
        <v>20000</v>
      </c>
      <c r="G1939" s="45"/>
      <c r="H1939" s="45"/>
      <c r="I1939" s="45"/>
      <c r="J1939" s="45"/>
    </row>
    <row r="1940" spans="1:10" ht="13.5" customHeight="1" x14ac:dyDescent="0.2">
      <c r="A1940" s="85">
        <v>39121549</v>
      </c>
      <c r="B1940" s="69" t="str">
        <f t="shared" ca="1" si="77"/>
        <v>Termostato</v>
      </c>
      <c r="C1940" s="81" t="s">
        <v>18869</v>
      </c>
      <c r="D1940" s="81">
        <v>1</v>
      </c>
      <c r="E1940" s="71">
        <v>800</v>
      </c>
      <c r="F1940" s="70">
        <f t="shared" ca="1" si="78"/>
        <v>800</v>
      </c>
      <c r="G1940" s="45"/>
      <c r="H1940" s="45"/>
      <c r="I1940" s="45"/>
      <c r="J1940" s="45"/>
    </row>
    <row r="1941" spans="1:10" ht="13.5" customHeight="1" x14ac:dyDescent="0.2">
      <c r="A1941" s="85">
        <v>39121549</v>
      </c>
      <c r="B1941" s="69" t="str">
        <f t="shared" ca="1" si="77"/>
        <v>Termostato</v>
      </c>
      <c r="C1941" s="81" t="s">
        <v>18869</v>
      </c>
      <c r="D1941" s="81">
        <v>1</v>
      </c>
      <c r="E1941" s="71">
        <v>7000</v>
      </c>
      <c r="F1941" s="70">
        <f t="shared" ca="1" si="78"/>
        <v>7000</v>
      </c>
      <c r="G1941" s="45"/>
      <c r="H1941" s="45"/>
      <c r="I1941" s="45"/>
      <c r="J1941" s="45"/>
    </row>
    <row r="1942" spans="1:10" ht="13.5" customHeight="1" x14ac:dyDescent="0.2">
      <c r="A1942" s="85">
        <v>26101743</v>
      </c>
      <c r="B1942" s="69" t="str">
        <f t="shared" ca="1" si="77"/>
        <v>Válvulas de motor</v>
      </c>
      <c r="C1942" s="81" t="s">
        <v>18869</v>
      </c>
      <c r="D1942" s="81">
        <v>1</v>
      </c>
      <c r="E1942" s="71">
        <v>200</v>
      </c>
      <c r="F1942" s="70">
        <f t="shared" ca="1" si="78"/>
        <v>200</v>
      </c>
      <c r="G1942" s="45"/>
      <c r="H1942" s="45"/>
      <c r="I1942" s="45"/>
      <c r="J1942" s="45"/>
    </row>
    <row r="1943" spans="1:10" ht="13.5" customHeight="1" x14ac:dyDescent="0.2">
      <c r="A1943" s="85">
        <v>26101743</v>
      </c>
      <c r="B1943" s="69" t="str">
        <f t="shared" ca="1" si="77"/>
        <v>Válvulas de motor</v>
      </c>
      <c r="C1943" s="81" t="s">
        <v>18869</v>
      </c>
      <c r="D1943" s="81">
        <v>1</v>
      </c>
      <c r="E1943" s="71">
        <v>200</v>
      </c>
      <c r="F1943" s="70">
        <f t="shared" ca="1" si="78"/>
        <v>200</v>
      </c>
      <c r="G1943" s="45"/>
      <c r="H1943" s="45"/>
      <c r="I1943" s="45"/>
      <c r="J1943" s="45"/>
    </row>
    <row r="1944" spans="1:10" ht="13.5" customHeight="1" x14ac:dyDescent="0.2">
      <c r="A1944" s="81"/>
      <c r="B1944" s="69" t="str">
        <f t="shared" ca="1" si="77"/>
        <v/>
      </c>
      <c r="C1944" s="81"/>
      <c r="D1944" s="81"/>
      <c r="E1944" s="71"/>
      <c r="F1944" s="70">
        <f t="shared" ca="1" si="78"/>
        <v>0</v>
      </c>
      <c r="G1944" s="45"/>
      <c r="H1944" s="45"/>
      <c r="I1944" s="45"/>
      <c r="J1944" s="45"/>
    </row>
    <row r="1945" spans="1:10" ht="13.5" customHeight="1" x14ac:dyDescent="0.2">
      <c r="A1945" s="81"/>
      <c r="B1945" s="69" t="str">
        <f t="shared" ref="B1945:B1949" ca="1" si="79">IFERROR(INDEX(UNSPSCDes,MATCH(INDIRECT(ADDRESS(ROW(),COLUMN()-1,4)),UNSPSCCode,0)),"")</f>
        <v/>
      </c>
      <c r="C1945" s="81"/>
      <c r="D1945" s="81"/>
      <c r="E1945" s="71"/>
      <c r="F1945" s="70">
        <f t="shared" ref="F1945:F1949" ca="1" si="80">INDIRECT(ADDRESS(ROW(),COLUMN()-2,4))*INDIRECT(ADDRESS(ROW(),COLUMN()-1,4))</f>
        <v>0</v>
      </c>
      <c r="G1945" s="45"/>
      <c r="H1945" s="45"/>
      <c r="I1945" s="45"/>
      <c r="J1945" s="45"/>
    </row>
    <row r="1946" spans="1:10" ht="13.5" customHeight="1" x14ac:dyDescent="0.2">
      <c r="A1946" s="81"/>
      <c r="B1946" s="69" t="str">
        <f t="shared" ca="1" si="79"/>
        <v/>
      </c>
      <c r="C1946" s="81"/>
      <c r="D1946" s="81"/>
      <c r="E1946" s="71"/>
      <c r="F1946" s="70">
        <f t="shared" ca="1" si="80"/>
        <v>0</v>
      </c>
      <c r="G1946" s="45"/>
      <c r="H1946" s="45"/>
      <c r="I1946" s="45"/>
      <c r="J1946" s="45"/>
    </row>
    <row r="1947" spans="1:10" ht="13.5" customHeight="1" x14ac:dyDescent="0.2">
      <c r="A1947" s="81"/>
      <c r="B1947" s="69" t="str">
        <f t="shared" ca="1" si="79"/>
        <v/>
      </c>
      <c r="C1947" s="81"/>
      <c r="D1947" s="81"/>
      <c r="E1947" s="71"/>
      <c r="F1947" s="70">
        <f t="shared" ca="1" si="80"/>
        <v>0</v>
      </c>
      <c r="G1947" s="45"/>
      <c r="H1947" s="45"/>
      <c r="I1947" s="45"/>
      <c r="J1947" s="45"/>
    </row>
    <row r="1948" spans="1:10" ht="13.5" customHeight="1" x14ac:dyDescent="0.2">
      <c r="A1948" s="81"/>
      <c r="B1948" s="69" t="str">
        <f t="shared" ca="1" si="79"/>
        <v/>
      </c>
      <c r="C1948" s="81"/>
      <c r="D1948" s="81"/>
      <c r="E1948" s="71"/>
      <c r="F1948" s="70">
        <f t="shared" ca="1" si="80"/>
        <v>0</v>
      </c>
      <c r="G1948" s="45"/>
      <c r="H1948" s="45"/>
      <c r="I1948" s="45"/>
      <c r="J1948" s="45"/>
    </row>
    <row r="1949" spans="1:10" ht="13.5" customHeight="1" x14ac:dyDescent="0.2">
      <c r="A1949" s="81"/>
      <c r="B1949" s="69" t="str">
        <f t="shared" ca="1" si="79"/>
        <v/>
      </c>
      <c r="C1949" s="81"/>
      <c r="D1949" s="81"/>
      <c r="E1949" s="71"/>
      <c r="F1949" s="70">
        <f t="shared" ca="1" si="80"/>
        <v>0</v>
      </c>
      <c r="G1949" s="45"/>
      <c r="H1949" s="45"/>
      <c r="I1949" s="45"/>
      <c r="J1949" s="45"/>
    </row>
    <row r="1950" spans="1:10" ht="13.5" customHeight="1" x14ac:dyDescent="0.2">
      <c r="A1950" s="45"/>
      <c r="B1950" s="45"/>
      <c r="C1950" s="45"/>
      <c r="D1950" s="45"/>
      <c r="E1950" s="73" t="s">
        <v>12551</v>
      </c>
      <c r="F1950" s="74">
        <f ca="1">SUM(Table373[MONTO TOTAL ESTIMADO])</f>
        <v>4042200</v>
      </c>
      <c r="G1950" s="45"/>
      <c r="H1950" s="45"/>
      <c r="I1950" s="45"/>
      <c r="J1950" s="45"/>
    </row>
    <row r="1951" spans="1:10" ht="13.5" customHeight="1" thickBot="1" x14ac:dyDescent="0.25">
      <c r="G1951" s="45"/>
      <c r="H1951" s="45"/>
      <c r="I1951" s="45"/>
      <c r="J1951" s="45"/>
    </row>
    <row r="1952" spans="1:10" ht="13.5" customHeight="1" thickBot="1" x14ac:dyDescent="0.25">
      <c r="A1952" s="64" t="s">
        <v>16383</v>
      </c>
      <c r="B1952" s="64" t="s">
        <v>161</v>
      </c>
      <c r="C1952" s="64" t="s">
        <v>11724</v>
      </c>
      <c r="D1952" s="64" t="s">
        <v>14378</v>
      </c>
      <c r="E1952" s="64" t="s">
        <v>10962</v>
      </c>
      <c r="F1952" s="64" t="s">
        <v>11095</v>
      </c>
      <c r="G1952" s="45"/>
      <c r="H1952" s="45"/>
      <c r="I1952" s="45"/>
      <c r="J1952" s="45"/>
    </row>
    <row r="1953" spans="1:10" ht="13.5" customHeight="1" thickBot="1" x14ac:dyDescent="0.25">
      <c r="A1953" s="66" t="s">
        <v>18873</v>
      </c>
      <c r="B1953" s="66" t="s">
        <v>18868</v>
      </c>
      <c r="C1953" s="66" t="s">
        <v>10692</v>
      </c>
      <c r="D1953" s="66"/>
      <c r="E1953" s="66"/>
      <c r="F1953" s="66"/>
      <c r="G1953" s="45"/>
      <c r="H1953" s="45"/>
      <c r="I1953" s="45"/>
      <c r="J1953" s="45"/>
    </row>
    <row r="1954" spans="1:10" ht="13.5" customHeight="1" thickBot="1" x14ac:dyDescent="0.25">
      <c r="A1954" s="122" t="s">
        <v>14828</v>
      </c>
      <c r="B1954" s="67" t="s">
        <v>8528</v>
      </c>
      <c r="C1954" s="76">
        <v>43020</v>
      </c>
      <c r="D1954" s="122" t="s">
        <v>9386</v>
      </c>
      <c r="E1954" s="67" t="s">
        <v>13094</v>
      </c>
      <c r="F1954" s="66"/>
      <c r="G1954" s="45"/>
      <c r="H1954" s="45"/>
      <c r="I1954" s="45"/>
      <c r="J1954" s="45"/>
    </row>
    <row r="1955" spans="1:10" ht="13.5" customHeight="1" thickBot="1" x14ac:dyDescent="0.25">
      <c r="A1955" s="123"/>
      <c r="B1955" s="67" t="s">
        <v>1786</v>
      </c>
      <c r="C1955" s="110">
        <f>IF(C1954="","",IF(AND(MONTH(C1954)&gt;=1,MONTH(C1954)&lt;=3),1,IF(AND(MONTH(C1954)&gt;=4,MONTH(C1954)&lt;=6),2,IF(AND(MONTH(C1954)&gt;=7,MONTH(C1954)&lt;=9),3,4))))</f>
        <v>4</v>
      </c>
      <c r="D1955" s="123"/>
      <c r="E1955" s="67" t="s">
        <v>2417</v>
      </c>
      <c r="F1955" s="66"/>
      <c r="G1955" s="45"/>
      <c r="H1955" s="45"/>
      <c r="I1955" s="45"/>
      <c r="J1955" s="45"/>
    </row>
    <row r="1956" spans="1:10" ht="13.5" customHeight="1" thickBot="1" x14ac:dyDescent="0.25">
      <c r="A1956" s="123"/>
      <c r="B1956" s="67" t="s">
        <v>12943</v>
      </c>
      <c r="C1956" s="76">
        <v>43099</v>
      </c>
      <c r="D1956" s="123"/>
      <c r="E1956" s="67" t="s">
        <v>3073</v>
      </c>
      <c r="F1956" s="66"/>
      <c r="G1956" s="45"/>
      <c r="H1956" s="45"/>
      <c r="I1956" s="45"/>
      <c r="J1956" s="45"/>
    </row>
    <row r="1957" spans="1:10" ht="13.5" customHeight="1" thickBot="1" x14ac:dyDescent="0.25">
      <c r="A1957" s="123"/>
      <c r="B1957" s="67" t="s">
        <v>1786</v>
      </c>
      <c r="C1957" s="110">
        <f>IF(C1956="","",IF(AND(MONTH(C1956)&gt;=1,MONTH(C1956)&lt;=3),1,IF(AND(MONTH(C1956)&gt;=4,MONTH(C1956)&lt;=6),2,IF(AND(MONTH(C1956)&gt;=7,MONTH(C1956)&lt;=9),3,4))))</f>
        <v>4</v>
      </c>
      <c r="D1957" s="123"/>
      <c r="E1957" s="67" t="s">
        <v>13193</v>
      </c>
      <c r="F1957" s="66"/>
      <c r="G1957" s="45"/>
      <c r="H1957" s="45"/>
      <c r="I1957" s="45"/>
      <c r="J1957" s="45"/>
    </row>
    <row r="1958" spans="1:10" ht="13.5" customHeight="1" thickBot="1" x14ac:dyDescent="0.25">
      <c r="A1958" s="45"/>
      <c r="B1958" s="45"/>
      <c r="C1958" s="45"/>
      <c r="D1958" s="45"/>
      <c r="E1958" s="45"/>
      <c r="F1958" s="45"/>
      <c r="G1958" s="45"/>
      <c r="H1958" s="45"/>
      <c r="I1958" s="45"/>
      <c r="J1958" s="45"/>
    </row>
    <row r="1959" spans="1:10" ht="13.5" customHeight="1" thickBot="1" x14ac:dyDescent="0.25">
      <c r="A1959" s="72" t="s">
        <v>15736</v>
      </c>
      <c r="B1959" s="72" t="s">
        <v>16147</v>
      </c>
      <c r="C1959" s="72" t="s">
        <v>15642</v>
      </c>
      <c r="D1959" s="72" t="s">
        <v>15252</v>
      </c>
      <c r="E1959" s="72" t="s">
        <v>6932</v>
      </c>
      <c r="F1959" s="72" t="s">
        <v>15281</v>
      </c>
      <c r="G1959" s="45"/>
      <c r="H1959" s="45"/>
      <c r="I1959" s="45"/>
      <c r="J1959" s="45"/>
    </row>
    <row r="1960" spans="1:10" ht="13.5" customHeight="1" x14ac:dyDescent="0.2">
      <c r="A1960" s="85">
        <v>15121501</v>
      </c>
      <c r="B1960" s="69" t="str">
        <f t="shared" ref="B1960:B1991" ca="1" si="81">IFERROR(INDEX(UNSPSCDes,MATCH(INDIRECT(ADDRESS(ROW(),COLUMN()-1,4)),UNSPSCCode,0)),"")</f>
        <v>Aceite motor</v>
      </c>
      <c r="C1960" s="81" t="s">
        <v>18869</v>
      </c>
      <c r="D1960" s="81">
        <v>18</v>
      </c>
      <c r="E1960" s="71">
        <v>300</v>
      </c>
      <c r="F1960" s="70">
        <f t="shared" ref="F1960:F1991" ca="1" si="82">INDIRECT(ADDRESS(ROW(),COLUMN()-2,4))*INDIRECT(ADDRESS(ROW(),COLUMN()-1,4))</f>
        <v>5400</v>
      </c>
      <c r="G1960" s="45"/>
      <c r="H1960" s="45"/>
      <c r="I1960" s="45"/>
      <c r="J1960" s="45"/>
    </row>
    <row r="1961" spans="1:10" ht="13.5" customHeight="1" x14ac:dyDescent="0.2">
      <c r="A1961" s="85">
        <v>15121501</v>
      </c>
      <c r="B1961" s="69" t="str">
        <f t="shared" ca="1" si="81"/>
        <v>Aceite motor</v>
      </c>
      <c r="C1961" s="81" t="s">
        <v>18874</v>
      </c>
      <c r="D1961" s="81">
        <v>30</v>
      </c>
      <c r="E1961" s="71">
        <v>36000</v>
      </c>
      <c r="F1961" s="70">
        <f t="shared" ca="1" si="82"/>
        <v>1080000</v>
      </c>
      <c r="G1961" s="45"/>
      <c r="H1961" s="45"/>
      <c r="I1961" s="45"/>
      <c r="J1961" s="45"/>
    </row>
    <row r="1962" spans="1:10" ht="13.5" customHeight="1" x14ac:dyDescent="0.2">
      <c r="A1962" s="85">
        <v>15121501</v>
      </c>
      <c r="B1962" s="69" t="str">
        <f t="shared" ca="1" si="81"/>
        <v>Aceite motor</v>
      </c>
      <c r="C1962" s="81" t="s">
        <v>18874</v>
      </c>
      <c r="D1962" s="81">
        <v>28</v>
      </c>
      <c r="E1962" s="71">
        <v>36000</v>
      </c>
      <c r="F1962" s="70">
        <f t="shared" ca="1" si="82"/>
        <v>1008000</v>
      </c>
      <c r="G1962" s="45"/>
      <c r="H1962" s="45"/>
      <c r="I1962" s="45"/>
      <c r="J1962" s="45"/>
    </row>
    <row r="1963" spans="1:10" ht="13.5" customHeight="1" x14ac:dyDescent="0.2">
      <c r="A1963" s="85">
        <v>15121501</v>
      </c>
      <c r="B1963" s="69" t="str">
        <f t="shared" ca="1" si="81"/>
        <v>Aceite motor</v>
      </c>
      <c r="C1963" s="81" t="s">
        <v>18874</v>
      </c>
      <c r="D1963" s="81">
        <v>1</v>
      </c>
      <c r="E1963" s="71">
        <v>36000</v>
      </c>
      <c r="F1963" s="70">
        <f t="shared" ca="1" si="82"/>
        <v>36000</v>
      </c>
      <c r="G1963" s="45"/>
      <c r="H1963" s="45"/>
      <c r="I1963" s="45"/>
      <c r="J1963" s="45"/>
    </row>
    <row r="1964" spans="1:10" ht="13.5" customHeight="1" x14ac:dyDescent="0.2">
      <c r="A1964" s="85">
        <v>15121501</v>
      </c>
      <c r="B1964" s="69" t="str">
        <f t="shared" ca="1" si="81"/>
        <v>Aceite motor</v>
      </c>
      <c r="C1964" s="81" t="s">
        <v>18874</v>
      </c>
      <c r="D1964" s="81">
        <v>6</v>
      </c>
      <c r="E1964" s="71">
        <v>36000</v>
      </c>
      <c r="F1964" s="70">
        <f t="shared" ca="1" si="82"/>
        <v>216000</v>
      </c>
      <c r="G1964" s="45"/>
      <c r="H1964" s="45"/>
      <c r="I1964" s="45"/>
      <c r="J1964" s="45"/>
    </row>
    <row r="1965" spans="1:10" ht="13.5" customHeight="1" x14ac:dyDescent="0.2">
      <c r="A1965" s="85">
        <v>15121501</v>
      </c>
      <c r="B1965" s="69" t="str">
        <f t="shared" ca="1" si="81"/>
        <v>Aceite motor</v>
      </c>
      <c r="C1965" s="81" t="s">
        <v>18869</v>
      </c>
      <c r="D1965" s="81">
        <v>6</v>
      </c>
      <c r="E1965" s="71">
        <v>300</v>
      </c>
      <c r="F1965" s="70">
        <f t="shared" ca="1" si="82"/>
        <v>1800</v>
      </c>
      <c r="G1965" s="45"/>
      <c r="H1965" s="45"/>
      <c r="I1965" s="45"/>
      <c r="J1965" s="45"/>
    </row>
    <row r="1966" spans="1:10" ht="13.5" customHeight="1" x14ac:dyDescent="0.2">
      <c r="A1966" s="85">
        <v>25172004</v>
      </c>
      <c r="B1966" s="69" t="str">
        <f t="shared" ca="1" si="81"/>
        <v>Amortiguadores para automóviles</v>
      </c>
      <c r="C1966" s="81" t="s">
        <v>18869</v>
      </c>
      <c r="D1966" s="81">
        <v>1</v>
      </c>
      <c r="E1966" s="71">
        <v>18000</v>
      </c>
      <c r="F1966" s="70">
        <f t="shared" ca="1" si="82"/>
        <v>18000</v>
      </c>
      <c r="G1966" s="45"/>
      <c r="H1966" s="45"/>
      <c r="I1966" s="45"/>
      <c r="J1966" s="45"/>
    </row>
    <row r="1967" spans="1:10" ht="13.5" customHeight="1" x14ac:dyDescent="0.2">
      <c r="A1967" s="85">
        <v>25172004</v>
      </c>
      <c r="B1967" s="69" t="str">
        <f t="shared" ca="1" si="81"/>
        <v>Amortiguadores para automóviles</v>
      </c>
      <c r="C1967" s="81" t="s">
        <v>18869</v>
      </c>
      <c r="D1967" s="81">
        <v>1</v>
      </c>
      <c r="E1967" s="71">
        <v>25000</v>
      </c>
      <c r="F1967" s="70">
        <f t="shared" ca="1" si="82"/>
        <v>25000</v>
      </c>
      <c r="G1967" s="45"/>
      <c r="H1967" s="45"/>
      <c r="I1967" s="45"/>
      <c r="J1967" s="45"/>
    </row>
    <row r="1968" spans="1:10" ht="13.5" customHeight="1" x14ac:dyDescent="0.2">
      <c r="A1968" s="85">
        <v>25172004</v>
      </c>
      <c r="B1968" s="69" t="str">
        <f t="shared" ca="1" si="81"/>
        <v>Amortiguadores para automóviles</v>
      </c>
      <c r="C1968" s="81" t="s">
        <v>18869</v>
      </c>
      <c r="D1968" s="81">
        <v>1</v>
      </c>
      <c r="E1968" s="71">
        <v>35000</v>
      </c>
      <c r="F1968" s="70">
        <f t="shared" ca="1" si="82"/>
        <v>35000</v>
      </c>
      <c r="G1968" s="45"/>
      <c r="H1968" s="45"/>
      <c r="I1968" s="45"/>
      <c r="J1968" s="45"/>
    </row>
    <row r="1969" spans="1:10" ht="13.5" customHeight="1" x14ac:dyDescent="0.2">
      <c r="A1969" s="85">
        <v>30102616</v>
      </c>
      <c r="B1969" s="69" t="str">
        <f t="shared" ca="1" si="81"/>
        <v>Banda de caucho</v>
      </c>
      <c r="C1969" s="81" t="s">
        <v>18869</v>
      </c>
      <c r="D1969" s="81">
        <v>1</v>
      </c>
      <c r="E1969" s="71">
        <v>30000</v>
      </c>
      <c r="F1969" s="70">
        <f t="shared" ca="1" si="82"/>
        <v>30000</v>
      </c>
      <c r="G1969" s="45"/>
      <c r="H1969" s="45"/>
      <c r="I1969" s="45"/>
      <c r="J1969" s="45"/>
    </row>
    <row r="1970" spans="1:10" ht="13.5" customHeight="1" x14ac:dyDescent="0.2">
      <c r="A1970" s="85">
        <v>30102616</v>
      </c>
      <c r="B1970" s="69" t="str">
        <f t="shared" ca="1" si="81"/>
        <v>Banda de caucho</v>
      </c>
      <c r="C1970" s="81" t="s">
        <v>18869</v>
      </c>
      <c r="D1970" s="81">
        <v>1</v>
      </c>
      <c r="E1970" s="71">
        <v>30000</v>
      </c>
      <c r="F1970" s="70">
        <f t="shared" ca="1" si="82"/>
        <v>30000</v>
      </c>
      <c r="G1970" s="45"/>
      <c r="H1970" s="45"/>
      <c r="I1970" s="45"/>
      <c r="J1970" s="45"/>
    </row>
    <row r="1971" spans="1:10" ht="13.5" customHeight="1" x14ac:dyDescent="0.2">
      <c r="A1971" s="85">
        <v>30102616</v>
      </c>
      <c r="B1971" s="69" t="str">
        <f t="shared" ca="1" si="81"/>
        <v>Banda de caucho</v>
      </c>
      <c r="C1971" s="81" t="s">
        <v>18869</v>
      </c>
      <c r="D1971" s="81">
        <v>1</v>
      </c>
      <c r="E1971" s="71">
        <v>8000</v>
      </c>
      <c r="F1971" s="70">
        <f t="shared" ca="1" si="82"/>
        <v>8000</v>
      </c>
      <c r="G1971" s="45"/>
      <c r="H1971" s="45"/>
      <c r="I1971" s="45"/>
      <c r="J1971" s="45"/>
    </row>
    <row r="1972" spans="1:10" ht="13.5" customHeight="1" x14ac:dyDescent="0.2">
      <c r="A1972" s="85">
        <v>30102616</v>
      </c>
      <c r="B1972" s="69" t="str">
        <f t="shared" ca="1" si="81"/>
        <v>Banda de caucho</v>
      </c>
      <c r="C1972" s="81" t="s">
        <v>18869</v>
      </c>
      <c r="D1972" s="81">
        <v>2</v>
      </c>
      <c r="E1972" s="71">
        <v>20000</v>
      </c>
      <c r="F1972" s="70">
        <f t="shared" ca="1" si="82"/>
        <v>40000</v>
      </c>
      <c r="G1972" s="45"/>
      <c r="H1972" s="45"/>
      <c r="I1972" s="45"/>
      <c r="J1972" s="45"/>
    </row>
    <row r="1973" spans="1:10" ht="13.5" customHeight="1" x14ac:dyDescent="0.2">
      <c r="A1973" s="85">
        <v>30102616</v>
      </c>
      <c r="B1973" s="69" t="str">
        <f t="shared" ca="1" si="81"/>
        <v>Banda de caucho</v>
      </c>
      <c r="C1973" s="81" t="s">
        <v>18869</v>
      </c>
      <c r="D1973" s="81">
        <v>1</v>
      </c>
      <c r="E1973" s="71">
        <v>45000</v>
      </c>
      <c r="F1973" s="70">
        <f t="shared" ca="1" si="82"/>
        <v>45000</v>
      </c>
      <c r="G1973" s="45"/>
      <c r="H1973" s="45"/>
      <c r="I1973" s="45"/>
      <c r="J1973" s="45"/>
    </row>
    <row r="1974" spans="1:10" ht="13.5" customHeight="1" x14ac:dyDescent="0.2">
      <c r="A1974" s="85">
        <v>26111703</v>
      </c>
      <c r="B1974" s="69" t="str">
        <f t="shared" ca="1" si="81"/>
        <v>Baterías para vehículos</v>
      </c>
      <c r="C1974" s="81" t="s">
        <v>18869</v>
      </c>
      <c r="D1974" s="81">
        <v>5</v>
      </c>
      <c r="E1974" s="71">
        <v>25000</v>
      </c>
      <c r="F1974" s="70">
        <f t="shared" ca="1" si="82"/>
        <v>125000</v>
      </c>
      <c r="G1974" s="45"/>
      <c r="H1974" s="45"/>
      <c r="I1974" s="45"/>
      <c r="J1974" s="45"/>
    </row>
    <row r="1975" spans="1:10" ht="13.5" customHeight="1" x14ac:dyDescent="0.2">
      <c r="A1975" s="85">
        <v>26111703</v>
      </c>
      <c r="B1975" s="69" t="str">
        <f t="shared" ca="1" si="81"/>
        <v>Baterías para vehículos</v>
      </c>
      <c r="C1975" s="81" t="s">
        <v>18869</v>
      </c>
      <c r="D1975" s="81">
        <v>1</v>
      </c>
      <c r="E1975" s="71">
        <v>25000</v>
      </c>
      <c r="F1975" s="70">
        <f t="shared" ca="1" si="82"/>
        <v>25000</v>
      </c>
      <c r="G1975" s="45"/>
      <c r="H1975" s="45"/>
      <c r="I1975" s="45"/>
      <c r="J1975" s="45"/>
    </row>
    <row r="1976" spans="1:10" ht="13.5" customHeight="1" x14ac:dyDescent="0.2">
      <c r="A1976" s="85">
        <v>26111703</v>
      </c>
      <c r="B1976" s="69" t="str">
        <f t="shared" ca="1" si="81"/>
        <v>Baterías para vehículos</v>
      </c>
      <c r="C1976" s="81" t="s">
        <v>18869</v>
      </c>
      <c r="D1976" s="81">
        <v>1</v>
      </c>
      <c r="E1976" s="71">
        <v>18000</v>
      </c>
      <c r="F1976" s="70">
        <f t="shared" ca="1" si="82"/>
        <v>18000</v>
      </c>
      <c r="G1976" s="45"/>
      <c r="H1976" s="45"/>
      <c r="I1976" s="45"/>
      <c r="J1976" s="45"/>
    </row>
    <row r="1977" spans="1:10" ht="13.5" customHeight="1" x14ac:dyDescent="0.2">
      <c r="A1977" s="85">
        <v>26111703</v>
      </c>
      <c r="B1977" s="69" t="str">
        <f t="shared" ca="1" si="81"/>
        <v>Baterías para vehículos</v>
      </c>
      <c r="C1977" s="81" t="s">
        <v>18869</v>
      </c>
      <c r="D1977" s="81">
        <v>5</v>
      </c>
      <c r="E1977" s="71">
        <v>16000</v>
      </c>
      <c r="F1977" s="70">
        <f t="shared" ca="1" si="82"/>
        <v>80000</v>
      </c>
      <c r="G1977" s="45"/>
      <c r="H1977" s="45"/>
      <c r="I1977" s="45"/>
      <c r="J1977" s="45"/>
    </row>
    <row r="1978" spans="1:10" ht="13.5" customHeight="1" x14ac:dyDescent="0.2">
      <c r="A1978" s="85">
        <v>60104906</v>
      </c>
      <c r="B1978" s="69" t="str">
        <f t="shared" ca="1" si="81"/>
        <v>Kits de baterías</v>
      </c>
      <c r="C1978" s="81" t="s">
        <v>18869</v>
      </c>
      <c r="D1978" s="81">
        <v>1</v>
      </c>
      <c r="E1978" s="71">
        <v>20000</v>
      </c>
      <c r="F1978" s="70">
        <f t="shared" ca="1" si="82"/>
        <v>20000</v>
      </c>
      <c r="G1978" s="45"/>
      <c r="H1978" s="45"/>
      <c r="I1978" s="45"/>
      <c r="J1978" s="45"/>
    </row>
    <row r="1979" spans="1:10" ht="13.5" customHeight="1" x14ac:dyDescent="0.2">
      <c r="A1979" s="85">
        <v>41106212</v>
      </c>
      <c r="B1979" s="69" t="str">
        <f t="shared" ca="1" si="81"/>
        <v>Ingredientes o aditivos de medio para bacterias</v>
      </c>
      <c r="C1979" s="81" t="s">
        <v>18869</v>
      </c>
      <c r="D1979" s="81">
        <v>30</v>
      </c>
      <c r="E1979" s="71">
        <v>800</v>
      </c>
      <c r="F1979" s="70">
        <f t="shared" ca="1" si="82"/>
        <v>24000</v>
      </c>
      <c r="G1979" s="45"/>
      <c r="H1979" s="45"/>
      <c r="I1979" s="45"/>
      <c r="J1979" s="45"/>
    </row>
    <row r="1980" spans="1:10" ht="13.5" customHeight="1" x14ac:dyDescent="0.2">
      <c r="A1980" s="85">
        <v>26111509</v>
      </c>
      <c r="B1980" s="69" t="str">
        <f t="shared" ca="1" si="81"/>
        <v>Culatas de transmisión</v>
      </c>
      <c r="C1980" s="81" t="s">
        <v>18869</v>
      </c>
      <c r="D1980" s="81">
        <v>1</v>
      </c>
      <c r="E1980" s="71">
        <v>7000</v>
      </c>
      <c r="F1980" s="70">
        <f t="shared" ca="1" si="82"/>
        <v>7000</v>
      </c>
      <c r="G1980" s="45"/>
      <c r="H1980" s="45"/>
      <c r="I1980" s="45"/>
      <c r="J1980" s="45"/>
    </row>
    <row r="1981" spans="1:10" ht="13.5" customHeight="1" x14ac:dyDescent="0.2">
      <c r="A1981" s="85">
        <v>26111509</v>
      </c>
      <c r="B1981" s="69" t="str">
        <f t="shared" ca="1" si="81"/>
        <v>Culatas de transmisión</v>
      </c>
      <c r="C1981" s="81" t="s">
        <v>18869</v>
      </c>
      <c r="D1981" s="81">
        <v>1</v>
      </c>
      <c r="E1981" s="71">
        <v>18000</v>
      </c>
      <c r="F1981" s="70">
        <f t="shared" ca="1" si="82"/>
        <v>18000</v>
      </c>
      <c r="G1981" s="45"/>
      <c r="H1981" s="45"/>
      <c r="I1981" s="45"/>
      <c r="J1981" s="45"/>
    </row>
    <row r="1982" spans="1:10" ht="13.5" customHeight="1" x14ac:dyDescent="0.2">
      <c r="A1982" s="85">
        <v>26111509</v>
      </c>
      <c r="B1982" s="69" t="str">
        <f t="shared" ca="1" si="81"/>
        <v>Culatas de transmisión</v>
      </c>
      <c r="C1982" s="81" t="s">
        <v>18869</v>
      </c>
      <c r="D1982" s="81">
        <v>1</v>
      </c>
      <c r="E1982" s="71">
        <v>18000</v>
      </c>
      <c r="F1982" s="70">
        <f t="shared" ca="1" si="82"/>
        <v>18000</v>
      </c>
      <c r="G1982" s="45"/>
      <c r="H1982" s="45"/>
      <c r="I1982" s="45"/>
      <c r="J1982" s="45"/>
    </row>
    <row r="1983" spans="1:10" ht="13.5" customHeight="1" x14ac:dyDescent="0.2">
      <c r="A1983" s="85">
        <v>40161504</v>
      </c>
      <c r="B1983" s="69" t="str">
        <f t="shared" ca="1" si="81"/>
        <v>Filtros de aceite</v>
      </c>
      <c r="C1983" s="81" t="s">
        <v>18869</v>
      </c>
      <c r="D1983" s="81">
        <v>6</v>
      </c>
      <c r="E1983" s="71">
        <v>25000</v>
      </c>
      <c r="F1983" s="70">
        <f t="shared" ca="1" si="82"/>
        <v>150000</v>
      </c>
      <c r="G1983" s="45"/>
      <c r="H1983" s="45"/>
      <c r="I1983" s="45"/>
      <c r="J1983" s="45"/>
    </row>
    <row r="1984" spans="1:10" ht="13.5" customHeight="1" x14ac:dyDescent="0.2">
      <c r="A1984" s="85">
        <v>40161505</v>
      </c>
      <c r="B1984" s="69" t="str">
        <f t="shared" ca="1" si="81"/>
        <v>Filtros de aire</v>
      </c>
      <c r="C1984" s="81" t="s">
        <v>18869</v>
      </c>
      <c r="D1984" s="81">
        <v>1</v>
      </c>
      <c r="E1984" s="71">
        <v>35000</v>
      </c>
      <c r="F1984" s="70">
        <f t="shared" ca="1" si="82"/>
        <v>35000</v>
      </c>
      <c r="G1984" s="45"/>
      <c r="H1984" s="45"/>
      <c r="I1984" s="45"/>
      <c r="J1984" s="45"/>
    </row>
    <row r="1985" spans="1:10" ht="13.5" customHeight="1" x14ac:dyDescent="0.2">
      <c r="A1985" s="85">
        <v>31201603</v>
      </c>
      <c r="B1985" s="69" t="str">
        <f t="shared" ca="1" si="81"/>
        <v>Gomas</v>
      </c>
      <c r="C1985" s="81" t="s">
        <v>18869</v>
      </c>
      <c r="D1985" s="81">
        <v>5</v>
      </c>
      <c r="E1985" s="71">
        <v>30000</v>
      </c>
      <c r="F1985" s="70">
        <f t="shared" ca="1" si="82"/>
        <v>150000</v>
      </c>
      <c r="G1985" s="45"/>
      <c r="H1985" s="45"/>
      <c r="I1985" s="45"/>
      <c r="J1985" s="45"/>
    </row>
    <row r="1986" spans="1:10" ht="13.5" customHeight="1" x14ac:dyDescent="0.2">
      <c r="A1986" s="85">
        <v>31201603</v>
      </c>
      <c r="B1986" s="69" t="str">
        <f t="shared" ca="1" si="81"/>
        <v>Gomas</v>
      </c>
      <c r="C1986" s="81" t="s">
        <v>18869</v>
      </c>
      <c r="D1986" s="81">
        <v>2</v>
      </c>
      <c r="E1986" s="71">
        <v>30000</v>
      </c>
      <c r="F1986" s="70">
        <f t="shared" ca="1" si="82"/>
        <v>60000</v>
      </c>
      <c r="G1986" s="45"/>
      <c r="H1986" s="45"/>
      <c r="I1986" s="45"/>
      <c r="J1986" s="45"/>
    </row>
    <row r="1987" spans="1:10" ht="13.5" customHeight="1" x14ac:dyDescent="0.2">
      <c r="A1987" s="85">
        <v>52101502</v>
      </c>
      <c r="B1987" s="69" t="str">
        <f t="shared" ca="1" si="81"/>
        <v>Alfombras</v>
      </c>
      <c r="C1987" s="81" t="s">
        <v>18869</v>
      </c>
      <c r="D1987" s="81">
        <v>5</v>
      </c>
      <c r="E1987" s="71">
        <v>8000</v>
      </c>
      <c r="F1987" s="70">
        <f t="shared" ca="1" si="82"/>
        <v>40000</v>
      </c>
      <c r="G1987" s="45"/>
      <c r="H1987" s="45"/>
      <c r="I1987" s="45"/>
      <c r="J1987" s="45"/>
    </row>
    <row r="1988" spans="1:10" ht="13.5" customHeight="1" x14ac:dyDescent="0.2">
      <c r="A1988" s="85">
        <v>25172907</v>
      </c>
      <c r="B1988" s="69" t="str">
        <f t="shared" ca="1" si="81"/>
        <v>Luz frontal del vehículo</v>
      </c>
      <c r="C1988" s="81" t="s">
        <v>18869</v>
      </c>
      <c r="D1988" s="81">
        <v>1</v>
      </c>
      <c r="E1988" s="71">
        <v>20000</v>
      </c>
      <c r="F1988" s="70">
        <f t="shared" ca="1" si="82"/>
        <v>20000</v>
      </c>
      <c r="G1988" s="45"/>
      <c r="H1988" s="45"/>
      <c r="I1988" s="45"/>
      <c r="J1988" s="45"/>
    </row>
    <row r="1989" spans="1:10" ht="13.5" customHeight="1" x14ac:dyDescent="0.2">
      <c r="A1989" s="85">
        <v>26101513</v>
      </c>
      <c r="B1989" s="69" t="str">
        <f t="shared" ca="1" si="81"/>
        <v>Kit de reparación de motores</v>
      </c>
      <c r="C1989" s="81" t="s">
        <v>18869</v>
      </c>
      <c r="D1989" s="81">
        <v>2</v>
      </c>
      <c r="E1989" s="71">
        <v>45000</v>
      </c>
      <c r="F1989" s="70">
        <f t="shared" ca="1" si="82"/>
        <v>90000</v>
      </c>
      <c r="G1989" s="45"/>
      <c r="H1989" s="45"/>
      <c r="I1989" s="45"/>
      <c r="J1989" s="45"/>
    </row>
    <row r="1990" spans="1:10" ht="13.5" customHeight="1" x14ac:dyDescent="0.2">
      <c r="A1990" s="85">
        <v>30171705</v>
      </c>
      <c r="B1990" s="69" t="str">
        <f t="shared" ca="1" si="81"/>
        <v>Vidrio laminado</v>
      </c>
      <c r="C1990" s="81" t="s">
        <v>18869</v>
      </c>
      <c r="D1990" s="81">
        <v>2</v>
      </c>
      <c r="E1990" s="71">
        <v>25000</v>
      </c>
      <c r="F1990" s="70">
        <f t="shared" ca="1" si="82"/>
        <v>50000</v>
      </c>
      <c r="G1990" s="45"/>
      <c r="H1990" s="45"/>
      <c r="I1990" s="45"/>
      <c r="J1990" s="45"/>
    </row>
    <row r="1991" spans="1:10" ht="13.5" customHeight="1" x14ac:dyDescent="0.2">
      <c r="A1991" s="85">
        <v>30171705</v>
      </c>
      <c r="B1991" s="69" t="str">
        <f t="shared" ca="1" si="81"/>
        <v>Vidrio laminado</v>
      </c>
      <c r="C1991" s="81" t="s">
        <v>18869</v>
      </c>
      <c r="D1991" s="81">
        <v>5</v>
      </c>
      <c r="E1991" s="71">
        <v>25000</v>
      </c>
      <c r="F1991" s="70">
        <f t="shared" ca="1" si="82"/>
        <v>125000</v>
      </c>
      <c r="G1991" s="45"/>
      <c r="H1991" s="45"/>
      <c r="I1991" s="45"/>
      <c r="J1991" s="45"/>
    </row>
    <row r="1992" spans="1:10" ht="13.5" customHeight="1" x14ac:dyDescent="0.2">
      <c r="A1992" s="85">
        <v>15121509</v>
      </c>
      <c r="B1992" s="69" t="str">
        <f t="shared" ref="B1992:B2010" ca="1" si="83">IFERROR(INDEX(UNSPSCDes,MATCH(INDIRECT(ADDRESS(ROW(),COLUMN()-1,4)),UNSPSCCode,0)),"")</f>
        <v>Aceite de frenos</v>
      </c>
      <c r="C1992" s="81" t="s">
        <v>18869</v>
      </c>
      <c r="D1992" s="81">
        <v>6</v>
      </c>
      <c r="E1992" s="71">
        <v>18000</v>
      </c>
      <c r="F1992" s="70">
        <f t="shared" ref="F1992:F2010" ca="1" si="84">INDIRECT(ADDRESS(ROW(),COLUMN()-2,4))*INDIRECT(ADDRESS(ROW(),COLUMN()-1,4))</f>
        <v>108000</v>
      </c>
      <c r="G1992" s="45"/>
      <c r="H1992" s="45"/>
      <c r="I1992" s="45"/>
      <c r="J1992" s="45"/>
    </row>
    <row r="1993" spans="1:10" ht="13.5" customHeight="1" x14ac:dyDescent="0.2">
      <c r="A1993" s="85">
        <v>40142007</v>
      </c>
      <c r="B1993" s="69" t="str">
        <f t="shared" ca="1" si="83"/>
        <v>Mangueras especiales</v>
      </c>
      <c r="C1993" s="81" t="s">
        <v>18869</v>
      </c>
      <c r="D1993" s="81">
        <v>1</v>
      </c>
      <c r="E1993" s="71">
        <v>16000</v>
      </c>
      <c r="F1993" s="70">
        <f t="shared" ca="1" si="84"/>
        <v>16000</v>
      </c>
      <c r="G1993" s="45"/>
      <c r="H1993" s="45"/>
      <c r="I1993" s="45"/>
      <c r="J1993" s="45"/>
    </row>
    <row r="1994" spans="1:10" ht="14.1" customHeight="1" x14ac:dyDescent="0.2">
      <c r="A1994" s="85">
        <v>25174407</v>
      </c>
      <c r="B1994" s="69" t="str">
        <f t="shared" ca="1" si="83"/>
        <v>Pedales</v>
      </c>
      <c r="C1994" s="81" t="s">
        <v>18869</v>
      </c>
      <c r="D1994" s="81">
        <v>1</v>
      </c>
      <c r="E1994" s="71">
        <v>20000</v>
      </c>
      <c r="F1994" s="70">
        <f t="shared" ca="1" si="84"/>
        <v>20000</v>
      </c>
      <c r="G1994" s="45"/>
      <c r="H1994" s="45" t="str">
        <f>C1824</f>
        <v>BIENES</v>
      </c>
      <c r="I1994" s="45">
        <f>E1824</f>
        <v>0</v>
      </c>
      <c r="J1994" s="45">
        <f>D1824</f>
        <v>0</v>
      </c>
    </row>
    <row r="1995" spans="1:10" ht="14.1" customHeight="1" x14ac:dyDescent="0.25">
      <c r="A1995" s="85">
        <v>73181104</v>
      </c>
      <c r="B1995" s="69" t="str">
        <f t="shared" ca="1" si="83"/>
        <v>Servicios de pintura</v>
      </c>
      <c r="C1995" s="81" t="s">
        <v>18869</v>
      </c>
      <c r="D1995" s="81">
        <v>1</v>
      </c>
      <c r="E1995" s="71">
        <v>800</v>
      </c>
      <c r="F1995" s="70">
        <f t="shared" ca="1" si="84"/>
        <v>800</v>
      </c>
    </row>
    <row r="1996" spans="1:10" ht="33.75" customHeight="1" x14ac:dyDescent="0.2">
      <c r="A1996" s="85">
        <v>73181104</v>
      </c>
      <c r="B1996" s="69" t="str">
        <f t="shared" ca="1" si="83"/>
        <v>Servicios de pintura</v>
      </c>
      <c r="C1996" s="81" t="s">
        <v>18869</v>
      </c>
      <c r="D1996" s="81">
        <v>1</v>
      </c>
      <c r="E1996" s="71">
        <v>7000</v>
      </c>
      <c r="F1996" s="70">
        <f t="shared" ca="1" si="84"/>
        <v>7000</v>
      </c>
      <c r="G1996" s="45"/>
      <c r="H1996" s="45"/>
      <c r="I1996" s="45"/>
      <c r="J1996" s="45"/>
    </row>
    <row r="1997" spans="1:10" ht="13.5" customHeight="1" x14ac:dyDescent="0.2">
      <c r="A1997" s="85">
        <v>73181104</v>
      </c>
      <c r="B1997" s="69" t="str">
        <f t="shared" ca="1" si="83"/>
        <v>Servicios de pintura</v>
      </c>
      <c r="C1997" s="81" t="s">
        <v>18869</v>
      </c>
      <c r="D1997" s="81">
        <v>1</v>
      </c>
      <c r="E1997" s="71">
        <v>18000</v>
      </c>
      <c r="F1997" s="70">
        <f t="shared" ca="1" si="84"/>
        <v>18000</v>
      </c>
      <c r="G1997" s="45"/>
      <c r="H1997" s="45"/>
      <c r="I1997" s="45"/>
      <c r="J1997" s="45"/>
    </row>
    <row r="1998" spans="1:10" ht="14.1" customHeight="1" x14ac:dyDescent="0.2">
      <c r="A1998" s="85">
        <v>26101805</v>
      </c>
      <c r="B1998" s="69" t="str">
        <f t="shared" ca="1" si="83"/>
        <v>Kits de reparación del motor</v>
      </c>
      <c r="C1998" s="81" t="s">
        <v>18869</v>
      </c>
      <c r="D1998" s="81">
        <v>1</v>
      </c>
      <c r="E1998" s="71">
        <v>8000</v>
      </c>
      <c r="F1998" s="70">
        <f t="shared" ca="1" si="84"/>
        <v>8000</v>
      </c>
      <c r="G1998" s="45"/>
      <c r="H1998" s="45"/>
      <c r="I1998" s="45"/>
      <c r="J1998" s="45"/>
    </row>
    <row r="1999" spans="1:10" ht="14.1" customHeight="1" x14ac:dyDescent="0.2">
      <c r="A1999" s="85">
        <v>26101805</v>
      </c>
      <c r="B1999" s="69" t="str">
        <f t="shared" ca="1" si="83"/>
        <v>Kits de reparación del motor</v>
      </c>
      <c r="C1999" s="81" t="s">
        <v>18869</v>
      </c>
      <c r="D1999" s="81">
        <v>1</v>
      </c>
      <c r="E1999" s="71">
        <v>20000</v>
      </c>
      <c r="F1999" s="70">
        <f t="shared" ca="1" si="84"/>
        <v>20000</v>
      </c>
      <c r="G1999" s="45"/>
      <c r="H1999" s="45"/>
      <c r="I1999" s="45"/>
      <c r="J1999" s="45"/>
    </row>
    <row r="2000" spans="1:10" ht="14.1" customHeight="1" x14ac:dyDescent="0.2">
      <c r="A2000" s="85">
        <v>26101805</v>
      </c>
      <c r="B2000" s="69" t="str">
        <f t="shared" ca="1" si="83"/>
        <v>Kits de reparación del motor</v>
      </c>
      <c r="C2000" s="81" t="s">
        <v>18869</v>
      </c>
      <c r="D2000" s="81">
        <v>1</v>
      </c>
      <c r="E2000" s="71">
        <v>45000</v>
      </c>
      <c r="F2000" s="70">
        <f t="shared" ca="1" si="84"/>
        <v>45000</v>
      </c>
      <c r="G2000" s="45"/>
      <c r="H2000" s="45"/>
      <c r="I2000" s="45"/>
      <c r="J2000" s="45"/>
    </row>
    <row r="2001" spans="1:10" ht="14.1" customHeight="1" x14ac:dyDescent="0.2">
      <c r="A2001" s="85">
        <v>26101805</v>
      </c>
      <c r="B2001" s="69" t="str">
        <f t="shared" ca="1" si="83"/>
        <v>Kits de reparación del motor</v>
      </c>
      <c r="C2001" s="81" t="s">
        <v>18869</v>
      </c>
      <c r="D2001" s="81">
        <v>1</v>
      </c>
      <c r="E2001" s="71">
        <v>25000</v>
      </c>
      <c r="F2001" s="70">
        <f t="shared" ca="1" si="84"/>
        <v>25000</v>
      </c>
      <c r="G2001" s="45"/>
      <c r="H2001" s="45"/>
      <c r="I2001" s="45"/>
      <c r="J2001" s="45"/>
    </row>
    <row r="2002" spans="1:10" ht="14.1" customHeight="1" x14ac:dyDescent="0.2">
      <c r="A2002" s="85">
        <v>26101513</v>
      </c>
      <c r="B2002" s="69" t="str">
        <f t="shared" ca="1" si="83"/>
        <v>Kit de reparación de motores</v>
      </c>
      <c r="C2002" s="81" t="s">
        <v>18869</v>
      </c>
      <c r="D2002" s="81">
        <v>1</v>
      </c>
      <c r="E2002" s="71">
        <v>25000</v>
      </c>
      <c r="F2002" s="70">
        <f t="shared" ca="1" si="84"/>
        <v>25000</v>
      </c>
      <c r="G2002" s="45"/>
      <c r="H2002" s="45"/>
      <c r="I2002" s="45"/>
      <c r="J2002" s="45"/>
    </row>
    <row r="2003" spans="1:10" ht="14.1" customHeight="1" x14ac:dyDescent="0.2">
      <c r="A2003" s="85">
        <v>25172604</v>
      </c>
      <c r="B2003" s="69" t="str">
        <f t="shared" ca="1" si="83"/>
        <v>Espejos retrovisores</v>
      </c>
      <c r="C2003" s="81" t="s">
        <v>18869</v>
      </c>
      <c r="D2003" s="81">
        <v>4</v>
      </c>
      <c r="E2003" s="71">
        <v>18000</v>
      </c>
      <c r="F2003" s="70">
        <f t="shared" ca="1" si="84"/>
        <v>72000</v>
      </c>
      <c r="G2003" s="45"/>
      <c r="H2003" s="45"/>
      <c r="I2003" s="45"/>
      <c r="J2003" s="45"/>
    </row>
    <row r="2004" spans="1:10" ht="14.1" customHeight="1" x14ac:dyDescent="0.2">
      <c r="A2004" s="85">
        <v>25172604</v>
      </c>
      <c r="B2004" s="69" t="str">
        <f t="shared" ca="1" si="83"/>
        <v>Espejos retrovisores</v>
      </c>
      <c r="C2004" s="81" t="s">
        <v>18869</v>
      </c>
      <c r="D2004" s="81">
        <v>1</v>
      </c>
      <c r="E2004" s="71">
        <v>16000</v>
      </c>
      <c r="F2004" s="70">
        <f t="shared" ca="1" si="84"/>
        <v>16000</v>
      </c>
      <c r="G2004" s="45"/>
      <c r="H2004" s="45"/>
      <c r="I2004" s="45"/>
      <c r="J2004" s="45"/>
    </row>
    <row r="2005" spans="1:10" ht="13.5" customHeight="1" x14ac:dyDescent="0.2">
      <c r="A2005" s="85">
        <v>25172406</v>
      </c>
      <c r="B2005" s="69" t="str">
        <f t="shared" ca="1" si="83"/>
        <v>Tanques de combustible</v>
      </c>
      <c r="C2005" s="81" t="s">
        <v>18869</v>
      </c>
      <c r="D2005" s="81">
        <v>1</v>
      </c>
      <c r="E2005" s="71">
        <v>20000</v>
      </c>
      <c r="F2005" s="70">
        <f t="shared" ca="1" si="84"/>
        <v>20000</v>
      </c>
      <c r="G2005" s="45"/>
      <c r="H2005" s="45"/>
      <c r="I2005" s="45"/>
      <c r="J2005" s="45"/>
    </row>
    <row r="2006" spans="1:10" ht="13.5" customHeight="1" x14ac:dyDescent="0.2">
      <c r="A2006" s="85">
        <v>39121549</v>
      </c>
      <c r="B2006" s="69" t="str">
        <f t="shared" ca="1" si="83"/>
        <v>Termostato</v>
      </c>
      <c r="C2006" s="81" t="s">
        <v>18869</v>
      </c>
      <c r="D2006" s="81">
        <v>1</v>
      </c>
      <c r="E2006" s="71">
        <v>800</v>
      </c>
      <c r="F2006" s="70">
        <f t="shared" ca="1" si="84"/>
        <v>800</v>
      </c>
      <c r="G2006" s="45"/>
      <c r="H2006" s="45"/>
      <c r="I2006" s="45"/>
      <c r="J2006" s="45"/>
    </row>
    <row r="2007" spans="1:10" ht="13.5" customHeight="1" x14ac:dyDescent="0.2">
      <c r="A2007" s="85">
        <v>39121549</v>
      </c>
      <c r="B2007" s="69" t="str">
        <f t="shared" ca="1" si="83"/>
        <v>Termostato</v>
      </c>
      <c r="C2007" s="81" t="s">
        <v>18869</v>
      </c>
      <c r="D2007" s="81">
        <v>1</v>
      </c>
      <c r="E2007" s="71">
        <v>7000</v>
      </c>
      <c r="F2007" s="70">
        <f t="shared" ca="1" si="84"/>
        <v>7000</v>
      </c>
      <c r="G2007" s="45"/>
      <c r="H2007" s="45"/>
      <c r="I2007" s="45"/>
      <c r="J2007" s="45"/>
    </row>
    <row r="2008" spans="1:10" ht="13.5" customHeight="1" x14ac:dyDescent="0.2">
      <c r="A2008" s="85">
        <v>26101743</v>
      </c>
      <c r="B2008" s="69" t="str">
        <f t="shared" ca="1" si="83"/>
        <v>Válvulas de motor</v>
      </c>
      <c r="C2008" s="81" t="s">
        <v>18869</v>
      </c>
      <c r="D2008" s="81">
        <v>1</v>
      </c>
      <c r="E2008" s="71">
        <v>200</v>
      </c>
      <c r="F2008" s="70">
        <f t="shared" ca="1" si="84"/>
        <v>200</v>
      </c>
      <c r="G2008" s="45"/>
      <c r="H2008" s="45"/>
      <c r="I2008" s="45"/>
      <c r="J2008" s="45"/>
    </row>
    <row r="2009" spans="1:10" ht="13.5" customHeight="1" x14ac:dyDescent="0.2">
      <c r="A2009" s="85">
        <v>26101743</v>
      </c>
      <c r="B2009" s="69" t="str">
        <f t="shared" ca="1" si="83"/>
        <v>Válvulas de motor</v>
      </c>
      <c r="C2009" s="81" t="s">
        <v>18869</v>
      </c>
      <c r="D2009" s="81">
        <v>1</v>
      </c>
      <c r="E2009" s="71">
        <v>200</v>
      </c>
      <c r="F2009" s="70">
        <f t="shared" ca="1" si="84"/>
        <v>200</v>
      </c>
      <c r="G2009" s="45"/>
      <c r="H2009" s="45"/>
      <c r="I2009" s="45"/>
      <c r="J2009" s="45"/>
    </row>
    <row r="2010" spans="1:10" ht="13.5" customHeight="1" x14ac:dyDescent="0.2">
      <c r="A2010" s="81"/>
      <c r="B2010" s="69" t="str">
        <f t="shared" ca="1" si="83"/>
        <v/>
      </c>
      <c r="C2010" s="81"/>
      <c r="D2010" s="81"/>
      <c r="E2010" s="71"/>
      <c r="F2010" s="70">
        <f t="shared" ca="1" si="84"/>
        <v>0</v>
      </c>
      <c r="G2010" s="45"/>
      <c r="H2010" s="45"/>
      <c r="I2010" s="45"/>
      <c r="J2010" s="45"/>
    </row>
    <row r="2011" spans="1:10" ht="13.5" customHeight="1" x14ac:dyDescent="0.2">
      <c r="A2011" s="81"/>
      <c r="B2011" s="69" t="str">
        <f t="shared" ref="B2011:B2013" ca="1" si="85">IFERROR(INDEX(UNSPSCDes,MATCH(INDIRECT(ADDRESS(ROW(),COLUMN()-1,4)),UNSPSCCode,0)),"")</f>
        <v/>
      </c>
      <c r="C2011" s="81"/>
      <c r="D2011" s="81"/>
      <c r="E2011" s="71"/>
      <c r="F2011" s="70">
        <f t="shared" ref="F2011:F2013" ca="1" si="86">INDIRECT(ADDRESS(ROW(),COLUMN()-2,4))*INDIRECT(ADDRESS(ROW(),COLUMN()-1,4))</f>
        <v>0</v>
      </c>
      <c r="G2011" s="45"/>
      <c r="H2011" s="45"/>
      <c r="I2011" s="45"/>
      <c r="J2011" s="45"/>
    </row>
    <row r="2012" spans="1:10" ht="13.5" customHeight="1" x14ac:dyDescent="0.2">
      <c r="A2012" s="81"/>
      <c r="B2012" s="69" t="str">
        <f t="shared" ca="1" si="85"/>
        <v/>
      </c>
      <c r="C2012" s="81"/>
      <c r="D2012" s="81"/>
      <c r="E2012" s="71"/>
      <c r="F2012" s="70">
        <f t="shared" ca="1" si="86"/>
        <v>0</v>
      </c>
      <c r="G2012" s="45"/>
      <c r="H2012" s="45"/>
      <c r="I2012" s="45"/>
      <c r="J2012" s="45"/>
    </row>
    <row r="2013" spans="1:10" ht="13.5" customHeight="1" x14ac:dyDescent="0.2">
      <c r="A2013" s="81"/>
      <c r="B2013" s="69" t="str">
        <f t="shared" ca="1" si="85"/>
        <v/>
      </c>
      <c r="C2013" s="81"/>
      <c r="D2013" s="81"/>
      <c r="E2013" s="71"/>
      <c r="F2013" s="70">
        <f t="shared" ca="1" si="86"/>
        <v>0</v>
      </c>
      <c r="G2013" s="45"/>
      <c r="H2013" s="45"/>
      <c r="I2013" s="45"/>
      <c r="J2013" s="45"/>
    </row>
    <row r="2014" spans="1:10" ht="13.5" customHeight="1" x14ac:dyDescent="0.2">
      <c r="A2014" s="45"/>
      <c r="B2014" s="45"/>
      <c r="C2014" s="45"/>
      <c r="D2014" s="45"/>
      <c r="E2014" s="73" t="s">
        <v>12551</v>
      </c>
      <c r="F2014" s="74">
        <f ca="1">SUM(Table374[MONTO TOTAL ESTIMADO])</f>
        <v>4042200</v>
      </c>
      <c r="G2014" s="45"/>
      <c r="H2014" s="45"/>
      <c r="I2014" s="45"/>
      <c r="J2014" s="45"/>
    </row>
    <row r="2015" spans="1:10" ht="13.5" customHeight="1" thickBot="1" x14ac:dyDescent="0.25">
      <c r="G2015" s="45"/>
      <c r="H2015" s="45"/>
      <c r="I2015" s="45"/>
      <c r="J2015" s="45"/>
    </row>
    <row r="2016" spans="1:10" ht="13.5" customHeight="1" thickBot="1" x14ac:dyDescent="0.25">
      <c r="A2016" s="64" t="s">
        <v>16383</v>
      </c>
      <c r="B2016" s="64" t="s">
        <v>161</v>
      </c>
      <c r="C2016" s="64" t="s">
        <v>11724</v>
      </c>
      <c r="D2016" s="64" t="s">
        <v>14378</v>
      </c>
      <c r="E2016" s="64" t="s">
        <v>10962</v>
      </c>
      <c r="F2016" s="64" t="s">
        <v>11095</v>
      </c>
      <c r="G2016" s="45"/>
      <c r="H2016" s="45"/>
      <c r="I2016" s="45"/>
      <c r="J2016" s="45"/>
    </row>
    <row r="2017" spans="1:10" ht="13.5" customHeight="1" thickBot="1" x14ac:dyDescent="0.25">
      <c r="A2017" s="66" t="s">
        <v>18875</v>
      </c>
      <c r="B2017" s="66" t="s">
        <v>18876</v>
      </c>
      <c r="C2017" s="66" t="s">
        <v>6798</v>
      </c>
      <c r="D2017" s="66"/>
      <c r="E2017" s="66"/>
      <c r="F2017" s="66"/>
      <c r="G2017" s="45"/>
      <c r="H2017" s="45"/>
      <c r="I2017" s="45"/>
      <c r="J2017" s="45"/>
    </row>
    <row r="2018" spans="1:10" ht="13.5" customHeight="1" thickBot="1" x14ac:dyDescent="0.25">
      <c r="A2018" s="122" t="s">
        <v>14828</v>
      </c>
      <c r="B2018" s="67" t="s">
        <v>8528</v>
      </c>
      <c r="C2018" s="76">
        <v>42835</v>
      </c>
      <c r="D2018" s="122" t="s">
        <v>9386</v>
      </c>
      <c r="E2018" s="67" t="s">
        <v>13094</v>
      </c>
      <c r="F2018" s="66"/>
      <c r="G2018" s="45"/>
      <c r="H2018" s="45"/>
      <c r="I2018" s="45"/>
      <c r="J2018" s="45"/>
    </row>
    <row r="2019" spans="1:10" ht="13.5" customHeight="1" thickBot="1" x14ac:dyDescent="0.25">
      <c r="A2019" s="123"/>
      <c r="B2019" s="67" t="s">
        <v>1786</v>
      </c>
      <c r="C2019" s="110">
        <f>IF(C2018="","",IF(AND(MONTH(C2018)&gt;=1,MONTH(C2018)&lt;=3),1,IF(AND(MONTH(C2018)&gt;=4,MONTH(C2018)&lt;=6),2,IF(AND(MONTH(C2018)&gt;=7,MONTH(C2018)&lt;=9),3,4))))</f>
        <v>2</v>
      </c>
      <c r="D2019" s="123"/>
      <c r="E2019" s="67" t="s">
        <v>2417</v>
      </c>
      <c r="F2019" s="66"/>
      <c r="G2019" s="45"/>
      <c r="H2019" s="45"/>
      <c r="I2019" s="45"/>
      <c r="J2019" s="45"/>
    </row>
    <row r="2020" spans="1:10" ht="13.5" customHeight="1" thickBot="1" x14ac:dyDescent="0.25">
      <c r="A2020" s="123"/>
      <c r="B2020" s="67" t="s">
        <v>12943</v>
      </c>
      <c r="C2020" s="76">
        <v>42926</v>
      </c>
      <c r="D2020" s="123"/>
      <c r="E2020" s="67" t="s">
        <v>3073</v>
      </c>
      <c r="F2020" s="66"/>
      <c r="G2020" s="45"/>
      <c r="H2020" s="45"/>
      <c r="I2020" s="45"/>
      <c r="J2020" s="45"/>
    </row>
    <row r="2021" spans="1:10" ht="13.5" customHeight="1" thickBot="1" x14ac:dyDescent="0.25">
      <c r="A2021" s="123"/>
      <c r="B2021" s="67" t="s">
        <v>1786</v>
      </c>
      <c r="C2021" s="110">
        <f>IF(C2020="","",IF(AND(MONTH(C2020)&gt;=1,MONTH(C2020)&lt;=3),1,IF(AND(MONTH(C2020)&gt;=4,MONTH(C2020)&lt;=6),2,IF(AND(MONTH(C2020)&gt;=7,MONTH(C2020)&lt;=9),3,4))))</f>
        <v>3</v>
      </c>
      <c r="D2021" s="123"/>
      <c r="E2021" s="67" t="s">
        <v>13193</v>
      </c>
      <c r="F2021" s="66"/>
      <c r="G2021" s="45"/>
      <c r="H2021" s="45"/>
      <c r="I2021" s="45"/>
      <c r="J2021" s="45"/>
    </row>
    <row r="2022" spans="1:10" ht="13.5" customHeight="1" thickBot="1" x14ac:dyDescent="0.25">
      <c r="A2022" s="45"/>
      <c r="B2022" s="45"/>
      <c r="C2022" s="45"/>
      <c r="D2022" s="45"/>
      <c r="E2022" s="45"/>
      <c r="F2022" s="45"/>
      <c r="G2022" s="45"/>
      <c r="H2022" s="45"/>
      <c r="I2022" s="45"/>
      <c r="J2022" s="45"/>
    </row>
    <row r="2023" spans="1:10" ht="13.5" customHeight="1" thickBot="1" x14ac:dyDescent="0.25">
      <c r="A2023" s="72" t="s">
        <v>15736</v>
      </c>
      <c r="B2023" s="72" t="s">
        <v>16147</v>
      </c>
      <c r="C2023" s="72" t="s">
        <v>15642</v>
      </c>
      <c r="D2023" s="72" t="s">
        <v>15252</v>
      </c>
      <c r="E2023" s="72" t="s">
        <v>6932</v>
      </c>
      <c r="F2023" s="72" t="s">
        <v>15281</v>
      </c>
      <c r="G2023" s="45"/>
      <c r="H2023" s="45"/>
      <c r="I2023" s="45"/>
      <c r="J2023" s="45"/>
    </row>
    <row r="2024" spans="1:10" ht="13.5" customHeight="1" x14ac:dyDescent="0.2">
      <c r="A2024" s="85">
        <v>90151803</v>
      </c>
      <c r="B2024" s="69" t="str">
        <f t="shared" ref="B2024:B2030" ca="1" si="87">IFERROR(INDEX(UNSPSCDes,MATCH(INDIRECT(ADDRESS(ROW(),COLUMN()-1,4)),UNSPSCCode,0)),"")</f>
        <v>Construcción o creación de pabellones de feria</v>
      </c>
      <c r="C2024" s="81" t="s">
        <v>18869</v>
      </c>
      <c r="D2024" s="81">
        <v>1</v>
      </c>
      <c r="E2024" s="71">
        <v>60000</v>
      </c>
      <c r="F2024" s="70">
        <f t="shared" ref="F2024:F2030" ca="1" si="88">INDIRECT(ADDRESS(ROW(),COLUMN()-2,4))*INDIRECT(ADDRESS(ROW(),COLUMN()-1,4))</f>
        <v>60000</v>
      </c>
      <c r="G2024" s="45"/>
      <c r="H2024" s="45"/>
      <c r="I2024" s="45"/>
      <c r="J2024" s="45"/>
    </row>
    <row r="2025" spans="1:10" ht="13.5" customHeight="1" x14ac:dyDescent="0.2">
      <c r="A2025" s="85">
        <v>72102802</v>
      </c>
      <c r="B2025" s="69" t="str">
        <f t="shared" ca="1" si="87"/>
        <v>Restauración de edificios, mojones o monumentos</v>
      </c>
      <c r="C2025" s="81" t="s">
        <v>18869</v>
      </c>
      <c r="D2025" s="81">
        <v>5</v>
      </c>
      <c r="E2025" s="71">
        <v>140000</v>
      </c>
      <c r="F2025" s="70">
        <f t="shared" ca="1" si="88"/>
        <v>700000</v>
      </c>
      <c r="G2025" s="45"/>
      <c r="H2025" s="45"/>
      <c r="I2025" s="45"/>
      <c r="J2025" s="45"/>
    </row>
    <row r="2026" spans="1:10" ht="13.5" customHeight="1" x14ac:dyDescent="0.2">
      <c r="A2026" s="81"/>
      <c r="B2026" s="69" t="str">
        <f t="shared" ca="1" si="87"/>
        <v/>
      </c>
      <c r="C2026" s="81"/>
      <c r="D2026" s="81"/>
      <c r="E2026" s="71"/>
      <c r="F2026" s="70">
        <f t="shared" ca="1" si="88"/>
        <v>0</v>
      </c>
      <c r="G2026" s="45"/>
      <c r="H2026" s="45"/>
      <c r="I2026" s="45"/>
      <c r="J2026" s="45"/>
    </row>
    <row r="2027" spans="1:10" ht="13.5" customHeight="1" x14ac:dyDescent="0.2">
      <c r="A2027" s="81"/>
      <c r="B2027" s="69" t="str">
        <f t="shared" ca="1" si="87"/>
        <v/>
      </c>
      <c r="C2027" s="81"/>
      <c r="D2027" s="81"/>
      <c r="E2027" s="71"/>
      <c r="F2027" s="70">
        <f t="shared" ca="1" si="88"/>
        <v>0</v>
      </c>
      <c r="G2027" s="45"/>
      <c r="H2027" s="45"/>
      <c r="I2027" s="45"/>
      <c r="J2027" s="45"/>
    </row>
    <row r="2028" spans="1:10" ht="13.5" customHeight="1" x14ac:dyDescent="0.2">
      <c r="A2028" s="81"/>
      <c r="B2028" s="69" t="str">
        <f t="shared" ca="1" si="87"/>
        <v/>
      </c>
      <c r="C2028" s="81"/>
      <c r="D2028" s="81"/>
      <c r="E2028" s="71"/>
      <c r="F2028" s="70">
        <f t="shared" ca="1" si="88"/>
        <v>0</v>
      </c>
      <c r="G2028" s="45"/>
      <c r="H2028" s="45"/>
      <c r="I2028" s="45"/>
      <c r="J2028" s="45"/>
    </row>
    <row r="2029" spans="1:10" ht="13.5" customHeight="1" x14ac:dyDescent="0.2">
      <c r="A2029" s="81"/>
      <c r="B2029" s="69" t="str">
        <f t="shared" ca="1" si="87"/>
        <v/>
      </c>
      <c r="C2029" s="81"/>
      <c r="D2029" s="81"/>
      <c r="E2029" s="71"/>
      <c r="F2029" s="70">
        <f t="shared" ca="1" si="88"/>
        <v>0</v>
      </c>
      <c r="G2029" s="45"/>
      <c r="H2029" s="45"/>
      <c r="I2029" s="45"/>
      <c r="J2029" s="45"/>
    </row>
    <row r="2030" spans="1:10" ht="13.5" customHeight="1" x14ac:dyDescent="0.2">
      <c r="A2030" s="81"/>
      <c r="B2030" s="69" t="str">
        <f t="shared" ca="1" si="87"/>
        <v/>
      </c>
      <c r="C2030" s="81"/>
      <c r="D2030" s="81"/>
      <c r="E2030" s="71"/>
      <c r="F2030" s="70">
        <f t="shared" ca="1" si="88"/>
        <v>0</v>
      </c>
      <c r="G2030" s="45"/>
      <c r="H2030" s="45"/>
      <c r="I2030" s="45"/>
      <c r="J2030" s="45"/>
    </row>
    <row r="2031" spans="1:10" ht="13.5" customHeight="1" x14ac:dyDescent="0.2">
      <c r="A2031" s="45"/>
      <c r="B2031" s="45"/>
      <c r="C2031" s="45"/>
      <c r="D2031" s="45"/>
      <c r="E2031" s="73" t="s">
        <v>12551</v>
      </c>
      <c r="F2031" s="74">
        <f ca="1">SUM(Table375[MONTO TOTAL ESTIMADO])</f>
        <v>760000</v>
      </c>
      <c r="G2031" s="45"/>
      <c r="H2031" s="45"/>
      <c r="I2031" s="45"/>
      <c r="J2031" s="45"/>
    </row>
    <row r="2032" spans="1:10" ht="13.5" customHeight="1" thickBot="1" x14ac:dyDescent="0.25">
      <c r="G2032" s="45"/>
      <c r="H2032" s="45"/>
      <c r="I2032" s="45"/>
      <c r="J2032" s="45"/>
    </row>
    <row r="2033" spans="1:10" ht="13.5" customHeight="1" thickBot="1" x14ac:dyDescent="0.25">
      <c r="A2033" s="64" t="s">
        <v>16383</v>
      </c>
      <c r="B2033" s="64" t="s">
        <v>161</v>
      </c>
      <c r="C2033" s="64" t="s">
        <v>11724</v>
      </c>
      <c r="D2033" s="64" t="s">
        <v>14378</v>
      </c>
      <c r="E2033" s="64" t="s">
        <v>10962</v>
      </c>
      <c r="F2033" s="64" t="s">
        <v>11095</v>
      </c>
      <c r="G2033" s="45"/>
      <c r="H2033" s="45"/>
      <c r="I2033" s="45"/>
      <c r="J2033" s="45"/>
    </row>
    <row r="2034" spans="1:10" ht="13.5" customHeight="1" thickBot="1" x14ac:dyDescent="0.25">
      <c r="A2034" s="66" t="s">
        <v>18875</v>
      </c>
      <c r="B2034" s="66" t="s">
        <v>18876</v>
      </c>
      <c r="C2034" s="66" t="s">
        <v>6798</v>
      </c>
      <c r="D2034" s="66"/>
      <c r="E2034" s="66"/>
      <c r="F2034" s="66"/>
      <c r="G2034" s="45"/>
      <c r="H2034" s="45"/>
      <c r="I2034" s="45"/>
      <c r="J2034" s="45"/>
    </row>
    <row r="2035" spans="1:10" ht="13.5" customHeight="1" thickBot="1" x14ac:dyDescent="0.25">
      <c r="A2035" s="122" t="s">
        <v>14828</v>
      </c>
      <c r="B2035" s="67" t="s">
        <v>8528</v>
      </c>
      <c r="C2035" s="76">
        <v>42927</v>
      </c>
      <c r="D2035" s="122" t="s">
        <v>9386</v>
      </c>
      <c r="E2035" s="67" t="s">
        <v>13094</v>
      </c>
      <c r="F2035" s="66"/>
      <c r="G2035" s="45"/>
      <c r="H2035" s="45"/>
      <c r="I2035" s="45"/>
      <c r="J2035" s="45"/>
    </row>
    <row r="2036" spans="1:10" ht="13.5" customHeight="1" thickBot="1" x14ac:dyDescent="0.25">
      <c r="A2036" s="123"/>
      <c r="B2036" s="67" t="s">
        <v>1786</v>
      </c>
      <c r="C2036" s="112">
        <f>IF(C2035="","",IF(AND(MONTH(C2035)&gt;=1,MONTH(C2035)&lt;=3),1,IF(AND(MONTH(C2035)&gt;=4,MONTH(C2035)&lt;=6),2,IF(AND(MONTH(C2035)&gt;=7,MONTH(C2035)&lt;=9),3,4))))</f>
        <v>3</v>
      </c>
      <c r="D2036" s="123"/>
      <c r="E2036" s="67" t="s">
        <v>2417</v>
      </c>
      <c r="F2036" s="66"/>
      <c r="G2036" s="45"/>
      <c r="H2036" s="45"/>
      <c r="I2036" s="45"/>
      <c r="J2036" s="45"/>
    </row>
    <row r="2037" spans="1:10" ht="13.5" customHeight="1" thickBot="1" x14ac:dyDescent="0.25">
      <c r="A2037" s="123"/>
      <c r="B2037" s="67" t="s">
        <v>12943</v>
      </c>
      <c r="C2037" s="76">
        <v>43019</v>
      </c>
      <c r="D2037" s="123"/>
      <c r="E2037" s="67" t="s">
        <v>3073</v>
      </c>
      <c r="F2037" s="66"/>
      <c r="G2037" s="45"/>
      <c r="H2037" s="45"/>
      <c r="I2037" s="45"/>
      <c r="J2037" s="45"/>
    </row>
    <row r="2038" spans="1:10" ht="13.5" customHeight="1" thickBot="1" x14ac:dyDescent="0.25">
      <c r="A2038" s="123"/>
      <c r="B2038" s="67" t="s">
        <v>1786</v>
      </c>
      <c r="C2038" s="112">
        <f>IF(C2037="","",IF(AND(MONTH(C2037)&gt;=1,MONTH(C2037)&lt;=3),1,IF(AND(MONTH(C2037)&gt;=4,MONTH(C2037)&lt;=6),2,IF(AND(MONTH(C2037)&gt;=7,MONTH(C2037)&lt;=9),3,4))))</f>
        <v>4</v>
      </c>
      <c r="D2038" s="123"/>
      <c r="E2038" s="67" t="s">
        <v>13193</v>
      </c>
      <c r="F2038" s="66"/>
      <c r="G2038" s="45"/>
      <c r="H2038" s="45"/>
      <c r="I2038" s="45"/>
      <c r="J2038" s="45"/>
    </row>
    <row r="2039" spans="1:10" ht="13.5" customHeight="1" thickBot="1" x14ac:dyDescent="0.25">
      <c r="A2039" s="45"/>
      <c r="B2039" s="45"/>
      <c r="C2039" s="45"/>
      <c r="D2039" s="45"/>
      <c r="E2039" s="45"/>
      <c r="F2039" s="45"/>
      <c r="G2039" s="45"/>
      <c r="H2039" s="45"/>
      <c r="I2039" s="45"/>
      <c r="J2039" s="45"/>
    </row>
    <row r="2040" spans="1:10" ht="13.5" customHeight="1" thickBot="1" x14ac:dyDescent="0.25">
      <c r="A2040" s="72" t="s">
        <v>15736</v>
      </c>
      <c r="B2040" s="72" t="s">
        <v>16147</v>
      </c>
      <c r="C2040" s="72" t="s">
        <v>15642</v>
      </c>
      <c r="D2040" s="72" t="s">
        <v>15252</v>
      </c>
      <c r="E2040" s="72" t="s">
        <v>6932</v>
      </c>
      <c r="F2040" s="72" t="s">
        <v>15281</v>
      </c>
      <c r="G2040" s="45"/>
      <c r="H2040" s="45"/>
      <c r="I2040" s="45"/>
      <c r="J2040" s="45"/>
    </row>
    <row r="2041" spans="1:10" ht="13.5" customHeight="1" x14ac:dyDescent="0.2">
      <c r="A2041" s="85">
        <v>90151803</v>
      </c>
      <c r="B2041" s="69" t="str">
        <f t="shared" ref="B2041:B2046" ca="1" si="89">IFERROR(INDEX(UNSPSCDes,MATCH(INDIRECT(ADDRESS(ROW(),COLUMN()-1,4)),UNSPSCCode,0)),"")</f>
        <v>Construcción o creación de pabellones de feria</v>
      </c>
      <c r="C2041" s="81" t="s">
        <v>18869</v>
      </c>
      <c r="D2041" s="81">
        <v>1</v>
      </c>
      <c r="E2041" s="71">
        <v>60000</v>
      </c>
      <c r="F2041" s="70">
        <f t="shared" ref="F2041:F2046" ca="1" si="90">INDIRECT(ADDRESS(ROW(),COLUMN()-2,4))*INDIRECT(ADDRESS(ROW(),COLUMN()-1,4))</f>
        <v>60000</v>
      </c>
      <c r="G2041" s="45"/>
      <c r="H2041" s="45"/>
      <c r="I2041" s="45"/>
      <c r="J2041" s="45"/>
    </row>
    <row r="2042" spans="1:10" ht="13.5" customHeight="1" x14ac:dyDescent="0.2">
      <c r="A2042" s="85">
        <v>72102802</v>
      </c>
      <c r="B2042" s="69" t="str">
        <f t="shared" ca="1" si="89"/>
        <v>Restauración de edificios, mojones o monumentos</v>
      </c>
      <c r="C2042" s="81" t="s">
        <v>18869</v>
      </c>
      <c r="D2042" s="81">
        <v>5</v>
      </c>
      <c r="E2042" s="71">
        <v>140000</v>
      </c>
      <c r="F2042" s="70">
        <f t="shared" ca="1" si="90"/>
        <v>700000</v>
      </c>
      <c r="G2042" s="45"/>
      <c r="H2042" s="45"/>
      <c r="I2042" s="45"/>
      <c r="J2042" s="45"/>
    </row>
    <row r="2043" spans="1:10" ht="13.5" customHeight="1" x14ac:dyDescent="0.2">
      <c r="A2043" s="81"/>
      <c r="B2043" s="69" t="str">
        <f t="shared" ca="1" si="89"/>
        <v/>
      </c>
      <c r="C2043" s="81"/>
      <c r="D2043" s="81"/>
      <c r="E2043" s="71"/>
      <c r="F2043" s="70">
        <f t="shared" ca="1" si="90"/>
        <v>0</v>
      </c>
      <c r="G2043" s="45"/>
      <c r="H2043" s="45"/>
      <c r="I2043" s="45"/>
      <c r="J2043" s="45"/>
    </row>
    <row r="2044" spans="1:10" ht="13.5" customHeight="1" x14ac:dyDescent="0.2">
      <c r="A2044" s="81"/>
      <c r="B2044" s="69" t="str">
        <f t="shared" ca="1" si="89"/>
        <v/>
      </c>
      <c r="C2044" s="81"/>
      <c r="D2044" s="81"/>
      <c r="E2044" s="71"/>
      <c r="F2044" s="70">
        <f t="shared" ca="1" si="90"/>
        <v>0</v>
      </c>
      <c r="G2044" s="45"/>
      <c r="H2044" s="45"/>
      <c r="I2044" s="45"/>
      <c r="J2044" s="45"/>
    </row>
    <row r="2045" spans="1:10" ht="13.5" customHeight="1" x14ac:dyDescent="0.2">
      <c r="A2045" s="81"/>
      <c r="B2045" s="69" t="str">
        <f t="shared" ca="1" si="89"/>
        <v/>
      </c>
      <c r="C2045" s="81"/>
      <c r="D2045" s="81"/>
      <c r="E2045" s="71"/>
      <c r="F2045" s="70">
        <f t="shared" ca="1" si="90"/>
        <v>0</v>
      </c>
      <c r="G2045" s="45"/>
      <c r="H2045" s="45"/>
      <c r="I2045" s="45"/>
      <c r="J2045" s="45"/>
    </row>
    <row r="2046" spans="1:10" ht="13.5" customHeight="1" x14ac:dyDescent="0.2">
      <c r="A2046" s="81"/>
      <c r="B2046" s="69" t="str">
        <f t="shared" ca="1" si="89"/>
        <v/>
      </c>
      <c r="C2046" s="81"/>
      <c r="D2046" s="81"/>
      <c r="E2046" s="71"/>
      <c r="F2046" s="70">
        <f t="shared" ca="1" si="90"/>
        <v>0</v>
      </c>
      <c r="G2046" s="45"/>
      <c r="H2046" s="45"/>
      <c r="I2046" s="45"/>
      <c r="J2046" s="45"/>
    </row>
    <row r="2047" spans="1:10" ht="13.5" customHeight="1" x14ac:dyDescent="0.2">
      <c r="A2047" s="45"/>
      <c r="B2047" s="45"/>
      <c r="C2047" s="45"/>
      <c r="D2047" s="45"/>
      <c r="E2047" s="73" t="s">
        <v>12551</v>
      </c>
      <c r="F2047" s="74">
        <f ca="1">SUM(Table376[MONTO TOTAL ESTIMADO])</f>
        <v>760000</v>
      </c>
      <c r="G2047" s="45"/>
      <c r="H2047" s="45"/>
      <c r="I2047" s="45"/>
      <c r="J2047" s="45"/>
    </row>
    <row r="2048" spans="1:10" ht="13.5" customHeight="1" thickBot="1" x14ac:dyDescent="0.25">
      <c r="G2048" s="45"/>
      <c r="H2048" s="45"/>
      <c r="I2048" s="45"/>
      <c r="J2048" s="45"/>
    </row>
    <row r="2049" spans="1:10" ht="13.5" customHeight="1" thickBot="1" x14ac:dyDescent="0.25">
      <c r="A2049" s="64" t="s">
        <v>16383</v>
      </c>
      <c r="B2049" s="64" t="s">
        <v>161</v>
      </c>
      <c r="C2049" s="64" t="s">
        <v>11724</v>
      </c>
      <c r="D2049" s="64" t="s">
        <v>14378</v>
      </c>
      <c r="E2049" s="64" t="s">
        <v>10962</v>
      </c>
      <c r="F2049" s="64" t="s">
        <v>11095</v>
      </c>
      <c r="G2049" s="45"/>
      <c r="H2049" s="45"/>
      <c r="I2049" s="45"/>
      <c r="J2049" s="45"/>
    </row>
    <row r="2050" spans="1:10" ht="13.5" customHeight="1" thickBot="1" x14ac:dyDescent="0.25">
      <c r="A2050" s="66" t="s">
        <v>18875</v>
      </c>
      <c r="B2050" s="66" t="s">
        <v>18876</v>
      </c>
      <c r="C2050" s="66" t="s">
        <v>6798</v>
      </c>
      <c r="D2050" s="66"/>
      <c r="E2050" s="66"/>
      <c r="F2050" s="66"/>
      <c r="G2050" s="45"/>
      <c r="H2050" s="45"/>
      <c r="I2050" s="45"/>
      <c r="J2050" s="45"/>
    </row>
    <row r="2051" spans="1:10" ht="13.5" customHeight="1" thickBot="1" x14ac:dyDescent="0.25">
      <c r="A2051" s="122" t="s">
        <v>14828</v>
      </c>
      <c r="B2051" s="67" t="s">
        <v>8528</v>
      </c>
      <c r="C2051" s="76">
        <v>43020</v>
      </c>
      <c r="D2051" s="122" t="s">
        <v>9386</v>
      </c>
      <c r="E2051" s="67" t="s">
        <v>13094</v>
      </c>
      <c r="F2051" s="66"/>
      <c r="G2051" s="45"/>
      <c r="H2051" s="45"/>
      <c r="I2051" s="45"/>
      <c r="J2051" s="45"/>
    </row>
    <row r="2052" spans="1:10" ht="13.5" customHeight="1" thickBot="1" x14ac:dyDescent="0.25">
      <c r="A2052" s="123"/>
      <c r="B2052" s="67" t="s">
        <v>1786</v>
      </c>
      <c r="C2052" s="112">
        <f>IF(C2051="","",IF(AND(MONTH(C2051)&gt;=1,MONTH(C2051)&lt;=3),1,IF(AND(MONTH(C2051)&gt;=4,MONTH(C2051)&lt;=6),2,IF(AND(MONTH(C2051)&gt;=7,MONTH(C2051)&lt;=9),3,4))))</f>
        <v>4</v>
      </c>
      <c r="D2052" s="123"/>
      <c r="E2052" s="67" t="s">
        <v>2417</v>
      </c>
      <c r="F2052" s="66"/>
      <c r="G2052" s="45"/>
      <c r="H2052" s="45"/>
      <c r="I2052" s="45"/>
      <c r="J2052" s="45"/>
    </row>
    <row r="2053" spans="1:10" ht="13.5" customHeight="1" thickBot="1" x14ac:dyDescent="0.25">
      <c r="A2053" s="123"/>
      <c r="B2053" s="67" t="s">
        <v>12943</v>
      </c>
      <c r="C2053" s="76">
        <v>43099</v>
      </c>
      <c r="D2053" s="123"/>
      <c r="E2053" s="67" t="s">
        <v>3073</v>
      </c>
      <c r="F2053" s="66"/>
      <c r="G2053" s="45"/>
      <c r="H2053" s="45"/>
      <c r="I2053" s="45"/>
      <c r="J2053" s="45"/>
    </row>
    <row r="2054" spans="1:10" ht="13.5" customHeight="1" thickBot="1" x14ac:dyDescent="0.25">
      <c r="A2054" s="123"/>
      <c r="B2054" s="67" t="s">
        <v>1786</v>
      </c>
      <c r="C2054" s="112">
        <f>IF(C2053="","",IF(AND(MONTH(C2053)&gt;=1,MONTH(C2053)&lt;=3),1,IF(AND(MONTH(C2053)&gt;=4,MONTH(C2053)&lt;=6),2,IF(AND(MONTH(C2053)&gt;=7,MONTH(C2053)&lt;=9),3,4))))</f>
        <v>4</v>
      </c>
      <c r="D2054" s="123"/>
      <c r="E2054" s="67" t="s">
        <v>13193</v>
      </c>
      <c r="F2054" s="66"/>
      <c r="G2054" s="45"/>
      <c r="H2054" s="45"/>
      <c r="I2054" s="45"/>
      <c r="J2054" s="45"/>
    </row>
    <row r="2055" spans="1:10" ht="13.5" customHeight="1" thickBot="1" x14ac:dyDescent="0.25">
      <c r="A2055" s="45"/>
      <c r="B2055" s="45"/>
      <c r="C2055" s="45"/>
      <c r="D2055" s="45"/>
      <c r="E2055" s="45"/>
      <c r="F2055" s="45"/>
      <c r="G2055" s="45"/>
      <c r="H2055" s="45"/>
      <c r="I2055" s="45"/>
      <c r="J2055" s="45"/>
    </row>
    <row r="2056" spans="1:10" ht="13.5" customHeight="1" thickBot="1" x14ac:dyDescent="0.25">
      <c r="A2056" s="72" t="s">
        <v>15736</v>
      </c>
      <c r="B2056" s="72" t="s">
        <v>16147</v>
      </c>
      <c r="C2056" s="72" t="s">
        <v>15642</v>
      </c>
      <c r="D2056" s="72" t="s">
        <v>15252</v>
      </c>
      <c r="E2056" s="72" t="s">
        <v>6932</v>
      </c>
      <c r="F2056" s="72" t="s">
        <v>15281</v>
      </c>
      <c r="G2056" s="45"/>
      <c r="H2056" s="45"/>
      <c r="I2056" s="45"/>
      <c r="J2056" s="45"/>
    </row>
    <row r="2057" spans="1:10" ht="13.5" customHeight="1" x14ac:dyDescent="0.2">
      <c r="A2057" s="85">
        <v>90151803</v>
      </c>
      <c r="B2057" s="69" t="str">
        <f t="shared" ref="B2057:B2062" ca="1" si="91">IFERROR(INDEX(UNSPSCDes,MATCH(INDIRECT(ADDRESS(ROW(),COLUMN()-1,4)),UNSPSCCode,0)),"")</f>
        <v>Construcción o creación de pabellones de feria</v>
      </c>
      <c r="C2057" s="81" t="s">
        <v>18869</v>
      </c>
      <c r="D2057" s="81">
        <v>1</v>
      </c>
      <c r="E2057" s="71">
        <v>60000</v>
      </c>
      <c r="F2057" s="70">
        <f t="shared" ref="F2057:F2062" ca="1" si="92">INDIRECT(ADDRESS(ROW(),COLUMN()-2,4))*INDIRECT(ADDRESS(ROW(),COLUMN()-1,4))</f>
        <v>60000</v>
      </c>
      <c r="G2057" s="45"/>
      <c r="H2057" s="45"/>
      <c r="I2057" s="45"/>
      <c r="J2057" s="45"/>
    </row>
    <row r="2058" spans="1:10" ht="13.5" customHeight="1" x14ac:dyDescent="0.2">
      <c r="A2058" s="85">
        <v>72102802</v>
      </c>
      <c r="B2058" s="69" t="str">
        <f t="shared" ca="1" si="91"/>
        <v>Restauración de edificios, mojones o monumentos</v>
      </c>
      <c r="C2058" s="81" t="s">
        <v>18869</v>
      </c>
      <c r="D2058" s="81">
        <v>5</v>
      </c>
      <c r="E2058" s="71">
        <v>140000</v>
      </c>
      <c r="F2058" s="70">
        <f t="shared" ca="1" si="92"/>
        <v>700000</v>
      </c>
      <c r="G2058" s="45"/>
      <c r="H2058" s="45"/>
      <c r="I2058" s="45"/>
      <c r="J2058" s="45"/>
    </row>
    <row r="2059" spans="1:10" ht="13.5" customHeight="1" x14ac:dyDescent="0.2">
      <c r="A2059" s="81"/>
      <c r="B2059" s="69" t="str">
        <f t="shared" ca="1" si="91"/>
        <v/>
      </c>
      <c r="C2059" s="81"/>
      <c r="D2059" s="81"/>
      <c r="E2059" s="71"/>
      <c r="F2059" s="70">
        <f t="shared" ca="1" si="92"/>
        <v>0</v>
      </c>
      <c r="G2059" s="45"/>
      <c r="H2059" s="45"/>
      <c r="I2059" s="45"/>
      <c r="J2059" s="45"/>
    </row>
    <row r="2060" spans="1:10" ht="13.5" customHeight="1" x14ac:dyDescent="0.2">
      <c r="A2060" s="81"/>
      <c r="B2060" s="69" t="str">
        <f t="shared" ca="1" si="91"/>
        <v/>
      </c>
      <c r="C2060" s="81"/>
      <c r="D2060" s="81"/>
      <c r="E2060" s="71"/>
      <c r="F2060" s="70">
        <f t="shared" ca="1" si="92"/>
        <v>0</v>
      </c>
      <c r="G2060" s="45"/>
      <c r="H2060" s="45"/>
      <c r="I2060" s="45"/>
      <c r="J2060" s="45"/>
    </row>
    <row r="2061" spans="1:10" ht="13.5" customHeight="1" x14ac:dyDescent="0.2">
      <c r="A2061" s="81"/>
      <c r="B2061" s="69" t="str">
        <f t="shared" ca="1" si="91"/>
        <v/>
      </c>
      <c r="C2061" s="81"/>
      <c r="D2061" s="81"/>
      <c r="E2061" s="71"/>
      <c r="F2061" s="70">
        <f t="shared" ca="1" si="92"/>
        <v>0</v>
      </c>
      <c r="G2061" s="45"/>
      <c r="H2061" s="45"/>
      <c r="I2061" s="45"/>
      <c r="J2061" s="45"/>
    </row>
    <row r="2062" spans="1:10" ht="13.5" customHeight="1" x14ac:dyDescent="0.2">
      <c r="A2062" s="81"/>
      <c r="B2062" s="69" t="str">
        <f t="shared" ca="1" si="91"/>
        <v/>
      </c>
      <c r="C2062" s="81"/>
      <c r="D2062" s="81"/>
      <c r="E2062" s="71"/>
      <c r="F2062" s="70">
        <f t="shared" ca="1" si="92"/>
        <v>0</v>
      </c>
      <c r="G2062" s="45"/>
      <c r="H2062" s="45"/>
      <c r="I2062" s="45"/>
      <c r="J2062" s="45"/>
    </row>
    <row r="2063" spans="1:10" ht="13.5" customHeight="1" x14ac:dyDescent="0.2">
      <c r="A2063" s="45"/>
      <c r="B2063" s="45"/>
      <c r="C2063" s="45"/>
      <c r="D2063" s="45"/>
      <c r="E2063" s="73" t="s">
        <v>12551</v>
      </c>
      <c r="F2063" s="74">
        <f ca="1">SUM(Table377[MONTO TOTAL ESTIMADO])</f>
        <v>760000</v>
      </c>
      <c r="G2063" s="45"/>
      <c r="H2063" s="45"/>
      <c r="I2063" s="45"/>
      <c r="J2063" s="45"/>
    </row>
    <row r="2064" spans="1:10" ht="13.5" customHeight="1" thickBot="1" x14ac:dyDescent="0.25">
      <c r="G2064" s="45"/>
      <c r="H2064" s="45"/>
      <c r="I2064" s="45"/>
      <c r="J2064" s="45"/>
    </row>
    <row r="2065" spans="1:10" ht="13.5" customHeight="1" thickBot="1" x14ac:dyDescent="0.25">
      <c r="A2065" s="64" t="s">
        <v>16383</v>
      </c>
      <c r="B2065" s="64" t="s">
        <v>161</v>
      </c>
      <c r="C2065" s="64" t="s">
        <v>11724</v>
      </c>
      <c r="D2065" s="64" t="s">
        <v>14378</v>
      </c>
      <c r="E2065" s="64" t="s">
        <v>10962</v>
      </c>
      <c r="F2065" s="64" t="s">
        <v>11095</v>
      </c>
      <c r="G2065" s="45"/>
      <c r="H2065" s="45"/>
      <c r="I2065" s="45"/>
      <c r="J2065" s="45"/>
    </row>
    <row r="2066" spans="1:10" ht="13.5" customHeight="1" thickBot="1" x14ac:dyDescent="0.25">
      <c r="A2066" s="66" t="s">
        <v>18877</v>
      </c>
      <c r="B2066" s="66" t="s">
        <v>18868</v>
      </c>
      <c r="C2066" s="66" t="s">
        <v>10692</v>
      </c>
      <c r="D2066" s="66"/>
      <c r="E2066" s="66"/>
      <c r="F2066" s="66"/>
      <c r="G2066" s="45"/>
      <c r="H2066" s="45"/>
      <c r="I2066" s="45"/>
      <c r="J2066" s="45"/>
    </row>
    <row r="2067" spans="1:10" ht="13.5" customHeight="1" thickBot="1" x14ac:dyDescent="0.25">
      <c r="A2067" s="122" t="s">
        <v>14828</v>
      </c>
      <c r="B2067" s="67" t="s">
        <v>8528</v>
      </c>
      <c r="C2067" s="76">
        <v>42835</v>
      </c>
      <c r="D2067" s="122" t="s">
        <v>9386</v>
      </c>
      <c r="E2067" s="67" t="s">
        <v>13094</v>
      </c>
      <c r="F2067" s="66"/>
      <c r="G2067" s="45"/>
      <c r="H2067" s="45"/>
      <c r="I2067" s="45"/>
      <c r="J2067" s="45"/>
    </row>
    <row r="2068" spans="1:10" ht="13.5" customHeight="1" thickBot="1" x14ac:dyDescent="0.25">
      <c r="A2068" s="123"/>
      <c r="B2068" s="67" t="s">
        <v>1786</v>
      </c>
      <c r="C2068" s="112">
        <f>IF(C2067="","",IF(AND(MONTH(C2067)&gt;=1,MONTH(C2067)&lt;=3),1,IF(AND(MONTH(C2067)&gt;=4,MONTH(C2067)&lt;=6),2,IF(AND(MONTH(C2067)&gt;=7,MONTH(C2067)&lt;=9),3,4))))</f>
        <v>2</v>
      </c>
      <c r="D2068" s="123"/>
      <c r="E2068" s="67" t="s">
        <v>2417</v>
      </c>
      <c r="F2068" s="66"/>
      <c r="G2068" s="45"/>
      <c r="H2068" s="45"/>
      <c r="I2068" s="45"/>
      <c r="J2068" s="45"/>
    </row>
    <row r="2069" spans="1:10" ht="13.5" customHeight="1" thickBot="1" x14ac:dyDescent="0.25">
      <c r="A2069" s="123"/>
      <c r="B2069" s="67" t="s">
        <v>12943</v>
      </c>
      <c r="C2069" s="76">
        <v>42926</v>
      </c>
      <c r="D2069" s="123"/>
      <c r="E2069" s="67" t="s">
        <v>3073</v>
      </c>
      <c r="F2069" s="66"/>
      <c r="G2069" s="45"/>
      <c r="H2069" s="45"/>
      <c r="I2069" s="45"/>
      <c r="J2069" s="45"/>
    </row>
    <row r="2070" spans="1:10" ht="13.5" customHeight="1" thickBot="1" x14ac:dyDescent="0.25">
      <c r="A2070" s="123"/>
      <c r="B2070" s="67" t="s">
        <v>1786</v>
      </c>
      <c r="C2070" s="112">
        <f>IF(C2069="","",IF(AND(MONTH(C2069)&gt;=1,MONTH(C2069)&lt;=3),1,IF(AND(MONTH(C2069)&gt;=4,MONTH(C2069)&lt;=6),2,IF(AND(MONTH(C2069)&gt;=7,MONTH(C2069)&lt;=9),3,4))))</f>
        <v>3</v>
      </c>
      <c r="D2070" s="123"/>
      <c r="E2070" s="67" t="s">
        <v>13193</v>
      </c>
      <c r="F2070" s="66"/>
      <c r="G2070" s="45"/>
      <c r="H2070" s="45"/>
      <c r="I2070" s="45"/>
      <c r="J2070" s="45"/>
    </row>
    <row r="2071" spans="1:10" ht="13.5" customHeight="1" thickBot="1" x14ac:dyDescent="0.25">
      <c r="A2071" s="45"/>
      <c r="B2071" s="45"/>
      <c r="C2071" s="45"/>
      <c r="D2071" s="45"/>
      <c r="E2071" s="45"/>
      <c r="F2071" s="45"/>
      <c r="G2071" s="45"/>
      <c r="H2071" s="45"/>
      <c r="I2071" s="45"/>
      <c r="J2071" s="45"/>
    </row>
    <row r="2072" spans="1:10" ht="13.5" customHeight="1" thickBot="1" x14ac:dyDescent="0.25">
      <c r="A2072" s="72" t="s">
        <v>15736</v>
      </c>
      <c r="B2072" s="72" t="s">
        <v>16147</v>
      </c>
      <c r="C2072" s="72" t="s">
        <v>15642</v>
      </c>
      <c r="D2072" s="72" t="s">
        <v>15252</v>
      </c>
      <c r="E2072" s="72" t="s">
        <v>6932</v>
      </c>
      <c r="F2072" s="72" t="s">
        <v>15281</v>
      </c>
      <c r="G2072" s="45"/>
      <c r="H2072" s="45"/>
      <c r="I2072" s="45"/>
      <c r="J2072" s="45"/>
    </row>
    <row r="2073" spans="1:10" ht="13.5" customHeight="1" x14ac:dyDescent="0.2">
      <c r="A2073" s="85">
        <v>91111703</v>
      </c>
      <c r="B2073" s="69" t="str">
        <f t="shared" ref="B2073:B2087" ca="1" si="93">IFERROR(INDEX(UNSPSCDes,MATCH(INDIRECT(ADDRESS(ROW(),COLUMN()-1,4)),UNSPSCCode,0)),"")</f>
        <v>Servicios de compra de vestuario</v>
      </c>
      <c r="C2073" s="81" t="s">
        <v>18869</v>
      </c>
      <c r="D2073" s="81">
        <v>12</v>
      </c>
      <c r="E2073" s="71">
        <v>900</v>
      </c>
      <c r="F2073" s="70">
        <f t="shared" ref="F2073:F2087" ca="1" si="94">INDIRECT(ADDRESS(ROW(),COLUMN()-2,4))*INDIRECT(ADDRESS(ROW(),COLUMN()-1,4))</f>
        <v>10800</v>
      </c>
      <c r="G2073" s="45"/>
      <c r="H2073" s="45"/>
      <c r="I2073" s="45"/>
      <c r="J2073" s="45"/>
    </row>
    <row r="2074" spans="1:10" ht="13.5" customHeight="1" x14ac:dyDescent="0.2">
      <c r="A2074" s="85">
        <v>53101602</v>
      </c>
      <c r="B2074" s="69" t="str">
        <f t="shared" ca="1" si="93"/>
        <v>Camisas para hombre</v>
      </c>
      <c r="C2074" s="81" t="s">
        <v>18869</v>
      </c>
      <c r="D2074" s="81">
        <v>6</v>
      </c>
      <c r="E2074" s="71">
        <v>900</v>
      </c>
      <c r="F2074" s="70">
        <f t="shared" ca="1" si="94"/>
        <v>5400</v>
      </c>
      <c r="G2074" s="45"/>
      <c r="H2074" s="45"/>
      <c r="I2074" s="45"/>
      <c r="J2074" s="45"/>
    </row>
    <row r="2075" spans="1:10" ht="13.5" customHeight="1" x14ac:dyDescent="0.2">
      <c r="A2075" s="85">
        <v>53102503</v>
      </c>
      <c r="B2075" s="69" t="str">
        <f t="shared" ca="1" si="93"/>
        <v>Sombreros</v>
      </c>
      <c r="C2075" s="81" t="s">
        <v>18869</v>
      </c>
      <c r="D2075" s="81">
        <v>6</v>
      </c>
      <c r="E2075" s="71">
        <v>800</v>
      </c>
      <c r="F2075" s="70">
        <f t="shared" ca="1" si="94"/>
        <v>4800</v>
      </c>
      <c r="G2075" s="45"/>
      <c r="H2075" s="45"/>
      <c r="I2075" s="45"/>
      <c r="J2075" s="45"/>
    </row>
    <row r="2076" spans="1:10" ht="13.5" customHeight="1" x14ac:dyDescent="0.2">
      <c r="A2076" s="85">
        <v>53101604</v>
      </c>
      <c r="B2076" s="69" t="str">
        <f t="shared" ca="1" si="93"/>
        <v>Camisas o blusas para mujer</v>
      </c>
      <c r="C2076" s="81" t="s">
        <v>18869</v>
      </c>
      <c r="D2076" s="81">
        <v>3</v>
      </c>
      <c r="E2076" s="71">
        <v>1200</v>
      </c>
      <c r="F2076" s="70">
        <f t="shared" ca="1" si="94"/>
        <v>3600</v>
      </c>
      <c r="G2076" s="45"/>
      <c r="H2076" s="45"/>
      <c r="I2076" s="45"/>
      <c r="J2076" s="45"/>
    </row>
    <row r="2077" spans="1:10" ht="13.5" customHeight="1" x14ac:dyDescent="0.2">
      <c r="A2077" s="85">
        <v>53141505</v>
      </c>
      <c r="B2077" s="69" t="str">
        <f t="shared" ca="1" si="93"/>
        <v>Botones</v>
      </c>
      <c r="C2077" s="81" t="s">
        <v>18869</v>
      </c>
      <c r="D2077" s="81">
        <v>1</v>
      </c>
      <c r="E2077" s="71">
        <v>1200</v>
      </c>
      <c r="F2077" s="70">
        <f t="shared" ca="1" si="94"/>
        <v>1200</v>
      </c>
      <c r="G2077" s="45"/>
      <c r="H2077" s="45"/>
      <c r="I2077" s="45"/>
      <c r="J2077" s="45"/>
    </row>
    <row r="2078" spans="1:10" ht="13.5" customHeight="1" x14ac:dyDescent="0.2">
      <c r="A2078" s="85">
        <v>53101602</v>
      </c>
      <c r="B2078" s="69" t="str">
        <f t="shared" ca="1" si="93"/>
        <v>Camisas para hombre</v>
      </c>
      <c r="C2078" s="81" t="s">
        <v>18869</v>
      </c>
      <c r="D2078" s="81">
        <v>3</v>
      </c>
      <c r="E2078" s="71">
        <v>900</v>
      </c>
      <c r="F2078" s="70">
        <f t="shared" ca="1" si="94"/>
        <v>2700</v>
      </c>
      <c r="G2078" s="45"/>
      <c r="H2078" s="45"/>
      <c r="I2078" s="45"/>
      <c r="J2078" s="45"/>
    </row>
    <row r="2079" spans="1:10" ht="14.1" customHeight="1" x14ac:dyDescent="0.2">
      <c r="A2079" s="85">
        <v>55121715</v>
      </c>
      <c r="B2079" s="69" t="str">
        <f t="shared" ca="1" si="93"/>
        <v>Banderas o accesorios</v>
      </c>
      <c r="C2079" s="81" t="s">
        <v>18869</v>
      </c>
      <c r="D2079" s="81">
        <v>3</v>
      </c>
      <c r="E2079" s="71">
        <v>300</v>
      </c>
      <c r="F2079" s="70">
        <f t="shared" ca="1" si="94"/>
        <v>900</v>
      </c>
      <c r="G2079" s="45"/>
      <c r="H2079" s="45" t="str">
        <f>C1887</f>
        <v>BIENES</v>
      </c>
      <c r="I2079" s="45">
        <f>E1887</f>
        <v>0</v>
      </c>
      <c r="J2079" s="45">
        <f>D1887</f>
        <v>0</v>
      </c>
    </row>
    <row r="2080" spans="1:10" ht="14.1" customHeight="1" x14ac:dyDescent="0.25">
      <c r="A2080" s="85">
        <v>55121715</v>
      </c>
      <c r="B2080" s="69" t="str">
        <f t="shared" ca="1" si="93"/>
        <v>Banderas o accesorios</v>
      </c>
      <c r="C2080" s="81" t="s">
        <v>18869</v>
      </c>
      <c r="D2080" s="81">
        <v>3</v>
      </c>
      <c r="E2080" s="71">
        <v>300</v>
      </c>
      <c r="F2080" s="70">
        <f t="shared" ca="1" si="94"/>
        <v>900</v>
      </c>
    </row>
    <row r="2081" spans="1:10" ht="33.75" customHeight="1" x14ac:dyDescent="0.2">
      <c r="A2081" s="85">
        <v>55121715</v>
      </c>
      <c r="B2081" s="69" t="str">
        <f t="shared" ca="1" si="93"/>
        <v>Banderas o accesorios</v>
      </c>
      <c r="C2081" s="81" t="s">
        <v>18869</v>
      </c>
      <c r="D2081" s="81">
        <v>3</v>
      </c>
      <c r="E2081" s="71">
        <v>300</v>
      </c>
      <c r="F2081" s="70">
        <f t="shared" ca="1" si="94"/>
        <v>900</v>
      </c>
      <c r="G2081" s="45"/>
      <c r="H2081" s="45"/>
      <c r="I2081" s="45"/>
      <c r="J2081" s="45"/>
    </row>
    <row r="2082" spans="1:10" ht="13.5" customHeight="1" x14ac:dyDescent="0.2">
      <c r="A2082" s="85">
        <v>55121715</v>
      </c>
      <c r="B2082" s="69" t="str">
        <f t="shared" ca="1" si="93"/>
        <v>Banderas o accesorios</v>
      </c>
      <c r="C2082" s="81" t="s">
        <v>18869</v>
      </c>
      <c r="D2082" s="81">
        <v>7</v>
      </c>
      <c r="E2082" s="71">
        <v>300</v>
      </c>
      <c r="F2082" s="70">
        <f t="shared" ca="1" si="94"/>
        <v>2100</v>
      </c>
      <c r="G2082" s="45"/>
      <c r="H2082" s="45"/>
      <c r="I2082" s="45"/>
      <c r="J2082" s="45"/>
    </row>
    <row r="2083" spans="1:10" ht="14.1" customHeight="1" x14ac:dyDescent="0.2">
      <c r="A2083" s="85">
        <v>53103001</v>
      </c>
      <c r="B2083" s="69" t="str">
        <f t="shared" ca="1" si="93"/>
        <v>Camisetas (t-shirts) para hombre</v>
      </c>
      <c r="C2083" s="81" t="s">
        <v>18869</v>
      </c>
      <c r="D2083" s="81">
        <v>12</v>
      </c>
      <c r="E2083" s="71">
        <v>500</v>
      </c>
      <c r="F2083" s="70">
        <f t="shared" ca="1" si="94"/>
        <v>6000</v>
      </c>
      <c r="G2083" s="45"/>
      <c r="H2083" s="45"/>
      <c r="I2083" s="45"/>
      <c r="J2083" s="45"/>
    </row>
    <row r="2084" spans="1:10" ht="14.1" customHeight="1" x14ac:dyDescent="0.2">
      <c r="A2084" s="85">
        <v>91111703</v>
      </c>
      <c r="B2084" s="69" t="str">
        <f t="shared" ca="1" si="93"/>
        <v>Servicios de compra de vestuario</v>
      </c>
      <c r="C2084" s="81" t="s">
        <v>18869</v>
      </c>
      <c r="D2084" s="81">
        <v>25</v>
      </c>
      <c r="E2084" s="71">
        <v>900</v>
      </c>
      <c r="F2084" s="70">
        <f t="shared" ca="1" si="94"/>
        <v>22500</v>
      </c>
      <c r="G2084" s="45"/>
      <c r="H2084" s="45"/>
      <c r="I2084" s="45"/>
      <c r="J2084" s="45"/>
    </row>
    <row r="2085" spans="1:10" ht="14.1" customHeight="1" x14ac:dyDescent="0.2">
      <c r="A2085" s="85">
        <v>56101519</v>
      </c>
      <c r="B2085" s="69" t="str">
        <f t="shared" ca="1" si="93"/>
        <v>Mesas</v>
      </c>
      <c r="C2085" s="81" t="s">
        <v>18869</v>
      </c>
      <c r="D2085" s="81">
        <v>8</v>
      </c>
      <c r="E2085" s="71">
        <v>3500</v>
      </c>
      <c r="F2085" s="70">
        <f t="shared" ca="1" si="94"/>
        <v>28000</v>
      </c>
      <c r="G2085" s="45"/>
      <c r="H2085" s="45"/>
      <c r="I2085" s="45"/>
      <c r="J2085" s="45"/>
    </row>
    <row r="2086" spans="1:10" ht="14.1" customHeight="1" x14ac:dyDescent="0.2">
      <c r="A2086" s="81"/>
      <c r="B2086" s="69" t="str">
        <f t="shared" ca="1" si="93"/>
        <v/>
      </c>
      <c r="C2086" s="81"/>
      <c r="D2086" s="81"/>
      <c r="E2086" s="71"/>
      <c r="F2086" s="70">
        <f t="shared" ca="1" si="94"/>
        <v>0</v>
      </c>
      <c r="G2086" s="45"/>
      <c r="H2086" s="45"/>
      <c r="I2086" s="45"/>
      <c r="J2086" s="45"/>
    </row>
    <row r="2087" spans="1:10" ht="14.1" customHeight="1" x14ac:dyDescent="0.2">
      <c r="A2087" s="81"/>
      <c r="B2087" s="69" t="str">
        <f t="shared" ca="1" si="93"/>
        <v/>
      </c>
      <c r="C2087" s="81"/>
      <c r="D2087" s="81"/>
      <c r="E2087" s="71"/>
      <c r="F2087" s="70">
        <f t="shared" ca="1" si="94"/>
        <v>0</v>
      </c>
      <c r="G2087" s="45"/>
      <c r="H2087" s="45"/>
      <c r="I2087" s="45"/>
      <c r="J2087" s="45"/>
    </row>
    <row r="2088" spans="1:10" ht="14.1" customHeight="1" x14ac:dyDescent="0.2">
      <c r="A2088" s="45"/>
      <c r="B2088" s="45"/>
      <c r="C2088" s="45"/>
      <c r="D2088" s="45"/>
      <c r="E2088" s="73" t="s">
        <v>12551</v>
      </c>
      <c r="F2088" s="74">
        <f ca="1">SUM(Table378[MONTO TOTAL ESTIMADO])</f>
        <v>89800</v>
      </c>
      <c r="G2088" s="45"/>
      <c r="H2088" s="45"/>
      <c r="I2088" s="45"/>
      <c r="J2088" s="45"/>
    </row>
    <row r="2089" spans="1:10" ht="13.5" customHeight="1" thickBot="1" x14ac:dyDescent="0.25">
      <c r="G2089" s="45"/>
      <c r="H2089" s="45"/>
      <c r="I2089" s="45"/>
      <c r="J2089" s="45"/>
    </row>
    <row r="2090" spans="1:10" ht="13.5" customHeight="1" thickBot="1" x14ac:dyDescent="0.25">
      <c r="A2090" s="64" t="s">
        <v>16383</v>
      </c>
      <c r="B2090" s="64" t="s">
        <v>161</v>
      </c>
      <c r="C2090" s="64" t="s">
        <v>11724</v>
      </c>
      <c r="D2090" s="64" t="s">
        <v>14378</v>
      </c>
      <c r="E2090" s="64" t="s">
        <v>10962</v>
      </c>
      <c r="F2090" s="64" t="s">
        <v>11095</v>
      </c>
      <c r="G2090" s="45"/>
      <c r="H2090" s="45"/>
      <c r="I2090" s="45"/>
      <c r="J2090" s="45"/>
    </row>
    <row r="2091" spans="1:10" ht="13.5" customHeight="1" thickBot="1" x14ac:dyDescent="0.25">
      <c r="A2091" s="66" t="s">
        <v>18877</v>
      </c>
      <c r="B2091" s="66" t="s">
        <v>18868</v>
      </c>
      <c r="C2091" s="66" t="s">
        <v>10692</v>
      </c>
      <c r="D2091" s="66"/>
      <c r="E2091" s="66"/>
      <c r="F2091" s="66"/>
      <c r="G2091" s="45"/>
      <c r="H2091" s="45"/>
      <c r="I2091" s="45"/>
      <c r="J2091" s="45"/>
    </row>
    <row r="2092" spans="1:10" ht="13.5" customHeight="1" thickBot="1" x14ac:dyDescent="0.25">
      <c r="A2092" s="122" t="s">
        <v>14828</v>
      </c>
      <c r="B2092" s="67" t="s">
        <v>8528</v>
      </c>
      <c r="C2092" s="76">
        <v>42927</v>
      </c>
      <c r="D2092" s="122" t="s">
        <v>9386</v>
      </c>
      <c r="E2092" s="67" t="s">
        <v>13094</v>
      </c>
      <c r="F2092" s="66"/>
      <c r="G2092" s="45"/>
      <c r="H2092" s="45"/>
      <c r="I2092" s="45"/>
      <c r="J2092" s="45"/>
    </row>
    <row r="2093" spans="1:10" ht="13.5" customHeight="1" thickBot="1" x14ac:dyDescent="0.25">
      <c r="A2093" s="123"/>
      <c r="B2093" s="67" t="s">
        <v>1786</v>
      </c>
      <c r="C2093" s="113">
        <f>IF(C2092="","",IF(AND(MONTH(C2092)&gt;=1,MONTH(C2092)&lt;=3),1,IF(AND(MONTH(C2092)&gt;=4,MONTH(C2092)&lt;=6),2,IF(AND(MONTH(C2092)&gt;=7,MONTH(C2092)&lt;=9),3,4))))</f>
        <v>3</v>
      </c>
      <c r="D2093" s="123"/>
      <c r="E2093" s="67" t="s">
        <v>2417</v>
      </c>
      <c r="F2093" s="66"/>
      <c r="G2093" s="45"/>
      <c r="H2093" s="45"/>
      <c r="I2093" s="45"/>
      <c r="J2093" s="45"/>
    </row>
    <row r="2094" spans="1:10" ht="13.5" customHeight="1" thickBot="1" x14ac:dyDescent="0.25">
      <c r="A2094" s="123"/>
      <c r="B2094" s="67" t="s">
        <v>12943</v>
      </c>
      <c r="C2094" s="76">
        <v>43019</v>
      </c>
      <c r="D2094" s="123"/>
      <c r="E2094" s="67" t="s">
        <v>3073</v>
      </c>
      <c r="F2094" s="66"/>
      <c r="G2094" s="45"/>
      <c r="H2094" s="45"/>
      <c r="I2094" s="45"/>
      <c r="J2094" s="45"/>
    </row>
    <row r="2095" spans="1:10" ht="13.5" customHeight="1" thickBot="1" x14ac:dyDescent="0.25">
      <c r="A2095" s="123"/>
      <c r="B2095" s="67" t="s">
        <v>1786</v>
      </c>
      <c r="C2095" s="113">
        <f>IF(C2094="","",IF(AND(MONTH(C2094)&gt;=1,MONTH(C2094)&lt;=3),1,IF(AND(MONTH(C2094)&gt;=4,MONTH(C2094)&lt;=6),2,IF(AND(MONTH(C2094)&gt;=7,MONTH(C2094)&lt;=9),3,4))))</f>
        <v>4</v>
      </c>
      <c r="D2095" s="123"/>
      <c r="E2095" s="67" t="s">
        <v>13193</v>
      </c>
      <c r="F2095" s="66"/>
      <c r="G2095" s="45"/>
      <c r="H2095" s="45"/>
      <c r="I2095" s="45"/>
      <c r="J2095" s="45"/>
    </row>
    <row r="2096" spans="1:10" ht="13.5" customHeight="1" thickBot="1" x14ac:dyDescent="0.25">
      <c r="A2096" s="45"/>
      <c r="B2096" s="45"/>
      <c r="C2096" s="45"/>
      <c r="D2096" s="45"/>
      <c r="E2096" s="45"/>
      <c r="F2096" s="45"/>
      <c r="G2096" s="45"/>
      <c r="H2096" s="45"/>
      <c r="I2096" s="45"/>
      <c r="J2096" s="45"/>
    </row>
    <row r="2097" spans="1:10" ht="13.5" customHeight="1" thickBot="1" x14ac:dyDescent="0.25">
      <c r="A2097" s="72" t="s">
        <v>15736</v>
      </c>
      <c r="B2097" s="72" t="s">
        <v>16147</v>
      </c>
      <c r="C2097" s="72" t="s">
        <v>15642</v>
      </c>
      <c r="D2097" s="72" t="s">
        <v>15252</v>
      </c>
      <c r="E2097" s="72" t="s">
        <v>6932</v>
      </c>
      <c r="F2097" s="72" t="s">
        <v>15281</v>
      </c>
      <c r="G2097" s="45"/>
      <c r="H2097" s="45"/>
      <c r="I2097" s="45"/>
      <c r="J2097" s="45"/>
    </row>
    <row r="2098" spans="1:10" ht="13.5" customHeight="1" x14ac:dyDescent="0.2">
      <c r="A2098" s="85">
        <v>91111703</v>
      </c>
      <c r="B2098" s="69" t="str">
        <f t="shared" ref="B2098:B2112" ca="1" si="95">IFERROR(INDEX(UNSPSCDes,MATCH(INDIRECT(ADDRESS(ROW(),COLUMN()-1,4)),UNSPSCCode,0)),"")</f>
        <v>Servicios de compra de vestuario</v>
      </c>
      <c r="C2098" s="81" t="s">
        <v>18869</v>
      </c>
      <c r="D2098" s="81">
        <v>12</v>
      </c>
      <c r="E2098" s="71">
        <v>900</v>
      </c>
      <c r="F2098" s="70">
        <f t="shared" ref="F2098:F2112" ca="1" si="96">INDIRECT(ADDRESS(ROW(),COLUMN()-2,4))*INDIRECT(ADDRESS(ROW(),COLUMN()-1,4))</f>
        <v>10800</v>
      </c>
      <c r="G2098" s="45"/>
      <c r="H2098" s="45"/>
      <c r="I2098" s="45"/>
      <c r="J2098" s="45"/>
    </row>
    <row r="2099" spans="1:10" ht="13.5" customHeight="1" x14ac:dyDescent="0.2">
      <c r="A2099" s="85">
        <v>53101602</v>
      </c>
      <c r="B2099" s="69" t="str">
        <f t="shared" ca="1" si="95"/>
        <v>Camisas para hombre</v>
      </c>
      <c r="C2099" s="81" t="s">
        <v>18869</v>
      </c>
      <c r="D2099" s="81">
        <v>6</v>
      </c>
      <c r="E2099" s="71">
        <v>900</v>
      </c>
      <c r="F2099" s="70">
        <f t="shared" ca="1" si="96"/>
        <v>5400</v>
      </c>
      <c r="G2099" s="45"/>
      <c r="H2099" s="45"/>
      <c r="I2099" s="45"/>
      <c r="J2099" s="45"/>
    </row>
    <row r="2100" spans="1:10" ht="13.5" customHeight="1" x14ac:dyDescent="0.2">
      <c r="A2100" s="85">
        <v>53102503</v>
      </c>
      <c r="B2100" s="69" t="str">
        <f t="shared" ca="1" si="95"/>
        <v>Sombreros</v>
      </c>
      <c r="C2100" s="81" t="s">
        <v>18869</v>
      </c>
      <c r="D2100" s="81">
        <v>6</v>
      </c>
      <c r="E2100" s="71">
        <v>800</v>
      </c>
      <c r="F2100" s="70">
        <f t="shared" ca="1" si="96"/>
        <v>4800</v>
      </c>
      <c r="G2100" s="45"/>
      <c r="H2100" s="45"/>
      <c r="I2100" s="45"/>
      <c r="J2100" s="45"/>
    </row>
    <row r="2101" spans="1:10" ht="13.5" customHeight="1" x14ac:dyDescent="0.2">
      <c r="A2101" s="85">
        <v>53101604</v>
      </c>
      <c r="B2101" s="69" t="str">
        <f t="shared" ca="1" si="95"/>
        <v>Camisas o blusas para mujer</v>
      </c>
      <c r="C2101" s="81" t="s">
        <v>18869</v>
      </c>
      <c r="D2101" s="81">
        <v>3</v>
      </c>
      <c r="E2101" s="71">
        <v>1200</v>
      </c>
      <c r="F2101" s="70">
        <f t="shared" ca="1" si="96"/>
        <v>3600</v>
      </c>
      <c r="G2101" s="45"/>
      <c r="H2101" s="45"/>
      <c r="I2101" s="45"/>
      <c r="J2101" s="45"/>
    </row>
    <row r="2102" spans="1:10" ht="13.5" customHeight="1" x14ac:dyDescent="0.2">
      <c r="A2102" s="85">
        <v>53141505</v>
      </c>
      <c r="B2102" s="69" t="str">
        <f t="shared" ca="1" si="95"/>
        <v>Botones</v>
      </c>
      <c r="C2102" s="81" t="s">
        <v>18869</v>
      </c>
      <c r="D2102" s="81">
        <v>1</v>
      </c>
      <c r="E2102" s="71">
        <v>1200</v>
      </c>
      <c r="F2102" s="70">
        <f t="shared" ca="1" si="96"/>
        <v>1200</v>
      </c>
      <c r="G2102" s="45"/>
      <c r="H2102" s="45"/>
      <c r="I2102" s="45"/>
      <c r="J2102" s="45"/>
    </row>
    <row r="2103" spans="1:10" ht="13.5" customHeight="1" x14ac:dyDescent="0.2">
      <c r="A2103" s="85">
        <v>53101602</v>
      </c>
      <c r="B2103" s="69" t="str">
        <f t="shared" ca="1" si="95"/>
        <v>Camisas para hombre</v>
      </c>
      <c r="C2103" s="81" t="s">
        <v>18869</v>
      </c>
      <c r="D2103" s="81">
        <v>3</v>
      </c>
      <c r="E2103" s="71">
        <v>900</v>
      </c>
      <c r="F2103" s="70">
        <f t="shared" ca="1" si="96"/>
        <v>2700</v>
      </c>
      <c r="G2103" s="45"/>
      <c r="H2103" s="45"/>
      <c r="I2103" s="45"/>
      <c r="J2103" s="45"/>
    </row>
    <row r="2104" spans="1:10" ht="13.5" customHeight="1" x14ac:dyDescent="0.2">
      <c r="A2104" s="85">
        <v>55121715</v>
      </c>
      <c r="B2104" s="69" t="str">
        <f t="shared" ca="1" si="95"/>
        <v>Banderas o accesorios</v>
      </c>
      <c r="C2104" s="81" t="s">
        <v>18869</v>
      </c>
      <c r="D2104" s="81">
        <v>3</v>
      </c>
      <c r="E2104" s="71">
        <v>300</v>
      </c>
      <c r="F2104" s="70">
        <f t="shared" ca="1" si="96"/>
        <v>900</v>
      </c>
      <c r="G2104" s="45"/>
      <c r="H2104" s="45"/>
      <c r="I2104" s="45"/>
      <c r="J2104" s="45"/>
    </row>
    <row r="2105" spans="1:10" ht="13.5" customHeight="1" x14ac:dyDescent="0.2">
      <c r="A2105" s="85">
        <v>55121715</v>
      </c>
      <c r="B2105" s="69" t="str">
        <f t="shared" ca="1" si="95"/>
        <v>Banderas o accesorios</v>
      </c>
      <c r="C2105" s="81" t="s">
        <v>18869</v>
      </c>
      <c r="D2105" s="81">
        <v>3</v>
      </c>
      <c r="E2105" s="71">
        <v>300</v>
      </c>
      <c r="F2105" s="70">
        <f t="shared" ca="1" si="96"/>
        <v>900</v>
      </c>
      <c r="G2105" s="45"/>
      <c r="H2105" s="45"/>
      <c r="I2105" s="45"/>
      <c r="J2105" s="45"/>
    </row>
    <row r="2106" spans="1:10" ht="13.5" customHeight="1" x14ac:dyDescent="0.2">
      <c r="A2106" s="85">
        <v>55121715</v>
      </c>
      <c r="B2106" s="69" t="str">
        <f t="shared" ca="1" si="95"/>
        <v>Banderas o accesorios</v>
      </c>
      <c r="C2106" s="81" t="s">
        <v>18869</v>
      </c>
      <c r="D2106" s="81">
        <v>3</v>
      </c>
      <c r="E2106" s="71">
        <v>300</v>
      </c>
      <c r="F2106" s="70">
        <f t="shared" ca="1" si="96"/>
        <v>900</v>
      </c>
      <c r="G2106" s="45"/>
      <c r="H2106" s="45"/>
      <c r="I2106" s="45"/>
      <c r="J2106" s="45"/>
    </row>
    <row r="2107" spans="1:10" ht="13.5" customHeight="1" x14ac:dyDescent="0.2">
      <c r="A2107" s="85">
        <v>55121715</v>
      </c>
      <c r="B2107" s="69" t="str">
        <f t="shared" ca="1" si="95"/>
        <v>Banderas o accesorios</v>
      </c>
      <c r="C2107" s="81" t="s">
        <v>18869</v>
      </c>
      <c r="D2107" s="81">
        <v>7</v>
      </c>
      <c r="E2107" s="71">
        <v>300</v>
      </c>
      <c r="F2107" s="70">
        <f t="shared" ca="1" si="96"/>
        <v>2100</v>
      </c>
      <c r="G2107" s="45"/>
      <c r="H2107" s="45"/>
      <c r="I2107" s="45"/>
      <c r="J2107" s="45"/>
    </row>
    <row r="2108" spans="1:10" ht="13.5" customHeight="1" x14ac:dyDescent="0.2">
      <c r="A2108" s="85">
        <v>53103001</v>
      </c>
      <c r="B2108" s="69" t="str">
        <f t="shared" ca="1" si="95"/>
        <v>Camisetas (t-shirts) para hombre</v>
      </c>
      <c r="C2108" s="81" t="s">
        <v>18869</v>
      </c>
      <c r="D2108" s="81">
        <v>12</v>
      </c>
      <c r="E2108" s="71">
        <v>500</v>
      </c>
      <c r="F2108" s="70">
        <f t="shared" ca="1" si="96"/>
        <v>6000</v>
      </c>
      <c r="G2108" s="45"/>
      <c r="H2108" s="45"/>
      <c r="I2108" s="45"/>
      <c r="J2108" s="45"/>
    </row>
    <row r="2109" spans="1:10" ht="13.5" customHeight="1" x14ac:dyDescent="0.2">
      <c r="A2109" s="85">
        <v>91111703</v>
      </c>
      <c r="B2109" s="69" t="str">
        <f t="shared" ca="1" si="95"/>
        <v>Servicios de compra de vestuario</v>
      </c>
      <c r="C2109" s="81" t="s">
        <v>18869</v>
      </c>
      <c r="D2109" s="81">
        <v>25</v>
      </c>
      <c r="E2109" s="71">
        <v>900</v>
      </c>
      <c r="F2109" s="70">
        <f t="shared" ca="1" si="96"/>
        <v>22500</v>
      </c>
      <c r="G2109" s="45"/>
      <c r="H2109" s="45"/>
      <c r="I2109" s="45"/>
      <c r="J2109" s="45"/>
    </row>
    <row r="2110" spans="1:10" ht="13.5" customHeight="1" x14ac:dyDescent="0.2">
      <c r="A2110" s="85">
        <v>56101519</v>
      </c>
      <c r="B2110" s="69" t="str">
        <f t="shared" ca="1" si="95"/>
        <v>Mesas</v>
      </c>
      <c r="C2110" s="81" t="s">
        <v>18869</v>
      </c>
      <c r="D2110" s="81">
        <v>8</v>
      </c>
      <c r="E2110" s="71">
        <v>3500</v>
      </c>
      <c r="F2110" s="70">
        <f t="shared" ca="1" si="96"/>
        <v>28000</v>
      </c>
      <c r="G2110" s="45"/>
      <c r="H2110" s="45"/>
      <c r="I2110" s="45"/>
      <c r="J2110" s="45"/>
    </row>
    <row r="2111" spans="1:10" ht="13.5" customHeight="1" x14ac:dyDescent="0.2">
      <c r="A2111" s="81"/>
      <c r="B2111" s="69" t="str">
        <f t="shared" ca="1" si="95"/>
        <v/>
      </c>
      <c r="C2111" s="81"/>
      <c r="D2111" s="81"/>
      <c r="E2111" s="71"/>
      <c r="F2111" s="70">
        <f t="shared" ca="1" si="96"/>
        <v>0</v>
      </c>
      <c r="G2111" s="45"/>
      <c r="H2111" s="45"/>
      <c r="I2111" s="45"/>
      <c r="J2111" s="45"/>
    </row>
    <row r="2112" spans="1:10" ht="13.5" customHeight="1" x14ac:dyDescent="0.2">
      <c r="A2112" s="81"/>
      <c r="B2112" s="69" t="str">
        <f t="shared" ca="1" si="95"/>
        <v/>
      </c>
      <c r="C2112" s="81"/>
      <c r="D2112" s="81"/>
      <c r="E2112" s="71"/>
      <c r="F2112" s="70">
        <f t="shared" ca="1" si="96"/>
        <v>0</v>
      </c>
      <c r="G2112" s="45"/>
      <c r="H2112" s="45"/>
      <c r="I2112" s="45"/>
      <c r="J2112" s="45"/>
    </row>
    <row r="2113" spans="1:10" ht="13.5" customHeight="1" x14ac:dyDescent="0.2">
      <c r="A2113" s="45"/>
      <c r="B2113" s="45"/>
      <c r="C2113" s="45"/>
      <c r="D2113" s="45"/>
      <c r="E2113" s="73" t="s">
        <v>12551</v>
      </c>
      <c r="F2113" s="74">
        <f ca="1">SUM(Table379[MONTO TOTAL ESTIMADO])</f>
        <v>89800</v>
      </c>
      <c r="G2113" s="45"/>
      <c r="H2113" s="45"/>
      <c r="I2113" s="45"/>
      <c r="J2113" s="45"/>
    </row>
    <row r="2114" spans="1:10" ht="13.5" customHeight="1" thickBot="1" x14ac:dyDescent="0.25">
      <c r="G2114" s="45"/>
      <c r="H2114" s="45"/>
      <c r="I2114" s="45"/>
      <c r="J2114" s="45"/>
    </row>
    <row r="2115" spans="1:10" ht="13.5" customHeight="1" thickBot="1" x14ac:dyDescent="0.25">
      <c r="A2115" s="64" t="s">
        <v>16383</v>
      </c>
      <c r="B2115" s="64" t="s">
        <v>161</v>
      </c>
      <c r="C2115" s="64" t="s">
        <v>11724</v>
      </c>
      <c r="D2115" s="64" t="s">
        <v>14378</v>
      </c>
      <c r="E2115" s="64" t="s">
        <v>10962</v>
      </c>
      <c r="F2115" s="64" t="s">
        <v>11095</v>
      </c>
      <c r="G2115" s="45"/>
      <c r="H2115" s="45"/>
      <c r="I2115" s="45"/>
      <c r="J2115" s="45"/>
    </row>
    <row r="2116" spans="1:10" ht="13.5" customHeight="1" thickBot="1" x14ac:dyDescent="0.25">
      <c r="A2116" s="66" t="s">
        <v>18877</v>
      </c>
      <c r="B2116" s="66" t="s">
        <v>18868</v>
      </c>
      <c r="C2116" s="66" t="s">
        <v>10692</v>
      </c>
      <c r="D2116" s="66"/>
      <c r="E2116" s="66"/>
      <c r="F2116" s="66"/>
      <c r="G2116" s="45"/>
      <c r="H2116" s="45"/>
      <c r="I2116" s="45"/>
      <c r="J2116" s="45"/>
    </row>
    <row r="2117" spans="1:10" ht="13.5" customHeight="1" thickBot="1" x14ac:dyDescent="0.25">
      <c r="A2117" s="122" t="s">
        <v>14828</v>
      </c>
      <c r="B2117" s="67" t="s">
        <v>8528</v>
      </c>
      <c r="C2117" s="76">
        <v>43020</v>
      </c>
      <c r="D2117" s="122" t="s">
        <v>9386</v>
      </c>
      <c r="E2117" s="67" t="s">
        <v>13094</v>
      </c>
      <c r="F2117" s="66"/>
      <c r="G2117" s="45"/>
      <c r="H2117" s="45"/>
      <c r="I2117" s="45"/>
      <c r="J2117" s="45"/>
    </row>
    <row r="2118" spans="1:10" ht="13.5" customHeight="1" thickBot="1" x14ac:dyDescent="0.25">
      <c r="A2118" s="123"/>
      <c r="B2118" s="67" t="s">
        <v>1786</v>
      </c>
      <c r="C2118" s="113">
        <f>IF(C2117="","",IF(AND(MONTH(C2117)&gt;=1,MONTH(C2117)&lt;=3),1,IF(AND(MONTH(C2117)&gt;=4,MONTH(C2117)&lt;=6),2,IF(AND(MONTH(C2117)&gt;=7,MONTH(C2117)&lt;=9),3,4))))</f>
        <v>4</v>
      </c>
      <c r="D2118" s="123"/>
      <c r="E2118" s="67" t="s">
        <v>2417</v>
      </c>
      <c r="F2118" s="66"/>
      <c r="G2118" s="45"/>
      <c r="H2118" s="45"/>
      <c r="I2118" s="45"/>
      <c r="J2118" s="45"/>
    </row>
    <row r="2119" spans="1:10" ht="13.5" customHeight="1" thickBot="1" x14ac:dyDescent="0.25">
      <c r="A2119" s="123"/>
      <c r="B2119" s="67" t="s">
        <v>12943</v>
      </c>
      <c r="C2119" s="76">
        <v>43099</v>
      </c>
      <c r="D2119" s="123"/>
      <c r="E2119" s="67" t="s">
        <v>3073</v>
      </c>
      <c r="F2119" s="66"/>
      <c r="G2119" s="45"/>
      <c r="H2119" s="45"/>
      <c r="I2119" s="45"/>
      <c r="J2119" s="45"/>
    </row>
    <row r="2120" spans="1:10" ht="13.5" customHeight="1" thickBot="1" x14ac:dyDescent="0.25">
      <c r="A2120" s="123"/>
      <c r="B2120" s="67" t="s">
        <v>1786</v>
      </c>
      <c r="C2120" s="113">
        <f>IF(C2119="","",IF(AND(MONTH(C2119)&gt;=1,MONTH(C2119)&lt;=3),1,IF(AND(MONTH(C2119)&gt;=4,MONTH(C2119)&lt;=6),2,IF(AND(MONTH(C2119)&gt;=7,MONTH(C2119)&lt;=9),3,4))))</f>
        <v>4</v>
      </c>
      <c r="D2120" s="123"/>
      <c r="E2120" s="67" t="s">
        <v>13193</v>
      </c>
      <c r="F2120" s="66"/>
      <c r="G2120" s="45"/>
      <c r="H2120" s="45"/>
      <c r="I2120" s="45"/>
      <c r="J2120" s="45"/>
    </row>
    <row r="2121" spans="1:10" ht="13.5" customHeight="1" thickBot="1" x14ac:dyDescent="0.25">
      <c r="A2121" s="45"/>
      <c r="B2121" s="45"/>
      <c r="C2121" s="45"/>
      <c r="D2121" s="45"/>
      <c r="E2121" s="45"/>
      <c r="F2121" s="45"/>
      <c r="G2121" s="45"/>
      <c r="H2121" s="45"/>
      <c r="I2121" s="45"/>
      <c r="J2121" s="45"/>
    </row>
    <row r="2122" spans="1:10" ht="13.5" customHeight="1" thickBot="1" x14ac:dyDescent="0.25">
      <c r="A2122" s="72" t="s">
        <v>15736</v>
      </c>
      <c r="B2122" s="72" t="s">
        <v>16147</v>
      </c>
      <c r="C2122" s="72" t="s">
        <v>15642</v>
      </c>
      <c r="D2122" s="72" t="s">
        <v>15252</v>
      </c>
      <c r="E2122" s="72" t="s">
        <v>6932</v>
      </c>
      <c r="F2122" s="72" t="s">
        <v>15281</v>
      </c>
      <c r="G2122" s="45"/>
      <c r="H2122" s="45"/>
      <c r="I2122" s="45"/>
      <c r="J2122" s="45"/>
    </row>
    <row r="2123" spans="1:10" ht="13.5" customHeight="1" x14ac:dyDescent="0.2">
      <c r="A2123" s="85">
        <v>91111703</v>
      </c>
      <c r="B2123" s="69" t="str">
        <f t="shared" ref="B2123:B2137" ca="1" si="97">IFERROR(INDEX(UNSPSCDes,MATCH(INDIRECT(ADDRESS(ROW(),COLUMN()-1,4)),UNSPSCCode,0)),"")</f>
        <v>Servicios de compra de vestuario</v>
      </c>
      <c r="C2123" s="81" t="s">
        <v>18869</v>
      </c>
      <c r="D2123" s="81">
        <v>12</v>
      </c>
      <c r="E2123" s="71">
        <v>900</v>
      </c>
      <c r="F2123" s="70">
        <f t="shared" ref="F2123:F2137" ca="1" si="98">INDIRECT(ADDRESS(ROW(),COLUMN()-2,4))*INDIRECT(ADDRESS(ROW(),COLUMN()-1,4))</f>
        <v>10800</v>
      </c>
      <c r="G2123" s="45"/>
      <c r="H2123" s="45"/>
      <c r="I2123" s="45"/>
      <c r="J2123" s="45"/>
    </row>
    <row r="2124" spans="1:10" ht="13.5" customHeight="1" x14ac:dyDescent="0.2">
      <c r="A2124" s="85">
        <v>53101602</v>
      </c>
      <c r="B2124" s="69" t="str">
        <f t="shared" ca="1" si="97"/>
        <v>Camisas para hombre</v>
      </c>
      <c r="C2124" s="81" t="s">
        <v>18869</v>
      </c>
      <c r="D2124" s="81">
        <v>6</v>
      </c>
      <c r="E2124" s="71">
        <v>900</v>
      </c>
      <c r="F2124" s="70">
        <f t="shared" ca="1" si="98"/>
        <v>5400</v>
      </c>
      <c r="G2124" s="45"/>
      <c r="H2124" s="45"/>
      <c r="I2124" s="45"/>
      <c r="J2124" s="45"/>
    </row>
    <row r="2125" spans="1:10" ht="13.5" customHeight="1" x14ac:dyDescent="0.2">
      <c r="A2125" s="85">
        <v>53102503</v>
      </c>
      <c r="B2125" s="69" t="str">
        <f t="shared" ca="1" si="97"/>
        <v>Sombreros</v>
      </c>
      <c r="C2125" s="81" t="s">
        <v>18869</v>
      </c>
      <c r="D2125" s="81">
        <v>6</v>
      </c>
      <c r="E2125" s="71">
        <v>800</v>
      </c>
      <c r="F2125" s="70">
        <f t="shared" ca="1" si="98"/>
        <v>4800</v>
      </c>
      <c r="G2125" s="45"/>
      <c r="H2125" s="45"/>
      <c r="I2125" s="45"/>
      <c r="J2125" s="45"/>
    </row>
    <row r="2126" spans="1:10" ht="13.5" customHeight="1" x14ac:dyDescent="0.2">
      <c r="A2126" s="85">
        <v>53101604</v>
      </c>
      <c r="B2126" s="69" t="str">
        <f t="shared" ca="1" si="97"/>
        <v>Camisas o blusas para mujer</v>
      </c>
      <c r="C2126" s="81" t="s">
        <v>18869</v>
      </c>
      <c r="D2126" s="81">
        <v>3</v>
      </c>
      <c r="E2126" s="71">
        <v>1200</v>
      </c>
      <c r="F2126" s="70">
        <f t="shared" ca="1" si="98"/>
        <v>3600</v>
      </c>
      <c r="G2126" s="45"/>
      <c r="H2126" s="45"/>
      <c r="I2126" s="45"/>
      <c r="J2126" s="45"/>
    </row>
    <row r="2127" spans="1:10" ht="13.5" customHeight="1" x14ac:dyDescent="0.2">
      <c r="A2127" s="85">
        <v>53141505</v>
      </c>
      <c r="B2127" s="69" t="str">
        <f t="shared" ca="1" si="97"/>
        <v>Botones</v>
      </c>
      <c r="C2127" s="81" t="s">
        <v>18869</v>
      </c>
      <c r="D2127" s="81">
        <v>1</v>
      </c>
      <c r="E2127" s="71">
        <v>1200</v>
      </c>
      <c r="F2127" s="70">
        <f t="shared" ca="1" si="98"/>
        <v>1200</v>
      </c>
      <c r="G2127" s="45"/>
      <c r="H2127" s="45"/>
      <c r="I2127" s="45"/>
      <c r="J2127" s="45"/>
    </row>
    <row r="2128" spans="1:10" ht="13.5" customHeight="1" x14ac:dyDescent="0.2">
      <c r="A2128" s="85">
        <v>53101602</v>
      </c>
      <c r="B2128" s="69" t="str">
        <f t="shared" ca="1" si="97"/>
        <v>Camisas para hombre</v>
      </c>
      <c r="C2128" s="81" t="s">
        <v>18869</v>
      </c>
      <c r="D2128" s="81">
        <v>3</v>
      </c>
      <c r="E2128" s="71">
        <v>900</v>
      </c>
      <c r="F2128" s="70">
        <f t="shared" ca="1" si="98"/>
        <v>2700</v>
      </c>
      <c r="G2128" s="45"/>
      <c r="H2128" s="45"/>
      <c r="I2128" s="45"/>
      <c r="J2128" s="45"/>
    </row>
    <row r="2129" spans="1:10" ht="13.5" customHeight="1" x14ac:dyDescent="0.2">
      <c r="A2129" s="85">
        <v>55121715</v>
      </c>
      <c r="B2129" s="69" t="str">
        <f t="shared" ca="1" si="97"/>
        <v>Banderas o accesorios</v>
      </c>
      <c r="C2129" s="81" t="s">
        <v>18869</v>
      </c>
      <c r="D2129" s="81">
        <v>3</v>
      </c>
      <c r="E2129" s="71">
        <v>300</v>
      </c>
      <c r="F2129" s="70">
        <f t="shared" ca="1" si="98"/>
        <v>900</v>
      </c>
      <c r="G2129" s="45"/>
      <c r="H2129" s="45"/>
      <c r="I2129" s="45"/>
      <c r="J2129" s="45"/>
    </row>
    <row r="2130" spans="1:10" ht="13.5" customHeight="1" x14ac:dyDescent="0.2">
      <c r="A2130" s="85">
        <v>55121715</v>
      </c>
      <c r="B2130" s="69" t="str">
        <f t="shared" ca="1" si="97"/>
        <v>Banderas o accesorios</v>
      </c>
      <c r="C2130" s="81" t="s">
        <v>18869</v>
      </c>
      <c r="D2130" s="81">
        <v>3</v>
      </c>
      <c r="E2130" s="71">
        <v>300</v>
      </c>
      <c r="F2130" s="70">
        <f t="shared" ca="1" si="98"/>
        <v>900</v>
      </c>
      <c r="G2130" s="45"/>
      <c r="H2130" s="45"/>
      <c r="I2130" s="45"/>
      <c r="J2130" s="45"/>
    </row>
    <row r="2131" spans="1:10" ht="13.5" customHeight="1" x14ac:dyDescent="0.2">
      <c r="A2131" s="85">
        <v>55121715</v>
      </c>
      <c r="B2131" s="69" t="str">
        <f t="shared" ca="1" si="97"/>
        <v>Banderas o accesorios</v>
      </c>
      <c r="C2131" s="81" t="s">
        <v>18869</v>
      </c>
      <c r="D2131" s="81">
        <v>3</v>
      </c>
      <c r="E2131" s="71">
        <v>300</v>
      </c>
      <c r="F2131" s="70">
        <f t="shared" ca="1" si="98"/>
        <v>900</v>
      </c>
      <c r="G2131" s="45"/>
      <c r="H2131" s="45"/>
      <c r="I2131" s="45"/>
      <c r="J2131" s="45"/>
    </row>
    <row r="2132" spans="1:10" ht="13.5" customHeight="1" x14ac:dyDescent="0.2">
      <c r="A2132" s="85">
        <v>55121715</v>
      </c>
      <c r="B2132" s="69" t="str">
        <f t="shared" ca="1" si="97"/>
        <v>Banderas o accesorios</v>
      </c>
      <c r="C2132" s="81" t="s">
        <v>18869</v>
      </c>
      <c r="D2132" s="81">
        <v>7</v>
      </c>
      <c r="E2132" s="71">
        <v>300</v>
      </c>
      <c r="F2132" s="70">
        <f t="shared" ca="1" si="98"/>
        <v>2100</v>
      </c>
      <c r="G2132" s="45"/>
      <c r="H2132" s="45"/>
      <c r="I2132" s="45"/>
      <c r="J2132" s="45"/>
    </row>
    <row r="2133" spans="1:10" ht="13.5" customHeight="1" x14ac:dyDescent="0.2">
      <c r="A2133" s="85">
        <v>53103001</v>
      </c>
      <c r="B2133" s="69" t="str">
        <f t="shared" ca="1" si="97"/>
        <v>Camisetas (t-shirts) para hombre</v>
      </c>
      <c r="C2133" s="81" t="s">
        <v>18869</v>
      </c>
      <c r="D2133" s="81">
        <v>12</v>
      </c>
      <c r="E2133" s="71">
        <v>500</v>
      </c>
      <c r="F2133" s="70">
        <f t="shared" ca="1" si="98"/>
        <v>6000</v>
      </c>
      <c r="G2133" s="45"/>
      <c r="H2133" s="45"/>
      <c r="I2133" s="45"/>
      <c r="J2133" s="45"/>
    </row>
    <row r="2134" spans="1:10" ht="13.5" customHeight="1" x14ac:dyDescent="0.2">
      <c r="A2134" s="85">
        <v>91111703</v>
      </c>
      <c r="B2134" s="69" t="str">
        <f t="shared" ca="1" si="97"/>
        <v>Servicios de compra de vestuario</v>
      </c>
      <c r="C2134" s="81" t="s">
        <v>18869</v>
      </c>
      <c r="D2134" s="81">
        <v>25</v>
      </c>
      <c r="E2134" s="71">
        <v>900</v>
      </c>
      <c r="F2134" s="70">
        <f t="shared" ca="1" si="98"/>
        <v>22500</v>
      </c>
      <c r="G2134" s="45"/>
      <c r="H2134" s="45"/>
      <c r="I2134" s="45"/>
      <c r="J2134" s="45"/>
    </row>
    <row r="2135" spans="1:10" ht="13.5" customHeight="1" x14ac:dyDescent="0.2">
      <c r="A2135" s="85">
        <v>56101519</v>
      </c>
      <c r="B2135" s="69" t="str">
        <f t="shared" ca="1" si="97"/>
        <v>Mesas</v>
      </c>
      <c r="C2135" s="81" t="s">
        <v>18869</v>
      </c>
      <c r="D2135" s="81">
        <v>8</v>
      </c>
      <c r="E2135" s="71">
        <v>3500</v>
      </c>
      <c r="F2135" s="70">
        <f t="shared" ca="1" si="98"/>
        <v>28000</v>
      </c>
      <c r="G2135" s="45"/>
      <c r="H2135" s="45"/>
      <c r="I2135" s="45"/>
      <c r="J2135" s="45"/>
    </row>
    <row r="2136" spans="1:10" ht="13.5" customHeight="1" x14ac:dyDescent="0.2">
      <c r="A2136" s="81"/>
      <c r="B2136" s="69" t="str">
        <f t="shared" ca="1" si="97"/>
        <v/>
      </c>
      <c r="C2136" s="81"/>
      <c r="D2136" s="81"/>
      <c r="E2136" s="71"/>
      <c r="F2136" s="70">
        <f t="shared" ca="1" si="98"/>
        <v>0</v>
      </c>
      <c r="G2136" s="45"/>
      <c r="H2136" s="45"/>
      <c r="I2136" s="45"/>
      <c r="J2136" s="45"/>
    </row>
    <row r="2137" spans="1:10" ht="13.5" customHeight="1" x14ac:dyDescent="0.2">
      <c r="A2137" s="81"/>
      <c r="B2137" s="69" t="str">
        <f t="shared" ca="1" si="97"/>
        <v/>
      </c>
      <c r="C2137" s="81"/>
      <c r="D2137" s="81"/>
      <c r="E2137" s="71"/>
      <c r="F2137" s="70">
        <f t="shared" ca="1" si="98"/>
        <v>0</v>
      </c>
      <c r="G2137" s="45"/>
      <c r="H2137" s="45"/>
      <c r="I2137" s="45"/>
      <c r="J2137" s="45"/>
    </row>
    <row r="2138" spans="1:10" ht="13.5" customHeight="1" x14ac:dyDescent="0.2">
      <c r="A2138" s="45"/>
      <c r="B2138" s="45"/>
      <c r="C2138" s="45"/>
      <c r="D2138" s="45"/>
      <c r="E2138" s="73" t="s">
        <v>12551</v>
      </c>
      <c r="F2138" s="74">
        <f ca="1">SUM(Table380[MONTO TOTAL ESTIMADO])</f>
        <v>89800</v>
      </c>
      <c r="G2138" s="45"/>
      <c r="H2138" s="45"/>
      <c r="I2138" s="45"/>
      <c r="J2138" s="45"/>
    </row>
    <row r="2139" spans="1:10" ht="13.5" customHeight="1" thickBot="1" x14ac:dyDescent="0.25">
      <c r="G2139" s="45"/>
      <c r="H2139" s="45"/>
      <c r="I2139" s="45"/>
      <c r="J2139" s="45"/>
    </row>
    <row r="2140" spans="1:10" ht="13.5" customHeight="1" thickBot="1" x14ac:dyDescent="0.25">
      <c r="A2140" s="64" t="s">
        <v>16383</v>
      </c>
      <c r="B2140" s="64" t="s">
        <v>161</v>
      </c>
      <c r="C2140" s="64" t="s">
        <v>11724</v>
      </c>
      <c r="D2140" s="64" t="s">
        <v>14378</v>
      </c>
      <c r="E2140" s="64" t="s">
        <v>10962</v>
      </c>
      <c r="F2140" s="64" t="s">
        <v>11095</v>
      </c>
      <c r="G2140" s="45"/>
      <c r="H2140" s="45"/>
      <c r="I2140" s="45"/>
      <c r="J2140" s="45"/>
    </row>
    <row r="2141" spans="1:10" ht="13.5" customHeight="1" thickBot="1" x14ac:dyDescent="0.25">
      <c r="A2141" s="66" t="s">
        <v>18878</v>
      </c>
      <c r="B2141" s="66" t="s">
        <v>18868</v>
      </c>
      <c r="C2141" s="66" t="s">
        <v>10692</v>
      </c>
      <c r="D2141" s="66"/>
      <c r="E2141" s="66"/>
      <c r="F2141" s="66"/>
      <c r="G2141" s="45"/>
      <c r="H2141" s="45"/>
      <c r="I2141" s="45"/>
      <c r="J2141" s="45"/>
    </row>
    <row r="2142" spans="1:10" ht="13.5" customHeight="1" thickBot="1" x14ac:dyDescent="0.25">
      <c r="A2142" s="122" t="s">
        <v>14828</v>
      </c>
      <c r="B2142" s="67" t="s">
        <v>8528</v>
      </c>
      <c r="C2142" s="76">
        <v>42835</v>
      </c>
      <c r="D2142" s="122" t="s">
        <v>9386</v>
      </c>
      <c r="E2142" s="67" t="s">
        <v>13094</v>
      </c>
      <c r="F2142" s="66"/>
      <c r="G2142" s="45"/>
      <c r="H2142" s="45"/>
      <c r="I2142" s="45"/>
      <c r="J2142" s="45"/>
    </row>
    <row r="2143" spans="1:10" ht="13.5" customHeight="1" thickBot="1" x14ac:dyDescent="0.25">
      <c r="A2143" s="123"/>
      <c r="B2143" s="67" t="s">
        <v>1786</v>
      </c>
      <c r="C2143" s="113">
        <f>IF(C2142="","",IF(AND(MONTH(C2142)&gt;=1,MONTH(C2142)&lt;=3),1,IF(AND(MONTH(C2142)&gt;=4,MONTH(C2142)&lt;=6),2,IF(AND(MONTH(C2142)&gt;=7,MONTH(C2142)&lt;=9),3,4))))</f>
        <v>2</v>
      </c>
      <c r="D2143" s="123"/>
      <c r="E2143" s="67" t="s">
        <v>2417</v>
      </c>
      <c r="F2143" s="66"/>
      <c r="G2143" s="45"/>
      <c r="H2143" s="45"/>
      <c r="I2143" s="45"/>
      <c r="J2143" s="45"/>
    </row>
    <row r="2144" spans="1:10" ht="13.5" customHeight="1" thickBot="1" x14ac:dyDescent="0.25">
      <c r="A2144" s="123"/>
      <c r="B2144" s="67" t="s">
        <v>12943</v>
      </c>
      <c r="C2144" s="76">
        <v>42926</v>
      </c>
      <c r="D2144" s="123"/>
      <c r="E2144" s="67" t="s">
        <v>3073</v>
      </c>
      <c r="F2144" s="66"/>
      <c r="G2144" s="45"/>
      <c r="H2144" s="45"/>
      <c r="I2144" s="45"/>
      <c r="J2144" s="45"/>
    </row>
    <row r="2145" spans="1:10" ht="13.5" customHeight="1" thickBot="1" x14ac:dyDescent="0.25">
      <c r="A2145" s="123"/>
      <c r="B2145" s="67" t="s">
        <v>1786</v>
      </c>
      <c r="C2145" s="113">
        <f>IF(C2144="","",IF(AND(MONTH(C2144)&gt;=1,MONTH(C2144)&lt;=3),1,IF(AND(MONTH(C2144)&gt;=4,MONTH(C2144)&lt;=6),2,IF(AND(MONTH(C2144)&gt;=7,MONTH(C2144)&lt;=9),3,4))))</f>
        <v>3</v>
      </c>
      <c r="D2145" s="123"/>
      <c r="E2145" s="67" t="s">
        <v>13193</v>
      </c>
      <c r="F2145" s="66"/>
      <c r="G2145" s="45"/>
      <c r="H2145" s="45"/>
      <c r="I2145" s="45"/>
      <c r="J2145" s="45"/>
    </row>
    <row r="2146" spans="1:10" ht="13.5" customHeight="1" thickBot="1" x14ac:dyDescent="0.25">
      <c r="A2146" s="45"/>
      <c r="B2146" s="45"/>
      <c r="C2146" s="45"/>
      <c r="D2146" s="45"/>
      <c r="E2146" s="45"/>
      <c r="F2146" s="45"/>
      <c r="G2146" s="45"/>
      <c r="H2146" s="45"/>
      <c r="I2146" s="45"/>
      <c r="J2146" s="45"/>
    </row>
    <row r="2147" spans="1:10" ht="13.5" customHeight="1" thickBot="1" x14ac:dyDescent="0.25">
      <c r="A2147" s="72" t="s">
        <v>15736</v>
      </c>
      <c r="B2147" s="72" t="s">
        <v>16147</v>
      </c>
      <c r="C2147" s="72" t="s">
        <v>15642</v>
      </c>
      <c r="D2147" s="72" t="s">
        <v>15252</v>
      </c>
      <c r="E2147" s="72" t="s">
        <v>6932</v>
      </c>
      <c r="F2147" s="72" t="s">
        <v>15281</v>
      </c>
      <c r="G2147" s="45"/>
      <c r="H2147" s="45"/>
      <c r="I2147" s="45"/>
      <c r="J2147" s="45"/>
    </row>
    <row r="2148" spans="1:10" ht="13.5" customHeight="1" x14ac:dyDescent="0.2">
      <c r="A2148" s="85">
        <v>60121008</v>
      </c>
      <c r="B2148" s="69" t="str">
        <f t="shared" ref="B2148:B2178" ca="1" si="99">IFERROR(INDEX(UNSPSCDes,MATCH(INDIRECT(ADDRESS(ROW(),COLUMN()-1,4)),UNSPSCCode,0)),"")</f>
        <v>Afiches</v>
      </c>
      <c r="C2148" s="81" t="s">
        <v>18869</v>
      </c>
      <c r="D2148" s="81">
        <v>540</v>
      </c>
      <c r="E2148" s="71">
        <v>2500</v>
      </c>
      <c r="F2148" s="70">
        <f t="shared" ref="F2148:F2178" ca="1" si="100">INDIRECT(ADDRESS(ROW(),COLUMN()-2,4))*INDIRECT(ADDRESS(ROW(),COLUMN()-1,4))</f>
        <v>1350000</v>
      </c>
      <c r="G2148" s="45"/>
      <c r="H2148" s="45"/>
      <c r="I2148" s="45"/>
      <c r="J2148" s="45"/>
    </row>
    <row r="2149" spans="1:10" ht="13.5" customHeight="1" x14ac:dyDescent="0.2">
      <c r="A2149" s="85">
        <v>60121008</v>
      </c>
      <c r="B2149" s="69" t="str">
        <f t="shared" ca="1" si="99"/>
        <v>Afiches</v>
      </c>
      <c r="C2149" s="81" t="s">
        <v>18869</v>
      </c>
      <c r="D2149" s="81">
        <v>300</v>
      </c>
      <c r="E2149" s="71">
        <v>2500</v>
      </c>
      <c r="F2149" s="70">
        <f t="shared" ca="1" si="100"/>
        <v>750000</v>
      </c>
      <c r="G2149" s="45"/>
      <c r="H2149" s="45"/>
      <c r="I2149" s="45"/>
      <c r="J2149" s="45"/>
    </row>
    <row r="2150" spans="1:10" ht="13.5" customHeight="1" x14ac:dyDescent="0.2">
      <c r="A2150" s="85">
        <v>60121008</v>
      </c>
      <c r="B2150" s="69" t="str">
        <f t="shared" ca="1" si="99"/>
        <v>Afiches</v>
      </c>
      <c r="C2150" s="81" t="s">
        <v>18869</v>
      </c>
      <c r="D2150" s="81">
        <v>120</v>
      </c>
      <c r="E2150" s="71">
        <v>2500</v>
      </c>
      <c r="F2150" s="70">
        <f t="shared" ca="1" si="100"/>
        <v>300000</v>
      </c>
      <c r="G2150" s="45"/>
      <c r="H2150" s="45"/>
      <c r="I2150" s="45"/>
      <c r="J2150" s="45"/>
    </row>
    <row r="2151" spans="1:10" ht="13.5" customHeight="1" x14ac:dyDescent="0.2">
      <c r="A2151" s="85">
        <v>60121008</v>
      </c>
      <c r="B2151" s="69" t="str">
        <f t="shared" ca="1" si="99"/>
        <v>Afiches</v>
      </c>
      <c r="C2151" s="81" t="s">
        <v>18869</v>
      </c>
      <c r="D2151" s="81">
        <v>370</v>
      </c>
      <c r="E2151" s="71">
        <v>2500</v>
      </c>
      <c r="F2151" s="70">
        <f t="shared" ca="1" si="100"/>
        <v>925000</v>
      </c>
      <c r="G2151" s="45"/>
      <c r="H2151" s="45"/>
      <c r="I2151" s="45"/>
      <c r="J2151" s="45"/>
    </row>
    <row r="2152" spans="1:10" ht="13.5" customHeight="1" x14ac:dyDescent="0.2">
      <c r="A2152" s="85">
        <v>60121008</v>
      </c>
      <c r="B2152" s="69" t="str">
        <f t="shared" ca="1" si="99"/>
        <v>Afiches</v>
      </c>
      <c r="C2152" s="81" t="s">
        <v>18869</v>
      </c>
      <c r="D2152" s="81">
        <v>60</v>
      </c>
      <c r="E2152" s="71">
        <v>2500</v>
      </c>
      <c r="F2152" s="70">
        <f t="shared" ca="1" si="100"/>
        <v>150000</v>
      </c>
      <c r="G2152" s="45"/>
      <c r="H2152" s="45"/>
      <c r="I2152" s="45"/>
      <c r="J2152" s="45"/>
    </row>
    <row r="2153" spans="1:10" ht="13.5" customHeight="1" x14ac:dyDescent="0.2">
      <c r="A2153" s="85">
        <v>60121008</v>
      </c>
      <c r="B2153" s="69" t="str">
        <f t="shared" ca="1" si="99"/>
        <v>Afiches</v>
      </c>
      <c r="C2153" s="81" t="s">
        <v>18869</v>
      </c>
      <c r="D2153" s="81">
        <v>42</v>
      </c>
      <c r="E2153" s="71">
        <v>2500</v>
      </c>
      <c r="F2153" s="70">
        <f t="shared" ca="1" si="100"/>
        <v>105000</v>
      </c>
      <c r="G2153" s="45"/>
      <c r="H2153" s="45"/>
      <c r="I2153" s="45"/>
      <c r="J2153" s="45"/>
    </row>
    <row r="2154" spans="1:10" ht="13.5" customHeight="1" x14ac:dyDescent="0.2">
      <c r="A2154" s="85">
        <v>60121008</v>
      </c>
      <c r="B2154" s="69" t="str">
        <f t="shared" ca="1" si="99"/>
        <v>Afiches</v>
      </c>
      <c r="C2154" s="81" t="s">
        <v>18869</v>
      </c>
      <c r="D2154" s="81">
        <v>4</v>
      </c>
      <c r="E2154" s="71">
        <v>2500</v>
      </c>
      <c r="F2154" s="70">
        <f t="shared" ca="1" si="100"/>
        <v>10000</v>
      </c>
      <c r="G2154" s="45"/>
      <c r="H2154" s="45"/>
      <c r="I2154" s="45"/>
      <c r="J2154" s="45"/>
    </row>
    <row r="2155" spans="1:10" ht="13.5" customHeight="1" x14ac:dyDescent="0.2">
      <c r="A2155" s="85">
        <v>45111502</v>
      </c>
      <c r="B2155" s="69" t="str">
        <f t="shared" ca="1" si="99"/>
        <v>Atriles de mesa</v>
      </c>
      <c r="C2155" s="81" t="s">
        <v>18869</v>
      </c>
      <c r="D2155" s="81">
        <v>7</v>
      </c>
      <c r="E2155" s="71">
        <v>2500</v>
      </c>
      <c r="F2155" s="70">
        <f t="shared" ca="1" si="100"/>
        <v>17500</v>
      </c>
      <c r="G2155" s="45"/>
      <c r="H2155" s="45"/>
      <c r="I2155" s="45"/>
      <c r="J2155" s="45"/>
    </row>
    <row r="2156" spans="1:10" ht="13.5" customHeight="1" x14ac:dyDescent="0.2">
      <c r="A2156" s="85">
        <v>55121727</v>
      </c>
      <c r="B2156" s="69" t="str">
        <f t="shared" ca="1" si="99"/>
        <v>Letreros</v>
      </c>
      <c r="C2156" s="81" t="s">
        <v>18869</v>
      </c>
      <c r="D2156" s="81">
        <v>2</v>
      </c>
      <c r="E2156" s="71">
        <v>3500</v>
      </c>
      <c r="F2156" s="70">
        <f t="shared" ca="1" si="100"/>
        <v>7000</v>
      </c>
      <c r="G2156" s="45"/>
      <c r="H2156" s="45"/>
      <c r="I2156" s="45"/>
      <c r="J2156" s="45"/>
    </row>
    <row r="2157" spans="1:10" ht="13.5" customHeight="1" x14ac:dyDescent="0.2">
      <c r="A2157" s="85">
        <v>55121727</v>
      </c>
      <c r="B2157" s="69" t="str">
        <f t="shared" ca="1" si="99"/>
        <v>Letreros</v>
      </c>
      <c r="C2157" s="81" t="s">
        <v>18869</v>
      </c>
      <c r="D2157" s="81">
        <v>2</v>
      </c>
      <c r="E2157" s="71">
        <v>2500</v>
      </c>
      <c r="F2157" s="70">
        <f t="shared" ca="1" si="100"/>
        <v>5000</v>
      </c>
      <c r="G2157" s="45"/>
      <c r="H2157" s="45"/>
      <c r="I2157" s="45"/>
      <c r="J2157" s="45"/>
    </row>
    <row r="2158" spans="1:10" ht="13.5" customHeight="1" x14ac:dyDescent="0.2">
      <c r="A2158" s="85">
        <v>55121727</v>
      </c>
      <c r="B2158" s="69" t="str">
        <f t="shared" ca="1" si="99"/>
        <v>Letreros</v>
      </c>
      <c r="C2158" s="81" t="s">
        <v>18869</v>
      </c>
      <c r="D2158" s="81">
        <v>1</v>
      </c>
      <c r="E2158" s="71">
        <v>2500</v>
      </c>
      <c r="F2158" s="70">
        <f t="shared" ca="1" si="100"/>
        <v>2500</v>
      </c>
      <c r="G2158" s="45"/>
      <c r="H2158" s="45"/>
      <c r="I2158" s="45"/>
      <c r="J2158" s="45"/>
    </row>
    <row r="2159" spans="1:10" ht="13.5" customHeight="1" x14ac:dyDescent="0.2">
      <c r="A2159" s="85">
        <v>55121727</v>
      </c>
      <c r="B2159" s="69" t="str">
        <f t="shared" ca="1" si="99"/>
        <v>Letreros</v>
      </c>
      <c r="C2159" s="81" t="s">
        <v>18869</v>
      </c>
      <c r="D2159" s="81">
        <v>4</v>
      </c>
      <c r="E2159" s="71">
        <v>2500</v>
      </c>
      <c r="F2159" s="70">
        <f t="shared" ca="1" si="100"/>
        <v>10000</v>
      </c>
      <c r="G2159" s="45"/>
      <c r="H2159" s="45"/>
      <c r="I2159" s="45"/>
      <c r="J2159" s="45"/>
    </row>
    <row r="2160" spans="1:10" ht="13.5" customHeight="1" x14ac:dyDescent="0.2">
      <c r="A2160" s="85">
        <v>55121727</v>
      </c>
      <c r="B2160" s="69" t="str">
        <f t="shared" ca="1" si="99"/>
        <v>Letreros</v>
      </c>
      <c r="C2160" s="81" t="s">
        <v>18869</v>
      </c>
      <c r="D2160" s="81">
        <v>2</v>
      </c>
      <c r="E2160" s="71">
        <v>2500</v>
      </c>
      <c r="F2160" s="70">
        <f t="shared" ca="1" si="100"/>
        <v>5000</v>
      </c>
      <c r="G2160" s="45"/>
      <c r="H2160" s="45"/>
      <c r="I2160" s="45"/>
      <c r="J2160" s="45"/>
    </row>
    <row r="2161" spans="1:10" ht="13.5" customHeight="1" x14ac:dyDescent="0.2">
      <c r="A2161" s="85">
        <v>55121727</v>
      </c>
      <c r="B2161" s="69" t="str">
        <f t="shared" ca="1" si="99"/>
        <v>Letreros</v>
      </c>
      <c r="C2161" s="81" t="s">
        <v>18869</v>
      </c>
      <c r="D2161" s="81">
        <v>1</v>
      </c>
      <c r="E2161" s="71">
        <v>2500</v>
      </c>
      <c r="F2161" s="70">
        <f t="shared" ca="1" si="100"/>
        <v>2500</v>
      </c>
      <c r="G2161" s="45"/>
      <c r="H2161" s="45"/>
      <c r="I2161" s="45"/>
      <c r="J2161" s="45"/>
    </row>
    <row r="2162" spans="1:10" ht="13.5" customHeight="1" x14ac:dyDescent="0.2">
      <c r="A2162" s="85">
        <v>55121727</v>
      </c>
      <c r="B2162" s="69" t="str">
        <f t="shared" ca="1" si="99"/>
        <v>Letreros</v>
      </c>
      <c r="C2162" s="81" t="s">
        <v>18869</v>
      </c>
      <c r="D2162" s="81">
        <v>1</v>
      </c>
      <c r="E2162" s="71">
        <v>2500</v>
      </c>
      <c r="F2162" s="70">
        <f t="shared" ca="1" si="100"/>
        <v>2500</v>
      </c>
      <c r="G2162" s="45"/>
      <c r="H2162" s="45"/>
      <c r="I2162" s="45"/>
      <c r="J2162" s="45"/>
    </row>
    <row r="2163" spans="1:10" ht="13.5" customHeight="1" x14ac:dyDescent="0.2">
      <c r="A2163" s="85">
        <v>55121727</v>
      </c>
      <c r="B2163" s="69" t="str">
        <f t="shared" ca="1" si="99"/>
        <v>Letreros</v>
      </c>
      <c r="C2163" s="81" t="s">
        <v>18869</v>
      </c>
      <c r="D2163" s="81">
        <v>1</v>
      </c>
      <c r="E2163" s="71">
        <v>2500</v>
      </c>
      <c r="F2163" s="70">
        <f t="shared" ca="1" si="100"/>
        <v>2500</v>
      </c>
      <c r="G2163" s="45"/>
      <c r="H2163" s="45"/>
      <c r="I2163" s="45"/>
      <c r="J2163" s="45"/>
    </row>
    <row r="2164" spans="1:10" ht="13.5" customHeight="1" x14ac:dyDescent="0.2">
      <c r="A2164" s="85">
        <v>55121727</v>
      </c>
      <c r="B2164" s="69" t="str">
        <f t="shared" ca="1" si="99"/>
        <v>Letreros</v>
      </c>
      <c r="C2164" s="81" t="s">
        <v>18869</v>
      </c>
      <c r="D2164" s="81">
        <v>5</v>
      </c>
      <c r="E2164" s="71">
        <v>2500</v>
      </c>
      <c r="F2164" s="70">
        <f t="shared" ca="1" si="100"/>
        <v>12500</v>
      </c>
      <c r="G2164" s="45"/>
      <c r="H2164" s="45"/>
      <c r="I2164" s="45"/>
      <c r="J2164" s="45"/>
    </row>
    <row r="2165" spans="1:10" ht="13.5" customHeight="1" x14ac:dyDescent="0.2">
      <c r="A2165" s="85">
        <v>55121727</v>
      </c>
      <c r="B2165" s="69" t="str">
        <f t="shared" ca="1" si="99"/>
        <v>Letreros</v>
      </c>
      <c r="C2165" s="81" t="s">
        <v>18869</v>
      </c>
      <c r="D2165" s="81">
        <v>2</v>
      </c>
      <c r="E2165" s="71">
        <v>2500</v>
      </c>
      <c r="F2165" s="70">
        <f t="shared" ca="1" si="100"/>
        <v>5000</v>
      </c>
      <c r="G2165" s="45"/>
      <c r="H2165" s="45"/>
      <c r="I2165" s="45"/>
      <c r="J2165" s="45"/>
    </row>
    <row r="2166" spans="1:10" ht="13.5" customHeight="1" x14ac:dyDescent="0.2">
      <c r="A2166" s="85">
        <v>55121727</v>
      </c>
      <c r="B2166" s="69" t="str">
        <f t="shared" ca="1" si="99"/>
        <v>Letreros</v>
      </c>
      <c r="C2166" s="81" t="s">
        <v>18869</v>
      </c>
      <c r="D2166" s="81">
        <v>1</v>
      </c>
      <c r="E2166" s="71">
        <v>2500</v>
      </c>
      <c r="F2166" s="70">
        <f t="shared" ca="1" si="100"/>
        <v>2500</v>
      </c>
      <c r="G2166" s="45"/>
      <c r="H2166" s="45"/>
      <c r="I2166" s="45"/>
      <c r="J2166" s="45"/>
    </row>
    <row r="2167" spans="1:10" ht="13.5" customHeight="1" x14ac:dyDescent="0.2">
      <c r="A2167" s="85">
        <v>55121727</v>
      </c>
      <c r="B2167" s="69" t="str">
        <f t="shared" ca="1" si="99"/>
        <v>Letreros</v>
      </c>
      <c r="C2167" s="81" t="s">
        <v>18869</v>
      </c>
      <c r="D2167" s="81">
        <v>1</v>
      </c>
      <c r="E2167" s="71">
        <v>2500</v>
      </c>
      <c r="F2167" s="70">
        <f t="shared" ca="1" si="100"/>
        <v>2500</v>
      </c>
      <c r="G2167" s="45"/>
      <c r="H2167" s="45"/>
      <c r="I2167" s="45"/>
      <c r="J2167" s="45"/>
    </row>
    <row r="2168" spans="1:10" ht="13.5" customHeight="1" x14ac:dyDescent="0.2">
      <c r="A2168" s="85">
        <v>55121727</v>
      </c>
      <c r="B2168" s="69" t="str">
        <f t="shared" ca="1" si="99"/>
        <v>Letreros</v>
      </c>
      <c r="C2168" s="81" t="s">
        <v>18869</v>
      </c>
      <c r="D2168" s="81">
        <v>7</v>
      </c>
      <c r="E2168" s="71">
        <v>3500</v>
      </c>
      <c r="F2168" s="70">
        <f t="shared" ca="1" si="100"/>
        <v>24500</v>
      </c>
      <c r="G2168" s="45"/>
      <c r="H2168" s="45"/>
      <c r="I2168" s="45"/>
      <c r="J2168" s="45"/>
    </row>
    <row r="2169" spans="1:10" ht="14.1" customHeight="1" x14ac:dyDescent="0.2">
      <c r="A2169" s="85">
        <v>55121727</v>
      </c>
      <c r="B2169" s="69" t="str">
        <f t="shared" ca="1" si="99"/>
        <v>Letreros</v>
      </c>
      <c r="C2169" s="81" t="s">
        <v>18869</v>
      </c>
      <c r="D2169" s="81">
        <v>1</v>
      </c>
      <c r="E2169" s="71">
        <v>2500</v>
      </c>
      <c r="F2169" s="70">
        <f t="shared" ca="1" si="100"/>
        <v>2500</v>
      </c>
      <c r="G2169" s="45"/>
      <c r="H2169" s="45" t="str">
        <f>C1953</f>
        <v>BIENES</v>
      </c>
      <c r="I2169" s="45">
        <f>E1953</f>
        <v>0</v>
      </c>
      <c r="J2169" s="45">
        <f>D1953</f>
        <v>0</v>
      </c>
    </row>
    <row r="2170" spans="1:10" ht="14.1" customHeight="1" x14ac:dyDescent="0.25">
      <c r="A2170" s="85">
        <v>55121727</v>
      </c>
      <c r="B2170" s="69" t="str">
        <f t="shared" ca="1" si="99"/>
        <v>Letreros</v>
      </c>
      <c r="C2170" s="81" t="s">
        <v>18869</v>
      </c>
      <c r="D2170" s="81">
        <v>5</v>
      </c>
      <c r="E2170" s="71">
        <v>2500</v>
      </c>
      <c r="F2170" s="70">
        <f t="shared" ca="1" si="100"/>
        <v>12500</v>
      </c>
    </row>
    <row r="2171" spans="1:10" ht="33.75" customHeight="1" x14ac:dyDescent="0.2">
      <c r="A2171" s="85">
        <v>14111530</v>
      </c>
      <c r="B2171" s="69" t="str">
        <f t="shared" ca="1" si="99"/>
        <v>Papel de notas autoadhesivas</v>
      </c>
      <c r="C2171" s="81" t="s">
        <v>18869</v>
      </c>
      <c r="D2171" s="81">
        <v>24</v>
      </c>
      <c r="E2171" s="71">
        <v>2500</v>
      </c>
      <c r="F2171" s="70">
        <f t="shared" ca="1" si="100"/>
        <v>60000</v>
      </c>
      <c r="G2171" s="45"/>
      <c r="H2171" s="45"/>
      <c r="I2171" s="45"/>
      <c r="J2171" s="45"/>
    </row>
    <row r="2172" spans="1:10" ht="13.5" customHeight="1" x14ac:dyDescent="0.2">
      <c r="A2172" s="85">
        <v>14111802</v>
      </c>
      <c r="B2172" s="69" t="str">
        <f t="shared" ca="1" si="99"/>
        <v>Recibos o libros de recibos</v>
      </c>
      <c r="C2172" s="81" t="s">
        <v>18869</v>
      </c>
      <c r="D2172" s="81">
        <v>60</v>
      </c>
      <c r="E2172" s="71">
        <v>2500</v>
      </c>
      <c r="F2172" s="70">
        <f t="shared" ca="1" si="100"/>
        <v>150000</v>
      </c>
      <c r="G2172" s="45"/>
      <c r="H2172" s="45"/>
      <c r="I2172" s="45"/>
      <c r="J2172" s="45"/>
    </row>
    <row r="2173" spans="1:10" ht="14.1" customHeight="1" x14ac:dyDescent="0.2">
      <c r="A2173" s="85">
        <v>14111802</v>
      </c>
      <c r="B2173" s="69" t="str">
        <f t="shared" ca="1" si="99"/>
        <v>Recibos o libros de recibos</v>
      </c>
      <c r="C2173" s="81" t="s">
        <v>18869</v>
      </c>
      <c r="D2173" s="81">
        <v>36</v>
      </c>
      <c r="E2173" s="71">
        <v>2500</v>
      </c>
      <c r="F2173" s="70">
        <f t="shared" ca="1" si="100"/>
        <v>90000</v>
      </c>
      <c r="G2173" s="45"/>
      <c r="H2173" s="45"/>
      <c r="I2173" s="45"/>
      <c r="J2173" s="45"/>
    </row>
    <row r="2174" spans="1:10" ht="14.1" customHeight="1" x14ac:dyDescent="0.2">
      <c r="A2174" s="85">
        <v>14111801</v>
      </c>
      <c r="B2174" s="69" t="str">
        <f t="shared" ca="1" si="99"/>
        <v>Boletas o rollos de boletería</v>
      </c>
      <c r="C2174" s="81" t="s">
        <v>18869</v>
      </c>
      <c r="D2174" s="81">
        <v>5520</v>
      </c>
      <c r="E2174" s="71">
        <v>2500</v>
      </c>
      <c r="F2174" s="70">
        <f t="shared" ca="1" si="100"/>
        <v>13800000</v>
      </c>
      <c r="G2174" s="45"/>
      <c r="H2174" s="45"/>
      <c r="I2174" s="45"/>
      <c r="J2174" s="45"/>
    </row>
    <row r="2175" spans="1:10" ht="14.1" customHeight="1" x14ac:dyDescent="0.2">
      <c r="A2175" s="85">
        <v>14111801</v>
      </c>
      <c r="B2175" s="69" t="str">
        <f t="shared" ca="1" si="99"/>
        <v>Boletas o rollos de boletería</v>
      </c>
      <c r="C2175" s="81" t="s">
        <v>18869</v>
      </c>
      <c r="D2175" s="81">
        <v>4320</v>
      </c>
      <c r="E2175" s="71">
        <v>2500</v>
      </c>
      <c r="F2175" s="70">
        <f t="shared" ca="1" si="100"/>
        <v>10800000</v>
      </c>
      <c r="G2175" s="45"/>
      <c r="H2175" s="45"/>
      <c r="I2175" s="45"/>
      <c r="J2175" s="45"/>
    </row>
    <row r="2176" spans="1:10" ht="14.1" customHeight="1" x14ac:dyDescent="0.2">
      <c r="A2176" s="85">
        <v>14111801</v>
      </c>
      <c r="B2176" s="69" t="str">
        <f t="shared" ca="1" si="99"/>
        <v>Boletas o rollos de boletería</v>
      </c>
      <c r="C2176" s="81" t="s">
        <v>18869</v>
      </c>
      <c r="D2176" s="81">
        <v>600</v>
      </c>
      <c r="E2176" s="71">
        <v>2500</v>
      </c>
      <c r="F2176" s="70">
        <f t="shared" ca="1" si="100"/>
        <v>1500000</v>
      </c>
      <c r="G2176" s="45"/>
      <c r="H2176" s="45"/>
      <c r="I2176" s="45"/>
      <c r="J2176" s="45"/>
    </row>
    <row r="2177" spans="1:10" ht="14.1" customHeight="1" x14ac:dyDescent="0.2">
      <c r="A2177" s="85">
        <v>14111801</v>
      </c>
      <c r="B2177" s="69" t="str">
        <f t="shared" ca="1" si="99"/>
        <v>Boletas o rollos de boletería</v>
      </c>
      <c r="C2177" s="81" t="s">
        <v>18869</v>
      </c>
      <c r="D2177" s="81">
        <v>600</v>
      </c>
      <c r="E2177" s="71">
        <v>2500</v>
      </c>
      <c r="F2177" s="70">
        <f t="shared" ca="1" si="100"/>
        <v>1500000</v>
      </c>
      <c r="G2177" s="45"/>
      <c r="H2177" s="45"/>
      <c r="I2177" s="45"/>
      <c r="J2177" s="45"/>
    </row>
    <row r="2178" spans="1:10" ht="14.1" customHeight="1" x14ac:dyDescent="0.2">
      <c r="A2178" s="85">
        <v>53141505</v>
      </c>
      <c r="B2178" s="69" t="str">
        <f t="shared" ca="1" si="99"/>
        <v>Botones</v>
      </c>
      <c r="C2178" s="81" t="s">
        <v>18869</v>
      </c>
      <c r="D2178" s="81">
        <v>400</v>
      </c>
      <c r="E2178" s="71">
        <v>2500</v>
      </c>
      <c r="F2178" s="70">
        <f t="shared" ca="1" si="100"/>
        <v>1000000</v>
      </c>
      <c r="G2178" s="45"/>
      <c r="H2178" s="45"/>
      <c r="I2178" s="45"/>
      <c r="J2178" s="45"/>
    </row>
    <row r="2179" spans="1:10" ht="13.5" customHeight="1" x14ac:dyDescent="0.2">
      <c r="A2179" s="85">
        <v>44112007</v>
      </c>
      <c r="B2179" s="69" t="str">
        <f t="shared" ref="B2179:B2210" ca="1" si="101">IFERROR(INDEX(UNSPSCDes,MATCH(INDIRECT(ADDRESS(ROW(),COLUMN()-1,4)),UNSPSCCode,0)),"")</f>
        <v>Cajas de sugerencias</v>
      </c>
      <c r="C2179" s="81" t="s">
        <v>18869</v>
      </c>
      <c r="D2179" s="81">
        <v>3</v>
      </c>
      <c r="E2179" s="71">
        <v>2500</v>
      </c>
      <c r="F2179" s="70">
        <f t="shared" ref="F2179:F2210" ca="1" si="102">INDIRECT(ADDRESS(ROW(),COLUMN()-2,4))*INDIRECT(ADDRESS(ROW(),COLUMN()-1,4))</f>
        <v>7500</v>
      </c>
      <c r="G2179" s="45"/>
      <c r="H2179" s="45"/>
      <c r="I2179" s="45"/>
      <c r="J2179" s="45"/>
    </row>
    <row r="2180" spans="1:10" ht="13.5" customHeight="1" x14ac:dyDescent="0.2">
      <c r="A2180" s="85">
        <v>14111815</v>
      </c>
      <c r="B2180" s="69" t="str">
        <f t="shared" ca="1" si="101"/>
        <v>Tarjetas de identificación</v>
      </c>
      <c r="C2180" s="81" t="s">
        <v>18869</v>
      </c>
      <c r="D2180" s="81">
        <v>132</v>
      </c>
      <c r="E2180" s="71">
        <v>3500</v>
      </c>
      <c r="F2180" s="70">
        <f t="shared" ca="1" si="102"/>
        <v>462000</v>
      </c>
      <c r="G2180" s="45"/>
      <c r="H2180" s="45"/>
      <c r="I2180" s="45"/>
      <c r="J2180" s="45"/>
    </row>
    <row r="2181" spans="1:10" ht="13.5" customHeight="1" x14ac:dyDescent="0.2">
      <c r="A2181" s="85">
        <v>44122003</v>
      </c>
      <c r="B2181" s="69" t="str">
        <f t="shared" ca="1" si="101"/>
        <v>Carpetas</v>
      </c>
      <c r="C2181" s="81" t="s">
        <v>18869</v>
      </c>
      <c r="D2181" s="81">
        <v>900</v>
      </c>
      <c r="E2181" s="71">
        <v>2500</v>
      </c>
      <c r="F2181" s="70">
        <f t="shared" ca="1" si="102"/>
        <v>2250000</v>
      </c>
      <c r="G2181" s="45"/>
      <c r="H2181" s="45"/>
      <c r="I2181" s="45"/>
      <c r="J2181" s="45"/>
    </row>
    <row r="2182" spans="1:10" ht="13.5" customHeight="1" x14ac:dyDescent="0.2">
      <c r="A2182" s="85">
        <v>49101705</v>
      </c>
      <c r="B2182" s="69" t="str">
        <f t="shared" ca="1" si="101"/>
        <v>Certificados</v>
      </c>
      <c r="C2182" s="81" t="s">
        <v>18869</v>
      </c>
      <c r="D2182" s="81">
        <v>45</v>
      </c>
      <c r="E2182" s="71">
        <v>2500</v>
      </c>
      <c r="F2182" s="70">
        <f t="shared" ca="1" si="102"/>
        <v>112500</v>
      </c>
      <c r="G2182" s="45"/>
      <c r="H2182" s="45"/>
      <c r="I2182" s="45"/>
      <c r="J2182" s="45"/>
    </row>
    <row r="2183" spans="1:10" ht="13.5" customHeight="1" x14ac:dyDescent="0.2">
      <c r="A2183" s="85">
        <v>49101705</v>
      </c>
      <c r="B2183" s="69" t="str">
        <f t="shared" ca="1" si="101"/>
        <v>Certificados</v>
      </c>
      <c r="C2183" s="81" t="s">
        <v>18869</v>
      </c>
      <c r="D2183" s="81">
        <v>70</v>
      </c>
      <c r="E2183" s="71">
        <v>2500</v>
      </c>
      <c r="F2183" s="70">
        <f t="shared" ca="1" si="102"/>
        <v>175000</v>
      </c>
      <c r="G2183" s="45"/>
      <c r="H2183" s="45"/>
      <c r="I2183" s="45"/>
      <c r="J2183" s="45"/>
    </row>
    <row r="2184" spans="1:10" ht="13.5" customHeight="1" x14ac:dyDescent="0.2">
      <c r="A2184" s="85">
        <v>49101705</v>
      </c>
      <c r="B2184" s="69" t="str">
        <f t="shared" ca="1" si="101"/>
        <v>Certificados</v>
      </c>
      <c r="C2184" s="81" t="s">
        <v>18869</v>
      </c>
      <c r="D2184" s="81">
        <v>22</v>
      </c>
      <c r="E2184" s="71">
        <v>2500</v>
      </c>
      <c r="F2184" s="70">
        <f t="shared" ca="1" si="102"/>
        <v>55000</v>
      </c>
      <c r="G2184" s="45"/>
      <c r="H2184" s="45"/>
      <c r="I2184" s="45"/>
      <c r="J2184" s="45"/>
    </row>
    <row r="2185" spans="1:10" ht="13.5" customHeight="1" x14ac:dyDescent="0.2">
      <c r="A2185" s="85">
        <v>60101606</v>
      </c>
      <c r="B2185" s="69" t="str">
        <f t="shared" ca="1" si="101"/>
        <v>Diplomas</v>
      </c>
      <c r="C2185" s="81" t="s">
        <v>18869</v>
      </c>
      <c r="D2185" s="81">
        <v>30</v>
      </c>
      <c r="E2185" s="71">
        <v>2500</v>
      </c>
      <c r="F2185" s="70">
        <f t="shared" ca="1" si="102"/>
        <v>75000</v>
      </c>
      <c r="G2185" s="45"/>
      <c r="H2185" s="45"/>
      <c r="I2185" s="45"/>
      <c r="J2185" s="45"/>
    </row>
    <row r="2186" spans="1:10" ht="13.5" customHeight="1" x14ac:dyDescent="0.2">
      <c r="A2186" s="85">
        <v>30221002</v>
      </c>
      <c r="B2186" s="69" t="str">
        <f t="shared" ca="1" si="101"/>
        <v>Estructuras de aparcamiento</v>
      </c>
      <c r="C2186" s="81" t="s">
        <v>18869</v>
      </c>
      <c r="D2186" s="81">
        <v>2</v>
      </c>
      <c r="E2186" s="71">
        <v>2500</v>
      </c>
      <c r="F2186" s="70">
        <f t="shared" ca="1" si="102"/>
        <v>5000</v>
      </c>
      <c r="G2186" s="45"/>
      <c r="H2186" s="45"/>
      <c r="I2186" s="45"/>
      <c r="J2186" s="45"/>
    </row>
    <row r="2187" spans="1:10" ht="13.5" customHeight="1" x14ac:dyDescent="0.2">
      <c r="A2187" s="85">
        <v>14111804</v>
      </c>
      <c r="B2187" s="69" t="str">
        <f t="shared" ca="1" si="101"/>
        <v>Facturas o libros de facturas</v>
      </c>
      <c r="C2187" s="81" t="s">
        <v>18869</v>
      </c>
      <c r="D2187" s="81">
        <v>400</v>
      </c>
      <c r="E2187" s="71">
        <v>2500</v>
      </c>
      <c r="F2187" s="70">
        <f t="shared" ca="1" si="102"/>
        <v>1000000</v>
      </c>
      <c r="G2187" s="45"/>
      <c r="H2187" s="45"/>
      <c r="I2187" s="45"/>
      <c r="J2187" s="45"/>
    </row>
    <row r="2188" spans="1:10" ht="13.5" customHeight="1" x14ac:dyDescent="0.2">
      <c r="A2188" s="85">
        <v>44122011</v>
      </c>
      <c r="B2188" s="69" t="str">
        <f t="shared" ca="1" si="101"/>
        <v>Folders</v>
      </c>
      <c r="C2188" s="81" t="s">
        <v>18869</v>
      </c>
      <c r="D2188" s="81">
        <v>300</v>
      </c>
      <c r="E2188" s="71">
        <v>2500</v>
      </c>
      <c r="F2188" s="70">
        <f t="shared" ca="1" si="102"/>
        <v>750000</v>
      </c>
      <c r="G2188" s="45"/>
      <c r="H2188" s="45"/>
      <c r="I2188" s="45"/>
      <c r="J2188" s="45"/>
    </row>
    <row r="2189" spans="1:10" ht="13.5" customHeight="1" x14ac:dyDescent="0.2">
      <c r="A2189" s="85">
        <v>44122011</v>
      </c>
      <c r="B2189" s="69" t="str">
        <f t="shared" ca="1" si="101"/>
        <v>Folders</v>
      </c>
      <c r="C2189" s="81" t="s">
        <v>18869</v>
      </c>
      <c r="D2189" s="81">
        <v>3000</v>
      </c>
      <c r="E2189" s="71">
        <v>2500</v>
      </c>
      <c r="F2189" s="70">
        <f t="shared" ca="1" si="102"/>
        <v>7500000</v>
      </c>
      <c r="G2189" s="45"/>
      <c r="H2189" s="45"/>
      <c r="I2189" s="45"/>
      <c r="J2189" s="45"/>
    </row>
    <row r="2190" spans="1:10" ht="13.5" customHeight="1" x14ac:dyDescent="0.2">
      <c r="A2190" s="85">
        <v>55101520</v>
      </c>
      <c r="B2190" s="69" t="str">
        <f t="shared" ca="1" si="101"/>
        <v>Hojas o folletos de instrucciones</v>
      </c>
      <c r="C2190" s="81" t="s">
        <v>18869</v>
      </c>
      <c r="D2190" s="81">
        <v>2000</v>
      </c>
      <c r="E2190" s="71">
        <v>2500</v>
      </c>
      <c r="F2190" s="70">
        <f t="shared" ca="1" si="102"/>
        <v>5000000</v>
      </c>
      <c r="G2190" s="45"/>
      <c r="H2190" s="45"/>
      <c r="I2190" s="45"/>
      <c r="J2190" s="45"/>
    </row>
    <row r="2191" spans="1:10" ht="13.5" customHeight="1" x14ac:dyDescent="0.2">
      <c r="A2191" s="85">
        <v>55101520</v>
      </c>
      <c r="B2191" s="69" t="str">
        <f t="shared" ca="1" si="101"/>
        <v>Hojas o folletos de instrucciones</v>
      </c>
      <c r="C2191" s="81" t="s">
        <v>18869</v>
      </c>
      <c r="D2191" s="81">
        <v>607</v>
      </c>
      <c r="E2191" s="71">
        <v>2500</v>
      </c>
      <c r="F2191" s="70">
        <f t="shared" ca="1" si="102"/>
        <v>1517500</v>
      </c>
      <c r="G2191" s="45"/>
      <c r="H2191" s="45"/>
      <c r="I2191" s="45"/>
      <c r="J2191" s="45"/>
    </row>
    <row r="2192" spans="1:10" ht="13.5" customHeight="1" x14ac:dyDescent="0.2">
      <c r="A2192" s="85">
        <v>82121507</v>
      </c>
      <c r="B2192" s="69" t="str">
        <f t="shared" ca="1" si="101"/>
        <v>Impresión de papelería o formularios comerciales</v>
      </c>
      <c r="C2192" s="81" t="s">
        <v>18869</v>
      </c>
      <c r="D2192" s="81">
        <v>72</v>
      </c>
      <c r="E2192" s="71">
        <v>3500</v>
      </c>
      <c r="F2192" s="70">
        <f t="shared" ca="1" si="102"/>
        <v>252000</v>
      </c>
      <c r="G2192" s="45"/>
      <c r="H2192" s="45"/>
      <c r="I2192" s="45"/>
      <c r="J2192" s="45"/>
    </row>
    <row r="2193" spans="1:10" ht="13.5" customHeight="1" x14ac:dyDescent="0.2">
      <c r="A2193" s="85">
        <v>55121804</v>
      </c>
      <c r="B2193" s="69" t="str">
        <f t="shared" ca="1" si="101"/>
        <v>Gafetes o porta gafetes</v>
      </c>
      <c r="C2193" s="81" t="s">
        <v>18869</v>
      </c>
      <c r="D2193" s="81">
        <v>540</v>
      </c>
      <c r="E2193" s="71">
        <v>2500</v>
      </c>
      <c r="F2193" s="70">
        <f t="shared" ca="1" si="102"/>
        <v>1350000</v>
      </c>
      <c r="G2193" s="45"/>
      <c r="H2193" s="45"/>
      <c r="I2193" s="45"/>
      <c r="J2193" s="45"/>
    </row>
    <row r="2194" spans="1:10" ht="13.5" customHeight="1" x14ac:dyDescent="0.2">
      <c r="A2194" s="85">
        <v>55121804</v>
      </c>
      <c r="B2194" s="69" t="str">
        <f t="shared" ca="1" si="101"/>
        <v>Gafetes o porta gafetes</v>
      </c>
      <c r="C2194" s="81" t="s">
        <v>18869</v>
      </c>
      <c r="D2194" s="81">
        <v>540</v>
      </c>
      <c r="E2194" s="71">
        <v>2500</v>
      </c>
      <c r="F2194" s="70">
        <f t="shared" ca="1" si="102"/>
        <v>1350000</v>
      </c>
      <c r="G2194" s="45"/>
      <c r="H2194" s="45"/>
      <c r="I2194" s="45"/>
      <c r="J2194" s="45"/>
    </row>
    <row r="2195" spans="1:10" ht="13.5" customHeight="1" x14ac:dyDescent="0.2">
      <c r="A2195" s="85">
        <v>53102516</v>
      </c>
      <c r="B2195" s="69" t="str">
        <f t="shared" ca="1" si="101"/>
        <v>Gorras</v>
      </c>
      <c r="C2195" s="81" t="s">
        <v>18869</v>
      </c>
      <c r="D2195" s="81">
        <v>840</v>
      </c>
      <c r="E2195" s="71">
        <v>2500</v>
      </c>
      <c r="F2195" s="70">
        <f t="shared" ca="1" si="102"/>
        <v>2100000</v>
      </c>
      <c r="G2195" s="45"/>
      <c r="H2195" s="45"/>
      <c r="I2195" s="45"/>
      <c r="J2195" s="45"/>
    </row>
    <row r="2196" spans="1:10" ht="13.5" customHeight="1" x14ac:dyDescent="0.2">
      <c r="A2196" s="85">
        <v>53102516</v>
      </c>
      <c r="B2196" s="69" t="str">
        <f t="shared" ca="1" si="101"/>
        <v>Gorras</v>
      </c>
      <c r="C2196" s="81" t="s">
        <v>18869</v>
      </c>
      <c r="D2196" s="81">
        <v>120</v>
      </c>
      <c r="E2196" s="71">
        <v>2500</v>
      </c>
      <c r="F2196" s="70">
        <f t="shared" ca="1" si="102"/>
        <v>300000</v>
      </c>
      <c r="G2196" s="45"/>
      <c r="H2196" s="45"/>
      <c r="I2196" s="45"/>
      <c r="J2196" s="45"/>
    </row>
    <row r="2197" spans="1:10" ht="13.5" customHeight="1" x14ac:dyDescent="0.2">
      <c r="A2197" s="85">
        <v>82121503</v>
      </c>
      <c r="B2197" s="69" t="str">
        <f t="shared" ca="1" si="101"/>
        <v>Impresión digital</v>
      </c>
      <c r="C2197" s="81" t="s">
        <v>18869</v>
      </c>
      <c r="D2197" s="81">
        <v>12</v>
      </c>
      <c r="E2197" s="71">
        <v>2500</v>
      </c>
      <c r="F2197" s="70">
        <f t="shared" ca="1" si="102"/>
        <v>30000</v>
      </c>
      <c r="G2197" s="45"/>
      <c r="H2197" s="45"/>
      <c r="I2197" s="45"/>
      <c r="J2197" s="45"/>
    </row>
    <row r="2198" spans="1:10" ht="13.5" customHeight="1" x14ac:dyDescent="0.2">
      <c r="A2198" s="85">
        <v>14111611</v>
      </c>
      <c r="B2198" s="69" t="str">
        <f t="shared" ca="1" si="101"/>
        <v>Tarjetas de invitación o de anuncio</v>
      </c>
      <c r="C2198" s="81" t="s">
        <v>18869</v>
      </c>
      <c r="D2198" s="81">
        <v>240</v>
      </c>
      <c r="E2198" s="71">
        <v>2500</v>
      </c>
      <c r="F2198" s="70">
        <f t="shared" ca="1" si="102"/>
        <v>600000</v>
      </c>
      <c r="G2198" s="45"/>
      <c r="H2198" s="45"/>
      <c r="I2198" s="45"/>
      <c r="J2198" s="45"/>
    </row>
    <row r="2199" spans="1:10" ht="13.5" customHeight="1" x14ac:dyDescent="0.2">
      <c r="A2199" s="85">
        <v>14111611</v>
      </c>
      <c r="B2199" s="69" t="str">
        <f t="shared" ca="1" si="101"/>
        <v>Tarjetas de invitación o de anuncio</v>
      </c>
      <c r="C2199" s="81" t="s">
        <v>18869</v>
      </c>
      <c r="D2199" s="81">
        <v>4104</v>
      </c>
      <c r="E2199" s="71">
        <v>2500</v>
      </c>
      <c r="F2199" s="70">
        <f t="shared" ca="1" si="102"/>
        <v>10260000</v>
      </c>
      <c r="G2199" s="45"/>
      <c r="H2199" s="45"/>
      <c r="I2199" s="45"/>
      <c r="J2199" s="45"/>
    </row>
    <row r="2200" spans="1:10" ht="13.5" customHeight="1" x14ac:dyDescent="0.2">
      <c r="A2200" s="85">
        <v>14111611</v>
      </c>
      <c r="B2200" s="69" t="str">
        <f t="shared" ca="1" si="101"/>
        <v>Tarjetas de invitación o de anuncio</v>
      </c>
      <c r="C2200" s="81" t="s">
        <v>18869</v>
      </c>
      <c r="D2200" s="81">
        <v>600</v>
      </c>
      <c r="E2200" s="71">
        <v>2500</v>
      </c>
      <c r="F2200" s="70">
        <f t="shared" ca="1" si="102"/>
        <v>1500000</v>
      </c>
      <c r="G2200" s="45"/>
      <c r="H2200" s="45"/>
      <c r="I2200" s="45"/>
      <c r="J2200" s="45"/>
    </row>
    <row r="2201" spans="1:10" ht="13.5" customHeight="1" x14ac:dyDescent="0.2">
      <c r="A2201" s="85">
        <v>14111611</v>
      </c>
      <c r="B2201" s="69" t="str">
        <f t="shared" ca="1" si="101"/>
        <v>Tarjetas de invitación o de anuncio</v>
      </c>
      <c r="C2201" s="81" t="s">
        <v>18869</v>
      </c>
      <c r="D2201" s="81">
        <v>1200</v>
      </c>
      <c r="E2201" s="71">
        <v>2500</v>
      </c>
      <c r="F2201" s="70">
        <f t="shared" ca="1" si="102"/>
        <v>3000000</v>
      </c>
      <c r="G2201" s="45"/>
      <c r="H2201" s="45"/>
      <c r="I2201" s="45"/>
      <c r="J2201" s="45"/>
    </row>
    <row r="2202" spans="1:10" ht="13.5" customHeight="1" x14ac:dyDescent="0.2">
      <c r="A2202" s="85">
        <v>14111611</v>
      </c>
      <c r="B2202" s="69" t="str">
        <f t="shared" ca="1" si="101"/>
        <v>Tarjetas de invitación o de anuncio</v>
      </c>
      <c r="C2202" s="81" t="s">
        <v>18869</v>
      </c>
      <c r="D2202" s="81">
        <v>1200</v>
      </c>
      <c r="E2202" s="71">
        <v>2500</v>
      </c>
      <c r="F2202" s="70">
        <f t="shared" ca="1" si="102"/>
        <v>3000000</v>
      </c>
      <c r="G2202" s="45"/>
      <c r="H2202" s="45"/>
      <c r="I2202" s="45"/>
      <c r="J2202" s="45"/>
    </row>
    <row r="2203" spans="1:10" ht="13.5" customHeight="1" x14ac:dyDescent="0.2">
      <c r="A2203" s="85">
        <v>14111611</v>
      </c>
      <c r="B2203" s="69" t="str">
        <f t="shared" ca="1" si="101"/>
        <v>Tarjetas de invitación o de anuncio</v>
      </c>
      <c r="C2203" s="81" t="s">
        <v>18869</v>
      </c>
      <c r="D2203" s="81">
        <v>840</v>
      </c>
      <c r="E2203" s="71">
        <v>2500</v>
      </c>
      <c r="F2203" s="70">
        <f t="shared" ca="1" si="102"/>
        <v>2100000</v>
      </c>
      <c r="G2203" s="45"/>
      <c r="H2203" s="45"/>
      <c r="I2203" s="45"/>
      <c r="J2203" s="45"/>
    </row>
    <row r="2204" spans="1:10" ht="13.5" customHeight="1" x14ac:dyDescent="0.2">
      <c r="A2204" s="85">
        <v>14111611</v>
      </c>
      <c r="B2204" s="69" t="str">
        <f t="shared" ca="1" si="101"/>
        <v>Tarjetas de invitación o de anuncio</v>
      </c>
      <c r="C2204" s="81" t="s">
        <v>18869</v>
      </c>
      <c r="D2204" s="81">
        <v>3000</v>
      </c>
      <c r="E2204" s="71">
        <v>3500</v>
      </c>
      <c r="F2204" s="70">
        <f t="shared" ca="1" si="102"/>
        <v>10500000</v>
      </c>
      <c r="G2204" s="45"/>
      <c r="H2204" s="45"/>
      <c r="I2204" s="45"/>
      <c r="J2204" s="45"/>
    </row>
    <row r="2205" spans="1:10" ht="13.5" customHeight="1" x14ac:dyDescent="0.2">
      <c r="A2205" s="85">
        <v>14111611</v>
      </c>
      <c r="B2205" s="69" t="str">
        <f t="shared" ca="1" si="101"/>
        <v>Tarjetas de invitación o de anuncio</v>
      </c>
      <c r="C2205" s="81" t="s">
        <v>18869</v>
      </c>
      <c r="D2205" s="81">
        <v>1200</v>
      </c>
      <c r="E2205" s="71">
        <v>2500</v>
      </c>
      <c r="F2205" s="70">
        <f t="shared" ca="1" si="102"/>
        <v>3000000</v>
      </c>
      <c r="G2205" s="45"/>
      <c r="H2205" s="45"/>
      <c r="I2205" s="45"/>
      <c r="J2205" s="45"/>
    </row>
    <row r="2206" spans="1:10" ht="13.5" customHeight="1" x14ac:dyDescent="0.2">
      <c r="A2206" s="85">
        <v>14111611</v>
      </c>
      <c r="B2206" s="69" t="str">
        <f t="shared" ca="1" si="101"/>
        <v>Tarjetas de invitación o de anuncio</v>
      </c>
      <c r="C2206" s="81" t="s">
        <v>18869</v>
      </c>
      <c r="D2206" s="81">
        <v>1200</v>
      </c>
      <c r="E2206" s="71">
        <v>2500</v>
      </c>
      <c r="F2206" s="70">
        <f t="shared" ca="1" si="102"/>
        <v>3000000</v>
      </c>
      <c r="G2206" s="45"/>
      <c r="H2206" s="45"/>
      <c r="I2206" s="45"/>
      <c r="J2206" s="45"/>
    </row>
    <row r="2207" spans="1:10" ht="13.5" customHeight="1" x14ac:dyDescent="0.2">
      <c r="A2207" s="85">
        <v>14111611</v>
      </c>
      <c r="B2207" s="69" t="str">
        <f t="shared" ca="1" si="101"/>
        <v>Tarjetas de invitación o de anuncio</v>
      </c>
      <c r="C2207" s="81" t="s">
        <v>18869</v>
      </c>
      <c r="D2207" s="81">
        <v>3600</v>
      </c>
      <c r="E2207" s="71">
        <v>2500</v>
      </c>
      <c r="F2207" s="70">
        <f t="shared" ca="1" si="102"/>
        <v>9000000</v>
      </c>
      <c r="G2207" s="45"/>
      <c r="H2207" s="45"/>
      <c r="I2207" s="45"/>
      <c r="J2207" s="45"/>
    </row>
    <row r="2208" spans="1:10" ht="13.5" customHeight="1" x14ac:dyDescent="0.2">
      <c r="A2208" s="85">
        <v>55121727</v>
      </c>
      <c r="B2208" s="69" t="str">
        <f t="shared" ca="1" si="101"/>
        <v>Letreros</v>
      </c>
      <c r="C2208" s="81" t="s">
        <v>18869</v>
      </c>
      <c r="D2208" s="81">
        <v>6</v>
      </c>
      <c r="E2208" s="71">
        <v>2500</v>
      </c>
      <c r="F2208" s="70">
        <f t="shared" ca="1" si="102"/>
        <v>15000</v>
      </c>
      <c r="G2208" s="45"/>
      <c r="H2208" s="45"/>
      <c r="I2208" s="45"/>
      <c r="J2208" s="45"/>
    </row>
    <row r="2209" spans="1:10" ht="13.5" customHeight="1" x14ac:dyDescent="0.2">
      <c r="A2209" s="85">
        <v>55121727</v>
      </c>
      <c r="B2209" s="69" t="str">
        <f t="shared" ca="1" si="101"/>
        <v>Letreros</v>
      </c>
      <c r="C2209" s="81" t="s">
        <v>18869</v>
      </c>
      <c r="D2209" s="81">
        <v>1</v>
      </c>
      <c r="E2209" s="71">
        <v>2500</v>
      </c>
      <c r="F2209" s="70">
        <f t="shared" ca="1" si="102"/>
        <v>2500</v>
      </c>
      <c r="G2209" s="45"/>
      <c r="H2209" s="45"/>
      <c r="I2209" s="45"/>
      <c r="J2209" s="45"/>
    </row>
    <row r="2210" spans="1:10" ht="13.5" customHeight="1" x14ac:dyDescent="0.2">
      <c r="A2210" s="85">
        <v>55121727</v>
      </c>
      <c r="B2210" s="69" t="str">
        <f t="shared" ca="1" si="101"/>
        <v>Letreros</v>
      </c>
      <c r="C2210" s="81" t="s">
        <v>18869</v>
      </c>
      <c r="D2210" s="81">
        <v>1</v>
      </c>
      <c r="E2210" s="71">
        <v>2500</v>
      </c>
      <c r="F2210" s="70">
        <f t="shared" ca="1" si="102"/>
        <v>2500</v>
      </c>
      <c r="G2210" s="45"/>
      <c r="H2210" s="45"/>
      <c r="I2210" s="45"/>
      <c r="J2210" s="45"/>
    </row>
    <row r="2211" spans="1:10" ht="13.5" customHeight="1" x14ac:dyDescent="0.2">
      <c r="A2211" s="85">
        <v>55121727</v>
      </c>
      <c r="B2211" s="69" t="str">
        <f t="shared" ref="B2211:B2293" ca="1" si="103">IFERROR(INDEX(UNSPSCDes,MATCH(INDIRECT(ADDRESS(ROW(),COLUMN()-1,4)),UNSPSCCode,0)),"")</f>
        <v>Letreros</v>
      </c>
      <c r="C2211" s="81" t="s">
        <v>18869</v>
      </c>
      <c r="D2211" s="81">
        <v>6</v>
      </c>
      <c r="E2211" s="71">
        <v>2500</v>
      </c>
      <c r="F2211" s="70">
        <f t="shared" ref="F2211:F2293" ca="1" si="104">INDIRECT(ADDRESS(ROW(),COLUMN()-2,4))*INDIRECT(ADDRESS(ROW(),COLUMN()-1,4))</f>
        <v>15000</v>
      </c>
      <c r="G2211" s="45"/>
      <c r="H2211" s="45"/>
      <c r="I2211" s="45"/>
      <c r="J2211" s="45"/>
    </row>
    <row r="2212" spans="1:10" ht="13.5" customHeight="1" x14ac:dyDescent="0.2">
      <c r="A2212" s="85">
        <v>14111526</v>
      </c>
      <c r="B2212" s="69" t="str">
        <f t="shared" ca="1" si="103"/>
        <v>Papel libretas o libros de mensajes telefónicos</v>
      </c>
      <c r="C2212" s="81" t="s">
        <v>18869</v>
      </c>
      <c r="D2212" s="81">
        <v>120</v>
      </c>
      <c r="E2212" s="71">
        <v>2500</v>
      </c>
      <c r="F2212" s="70">
        <f t="shared" ca="1" si="104"/>
        <v>300000</v>
      </c>
      <c r="G2212" s="45"/>
      <c r="H2212" s="45"/>
      <c r="I2212" s="45"/>
      <c r="J2212" s="45"/>
    </row>
    <row r="2213" spans="1:10" ht="13.5" customHeight="1" x14ac:dyDescent="0.2">
      <c r="A2213" s="85">
        <v>14111526</v>
      </c>
      <c r="B2213" s="69" t="str">
        <f t="shared" ca="1" si="103"/>
        <v>Papel libretas o libros de mensajes telefónicos</v>
      </c>
      <c r="C2213" s="81" t="s">
        <v>18869</v>
      </c>
      <c r="D2213" s="81">
        <v>600</v>
      </c>
      <c r="E2213" s="71">
        <v>2500</v>
      </c>
      <c r="F2213" s="70">
        <f t="shared" ca="1" si="104"/>
        <v>1500000</v>
      </c>
      <c r="G2213" s="45"/>
      <c r="H2213" s="45"/>
      <c r="I2213" s="45"/>
      <c r="J2213" s="45"/>
    </row>
    <row r="2214" spans="1:10" ht="13.5" customHeight="1" x14ac:dyDescent="0.2">
      <c r="A2214" s="85">
        <v>14111526</v>
      </c>
      <c r="B2214" s="69" t="str">
        <f t="shared" ca="1" si="103"/>
        <v>Papel libretas o libros de mensajes telefónicos</v>
      </c>
      <c r="C2214" s="81" t="s">
        <v>18869</v>
      </c>
      <c r="D2214" s="81">
        <v>3000</v>
      </c>
      <c r="E2214" s="71">
        <v>2500</v>
      </c>
      <c r="F2214" s="70">
        <f t="shared" ca="1" si="104"/>
        <v>7500000</v>
      </c>
      <c r="G2214" s="45"/>
      <c r="H2214" s="45"/>
      <c r="I2214" s="45"/>
      <c r="J2214" s="45"/>
    </row>
    <row r="2215" spans="1:10" ht="13.5" customHeight="1" x14ac:dyDescent="0.2">
      <c r="A2215" s="85">
        <v>14111601</v>
      </c>
      <c r="B2215" s="69" t="str">
        <f t="shared" ca="1" si="103"/>
        <v>Papel o bolsas o cajas de regalo</v>
      </c>
      <c r="C2215" s="81" t="s">
        <v>18869</v>
      </c>
      <c r="D2215" s="81">
        <v>1</v>
      </c>
      <c r="E2215" s="71">
        <v>2500</v>
      </c>
      <c r="F2215" s="70">
        <f t="shared" ca="1" si="104"/>
        <v>2500</v>
      </c>
      <c r="G2215" s="45"/>
      <c r="H2215" s="45"/>
      <c r="I2215" s="45"/>
      <c r="J2215" s="45"/>
    </row>
    <row r="2216" spans="1:10" ht="13.5" customHeight="1" x14ac:dyDescent="0.2">
      <c r="A2216" s="85">
        <v>14111525</v>
      </c>
      <c r="B2216" s="69" t="str">
        <f t="shared" ca="1" si="103"/>
        <v>Papel multipropósito</v>
      </c>
      <c r="C2216" s="81" t="s">
        <v>18869</v>
      </c>
      <c r="D2216" s="81">
        <v>4000</v>
      </c>
      <c r="E2216" s="71">
        <v>3500</v>
      </c>
      <c r="F2216" s="70">
        <f t="shared" ca="1" si="104"/>
        <v>14000000</v>
      </c>
      <c r="G2216" s="45"/>
      <c r="H2216" s="45"/>
      <c r="I2216" s="45"/>
      <c r="J2216" s="45"/>
    </row>
    <row r="2217" spans="1:10" ht="13.5" customHeight="1" x14ac:dyDescent="0.2">
      <c r="A2217" s="85">
        <v>55121706</v>
      </c>
      <c r="B2217" s="69" t="str">
        <f t="shared" ca="1" si="103"/>
        <v>Pancartas</v>
      </c>
      <c r="C2217" s="81" t="s">
        <v>18869</v>
      </c>
      <c r="D2217" s="81">
        <v>2</v>
      </c>
      <c r="E2217" s="71">
        <v>2500</v>
      </c>
      <c r="F2217" s="70">
        <f t="shared" ca="1" si="104"/>
        <v>5000</v>
      </c>
      <c r="G2217" s="45"/>
      <c r="H2217" s="45"/>
      <c r="I2217" s="45"/>
      <c r="J2217" s="45"/>
    </row>
    <row r="2218" spans="1:10" ht="13.5" customHeight="1" x14ac:dyDescent="0.2">
      <c r="A2218" s="85">
        <v>55121706</v>
      </c>
      <c r="B2218" s="69" t="str">
        <f t="shared" ca="1" si="103"/>
        <v>Pancartas</v>
      </c>
      <c r="C2218" s="81" t="s">
        <v>18869</v>
      </c>
      <c r="D2218" s="81">
        <v>1</v>
      </c>
      <c r="E2218" s="71">
        <v>2500</v>
      </c>
      <c r="F2218" s="70">
        <f t="shared" ca="1" si="104"/>
        <v>2500</v>
      </c>
      <c r="G2218" s="45"/>
      <c r="H2218" s="45"/>
      <c r="I2218" s="45"/>
      <c r="J2218" s="45"/>
    </row>
    <row r="2219" spans="1:10" ht="13.5" customHeight="1" x14ac:dyDescent="0.2">
      <c r="A2219" s="85">
        <v>60121010</v>
      </c>
      <c r="B2219" s="69" t="str">
        <f t="shared" ca="1" si="103"/>
        <v>Pergaminos</v>
      </c>
      <c r="C2219" s="81" t="s">
        <v>18869</v>
      </c>
      <c r="D2219" s="81">
        <v>4</v>
      </c>
      <c r="E2219" s="71">
        <v>2500</v>
      </c>
      <c r="F2219" s="70">
        <f t="shared" ca="1" si="104"/>
        <v>10000</v>
      </c>
      <c r="G2219" s="45"/>
      <c r="H2219" s="45"/>
      <c r="I2219" s="45"/>
      <c r="J2219" s="45"/>
    </row>
    <row r="2220" spans="1:10" ht="13.5" customHeight="1" x14ac:dyDescent="0.2">
      <c r="A2220" s="85">
        <v>55101504</v>
      </c>
      <c r="B2220" s="69" t="str">
        <f t="shared" ca="1" si="103"/>
        <v>Periódicos</v>
      </c>
      <c r="C2220" s="81" t="s">
        <v>18869</v>
      </c>
      <c r="D2220" s="81">
        <v>6000</v>
      </c>
      <c r="E2220" s="71">
        <v>2500</v>
      </c>
      <c r="F2220" s="70">
        <f t="shared" ca="1" si="104"/>
        <v>15000000</v>
      </c>
      <c r="G2220" s="45"/>
      <c r="H2220" s="45"/>
      <c r="I2220" s="45"/>
      <c r="J2220" s="45"/>
    </row>
    <row r="2221" spans="1:10" ht="13.5" customHeight="1" x14ac:dyDescent="0.2">
      <c r="A2221" s="85">
        <v>14111509</v>
      </c>
      <c r="B2221" s="69" t="str">
        <f t="shared" ca="1" si="103"/>
        <v>Papel membreteado</v>
      </c>
      <c r="C2221" s="81" t="s">
        <v>18869</v>
      </c>
      <c r="D2221" s="81">
        <v>240</v>
      </c>
      <c r="E2221" s="71">
        <v>2500</v>
      </c>
      <c r="F2221" s="70">
        <f t="shared" ca="1" si="104"/>
        <v>600000</v>
      </c>
      <c r="G2221" s="45"/>
      <c r="H2221" s="45"/>
      <c r="I2221" s="45"/>
      <c r="J2221" s="45"/>
    </row>
    <row r="2222" spans="1:10" ht="13.5" customHeight="1" x14ac:dyDescent="0.2">
      <c r="A2222" s="85">
        <v>14111509</v>
      </c>
      <c r="B2222" s="69" t="str">
        <f t="shared" ca="1" si="103"/>
        <v>Papel membreteado</v>
      </c>
      <c r="C2222" s="81" t="s">
        <v>18869</v>
      </c>
      <c r="D2222" s="81">
        <v>60</v>
      </c>
      <c r="E2222" s="71">
        <v>2500</v>
      </c>
      <c r="F2222" s="70">
        <f t="shared" ca="1" si="104"/>
        <v>150000</v>
      </c>
      <c r="G2222" s="45"/>
      <c r="H2222" s="45"/>
      <c r="I2222" s="45"/>
      <c r="J2222" s="45"/>
    </row>
    <row r="2223" spans="1:10" ht="13.5" customHeight="1" x14ac:dyDescent="0.2">
      <c r="A2223" s="85">
        <v>55101506</v>
      </c>
      <c r="B2223" s="69" t="str">
        <f t="shared" ca="1" si="103"/>
        <v>Revistas</v>
      </c>
      <c r="C2223" s="81" t="s">
        <v>18869</v>
      </c>
      <c r="D2223" s="81">
        <v>600</v>
      </c>
      <c r="E2223" s="71">
        <v>3500</v>
      </c>
      <c r="F2223" s="70">
        <f t="shared" ca="1" si="104"/>
        <v>2100000</v>
      </c>
      <c r="G2223" s="45"/>
      <c r="H2223" s="45"/>
      <c r="I2223" s="45"/>
      <c r="J2223" s="45"/>
    </row>
    <row r="2224" spans="1:10" ht="13.5" customHeight="1" x14ac:dyDescent="0.2">
      <c r="A2224" s="85">
        <v>44121503</v>
      </c>
      <c r="B2224" s="69" t="str">
        <f t="shared" ca="1" si="103"/>
        <v>Sobres</v>
      </c>
      <c r="C2224" s="81" t="s">
        <v>18869</v>
      </c>
      <c r="D2224" s="81">
        <v>600</v>
      </c>
      <c r="E2224" s="71">
        <v>2500</v>
      </c>
      <c r="F2224" s="70">
        <f t="shared" ca="1" si="104"/>
        <v>1500000</v>
      </c>
      <c r="G2224" s="45"/>
      <c r="H2224" s="45"/>
      <c r="I2224" s="45"/>
      <c r="J2224" s="45"/>
    </row>
    <row r="2225" spans="1:10" ht="13.5" customHeight="1" x14ac:dyDescent="0.2">
      <c r="A2225" s="85">
        <v>44121503</v>
      </c>
      <c r="B2225" s="69" t="str">
        <f t="shared" ca="1" si="103"/>
        <v>Sobres</v>
      </c>
      <c r="C2225" s="81" t="s">
        <v>18869</v>
      </c>
      <c r="D2225" s="81">
        <v>1224</v>
      </c>
      <c r="E2225" s="71">
        <v>2500</v>
      </c>
      <c r="F2225" s="70">
        <f t="shared" ca="1" si="104"/>
        <v>3060000</v>
      </c>
      <c r="G2225" s="45"/>
      <c r="H2225" s="45"/>
      <c r="I2225" s="45"/>
      <c r="J2225" s="45"/>
    </row>
    <row r="2226" spans="1:10" ht="13.5" customHeight="1" x14ac:dyDescent="0.2">
      <c r="A2226" s="85">
        <v>44121503</v>
      </c>
      <c r="B2226" s="69" t="str">
        <f t="shared" ca="1" si="103"/>
        <v>Sobres</v>
      </c>
      <c r="C2226" s="81" t="s">
        <v>18869</v>
      </c>
      <c r="D2226" s="81">
        <v>1200</v>
      </c>
      <c r="E2226" s="71">
        <v>2500</v>
      </c>
      <c r="F2226" s="70">
        <f t="shared" ca="1" si="104"/>
        <v>3000000</v>
      </c>
      <c r="G2226" s="45"/>
      <c r="H2226" s="45"/>
      <c r="I2226" s="45"/>
      <c r="J2226" s="45"/>
    </row>
    <row r="2227" spans="1:10" ht="13.5" customHeight="1" x14ac:dyDescent="0.2">
      <c r="A2227" s="85">
        <v>44121503</v>
      </c>
      <c r="B2227" s="69" t="str">
        <f t="shared" ca="1" si="103"/>
        <v>Sobres</v>
      </c>
      <c r="C2227" s="81" t="s">
        <v>18869</v>
      </c>
      <c r="D2227" s="81">
        <v>2400</v>
      </c>
      <c r="E2227" s="71">
        <v>2500</v>
      </c>
      <c r="F2227" s="70">
        <f t="shared" ca="1" si="104"/>
        <v>6000000</v>
      </c>
      <c r="G2227" s="45"/>
      <c r="H2227" s="45"/>
      <c r="I2227" s="45"/>
      <c r="J2227" s="45"/>
    </row>
    <row r="2228" spans="1:10" ht="13.5" customHeight="1" x14ac:dyDescent="0.2">
      <c r="A2228" s="85">
        <v>44121503</v>
      </c>
      <c r="B2228" s="69" t="str">
        <f t="shared" ca="1" si="103"/>
        <v>Sobres</v>
      </c>
      <c r="C2228" s="81" t="s">
        <v>18869</v>
      </c>
      <c r="D2228" s="81">
        <v>36</v>
      </c>
      <c r="E2228" s="71">
        <v>2500</v>
      </c>
      <c r="F2228" s="70">
        <f t="shared" ca="1" si="104"/>
        <v>90000</v>
      </c>
      <c r="G2228" s="45"/>
      <c r="H2228" s="45"/>
      <c r="I2228" s="45"/>
      <c r="J2228" s="45"/>
    </row>
    <row r="2229" spans="1:10" ht="13.5" customHeight="1" x14ac:dyDescent="0.2">
      <c r="A2229" s="85">
        <v>44121503</v>
      </c>
      <c r="B2229" s="69" t="str">
        <f t="shared" ca="1" si="103"/>
        <v>Sobres</v>
      </c>
      <c r="C2229" s="81" t="s">
        <v>18869</v>
      </c>
      <c r="D2229" s="81">
        <v>42</v>
      </c>
      <c r="E2229" s="71">
        <v>2500</v>
      </c>
      <c r="F2229" s="70">
        <f t="shared" ca="1" si="104"/>
        <v>105000</v>
      </c>
      <c r="G2229" s="45"/>
      <c r="H2229" s="45"/>
      <c r="I2229" s="45"/>
      <c r="J2229" s="45"/>
    </row>
    <row r="2230" spans="1:10" ht="13.5" customHeight="1" x14ac:dyDescent="0.2">
      <c r="A2230" s="85">
        <v>53102505</v>
      </c>
      <c r="B2230" s="69" t="str">
        <f t="shared" ca="1" si="103"/>
        <v>Sombrillas</v>
      </c>
      <c r="C2230" s="81" t="s">
        <v>18869</v>
      </c>
      <c r="D2230" s="81">
        <v>36</v>
      </c>
      <c r="E2230" s="71">
        <v>2500</v>
      </c>
      <c r="F2230" s="70">
        <f t="shared" ca="1" si="104"/>
        <v>90000</v>
      </c>
      <c r="G2230" s="45"/>
      <c r="H2230" s="45"/>
      <c r="I2230" s="45"/>
      <c r="J2230" s="45"/>
    </row>
    <row r="2231" spans="1:10" ht="13.5" customHeight="1" x14ac:dyDescent="0.2">
      <c r="A2231" s="85">
        <v>14111604</v>
      </c>
      <c r="B2231" s="69" t="str">
        <f t="shared" ca="1" si="103"/>
        <v>Tarjetas de presentación</v>
      </c>
      <c r="C2231" s="81" t="s">
        <v>18869</v>
      </c>
      <c r="D2231" s="81">
        <v>2400</v>
      </c>
      <c r="E2231" s="71">
        <v>2500</v>
      </c>
      <c r="F2231" s="70">
        <f t="shared" ca="1" si="104"/>
        <v>6000000</v>
      </c>
      <c r="G2231" s="45"/>
      <c r="H2231" s="45"/>
      <c r="I2231" s="45"/>
      <c r="J2231" s="45"/>
    </row>
    <row r="2232" spans="1:10" ht="13.5" customHeight="1" x14ac:dyDescent="0.2">
      <c r="A2232" s="85">
        <v>14111604</v>
      </c>
      <c r="B2232" s="69" t="str">
        <f t="shared" ca="1" si="103"/>
        <v>Tarjetas de presentación</v>
      </c>
      <c r="C2232" s="81" t="s">
        <v>18869</v>
      </c>
      <c r="D2232" s="81">
        <v>4800</v>
      </c>
      <c r="E2232" s="71">
        <v>2500</v>
      </c>
      <c r="F2232" s="70">
        <f t="shared" ca="1" si="104"/>
        <v>12000000</v>
      </c>
      <c r="G2232" s="45"/>
      <c r="H2232" s="45"/>
      <c r="I2232" s="45"/>
      <c r="J2232" s="45"/>
    </row>
    <row r="2233" spans="1:10" ht="13.5" customHeight="1" x14ac:dyDescent="0.2">
      <c r="A2233" s="85">
        <v>14111801</v>
      </c>
      <c r="B2233" s="69" t="str">
        <f t="shared" ca="1" si="103"/>
        <v>Boletas o rollos de boletería</v>
      </c>
      <c r="C2233" s="81" t="s">
        <v>18869</v>
      </c>
      <c r="D2233" s="81">
        <v>1200</v>
      </c>
      <c r="E2233" s="71">
        <v>2500</v>
      </c>
      <c r="F2233" s="70">
        <f t="shared" ca="1" si="104"/>
        <v>3000000</v>
      </c>
      <c r="G2233" s="45"/>
      <c r="H2233" s="45"/>
      <c r="I2233" s="45"/>
      <c r="J2233" s="45"/>
    </row>
    <row r="2234" spans="1:10" ht="13.5" customHeight="1" x14ac:dyDescent="0.2">
      <c r="A2234" s="85">
        <v>14111801</v>
      </c>
      <c r="B2234" s="69" t="str">
        <f t="shared" ca="1" si="103"/>
        <v>Boletas o rollos de boletería</v>
      </c>
      <c r="C2234" s="81" t="s">
        <v>18869</v>
      </c>
      <c r="D2234" s="81">
        <v>1200</v>
      </c>
      <c r="E2234" s="71">
        <v>2500</v>
      </c>
      <c r="F2234" s="70">
        <f t="shared" ca="1" si="104"/>
        <v>3000000</v>
      </c>
      <c r="G2234" s="45"/>
      <c r="H2234" s="45"/>
      <c r="I2234" s="45"/>
      <c r="J2234" s="45"/>
    </row>
    <row r="2235" spans="1:10" ht="13.5" customHeight="1" x14ac:dyDescent="0.2">
      <c r="A2235" s="85">
        <v>14111801</v>
      </c>
      <c r="B2235" s="69" t="str">
        <f t="shared" ca="1" si="103"/>
        <v>Boletas o rollos de boletería</v>
      </c>
      <c r="C2235" s="81" t="s">
        <v>18869</v>
      </c>
      <c r="D2235" s="81">
        <v>24000</v>
      </c>
      <c r="E2235" s="71">
        <v>3500</v>
      </c>
      <c r="F2235" s="70">
        <f t="shared" ca="1" si="104"/>
        <v>84000000</v>
      </c>
      <c r="G2235" s="45"/>
      <c r="H2235" s="45"/>
      <c r="I2235" s="45"/>
      <c r="J2235" s="45"/>
    </row>
    <row r="2236" spans="1:10" ht="13.5" customHeight="1" x14ac:dyDescent="0.2">
      <c r="A2236" s="85">
        <v>14111801</v>
      </c>
      <c r="B2236" s="69" t="str">
        <f t="shared" ca="1" si="103"/>
        <v>Boletas o rollos de boletería</v>
      </c>
      <c r="C2236" s="81" t="s">
        <v>18869</v>
      </c>
      <c r="D2236" s="81">
        <v>2400</v>
      </c>
      <c r="E2236" s="71">
        <v>2500</v>
      </c>
      <c r="F2236" s="70">
        <f t="shared" ca="1" si="104"/>
        <v>6000000</v>
      </c>
      <c r="G2236" s="45"/>
      <c r="H2236" s="45"/>
      <c r="I2236" s="45"/>
      <c r="J2236" s="45"/>
    </row>
    <row r="2237" spans="1:10" ht="13.5" customHeight="1" x14ac:dyDescent="0.2">
      <c r="A2237" s="85">
        <v>14111801</v>
      </c>
      <c r="B2237" s="69" t="str">
        <f t="shared" ca="1" si="103"/>
        <v>Boletas o rollos de boletería</v>
      </c>
      <c r="C2237" s="81" t="s">
        <v>18869</v>
      </c>
      <c r="D2237" s="81">
        <v>60</v>
      </c>
      <c r="E2237" s="71">
        <v>2500</v>
      </c>
      <c r="F2237" s="70">
        <f t="shared" ca="1" si="104"/>
        <v>150000</v>
      </c>
      <c r="G2237" s="45"/>
      <c r="H2237" s="45"/>
      <c r="I2237" s="45"/>
      <c r="J2237" s="45"/>
    </row>
    <row r="2238" spans="1:10" ht="13.5" customHeight="1" x14ac:dyDescent="0.2">
      <c r="A2238" s="85">
        <v>55121711</v>
      </c>
      <c r="B2238" s="69" t="str">
        <f t="shared" ca="1" si="103"/>
        <v>Vallas publicitarias</v>
      </c>
      <c r="C2238" s="81" t="s">
        <v>18869</v>
      </c>
      <c r="D2238" s="81">
        <v>36</v>
      </c>
      <c r="E2238" s="71">
        <v>2500</v>
      </c>
      <c r="F2238" s="70">
        <f t="shared" ca="1" si="104"/>
        <v>90000</v>
      </c>
      <c r="G2238" s="45"/>
      <c r="H2238" s="45"/>
      <c r="I2238" s="45"/>
      <c r="J2238" s="45"/>
    </row>
    <row r="2239" spans="1:10" ht="13.5" customHeight="1" x14ac:dyDescent="0.2">
      <c r="A2239" s="85">
        <v>55121711</v>
      </c>
      <c r="B2239" s="69" t="str">
        <f t="shared" ca="1" si="103"/>
        <v>Vallas publicitarias</v>
      </c>
      <c r="C2239" s="81" t="s">
        <v>18869</v>
      </c>
      <c r="D2239" s="81">
        <v>17</v>
      </c>
      <c r="E2239" s="71">
        <v>2500</v>
      </c>
      <c r="F2239" s="70">
        <f t="shared" ca="1" si="104"/>
        <v>42500</v>
      </c>
      <c r="G2239" s="45"/>
      <c r="H2239" s="45"/>
      <c r="I2239" s="45"/>
      <c r="J2239" s="45"/>
    </row>
    <row r="2240" spans="1:10" ht="13.5" customHeight="1" x14ac:dyDescent="0.2">
      <c r="A2240" s="85">
        <v>55121711</v>
      </c>
      <c r="B2240" s="69" t="str">
        <f t="shared" ca="1" si="103"/>
        <v>Vallas publicitarias</v>
      </c>
      <c r="C2240" s="81" t="s">
        <v>18869</v>
      </c>
      <c r="D2240" s="81">
        <v>36</v>
      </c>
      <c r="E2240" s="71">
        <v>2500</v>
      </c>
      <c r="F2240" s="70">
        <f t="shared" ca="1" si="104"/>
        <v>90000</v>
      </c>
      <c r="G2240" s="45"/>
      <c r="H2240" s="45"/>
      <c r="I2240" s="45"/>
      <c r="J2240" s="45"/>
    </row>
    <row r="2241" spans="1:10" ht="13.5" customHeight="1" x14ac:dyDescent="0.2">
      <c r="A2241" s="85">
        <v>55121727</v>
      </c>
      <c r="B2241" s="69" t="str">
        <f t="shared" ca="1" si="103"/>
        <v>Letreros</v>
      </c>
      <c r="C2241" s="81" t="s">
        <v>18869</v>
      </c>
      <c r="D2241" s="81">
        <v>6</v>
      </c>
      <c r="E2241" s="71">
        <v>2500</v>
      </c>
      <c r="F2241" s="70">
        <f t="shared" ca="1" si="104"/>
        <v>15000</v>
      </c>
      <c r="G2241" s="45"/>
      <c r="H2241" s="45"/>
      <c r="I2241" s="45"/>
      <c r="J2241" s="45"/>
    </row>
    <row r="2242" spans="1:10" ht="13.5" customHeight="1" x14ac:dyDescent="0.2">
      <c r="A2242" s="85">
        <v>55121727</v>
      </c>
      <c r="B2242" s="69" t="str">
        <f t="shared" ca="1" si="103"/>
        <v>Letreros</v>
      </c>
      <c r="C2242" s="81" t="s">
        <v>18869</v>
      </c>
      <c r="D2242" s="81">
        <v>1</v>
      </c>
      <c r="E2242" s="71">
        <v>2500</v>
      </c>
      <c r="F2242" s="70">
        <f t="shared" ca="1" si="104"/>
        <v>2500</v>
      </c>
      <c r="G2242" s="45"/>
      <c r="H2242" s="45"/>
      <c r="I2242" s="45"/>
      <c r="J2242" s="45"/>
    </row>
    <row r="2243" spans="1:10" ht="13.5" customHeight="1" x14ac:dyDescent="0.2">
      <c r="A2243" s="85">
        <v>55121727</v>
      </c>
      <c r="B2243" s="69" t="str">
        <f t="shared" ca="1" si="103"/>
        <v>Letreros</v>
      </c>
      <c r="C2243" s="81" t="s">
        <v>18869</v>
      </c>
      <c r="D2243" s="81">
        <v>1</v>
      </c>
      <c r="E2243" s="71">
        <v>2500</v>
      </c>
      <c r="F2243" s="70">
        <f t="shared" ca="1" si="104"/>
        <v>2500</v>
      </c>
      <c r="G2243" s="45"/>
      <c r="H2243" s="45"/>
      <c r="I2243" s="45"/>
      <c r="J2243" s="45"/>
    </row>
    <row r="2244" spans="1:10" ht="13.5" customHeight="1" x14ac:dyDescent="0.2">
      <c r="A2244" s="85">
        <v>55121727</v>
      </c>
      <c r="B2244" s="69" t="str">
        <f t="shared" ca="1" si="103"/>
        <v>Letreros</v>
      </c>
      <c r="C2244" s="81" t="s">
        <v>18869</v>
      </c>
      <c r="D2244" s="81">
        <v>1</v>
      </c>
      <c r="E2244" s="71">
        <v>2500</v>
      </c>
      <c r="F2244" s="70">
        <f t="shared" ca="1" si="104"/>
        <v>2500</v>
      </c>
      <c r="G2244" s="45"/>
      <c r="H2244" s="45"/>
      <c r="I2244" s="45"/>
      <c r="J2244" s="45"/>
    </row>
    <row r="2245" spans="1:10" ht="13.5" customHeight="1" x14ac:dyDescent="0.2">
      <c r="A2245" s="85">
        <v>55121727</v>
      </c>
      <c r="B2245" s="69" t="str">
        <f t="shared" ca="1" si="103"/>
        <v>Letreros</v>
      </c>
      <c r="C2245" s="81" t="s">
        <v>18869</v>
      </c>
      <c r="D2245" s="81">
        <v>1</v>
      </c>
      <c r="E2245" s="71">
        <v>2500</v>
      </c>
      <c r="F2245" s="70">
        <f t="shared" ca="1" si="104"/>
        <v>2500</v>
      </c>
      <c r="G2245" s="45"/>
      <c r="H2245" s="45"/>
      <c r="I2245" s="45"/>
      <c r="J2245" s="45"/>
    </row>
    <row r="2246" spans="1:10" ht="13.5" customHeight="1" x14ac:dyDescent="0.2">
      <c r="A2246" s="85">
        <v>55121727</v>
      </c>
      <c r="B2246" s="69" t="str">
        <f t="shared" ca="1" si="103"/>
        <v>Letreros</v>
      </c>
      <c r="C2246" s="81" t="s">
        <v>18869</v>
      </c>
      <c r="D2246" s="81">
        <v>1</v>
      </c>
      <c r="E2246" s="71">
        <v>2500</v>
      </c>
      <c r="F2246" s="70">
        <f t="shared" ca="1" si="104"/>
        <v>2500</v>
      </c>
      <c r="G2246" s="45"/>
      <c r="H2246" s="45"/>
      <c r="I2246" s="45"/>
      <c r="J2246" s="45"/>
    </row>
    <row r="2247" spans="1:10" ht="13.5" customHeight="1" x14ac:dyDescent="0.2">
      <c r="A2247" s="85">
        <v>55121727</v>
      </c>
      <c r="B2247" s="69" t="str">
        <f t="shared" ca="1" si="103"/>
        <v>Letreros</v>
      </c>
      <c r="C2247" s="81" t="s">
        <v>18869</v>
      </c>
      <c r="D2247" s="81">
        <v>1</v>
      </c>
      <c r="E2247" s="71">
        <v>3500</v>
      </c>
      <c r="F2247" s="70">
        <f t="shared" ca="1" si="104"/>
        <v>3500</v>
      </c>
      <c r="G2247" s="45"/>
      <c r="H2247" s="45"/>
      <c r="I2247" s="45"/>
      <c r="J2247" s="45"/>
    </row>
    <row r="2248" spans="1:10" ht="13.5" customHeight="1" x14ac:dyDescent="0.2">
      <c r="A2248" s="85">
        <v>55121727</v>
      </c>
      <c r="B2248" s="69" t="str">
        <f t="shared" ca="1" si="103"/>
        <v>Letreros</v>
      </c>
      <c r="C2248" s="81" t="s">
        <v>18869</v>
      </c>
      <c r="D2248" s="81">
        <v>1</v>
      </c>
      <c r="E2248" s="71">
        <v>2500</v>
      </c>
      <c r="F2248" s="70">
        <f t="shared" ca="1" si="104"/>
        <v>2500</v>
      </c>
      <c r="G2248" s="45"/>
      <c r="H2248" s="45"/>
      <c r="I2248" s="45"/>
      <c r="J2248" s="45"/>
    </row>
    <row r="2249" spans="1:10" ht="13.5" customHeight="1" x14ac:dyDescent="0.2">
      <c r="A2249" s="85">
        <v>55121727</v>
      </c>
      <c r="B2249" s="69" t="str">
        <f t="shared" ca="1" si="103"/>
        <v>Letreros</v>
      </c>
      <c r="C2249" s="81" t="s">
        <v>18869</v>
      </c>
      <c r="D2249" s="81">
        <v>1</v>
      </c>
      <c r="E2249" s="71">
        <v>2500</v>
      </c>
      <c r="F2249" s="70">
        <f t="shared" ca="1" si="104"/>
        <v>2500</v>
      </c>
      <c r="G2249" s="45"/>
      <c r="H2249" s="45"/>
      <c r="I2249" s="45"/>
      <c r="J2249" s="45"/>
    </row>
    <row r="2250" spans="1:10" ht="13.5" customHeight="1" x14ac:dyDescent="0.2">
      <c r="A2250" s="85">
        <v>14111530</v>
      </c>
      <c r="B2250" s="69" t="str">
        <f t="shared" ca="1" si="103"/>
        <v>Papel de notas autoadhesivas</v>
      </c>
      <c r="C2250" s="81" t="s">
        <v>18869</v>
      </c>
      <c r="D2250" s="81">
        <v>300</v>
      </c>
      <c r="E2250" s="71">
        <v>2500</v>
      </c>
      <c r="F2250" s="70">
        <f t="shared" ca="1" si="104"/>
        <v>750000</v>
      </c>
      <c r="G2250" s="45"/>
      <c r="H2250" s="45"/>
      <c r="I2250" s="45"/>
      <c r="J2250" s="45"/>
    </row>
    <row r="2251" spans="1:10" ht="13.5" customHeight="1" x14ac:dyDescent="0.2">
      <c r="A2251" s="85">
        <v>14111802</v>
      </c>
      <c r="B2251" s="69" t="str">
        <f t="shared" ca="1" si="103"/>
        <v>Recibos o libros de recibos</v>
      </c>
      <c r="C2251" s="81" t="s">
        <v>18869</v>
      </c>
      <c r="D2251" s="81">
        <v>60</v>
      </c>
      <c r="E2251" s="71">
        <v>2500</v>
      </c>
      <c r="F2251" s="70">
        <f t="shared" ca="1" si="104"/>
        <v>150000</v>
      </c>
      <c r="G2251" s="45"/>
      <c r="H2251" s="45"/>
      <c r="I2251" s="45"/>
      <c r="J2251" s="45"/>
    </row>
    <row r="2252" spans="1:10" ht="13.5" customHeight="1" x14ac:dyDescent="0.2">
      <c r="A2252" s="85">
        <v>14111802</v>
      </c>
      <c r="B2252" s="69" t="str">
        <f t="shared" ca="1" si="103"/>
        <v>Recibos o libros de recibos</v>
      </c>
      <c r="C2252" s="81" t="s">
        <v>18869</v>
      </c>
      <c r="D2252" s="81">
        <v>120</v>
      </c>
      <c r="E2252" s="71">
        <v>2500</v>
      </c>
      <c r="F2252" s="70">
        <f t="shared" ca="1" si="104"/>
        <v>300000</v>
      </c>
      <c r="G2252" s="45"/>
      <c r="H2252" s="45"/>
      <c r="I2252" s="45"/>
      <c r="J2252" s="45"/>
    </row>
    <row r="2253" spans="1:10" ht="13.5" customHeight="1" x14ac:dyDescent="0.2">
      <c r="A2253" s="85">
        <v>14111801</v>
      </c>
      <c r="B2253" s="69" t="str">
        <f t="shared" ca="1" si="103"/>
        <v>Boletas o rollos de boletería</v>
      </c>
      <c r="C2253" s="81" t="s">
        <v>18869</v>
      </c>
      <c r="D2253" s="81">
        <v>60</v>
      </c>
      <c r="E2253" s="71">
        <v>2500</v>
      </c>
      <c r="F2253" s="70">
        <f t="shared" ca="1" si="104"/>
        <v>150000</v>
      </c>
      <c r="G2253" s="45"/>
      <c r="H2253" s="45"/>
      <c r="I2253" s="45"/>
      <c r="J2253" s="45"/>
    </row>
    <row r="2254" spans="1:10" ht="13.5" customHeight="1" x14ac:dyDescent="0.2">
      <c r="A2254" s="85">
        <v>14111801</v>
      </c>
      <c r="B2254" s="69" t="str">
        <f t="shared" ca="1" si="103"/>
        <v>Boletas o rollos de boletería</v>
      </c>
      <c r="C2254" s="81" t="s">
        <v>18869</v>
      </c>
      <c r="D2254" s="81">
        <v>60</v>
      </c>
      <c r="E2254" s="71">
        <v>2500</v>
      </c>
      <c r="F2254" s="70">
        <f t="shared" ca="1" si="104"/>
        <v>150000</v>
      </c>
      <c r="G2254" s="45"/>
      <c r="H2254" s="45"/>
      <c r="I2254" s="45"/>
      <c r="J2254" s="45"/>
    </row>
    <row r="2255" spans="1:10" ht="13.5" customHeight="1" x14ac:dyDescent="0.2">
      <c r="A2255" s="85">
        <v>14111801</v>
      </c>
      <c r="B2255" s="69" t="str">
        <f t="shared" ca="1" si="103"/>
        <v>Boletas o rollos de boletería</v>
      </c>
      <c r="C2255" s="81" t="s">
        <v>18869</v>
      </c>
      <c r="D2255" s="81">
        <v>120</v>
      </c>
      <c r="E2255" s="71">
        <v>2500</v>
      </c>
      <c r="F2255" s="70">
        <f t="shared" ca="1" si="104"/>
        <v>300000</v>
      </c>
      <c r="G2255" s="45"/>
      <c r="H2255" s="45"/>
      <c r="I2255" s="45"/>
      <c r="J2255" s="45"/>
    </row>
    <row r="2256" spans="1:10" ht="14.1" customHeight="1" x14ac:dyDescent="0.2">
      <c r="A2256" s="85">
        <v>14111801</v>
      </c>
      <c r="B2256" s="69" t="str">
        <f t="shared" ca="1" si="103"/>
        <v>Boletas o rollos de boletería</v>
      </c>
      <c r="C2256" s="81" t="s">
        <v>18869</v>
      </c>
      <c r="D2256" s="81">
        <v>60</v>
      </c>
      <c r="E2256" s="71">
        <v>2500</v>
      </c>
      <c r="F2256" s="70">
        <f t="shared" ca="1" si="104"/>
        <v>150000</v>
      </c>
      <c r="G2256" s="45"/>
      <c r="H2256" s="45" t="str">
        <f>C2017</f>
        <v>Servicios</v>
      </c>
      <c r="I2256" s="45">
        <f>E2017</f>
        <v>0</v>
      </c>
      <c r="J2256" s="45">
        <f>D2017</f>
        <v>0</v>
      </c>
    </row>
    <row r="2257" spans="1:10" ht="14.1" customHeight="1" x14ac:dyDescent="0.25">
      <c r="A2257" s="85">
        <v>53141505</v>
      </c>
      <c r="B2257" s="69" t="str">
        <f t="shared" ca="1" si="103"/>
        <v>Botones</v>
      </c>
      <c r="C2257" s="81" t="s">
        <v>18869</v>
      </c>
      <c r="D2257" s="81">
        <v>300</v>
      </c>
      <c r="E2257" s="71">
        <v>2500</v>
      </c>
      <c r="F2257" s="70">
        <f t="shared" ca="1" si="104"/>
        <v>750000</v>
      </c>
    </row>
    <row r="2258" spans="1:10" ht="33.75" customHeight="1" x14ac:dyDescent="0.2">
      <c r="A2258" s="85">
        <v>44112007</v>
      </c>
      <c r="B2258" s="69" t="str">
        <f t="shared" ca="1" si="103"/>
        <v>Cajas de sugerencias</v>
      </c>
      <c r="C2258" s="81" t="s">
        <v>18869</v>
      </c>
      <c r="D2258" s="81">
        <v>2</v>
      </c>
      <c r="E2258" s="71">
        <v>2500</v>
      </c>
      <c r="F2258" s="70">
        <f t="shared" ca="1" si="104"/>
        <v>5000</v>
      </c>
      <c r="G2258" s="45"/>
      <c r="H2258" s="45"/>
      <c r="I2258" s="45"/>
      <c r="J2258" s="45"/>
    </row>
    <row r="2259" spans="1:10" ht="13.5" customHeight="1" x14ac:dyDescent="0.2">
      <c r="A2259" s="85">
        <v>14111815</v>
      </c>
      <c r="B2259" s="69" t="str">
        <f t="shared" ca="1" si="103"/>
        <v>Tarjetas de identificación</v>
      </c>
      <c r="C2259" s="81" t="s">
        <v>18869</v>
      </c>
      <c r="D2259" s="81">
        <v>2400</v>
      </c>
      <c r="E2259" s="71">
        <v>3500</v>
      </c>
      <c r="F2259" s="70">
        <f t="shared" ca="1" si="104"/>
        <v>8400000</v>
      </c>
      <c r="G2259" s="45"/>
      <c r="H2259" s="45"/>
      <c r="I2259" s="45"/>
      <c r="J2259" s="45"/>
    </row>
    <row r="2260" spans="1:10" ht="14.1" customHeight="1" x14ac:dyDescent="0.2">
      <c r="A2260" s="85">
        <v>14111815</v>
      </c>
      <c r="B2260" s="69" t="str">
        <f t="shared" ca="1" si="103"/>
        <v>Tarjetas de identificación</v>
      </c>
      <c r="C2260" s="81" t="s">
        <v>18869</v>
      </c>
      <c r="D2260" s="81">
        <v>4800</v>
      </c>
      <c r="E2260" s="71">
        <v>2500</v>
      </c>
      <c r="F2260" s="70">
        <f t="shared" ca="1" si="104"/>
        <v>12000000</v>
      </c>
      <c r="G2260" s="45"/>
      <c r="H2260" s="45"/>
      <c r="I2260" s="45"/>
      <c r="J2260" s="45"/>
    </row>
    <row r="2261" spans="1:10" ht="14.1" customHeight="1" x14ac:dyDescent="0.2">
      <c r="A2261" s="85">
        <v>14111801</v>
      </c>
      <c r="B2261" s="69" t="str">
        <f t="shared" ca="1" si="103"/>
        <v>Boletas o rollos de boletería</v>
      </c>
      <c r="C2261" s="81" t="s">
        <v>18869</v>
      </c>
      <c r="D2261" s="81">
        <v>2400</v>
      </c>
      <c r="E2261" s="71">
        <v>2500</v>
      </c>
      <c r="F2261" s="70">
        <f t="shared" ca="1" si="104"/>
        <v>6000000</v>
      </c>
      <c r="G2261" s="45"/>
      <c r="H2261" s="45"/>
      <c r="I2261" s="45"/>
      <c r="J2261" s="45"/>
    </row>
    <row r="2262" spans="1:10" ht="14.1" customHeight="1" x14ac:dyDescent="0.2">
      <c r="A2262" s="85">
        <v>14111801</v>
      </c>
      <c r="B2262" s="69" t="str">
        <f t="shared" ca="1" si="103"/>
        <v>Boletas o rollos de boletería</v>
      </c>
      <c r="C2262" s="81" t="s">
        <v>18869</v>
      </c>
      <c r="D2262" s="81">
        <v>1200</v>
      </c>
      <c r="E2262" s="71">
        <v>2500</v>
      </c>
      <c r="F2262" s="70">
        <f t="shared" ca="1" si="104"/>
        <v>3000000</v>
      </c>
      <c r="G2262" s="45"/>
      <c r="H2262" s="45"/>
      <c r="I2262" s="45"/>
      <c r="J2262" s="45"/>
    </row>
    <row r="2263" spans="1:10" ht="14.1" customHeight="1" x14ac:dyDescent="0.2">
      <c r="A2263" s="85">
        <v>14111801</v>
      </c>
      <c r="B2263" s="69" t="str">
        <f t="shared" ca="1" si="103"/>
        <v>Boletas o rollos de boletería</v>
      </c>
      <c r="C2263" s="81" t="s">
        <v>18869</v>
      </c>
      <c r="D2263" s="81">
        <v>2400</v>
      </c>
      <c r="E2263" s="71">
        <v>2500</v>
      </c>
      <c r="F2263" s="70">
        <f t="shared" ca="1" si="104"/>
        <v>6000000</v>
      </c>
      <c r="G2263" s="45"/>
      <c r="H2263" s="45"/>
      <c r="I2263" s="45"/>
      <c r="J2263" s="45"/>
    </row>
    <row r="2264" spans="1:10" ht="14.1" customHeight="1" x14ac:dyDescent="0.2">
      <c r="A2264" s="85">
        <v>14111801</v>
      </c>
      <c r="B2264" s="69" t="str">
        <f t="shared" ca="1" si="103"/>
        <v>Boletas o rollos de boletería</v>
      </c>
      <c r="C2264" s="81" t="s">
        <v>18869</v>
      </c>
      <c r="D2264" s="81">
        <v>2400</v>
      </c>
      <c r="E2264" s="71">
        <v>2500</v>
      </c>
      <c r="F2264" s="70">
        <f t="shared" ca="1" si="104"/>
        <v>6000000</v>
      </c>
      <c r="G2264" s="45"/>
      <c r="H2264" s="45"/>
      <c r="I2264" s="45"/>
      <c r="J2264" s="45"/>
    </row>
    <row r="2265" spans="1:10" ht="14.1" customHeight="1" x14ac:dyDescent="0.2">
      <c r="A2265" s="85">
        <v>55121711</v>
      </c>
      <c r="B2265" s="69" t="str">
        <f t="shared" ca="1" si="103"/>
        <v>Vallas publicitarias</v>
      </c>
      <c r="C2265" s="81" t="s">
        <v>18869</v>
      </c>
      <c r="D2265" s="81">
        <v>18</v>
      </c>
      <c r="E2265" s="71">
        <v>2500</v>
      </c>
      <c r="F2265" s="70">
        <f t="shared" ca="1" si="104"/>
        <v>45000</v>
      </c>
      <c r="G2265" s="45"/>
      <c r="H2265" s="45"/>
      <c r="I2265" s="45"/>
      <c r="J2265" s="45"/>
    </row>
    <row r="2266" spans="1:10" ht="14.1" customHeight="1" x14ac:dyDescent="0.2">
      <c r="A2266" s="85">
        <v>55121711</v>
      </c>
      <c r="B2266" s="69" t="str">
        <f t="shared" ca="1" si="103"/>
        <v>Vallas publicitarias</v>
      </c>
      <c r="C2266" s="81" t="s">
        <v>18869</v>
      </c>
      <c r="D2266" s="81">
        <v>17</v>
      </c>
      <c r="E2266" s="71">
        <v>3500</v>
      </c>
      <c r="F2266" s="70">
        <f t="shared" ca="1" si="104"/>
        <v>59500</v>
      </c>
      <c r="G2266" s="45"/>
      <c r="H2266" s="45"/>
      <c r="I2266" s="45"/>
      <c r="J2266" s="45"/>
    </row>
    <row r="2267" spans="1:10" ht="13.5" customHeight="1" x14ac:dyDescent="0.2">
      <c r="A2267" s="85">
        <v>55121711</v>
      </c>
      <c r="B2267" s="69" t="str">
        <f t="shared" ca="1" si="103"/>
        <v>Vallas publicitarias</v>
      </c>
      <c r="C2267" s="81" t="s">
        <v>18869</v>
      </c>
      <c r="D2267" s="81">
        <v>36</v>
      </c>
      <c r="E2267" s="71">
        <v>2500</v>
      </c>
      <c r="F2267" s="70">
        <f t="shared" ca="1" si="104"/>
        <v>90000</v>
      </c>
      <c r="G2267" s="45"/>
      <c r="H2267" s="45"/>
      <c r="I2267" s="45"/>
      <c r="J2267" s="45"/>
    </row>
    <row r="2268" spans="1:10" ht="13.5" customHeight="1" x14ac:dyDescent="0.2">
      <c r="A2268" s="85">
        <v>30102211</v>
      </c>
      <c r="B2268" s="69" t="str">
        <f t="shared" ca="1" si="103"/>
        <v>Placa de bronce</v>
      </c>
      <c r="C2268" s="81" t="s">
        <v>18869</v>
      </c>
      <c r="D2268" s="81">
        <v>6</v>
      </c>
      <c r="E2268" s="71">
        <v>2500</v>
      </c>
      <c r="F2268" s="70">
        <f t="shared" ca="1" si="104"/>
        <v>15000</v>
      </c>
      <c r="G2268" s="45"/>
      <c r="H2268" s="45"/>
      <c r="I2268" s="45"/>
      <c r="J2268" s="45"/>
    </row>
    <row r="2269" spans="1:10" ht="13.5" customHeight="1" x14ac:dyDescent="0.2">
      <c r="A2269" s="85">
        <v>30102211</v>
      </c>
      <c r="B2269" s="69" t="str">
        <f t="shared" ca="1" si="103"/>
        <v>Placa de bronce</v>
      </c>
      <c r="C2269" s="81" t="s">
        <v>18869</v>
      </c>
      <c r="D2269" s="81">
        <v>1</v>
      </c>
      <c r="E2269" s="71">
        <v>2500</v>
      </c>
      <c r="F2269" s="70">
        <f t="shared" ca="1" si="104"/>
        <v>2500</v>
      </c>
      <c r="G2269" s="45"/>
      <c r="H2269" s="45"/>
      <c r="I2269" s="45"/>
      <c r="J2269" s="45"/>
    </row>
    <row r="2270" spans="1:10" ht="13.5" customHeight="1" x14ac:dyDescent="0.2">
      <c r="A2270" s="85">
        <v>30102211</v>
      </c>
      <c r="B2270" s="69" t="str">
        <f t="shared" ca="1" si="103"/>
        <v>Placa de bronce</v>
      </c>
      <c r="C2270" s="81" t="s">
        <v>18869</v>
      </c>
      <c r="D2270" s="81">
        <v>1</v>
      </c>
      <c r="E2270" s="71">
        <v>2500</v>
      </c>
      <c r="F2270" s="70">
        <f t="shared" ca="1" si="104"/>
        <v>2500</v>
      </c>
      <c r="G2270" s="45"/>
      <c r="H2270" s="45"/>
      <c r="I2270" s="45"/>
      <c r="J2270" s="45"/>
    </row>
    <row r="2271" spans="1:10" ht="13.5" customHeight="1" x14ac:dyDescent="0.2">
      <c r="A2271" s="85">
        <v>30102211</v>
      </c>
      <c r="B2271" s="69" t="str">
        <f t="shared" ca="1" si="103"/>
        <v>Placa de bronce</v>
      </c>
      <c r="C2271" s="81" t="s">
        <v>18869</v>
      </c>
      <c r="D2271" s="81">
        <v>1</v>
      </c>
      <c r="E2271" s="71">
        <v>2500</v>
      </c>
      <c r="F2271" s="70">
        <f t="shared" ca="1" si="104"/>
        <v>2500</v>
      </c>
      <c r="G2271" s="45"/>
      <c r="H2271" s="45"/>
      <c r="I2271" s="45"/>
      <c r="J2271" s="45"/>
    </row>
    <row r="2272" spans="1:10" ht="14.1" customHeight="1" x14ac:dyDescent="0.2">
      <c r="A2272" s="85">
        <v>30102211</v>
      </c>
      <c r="B2272" s="69" t="str">
        <f t="shared" ca="1" si="103"/>
        <v>Placa de bronce</v>
      </c>
      <c r="C2272" s="81" t="s">
        <v>18869</v>
      </c>
      <c r="D2272" s="81">
        <v>1</v>
      </c>
      <c r="E2272" s="71">
        <v>2500</v>
      </c>
      <c r="F2272" s="70">
        <f t="shared" ca="1" si="104"/>
        <v>2500</v>
      </c>
      <c r="G2272" s="45"/>
      <c r="H2272" s="45" t="str">
        <f>C2034</f>
        <v>Servicios</v>
      </c>
      <c r="I2272" s="45">
        <f>E2034</f>
        <v>0</v>
      </c>
      <c r="J2272" s="45">
        <f>D2034</f>
        <v>0</v>
      </c>
    </row>
    <row r="2273" spans="1:10" ht="14.1" customHeight="1" x14ac:dyDescent="0.25">
      <c r="A2273" s="85">
        <v>30102211</v>
      </c>
      <c r="B2273" s="69" t="str">
        <f t="shared" ca="1" si="103"/>
        <v>Placa de bronce</v>
      </c>
      <c r="C2273" s="81" t="s">
        <v>18869</v>
      </c>
      <c r="D2273" s="81">
        <v>4</v>
      </c>
      <c r="E2273" s="71">
        <v>2500</v>
      </c>
      <c r="F2273" s="70">
        <f t="shared" ca="1" si="104"/>
        <v>10000</v>
      </c>
    </row>
    <row r="2274" spans="1:10" ht="33.75" customHeight="1" x14ac:dyDescent="0.2">
      <c r="A2274" s="85">
        <v>30102211</v>
      </c>
      <c r="B2274" s="69" t="str">
        <f t="shared" ca="1" si="103"/>
        <v>Placa de bronce</v>
      </c>
      <c r="C2274" s="81" t="s">
        <v>18869</v>
      </c>
      <c r="D2274" s="81">
        <v>2</v>
      </c>
      <c r="E2274" s="71">
        <v>2500</v>
      </c>
      <c r="F2274" s="70">
        <f t="shared" ca="1" si="104"/>
        <v>5000</v>
      </c>
      <c r="G2274" s="45"/>
      <c r="H2274" s="45"/>
      <c r="I2274" s="45"/>
      <c r="J2274" s="45"/>
    </row>
    <row r="2275" spans="1:10" ht="13.5" customHeight="1" x14ac:dyDescent="0.2">
      <c r="A2275" s="85">
        <v>30102211</v>
      </c>
      <c r="B2275" s="69" t="str">
        <f t="shared" ca="1" si="103"/>
        <v>Placa de bronce</v>
      </c>
      <c r="C2275" s="81" t="s">
        <v>18869</v>
      </c>
      <c r="D2275" s="81">
        <v>1</v>
      </c>
      <c r="E2275" s="71">
        <v>2500</v>
      </c>
      <c r="F2275" s="70">
        <f t="shared" ca="1" si="104"/>
        <v>2500</v>
      </c>
      <c r="G2275" s="45"/>
      <c r="H2275" s="45"/>
      <c r="I2275" s="45"/>
      <c r="J2275" s="45"/>
    </row>
    <row r="2276" spans="1:10" ht="14.1" customHeight="1" x14ac:dyDescent="0.2">
      <c r="A2276" s="85">
        <v>30102211</v>
      </c>
      <c r="B2276" s="69" t="str">
        <f t="shared" ca="1" si="103"/>
        <v>Placa de bronce</v>
      </c>
      <c r="C2276" s="81" t="s">
        <v>18869</v>
      </c>
      <c r="D2276" s="81">
        <v>4</v>
      </c>
      <c r="E2276" s="71">
        <v>2500</v>
      </c>
      <c r="F2276" s="70">
        <f t="shared" ca="1" si="104"/>
        <v>10000</v>
      </c>
      <c r="G2276" s="45"/>
      <c r="H2276" s="45"/>
      <c r="I2276" s="45"/>
      <c r="J2276" s="45"/>
    </row>
    <row r="2277" spans="1:10" ht="14.1" customHeight="1" x14ac:dyDescent="0.2">
      <c r="A2277" s="85">
        <v>30102211</v>
      </c>
      <c r="B2277" s="69" t="str">
        <f t="shared" ca="1" si="103"/>
        <v>Placa de bronce</v>
      </c>
      <c r="C2277" s="81" t="s">
        <v>18869</v>
      </c>
      <c r="D2277" s="81">
        <v>1</v>
      </c>
      <c r="E2277" s="71">
        <v>2500</v>
      </c>
      <c r="F2277" s="70">
        <f t="shared" ca="1" si="104"/>
        <v>2500</v>
      </c>
      <c r="G2277" s="45"/>
      <c r="H2277" s="45"/>
      <c r="I2277" s="45"/>
      <c r="J2277" s="45"/>
    </row>
    <row r="2278" spans="1:10" ht="14.1" customHeight="1" x14ac:dyDescent="0.2">
      <c r="A2278" s="85">
        <v>30102211</v>
      </c>
      <c r="B2278" s="69" t="str">
        <f t="shared" ca="1" si="103"/>
        <v>Placa de bronce</v>
      </c>
      <c r="C2278" s="81" t="s">
        <v>18869</v>
      </c>
      <c r="D2278" s="81">
        <v>4</v>
      </c>
      <c r="E2278" s="71">
        <v>3500</v>
      </c>
      <c r="F2278" s="70">
        <f t="shared" ca="1" si="104"/>
        <v>14000</v>
      </c>
      <c r="G2278" s="45"/>
      <c r="H2278" s="45"/>
      <c r="I2278" s="45"/>
      <c r="J2278" s="45"/>
    </row>
    <row r="2279" spans="1:10" ht="14.1" customHeight="1" x14ac:dyDescent="0.2">
      <c r="A2279" s="85">
        <v>30102211</v>
      </c>
      <c r="B2279" s="69" t="str">
        <f t="shared" ca="1" si="103"/>
        <v>Placa de bronce</v>
      </c>
      <c r="C2279" s="81" t="s">
        <v>18869</v>
      </c>
      <c r="D2279" s="81">
        <v>2</v>
      </c>
      <c r="E2279" s="71">
        <v>2500</v>
      </c>
      <c r="F2279" s="70">
        <f t="shared" ca="1" si="104"/>
        <v>5000</v>
      </c>
      <c r="G2279" s="45"/>
      <c r="H2279" s="45"/>
      <c r="I2279" s="45"/>
      <c r="J2279" s="45"/>
    </row>
    <row r="2280" spans="1:10" ht="14.1" customHeight="1" x14ac:dyDescent="0.2">
      <c r="A2280" s="85">
        <v>30102211</v>
      </c>
      <c r="B2280" s="69" t="str">
        <f t="shared" ca="1" si="103"/>
        <v>Placa de bronce</v>
      </c>
      <c r="C2280" s="81" t="s">
        <v>18869</v>
      </c>
      <c r="D2280" s="81">
        <v>1</v>
      </c>
      <c r="E2280" s="71">
        <v>2500</v>
      </c>
      <c r="F2280" s="70">
        <f t="shared" ca="1" si="104"/>
        <v>2500</v>
      </c>
      <c r="G2280" s="45"/>
      <c r="H2280" s="45"/>
      <c r="I2280" s="45"/>
      <c r="J2280" s="45"/>
    </row>
    <row r="2281" spans="1:10" ht="14.1" customHeight="1" x14ac:dyDescent="0.2">
      <c r="A2281" s="85">
        <v>30102211</v>
      </c>
      <c r="B2281" s="69" t="str">
        <f t="shared" ca="1" si="103"/>
        <v>Placa de bronce</v>
      </c>
      <c r="C2281" s="81" t="s">
        <v>18869</v>
      </c>
      <c r="D2281" s="81">
        <v>1</v>
      </c>
      <c r="E2281" s="71">
        <v>2500</v>
      </c>
      <c r="F2281" s="70">
        <f t="shared" ca="1" si="104"/>
        <v>2500</v>
      </c>
      <c r="G2281" s="45"/>
      <c r="H2281" s="45"/>
      <c r="I2281" s="45"/>
      <c r="J2281" s="45"/>
    </row>
    <row r="2282" spans="1:10" ht="14.1" customHeight="1" x14ac:dyDescent="0.2">
      <c r="A2282" s="85">
        <v>30102211</v>
      </c>
      <c r="B2282" s="69" t="str">
        <f t="shared" ca="1" si="103"/>
        <v>Placa de bronce</v>
      </c>
      <c r="C2282" s="81" t="s">
        <v>18869</v>
      </c>
      <c r="D2282" s="81">
        <v>2</v>
      </c>
      <c r="E2282" s="71">
        <v>2500</v>
      </c>
      <c r="F2282" s="70">
        <f t="shared" ca="1" si="104"/>
        <v>5000</v>
      </c>
      <c r="G2282" s="45"/>
      <c r="H2282" s="45"/>
      <c r="I2282" s="45"/>
      <c r="J2282" s="45"/>
    </row>
    <row r="2283" spans="1:10" ht="13.5" customHeight="1" x14ac:dyDescent="0.2">
      <c r="A2283" s="85">
        <v>30102211</v>
      </c>
      <c r="B2283" s="69" t="str">
        <f t="shared" ca="1" si="103"/>
        <v>Placa de bronce</v>
      </c>
      <c r="C2283" s="81" t="s">
        <v>18869</v>
      </c>
      <c r="D2283" s="81">
        <v>1</v>
      </c>
      <c r="E2283" s="71">
        <v>2500</v>
      </c>
      <c r="F2283" s="70">
        <f t="shared" ca="1" si="104"/>
        <v>2500</v>
      </c>
      <c r="G2283" s="45"/>
      <c r="H2283" s="45"/>
      <c r="I2283" s="45"/>
      <c r="J2283" s="45"/>
    </row>
    <row r="2284" spans="1:10" ht="13.5" customHeight="1" x14ac:dyDescent="0.2">
      <c r="A2284" s="85">
        <v>30102211</v>
      </c>
      <c r="B2284" s="69" t="str">
        <f t="shared" ca="1" si="103"/>
        <v>Placa de bronce</v>
      </c>
      <c r="C2284" s="81" t="s">
        <v>18869</v>
      </c>
      <c r="D2284" s="81">
        <v>1</v>
      </c>
      <c r="E2284" s="71">
        <v>2500</v>
      </c>
      <c r="F2284" s="70">
        <f t="shared" ca="1" si="104"/>
        <v>2500</v>
      </c>
      <c r="G2284" s="45"/>
      <c r="H2284" s="45"/>
      <c r="I2284" s="45"/>
      <c r="J2284" s="45"/>
    </row>
    <row r="2285" spans="1:10" ht="13.5" customHeight="1" x14ac:dyDescent="0.2">
      <c r="A2285" s="85">
        <v>30102211</v>
      </c>
      <c r="B2285" s="69" t="str">
        <f t="shared" ca="1" si="103"/>
        <v>Placa de bronce</v>
      </c>
      <c r="C2285" s="81" t="s">
        <v>18869</v>
      </c>
      <c r="D2285" s="81">
        <v>1</v>
      </c>
      <c r="E2285" s="71">
        <v>2500</v>
      </c>
      <c r="F2285" s="70">
        <f t="shared" ca="1" si="104"/>
        <v>2500</v>
      </c>
      <c r="G2285" s="45"/>
      <c r="H2285" s="45"/>
      <c r="I2285" s="45"/>
      <c r="J2285" s="45"/>
    </row>
    <row r="2286" spans="1:10" ht="13.5" customHeight="1" x14ac:dyDescent="0.2">
      <c r="A2286" s="85">
        <v>30102211</v>
      </c>
      <c r="B2286" s="69" t="str">
        <f t="shared" ca="1" si="103"/>
        <v>Placa de bronce</v>
      </c>
      <c r="C2286" s="81" t="s">
        <v>18869</v>
      </c>
      <c r="D2286" s="81">
        <v>1</v>
      </c>
      <c r="E2286" s="71">
        <v>2500</v>
      </c>
      <c r="F2286" s="70">
        <f t="shared" ca="1" si="104"/>
        <v>2500</v>
      </c>
      <c r="G2286" s="45"/>
      <c r="H2286" s="45"/>
      <c r="I2286" s="45"/>
      <c r="J2286" s="45"/>
    </row>
    <row r="2287" spans="1:10" ht="13.5" customHeight="1" x14ac:dyDescent="0.2">
      <c r="A2287" s="85">
        <v>49101702</v>
      </c>
      <c r="B2287" s="69" t="str">
        <f t="shared" ca="1" si="103"/>
        <v>Trofeos</v>
      </c>
      <c r="C2287" s="81" t="s">
        <v>18869</v>
      </c>
      <c r="D2287" s="81">
        <v>2</v>
      </c>
      <c r="E2287" s="71">
        <v>2500</v>
      </c>
      <c r="F2287" s="70">
        <f t="shared" ca="1" si="104"/>
        <v>5000</v>
      </c>
      <c r="G2287" s="45"/>
      <c r="H2287" s="45"/>
      <c r="I2287" s="45"/>
      <c r="J2287" s="45"/>
    </row>
    <row r="2288" spans="1:10" ht="14.1" customHeight="1" x14ac:dyDescent="0.2">
      <c r="A2288" s="85">
        <v>49101702</v>
      </c>
      <c r="B2288" s="69" t="str">
        <f t="shared" ca="1" si="103"/>
        <v>Trofeos</v>
      </c>
      <c r="C2288" s="81" t="s">
        <v>18869</v>
      </c>
      <c r="D2288" s="81">
        <v>1</v>
      </c>
      <c r="E2288" s="71">
        <v>2500</v>
      </c>
      <c r="F2288" s="70">
        <f t="shared" ca="1" si="104"/>
        <v>2500</v>
      </c>
      <c r="G2288" s="45"/>
      <c r="H2288" s="45" t="str">
        <f>C2050</f>
        <v>Servicios</v>
      </c>
      <c r="I2288" s="45">
        <f>E2050</f>
        <v>0</v>
      </c>
      <c r="J2288" s="45">
        <f>D2050</f>
        <v>0</v>
      </c>
    </row>
    <row r="2289" spans="1:10" ht="14.1" customHeight="1" x14ac:dyDescent="0.25">
      <c r="A2289" s="85">
        <v>49101702</v>
      </c>
      <c r="B2289" s="69" t="str">
        <f t="shared" ca="1" si="103"/>
        <v>Trofeos</v>
      </c>
      <c r="C2289" s="81" t="s">
        <v>18869</v>
      </c>
      <c r="D2289" s="81">
        <v>1</v>
      </c>
      <c r="E2289" s="71">
        <v>2500</v>
      </c>
      <c r="F2289" s="70">
        <f t="shared" ca="1" si="104"/>
        <v>2500</v>
      </c>
    </row>
    <row r="2290" spans="1:10" ht="33.75" customHeight="1" x14ac:dyDescent="0.2">
      <c r="A2290" s="85">
        <v>49101702</v>
      </c>
      <c r="B2290" s="69" t="str">
        <f t="shared" ca="1" si="103"/>
        <v>Trofeos</v>
      </c>
      <c r="C2290" s="81" t="s">
        <v>18869</v>
      </c>
      <c r="D2290" s="81">
        <v>1</v>
      </c>
      <c r="E2290" s="71">
        <v>3500</v>
      </c>
      <c r="F2290" s="70">
        <f t="shared" ca="1" si="104"/>
        <v>3500</v>
      </c>
      <c r="G2290" s="45"/>
      <c r="H2290" s="45"/>
      <c r="I2290" s="45"/>
      <c r="J2290" s="45"/>
    </row>
    <row r="2291" spans="1:10" ht="13.5" customHeight="1" x14ac:dyDescent="0.2">
      <c r="A2291" s="85">
        <v>49101701</v>
      </c>
      <c r="B2291" s="69" t="str">
        <f t="shared" ca="1" si="103"/>
        <v>Medallas</v>
      </c>
      <c r="C2291" s="81" t="s">
        <v>18869</v>
      </c>
      <c r="D2291" s="81">
        <v>1</v>
      </c>
      <c r="E2291" s="71">
        <v>2500</v>
      </c>
      <c r="F2291" s="70">
        <f t="shared" ca="1" si="104"/>
        <v>2500</v>
      </c>
      <c r="G2291" s="45"/>
      <c r="H2291" s="45"/>
      <c r="I2291" s="45"/>
      <c r="J2291" s="45"/>
    </row>
    <row r="2292" spans="1:10" ht="14.1" customHeight="1" x14ac:dyDescent="0.2">
      <c r="A2292" s="85">
        <v>55121804</v>
      </c>
      <c r="B2292" s="69" t="str">
        <f t="shared" ca="1" si="103"/>
        <v>Gafetes o porta gafetes</v>
      </c>
      <c r="C2292" s="81" t="s">
        <v>18869</v>
      </c>
      <c r="D2292" s="81">
        <v>24</v>
      </c>
      <c r="E2292" s="71">
        <v>2500</v>
      </c>
      <c r="F2292" s="70">
        <f t="shared" ca="1" si="104"/>
        <v>60000</v>
      </c>
      <c r="G2292" s="45"/>
      <c r="H2292" s="45"/>
      <c r="I2292" s="45"/>
      <c r="J2292" s="45"/>
    </row>
    <row r="2293" spans="1:10" ht="14.1" customHeight="1" x14ac:dyDescent="0.2">
      <c r="A2293" s="85"/>
      <c r="B2293" s="69" t="str">
        <f t="shared" ca="1" si="103"/>
        <v/>
      </c>
      <c r="C2293" s="81"/>
      <c r="D2293" s="81"/>
      <c r="E2293" s="71"/>
      <c r="F2293" s="70">
        <f t="shared" ca="1" si="104"/>
        <v>0</v>
      </c>
      <c r="G2293" s="45"/>
      <c r="H2293" s="45"/>
      <c r="I2293" s="45"/>
      <c r="J2293" s="45"/>
    </row>
    <row r="2294" spans="1:10" ht="14.1" customHeight="1" x14ac:dyDescent="0.2">
      <c r="A2294" s="45"/>
      <c r="B2294" s="45"/>
      <c r="C2294" s="45"/>
      <c r="D2294" s="45"/>
      <c r="E2294" s="73" t="s">
        <v>12551</v>
      </c>
      <c r="F2294" s="74">
        <f ca="1">SUM(Table381[MONTO TOTAL ESTIMADO])</f>
        <v>316786000</v>
      </c>
      <c r="G2294" s="45"/>
      <c r="H2294" s="45"/>
      <c r="I2294" s="45"/>
      <c r="J2294" s="45"/>
    </row>
    <row r="2295" spans="1:10" ht="14.1" customHeight="1" thickBot="1" x14ac:dyDescent="0.25">
      <c r="G2295" s="45"/>
      <c r="H2295" s="45"/>
      <c r="I2295" s="45"/>
      <c r="J2295" s="45"/>
    </row>
    <row r="2296" spans="1:10" ht="14.1" customHeight="1" thickBot="1" x14ac:dyDescent="0.25">
      <c r="A2296" s="64" t="s">
        <v>16383</v>
      </c>
      <c r="B2296" s="64" t="s">
        <v>161</v>
      </c>
      <c r="C2296" s="64" t="s">
        <v>11724</v>
      </c>
      <c r="D2296" s="64" t="s">
        <v>14378</v>
      </c>
      <c r="E2296" s="64" t="s">
        <v>10962</v>
      </c>
      <c r="F2296" s="64" t="s">
        <v>11095</v>
      </c>
      <c r="G2296" s="45"/>
      <c r="H2296" s="45"/>
      <c r="I2296" s="45"/>
      <c r="J2296" s="45"/>
    </row>
    <row r="2297" spans="1:10" ht="14.1" customHeight="1" thickBot="1" x14ac:dyDescent="0.25">
      <c r="A2297" s="66" t="s">
        <v>18878</v>
      </c>
      <c r="B2297" s="66" t="s">
        <v>18868</v>
      </c>
      <c r="C2297" s="66" t="s">
        <v>10692</v>
      </c>
      <c r="D2297" s="66"/>
      <c r="E2297" s="66"/>
      <c r="F2297" s="66"/>
      <c r="G2297" s="45"/>
      <c r="H2297" s="45"/>
      <c r="I2297" s="45"/>
      <c r="J2297" s="45"/>
    </row>
    <row r="2298" spans="1:10" ht="13.5" customHeight="1" thickBot="1" x14ac:dyDescent="0.25">
      <c r="A2298" s="122" t="s">
        <v>14828</v>
      </c>
      <c r="B2298" s="67" t="s">
        <v>8528</v>
      </c>
      <c r="C2298" s="76">
        <v>42927</v>
      </c>
      <c r="D2298" s="122" t="s">
        <v>9386</v>
      </c>
      <c r="E2298" s="67" t="s">
        <v>13094</v>
      </c>
      <c r="F2298" s="66"/>
      <c r="G2298" s="45"/>
      <c r="H2298" s="45"/>
      <c r="I2298" s="45"/>
      <c r="J2298" s="45"/>
    </row>
    <row r="2299" spans="1:10" ht="13.5" customHeight="1" thickBot="1" x14ac:dyDescent="0.25">
      <c r="A2299" s="123"/>
      <c r="B2299" s="67" t="s">
        <v>1786</v>
      </c>
      <c r="C2299" s="114">
        <f>IF(C2298="","",IF(AND(MONTH(C2298)&gt;=1,MONTH(C2298)&lt;=3),1,IF(AND(MONTH(C2298)&gt;=4,MONTH(C2298)&lt;=6),2,IF(AND(MONTH(C2298)&gt;=7,MONTH(C2298)&lt;=9),3,4))))</f>
        <v>3</v>
      </c>
      <c r="D2299" s="123"/>
      <c r="E2299" s="67" t="s">
        <v>2417</v>
      </c>
      <c r="F2299" s="66"/>
      <c r="G2299" s="45"/>
      <c r="H2299" s="45"/>
      <c r="I2299" s="45"/>
      <c r="J2299" s="45"/>
    </row>
    <row r="2300" spans="1:10" ht="13.5" customHeight="1" thickBot="1" x14ac:dyDescent="0.25">
      <c r="A2300" s="123"/>
      <c r="B2300" s="67" t="s">
        <v>12943</v>
      </c>
      <c r="C2300" s="76">
        <v>43019</v>
      </c>
      <c r="D2300" s="123"/>
      <c r="E2300" s="67" t="s">
        <v>3073</v>
      </c>
      <c r="F2300" s="66"/>
      <c r="G2300" s="45"/>
      <c r="H2300" s="45"/>
      <c r="I2300" s="45"/>
      <c r="J2300" s="45"/>
    </row>
    <row r="2301" spans="1:10" ht="13.5" customHeight="1" thickBot="1" x14ac:dyDescent="0.25">
      <c r="A2301" s="123"/>
      <c r="B2301" s="67" t="s">
        <v>1786</v>
      </c>
      <c r="C2301" s="114">
        <f>IF(C2300="","",IF(AND(MONTH(C2300)&gt;=1,MONTH(C2300)&lt;=3),1,IF(AND(MONTH(C2300)&gt;=4,MONTH(C2300)&lt;=6),2,IF(AND(MONTH(C2300)&gt;=7,MONTH(C2300)&lt;=9),3,4))))</f>
        <v>4</v>
      </c>
      <c r="D2301" s="123"/>
      <c r="E2301" s="67" t="s">
        <v>13193</v>
      </c>
      <c r="F2301" s="66"/>
      <c r="G2301" s="45"/>
      <c r="H2301" s="45"/>
      <c r="I2301" s="45"/>
      <c r="J2301" s="45"/>
    </row>
    <row r="2302" spans="1:10" ht="13.5" customHeight="1" thickBot="1" x14ac:dyDescent="0.25">
      <c r="A2302" s="45"/>
      <c r="B2302" s="45"/>
      <c r="C2302" s="45"/>
      <c r="D2302" s="45"/>
      <c r="E2302" s="45"/>
      <c r="F2302" s="45"/>
      <c r="G2302" s="45"/>
      <c r="H2302" s="45"/>
      <c r="I2302" s="45"/>
      <c r="J2302" s="45"/>
    </row>
    <row r="2303" spans="1:10" ht="13.5" customHeight="1" thickBot="1" x14ac:dyDescent="0.25">
      <c r="A2303" s="72" t="s">
        <v>15736</v>
      </c>
      <c r="B2303" s="72" t="s">
        <v>16147</v>
      </c>
      <c r="C2303" s="72" t="s">
        <v>15642</v>
      </c>
      <c r="D2303" s="72" t="s">
        <v>15252</v>
      </c>
      <c r="E2303" s="72" t="s">
        <v>6932</v>
      </c>
      <c r="F2303" s="72" t="s">
        <v>15281</v>
      </c>
      <c r="G2303" s="45"/>
      <c r="H2303" s="45"/>
      <c r="I2303" s="45"/>
      <c r="J2303" s="45"/>
    </row>
    <row r="2304" spans="1:10" ht="13.5" customHeight="1" x14ac:dyDescent="0.2">
      <c r="A2304" s="85">
        <v>60121008</v>
      </c>
      <c r="B2304" s="69" t="str">
        <f t="shared" ref="B2304:B2378" ca="1" si="105">IFERROR(INDEX(UNSPSCDes,MATCH(INDIRECT(ADDRESS(ROW(),COLUMN()-1,4)),UNSPSCCode,0)),"")</f>
        <v>Afiches</v>
      </c>
      <c r="C2304" s="81" t="s">
        <v>18869</v>
      </c>
      <c r="D2304" s="81">
        <v>540</v>
      </c>
      <c r="E2304" s="71">
        <v>2500</v>
      </c>
      <c r="F2304" s="70">
        <f t="shared" ref="F2304:F2378" ca="1" si="106">INDIRECT(ADDRESS(ROW(),COLUMN()-2,4))*INDIRECT(ADDRESS(ROW(),COLUMN()-1,4))</f>
        <v>1350000</v>
      </c>
      <c r="G2304" s="45"/>
      <c r="H2304" s="45"/>
      <c r="I2304" s="45"/>
      <c r="J2304" s="45"/>
    </row>
    <row r="2305" spans="1:10" ht="13.5" customHeight="1" x14ac:dyDescent="0.2">
      <c r="A2305" s="85">
        <v>60121008</v>
      </c>
      <c r="B2305" s="69" t="str">
        <f t="shared" ca="1" si="105"/>
        <v>Afiches</v>
      </c>
      <c r="C2305" s="81" t="s">
        <v>18869</v>
      </c>
      <c r="D2305" s="81">
        <v>300</v>
      </c>
      <c r="E2305" s="71">
        <v>2500</v>
      </c>
      <c r="F2305" s="70">
        <f t="shared" ca="1" si="106"/>
        <v>750000</v>
      </c>
      <c r="G2305" s="45"/>
      <c r="H2305" s="45"/>
      <c r="I2305" s="45"/>
      <c r="J2305" s="45"/>
    </row>
    <row r="2306" spans="1:10" ht="13.5" customHeight="1" x14ac:dyDescent="0.2">
      <c r="A2306" s="85">
        <v>60121008</v>
      </c>
      <c r="B2306" s="69" t="str">
        <f t="shared" ca="1" si="105"/>
        <v>Afiches</v>
      </c>
      <c r="C2306" s="81" t="s">
        <v>18869</v>
      </c>
      <c r="D2306" s="81">
        <v>120</v>
      </c>
      <c r="E2306" s="71">
        <v>2500</v>
      </c>
      <c r="F2306" s="70">
        <f t="shared" ca="1" si="106"/>
        <v>300000</v>
      </c>
      <c r="G2306" s="45"/>
      <c r="H2306" s="45"/>
      <c r="I2306" s="45"/>
      <c r="J2306" s="45"/>
    </row>
    <row r="2307" spans="1:10" ht="13.5" customHeight="1" x14ac:dyDescent="0.2">
      <c r="A2307" s="85">
        <v>60121008</v>
      </c>
      <c r="B2307" s="69" t="str">
        <f t="shared" ca="1" si="105"/>
        <v>Afiches</v>
      </c>
      <c r="C2307" s="81" t="s">
        <v>18869</v>
      </c>
      <c r="D2307" s="81">
        <v>370</v>
      </c>
      <c r="E2307" s="71">
        <v>2500</v>
      </c>
      <c r="F2307" s="70">
        <f t="shared" ca="1" si="106"/>
        <v>925000</v>
      </c>
      <c r="G2307" s="45"/>
      <c r="H2307" s="45"/>
      <c r="I2307" s="45"/>
      <c r="J2307" s="45"/>
    </row>
    <row r="2308" spans="1:10" ht="13.5" customHeight="1" x14ac:dyDescent="0.2">
      <c r="A2308" s="85">
        <v>60121008</v>
      </c>
      <c r="B2308" s="69" t="str">
        <f t="shared" ca="1" si="105"/>
        <v>Afiches</v>
      </c>
      <c r="C2308" s="81" t="s">
        <v>18869</v>
      </c>
      <c r="D2308" s="81">
        <v>60</v>
      </c>
      <c r="E2308" s="71">
        <v>2500</v>
      </c>
      <c r="F2308" s="70">
        <f t="shared" ca="1" si="106"/>
        <v>150000</v>
      </c>
      <c r="G2308" s="45"/>
      <c r="H2308" s="45"/>
      <c r="I2308" s="45"/>
      <c r="J2308" s="45"/>
    </row>
    <row r="2309" spans="1:10" ht="13.5" customHeight="1" x14ac:dyDescent="0.2">
      <c r="A2309" s="85">
        <v>60121008</v>
      </c>
      <c r="B2309" s="69" t="str">
        <f t="shared" ca="1" si="105"/>
        <v>Afiches</v>
      </c>
      <c r="C2309" s="81" t="s">
        <v>18869</v>
      </c>
      <c r="D2309" s="81">
        <v>42</v>
      </c>
      <c r="E2309" s="71">
        <v>2500</v>
      </c>
      <c r="F2309" s="70">
        <f t="shared" ca="1" si="106"/>
        <v>105000</v>
      </c>
      <c r="G2309" s="45"/>
      <c r="H2309" s="45"/>
      <c r="I2309" s="45"/>
      <c r="J2309" s="45"/>
    </row>
    <row r="2310" spans="1:10" ht="13.5" customHeight="1" x14ac:dyDescent="0.2">
      <c r="A2310" s="85">
        <v>60121008</v>
      </c>
      <c r="B2310" s="69" t="str">
        <f t="shared" ca="1" si="105"/>
        <v>Afiches</v>
      </c>
      <c r="C2310" s="81" t="s">
        <v>18869</v>
      </c>
      <c r="D2310" s="81">
        <v>4</v>
      </c>
      <c r="E2310" s="71">
        <v>2500</v>
      </c>
      <c r="F2310" s="70">
        <f t="shared" ca="1" si="106"/>
        <v>10000</v>
      </c>
      <c r="G2310" s="45"/>
      <c r="H2310" s="45"/>
      <c r="I2310" s="45"/>
      <c r="J2310" s="45"/>
    </row>
    <row r="2311" spans="1:10" ht="13.5" customHeight="1" x14ac:dyDescent="0.2">
      <c r="A2311" s="85">
        <v>45111502</v>
      </c>
      <c r="B2311" s="69" t="str">
        <f t="shared" ca="1" si="105"/>
        <v>Atriles de mesa</v>
      </c>
      <c r="C2311" s="81" t="s">
        <v>18869</v>
      </c>
      <c r="D2311" s="81">
        <v>7</v>
      </c>
      <c r="E2311" s="71">
        <v>2500</v>
      </c>
      <c r="F2311" s="70">
        <f t="shared" ca="1" si="106"/>
        <v>17500</v>
      </c>
      <c r="G2311" s="45"/>
      <c r="H2311" s="45"/>
      <c r="I2311" s="45"/>
      <c r="J2311" s="45"/>
    </row>
    <row r="2312" spans="1:10" ht="13.5" customHeight="1" x14ac:dyDescent="0.2">
      <c r="A2312" s="85">
        <v>55121727</v>
      </c>
      <c r="B2312" s="69" t="str">
        <f t="shared" ca="1" si="105"/>
        <v>Letreros</v>
      </c>
      <c r="C2312" s="81" t="s">
        <v>18869</v>
      </c>
      <c r="D2312" s="81">
        <v>2</v>
      </c>
      <c r="E2312" s="71">
        <v>3500</v>
      </c>
      <c r="F2312" s="70">
        <f t="shared" ca="1" si="106"/>
        <v>7000</v>
      </c>
      <c r="G2312" s="45"/>
      <c r="H2312" s="45"/>
      <c r="I2312" s="45"/>
      <c r="J2312" s="45"/>
    </row>
    <row r="2313" spans="1:10" ht="13.5" customHeight="1" x14ac:dyDescent="0.2">
      <c r="A2313" s="85">
        <v>55121727</v>
      </c>
      <c r="B2313" s="69" t="str">
        <f t="shared" ca="1" si="105"/>
        <v>Letreros</v>
      </c>
      <c r="C2313" s="81" t="s">
        <v>18869</v>
      </c>
      <c r="D2313" s="81">
        <v>2</v>
      </c>
      <c r="E2313" s="71">
        <v>2500</v>
      </c>
      <c r="F2313" s="70">
        <f t="shared" ca="1" si="106"/>
        <v>5000</v>
      </c>
      <c r="G2313" s="45"/>
      <c r="H2313" s="45"/>
      <c r="I2313" s="45"/>
      <c r="J2313" s="45"/>
    </row>
    <row r="2314" spans="1:10" ht="13.5" customHeight="1" x14ac:dyDescent="0.2">
      <c r="A2314" s="85">
        <v>55121727</v>
      </c>
      <c r="B2314" s="69" t="str">
        <f t="shared" ca="1" si="105"/>
        <v>Letreros</v>
      </c>
      <c r="C2314" s="81" t="s">
        <v>18869</v>
      </c>
      <c r="D2314" s="81">
        <v>1</v>
      </c>
      <c r="E2314" s="71">
        <v>2500</v>
      </c>
      <c r="F2314" s="70">
        <f t="shared" ca="1" si="106"/>
        <v>2500</v>
      </c>
      <c r="G2314" s="45"/>
      <c r="H2314" s="45"/>
      <c r="I2314" s="45"/>
      <c r="J2314" s="45"/>
    </row>
    <row r="2315" spans="1:10" ht="13.5" customHeight="1" x14ac:dyDescent="0.2">
      <c r="A2315" s="85">
        <v>55121727</v>
      </c>
      <c r="B2315" s="69" t="str">
        <f t="shared" ca="1" si="105"/>
        <v>Letreros</v>
      </c>
      <c r="C2315" s="81" t="s">
        <v>18869</v>
      </c>
      <c r="D2315" s="81">
        <v>4</v>
      </c>
      <c r="E2315" s="71">
        <v>2500</v>
      </c>
      <c r="F2315" s="70">
        <f t="shared" ca="1" si="106"/>
        <v>10000</v>
      </c>
      <c r="G2315" s="45"/>
      <c r="H2315" s="45"/>
      <c r="I2315" s="45"/>
      <c r="J2315" s="45"/>
    </row>
    <row r="2316" spans="1:10" ht="13.5" customHeight="1" x14ac:dyDescent="0.2">
      <c r="A2316" s="85">
        <v>55121727</v>
      </c>
      <c r="B2316" s="69" t="str">
        <f t="shared" ca="1" si="105"/>
        <v>Letreros</v>
      </c>
      <c r="C2316" s="81" t="s">
        <v>18869</v>
      </c>
      <c r="D2316" s="81">
        <v>2</v>
      </c>
      <c r="E2316" s="71">
        <v>2500</v>
      </c>
      <c r="F2316" s="70">
        <f t="shared" ca="1" si="106"/>
        <v>5000</v>
      </c>
      <c r="G2316" s="45"/>
      <c r="H2316" s="45"/>
      <c r="I2316" s="45"/>
      <c r="J2316" s="45"/>
    </row>
    <row r="2317" spans="1:10" ht="13.5" customHeight="1" x14ac:dyDescent="0.2">
      <c r="A2317" s="85">
        <v>55121727</v>
      </c>
      <c r="B2317" s="69" t="str">
        <f t="shared" ca="1" si="105"/>
        <v>Letreros</v>
      </c>
      <c r="C2317" s="81" t="s">
        <v>18869</v>
      </c>
      <c r="D2317" s="81">
        <v>1</v>
      </c>
      <c r="E2317" s="71">
        <v>2500</v>
      </c>
      <c r="F2317" s="70">
        <f t="shared" ca="1" si="106"/>
        <v>2500</v>
      </c>
      <c r="G2317" s="45"/>
      <c r="H2317" s="45"/>
      <c r="I2317" s="45"/>
      <c r="J2317" s="45"/>
    </row>
    <row r="2318" spans="1:10" ht="13.5" customHeight="1" x14ac:dyDescent="0.2">
      <c r="A2318" s="85">
        <v>14111611</v>
      </c>
      <c r="B2318" s="69" t="str">
        <f t="shared" ca="1" si="105"/>
        <v>Tarjetas de invitación o de anuncio</v>
      </c>
      <c r="C2318" s="81" t="s">
        <v>18869</v>
      </c>
      <c r="D2318" s="81">
        <v>1</v>
      </c>
      <c r="E2318" s="71">
        <v>2500</v>
      </c>
      <c r="F2318" s="70">
        <f t="shared" ca="1" si="106"/>
        <v>2500</v>
      </c>
      <c r="G2318" s="45"/>
      <c r="H2318" s="45"/>
      <c r="I2318" s="45"/>
      <c r="J2318" s="45"/>
    </row>
    <row r="2319" spans="1:10" ht="13.5" customHeight="1" x14ac:dyDescent="0.2">
      <c r="A2319" s="85">
        <v>44122003</v>
      </c>
      <c r="B2319" s="69" t="str">
        <f t="shared" ca="1" si="105"/>
        <v>Carpetas</v>
      </c>
      <c r="C2319" s="81" t="s">
        <v>18869</v>
      </c>
      <c r="D2319" s="81">
        <v>1</v>
      </c>
      <c r="E2319" s="71">
        <v>2500</v>
      </c>
      <c r="F2319" s="70">
        <f t="shared" ca="1" si="106"/>
        <v>2500</v>
      </c>
      <c r="G2319" s="45"/>
      <c r="H2319" s="45"/>
      <c r="I2319" s="45"/>
      <c r="J2319" s="45"/>
    </row>
    <row r="2320" spans="1:10" ht="13.5" customHeight="1" x14ac:dyDescent="0.2">
      <c r="A2320" s="85">
        <v>49101705</v>
      </c>
      <c r="B2320" s="69" t="str">
        <f t="shared" ca="1" si="105"/>
        <v>Certificados</v>
      </c>
      <c r="C2320" s="81" t="s">
        <v>18869</v>
      </c>
      <c r="D2320" s="81">
        <v>5</v>
      </c>
      <c r="E2320" s="71">
        <v>2500</v>
      </c>
      <c r="F2320" s="70">
        <f t="shared" ca="1" si="106"/>
        <v>12500</v>
      </c>
      <c r="G2320" s="45"/>
      <c r="H2320" s="45"/>
      <c r="I2320" s="45"/>
      <c r="J2320" s="45"/>
    </row>
    <row r="2321" spans="1:10" ht="13.5" customHeight="1" x14ac:dyDescent="0.2">
      <c r="A2321" s="85">
        <v>49101705</v>
      </c>
      <c r="B2321" s="69" t="str">
        <f t="shared" ca="1" si="105"/>
        <v>Certificados</v>
      </c>
      <c r="C2321" s="81" t="s">
        <v>18869</v>
      </c>
      <c r="D2321" s="81">
        <v>2</v>
      </c>
      <c r="E2321" s="71">
        <v>2500</v>
      </c>
      <c r="F2321" s="70">
        <f t="shared" ca="1" si="106"/>
        <v>5000</v>
      </c>
      <c r="G2321" s="45"/>
      <c r="H2321" s="45"/>
      <c r="I2321" s="45"/>
      <c r="J2321" s="45"/>
    </row>
    <row r="2322" spans="1:10" ht="13.5" customHeight="1" x14ac:dyDescent="0.2">
      <c r="A2322" s="85">
        <v>49101705</v>
      </c>
      <c r="B2322" s="69" t="str">
        <f t="shared" ca="1" si="105"/>
        <v>Certificados</v>
      </c>
      <c r="C2322" s="81" t="s">
        <v>18869</v>
      </c>
      <c r="D2322" s="81">
        <v>1</v>
      </c>
      <c r="E2322" s="71">
        <v>2500</v>
      </c>
      <c r="F2322" s="70">
        <f t="shared" ca="1" si="106"/>
        <v>2500</v>
      </c>
      <c r="G2322" s="45"/>
      <c r="H2322" s="45"/>
      <c r="I2322" s="45"/>
      <c r="J2322" s="45"/>
    </row>
    <row r="2323" spans="1:10" ht="13.5" customHeight="1" x14ac:dyDescent="0.2">
      <c r="A2323" s="85">
        <v>60101606</v>
      </c>
      <c r="B2323" s="69" t="str">
        <f t="shared" ca="1" si="105"/>
        <v>Diplomas</v>
      </c>
      <c r="C2323" s="81" t="s">
        <v>18869</v>
      </c>
      <c r="D2323" s="81">
        <v>1</v>
      </c>
      <c r="E2323" s="71">
        <v>2500</v>
      </c>
      <c r="F2323" s="70">
        <f t="shared" ca="1" si="106"/>
        <v>2500</v>
      </c>
      <c r="G2323" s="45"/>
      <c r="H2323" s="45"/>
      <c r="I2323" s="45"/>
      <c r="J2323" s="45"/>
    </row>
    <row r="2324" spans="1:10" ht="13.5" customHeight="1" x14ac:dyDescent="0.2">
      <c r="A2324" s="85">
        <v>30221002</v>
      </c>
      <c r="B2324" s="69" t="str">
        <f t="shared" ca="1" si="105"/>
        <v>Estructuras de aparcamiento</v>
      </c>
      <c r="C2324" s="81" t="s">
        <v>18869</v>
      </c>
      <c r="D2324" s="81">
        <v>7</v>
      </c>
      <c r="E2324" s="71">
        <v>3500</v>
      </c>
      <c r="F2324" s="70">
        <f t="shared" ca="1" si="106"/>
        <v>24500</v>
      </c>
      <c r="G2324" s="45"/>
      <c r="H2324" s="45"/>
      <c r="I2324" s="45"/>
      <c r="J2324" s="45"/>
    </row>
    <row r="2325" spans="1:10" ht="13.5" customHeight="1" x14ac:dyDescent="0.2">
      <c r="A2325" s="85">
        <v>14111804</v>
      </c>
      <c r="B2325" s="69" t="str">
        <f t="shared" ca="1" si="105"/>
        <v>Facturas o libros de facturas</v>
      </c>
      <c r="C2325" s="81" t="s">
        <v>18869</v>
      </c>
      <c r="D2325" s="81">
        <v>1</v>
      </c>
      <c r="E2325" s="71">
        <v>2500</v>
      </c>
      <c r="F2325" s="70">
        <f t="shared" ca="1" si="106"/>
        <v>2500</v>
      </c>
      <c r="G2325" s="45"/>
      <c r="H2325" s="45"/>
      <c r="I2325" s="45"/>
      <c r="J2325" s="45"/>
    </row>
    <row r="2326" spans="1:10" ht="13.5" customHeight="1" x14ac:dyDescent="0.2">
      <c r="A2326" s="85">
        <v>44122011</v>
      </c>
      <c r="B2326" s="69" t="str">
        <f t="shared" ca="1" si="105"/>
        <v>Folders</v>
      </c>
      <c r="C2326" s="81" t="s">
        <v>18869</v>
      </c>
      <c r="D2326" s="81">
        <v>5</v>
      </c>
      <c r="E2326" s="71">
        <v>2500</v>
      </c>
      <c r="F2326" s="70">
        <f t="shared" ca="1" si="106"/>
        <v>12500</v>
      </c>
      <c r="G2326" s="45"/>
      <c r="H2326" s="45"/>
      <c r="I2326" s="45"/>
      <c r="J2326" s="45"/>
    </row>
    <row r="2327" spans="1:10" ht="13.5" customHeight="1" x14ac:dyDescent="0.2">
      <c r="A2327" s="85">
        <v>55101520</v>
      </c>
      <c r="B2327" s="69" t="str">
        <f t="shared" ca="1" si="105"/>
        <v>Hojas o folletos de instrucciones</v>
      </c>
      <c r="C2327" s="81" t="s">
        <v>18869</v>
      </c>
      <c r="D2327" s="81">
        <v>24</v>
      </c>
      <c r="E2327" s="71">
        <v>2500</v>
      </c>
      <c r="F2327" s="70">
        <f t="shared" ca="1" si="106"/>
        <v>60000</v>
      </c>
      <c r="G2327" s="45"/>
      <c r="H2327" s="45"/>
      <c r="I2327" s="45"/>
      <c r="J2327" s="45"/>
    </row>
    <row r="2328" spans="1:10" ht="13.5" customHeight="1" x14ac:dyDescent="0.2">
      <c r="A2328" s="85">
        <v>55101520</v>
      </c>
      <c r="B2328" s="69" t="str">
        <f t="shared" ca="1" si="105"/>
        <v>Hojas o folletos de instrucciones</v>
      </c>
      <c r="C2328" s="81" t="s">
        <v>18869</v>
      </c>
      <c r="D2328" s="81">
        <v>60</v>
      </c>
      <c r="E2328" s="71">
        <v>2500</v>
      </c>
      <c r="F2328" s="70">
        <f t="shared" ca="1" si="106"/>
        <v>150000</v>
      </c>
      <c r="G2328" s="45"/>
      <c r="H2328" s="45"/>
      <c r="I2328" s="45"/>
      <c r="J2328" s="45"/>
    </row>
    <row r="2329" spans="1:10" ht="13.5" customHeight="1" x14ac:dyDescent="0.2">
      <c r="A2329" s="85">
        <v>82121507</v>
      </c>
      <c r="B2329" s="69" t="str">
        <f t="shared" ca="1" si="105"/>
        <v>Impresión de papelería o formularios comerciales</v>
      </c>
      <c r="C2329" s="81" t="s">
        <v>18869</v>
      </c>
      <c r="D2329" s="81">
        <v>36</v>
      </c>
      <c r="E2329" s="71">
        <v>2500</v>
      </c>
      <c r="F2329" s="70">
        <f t="shared" ca="1" si="106"/>
        <v>90000</v>
      </c>
      <c r="G2329" s="45"/>
      <c r="H2329" s="45"/>
      <c r="I2329" s="45"/>
      <c r="J2329" s="45"/>
    </row>
    <row r="2330" spans="1:10" ht="13.5" customHeight="1" x14ac:dyDescent="0.2">
      <c r="A2330" s="85">
        <v>55121804</v>
      </c>
      <c r="B2330" s="69" t="str">
        <f t="shared" ca="1" si="105"/>
        <v>Gafetes o porta gafetes</v>
      </c>
      <c r="C2330" s="81" t="s">
        <v>18869</v>
      </c>
      <c r="D2330" s="81">
        <v>5520</v>
      </c>
      <c r="E2330" s="71">
        <v>2500</v>
      </c>
      <c r="F2330" s="70">
        <f t="shared" ca="1" si="106"/>
        <v>13800000</v>
      </c>
      <c r="G2330" s="45"/>
      <c r="H2330" s="45"/>
      <c r="I2330" s="45"/>
      <c r="J2330" s="45"/>
    </row>
    <row r="2331" spans="1:10" ht="13.5" customHeight="1" x14ac:dyDescent="0.2">
      <c r="A2331" s="85">
        <v>55121804</v>
      </c>
      <c r="B2331" s="69" t="str">
        <f t="shared" ca="1" si="105"/>
        <v>Gafetes o porta gafetes</v>
      </c>
      <c r="C2331" s="81" t="s">
        <v>18869</v>
      </c>
      <c r="D2331" s="81">
        <v>4320</v>
      </c>
      <c r="E2331" s="71">
        <v>2500</v>
      </c>
      <c r="F2331" s="70">
        <f t="shared" ca="1" si="106"/>
        <v>10800000</v>
      </c>
      <c r="G2331" s="45"/>
      <c r="H2331" s="45"/>
      <c r="I2331" s="45"/>
      <c r="J2331" s="45"/>
    </row>
    <row r="2332" spans="1:10" ht="13.5" customHeight="1" x14ac:dyDescent="0.2">
      <c r="A2332" s="85">
        <v>53102516</v>
      </c>
      <c r="B2332" s="69" t="str">
        <f t="shared" ca="1" si="105"/>
        <v>Gorras</v>
      </c>
      <c r="C2332" s="81" t="s">
        <v>18869</v>
      </c>
      <c r="D2332" s="81">
        <v>600</v>
      </c>
      <c r="E2332" s="71">
        <v>2500</v>
      </c>
      <c r="F2332" s="70">
        <f t="shared" ca="1" si="106"/>
        <v>1500000</v>
      </c>
      <c r="G2332" s="45"/>
      <c r="H2332" s="45"/>
      <c r="I2332" s="45"/>
      <c r="J2332" s="45"/>
    </row>
    <row r="2333" spans="1:10" ht="13.5" customHeight="1" x14ac:dyDescent="0.2">
      <c r="A2333" s="85">
        <v>53102516</v>
      </c>
      <c r="B2333" s="69" t="str">
        <f t="shared" ca="1" si="105"/>
        <v>Gorras</v>
      </c>
      <c r="C2333" s="81" t="s">
        <v>18869</v>
      </c>
      <c r="D2333" s="81">
        <v>600</v>
      </c>
      <c r="E2333" s="71">
        <v>2500</v>
      </c>
      <c r="F2333" s="70">
        <f t="shared" ca="1" si="106"/>
        <v>1500000</v>
      </c>
      <c r="G2333" s="45"/>
      <c r="H2333" s="45"/>
      <c r="I2333" s="45"/>
      <c r="J2333" s="45"/>
    </row>
    <row r="2334" spans="1:10" ht="13.5" customHeight="1" x14ac:dyDescent="0.2">
      <c r="A2334" s="85">
        <v>82121503</v>
      </c>
      <c r="B2334" s="69" t="str">
        <f t="shared" ca="1" si="105"/>
        <v>Impresión digital</v>
      </c>
      <c r="C2334" s="81" t="s">
        <v>18869</v>
      </c>
      <c r="D2334" s="81">
        <v>400</v>
      </c>
      <c r="E2334" s="71">
        <v>2500</v>
      </c>
      <c r="F2334" s="70">
        <f t="shared" ca="1" si="106"/>
        <v>1000000</v>
      </c>
      <c r="G2334" s="45"/>
      <c r="H2334" s="45"/>
      <c r="I2334" s="45"/>
      <c r="J2334" s="45"/>
    </row>
    <row r="2335" spans="1:10" ht="13.5" customHeight="1" x14ac:dyDescent="0.2">
      <c r="A2335" s="85">
        <v>14111611</v>
      </c>
      <c r="B2335" s="69" t="str">
        <f t="shared" ca="1" si="105"/>
        <v>Tarjetas de invitación o de anuncio</v>
      </c>
      <c r="C2335" s="81" t="s">
        <v>18869</v>
      </c>
      <c r="D2335" s="81">
        <v>3</v>
      </c>
      <c r="E2335" s="71">
        <v>2500</v>
      </c>
      <c r="F2335" s="70">
        <f t="shared" ca="1" si="106"/>
        <v>7500</v>
      </c>
      <c r="G2335" s="45"/>
      <c r="H2335" s="45"/>
      <c r="I2335" s="45"/>
      <c r="J2335" s="45"/>
    </row>
    <row r="2336" spans="1:10" ht="13.5" customHeight="1" x14ac:dyDescent="0.2">
      <c r="A2336" s="85">
        <v>14111611</v>
      </c>
      <c r="B2336" s="69" t="str">
        <f t="shared" ca="1" si="105"/>
        <v>Tarjetas de invitación o de anuncio</v>
      </c>
      <c r="C2336" s="81" t="s">
        <v>18869</v>
      </c>
      <c r="D2336" s="81">
        <v>132</v>
      </c>
      <c r="E2336" s="71">
        <v>3500</v>
      </c>
      <c r="F2336" s="70">
        <f t="shared" ca="1" si="106"/>
        <v>462000</v>
      </c>
      <c r="G2336" s="45"/>
      <c r="H2336" s="45"/>
      <c r="I2336" s="45"/>
      <c r="J2336" s="45"/>
    </row>
    <row r="2337" spans="1:10" ht="13.5" customHeight="1" x14ac:dyDescent="0.2">
      <c r="A2337" s="85">
        <v>14111611</v>
      </c>
      <c r="B2337" s="69" t="str">
        <f t="shared" ca="1" si="105"/>
        <v>Tarjetas de invitación o de anuncio</v>
      </c>
      <c r="C2337" s="81" t="s">
        <v>18869</v>
      </c>
      <c r="D2337" s="81">
        <v>900</v>
      </c>
      <c r="E2337" s="71">
        <v>2500</v>
      </c>
      <c r="F2337" s="70">
        <f t="shared" ca="1" si="106"/>
        <v>2250000</v>
      </c>
      <c r="G2337" s="45"/>
      <c r="H2337" s="45"/>
      <c r="I2337" s="45"/>
      <c r="J2337" s="45"/>
    </row>
    <row r="2338" spans="1:10" ht="13.5" customHeight="1" x14ac:dyDescent="0.2">
      <c r="A2338" s="85">
        <v>14111611</v>
      </c>
      <c r="B2338" s="69" t="str">
        <f t="shared" ca="1" si="105"/>
        <v>Tarjetas de invitación o de anuncio</v>
      </c>
      <c r="C2338" s="81" t="s">
        <v>18869</v>
      </c>
      <c r="D2338" s="81">
        <v>45</v>
      </c>
      <c r="E2338" s="71">
        <v>2500</v>
      </c>
      <c r="F2338" s="70">
        <f t="shared" ca="1" si="106"/>
        <v>112500</v>
      </c>
      <c r="G2338" s="45"/>
      <c r="H2338" s="45"/>
      <c r="I2338" s="45"/>
      <c r="J2338" s="45"/>
    </row>
    <row r="2339" spans="1:10" ht="13.5" customHeight="1" x14ac:dyDescent="0.2">
      <c r="A2339" s="85">
        <v>14111611</v>
      </c>
      <c r="B2339" s="69" t="str">
        <f t="shared" ca="1" si="105"/>
        <v>Tarjetas de invitación o de anuncio</v>
      </c>
      <c r="C2339" s="81" t="s">
        <v>18869</v>
      </c>
      <c r="D2339" s="81">
        <v>70</v>
      </c>
      <c r="E2339" s="71">
        <v>2500</v>
      </c>
      <c r="F2339" s="70">
        <f t="shared" ca="1" si="106"/>
        <v>175000</v>
      </c>
      <c r="G2339" s="45"/>
      <c r="H2339" s="45"/>
      <c r="I2339" s="45"/>
      <c r="J2339" s="45"/>
    </row>
    <row r="2340" spans="1:10" ht="13.5" customHeight="1" x14ac:dyDescent="0.2">
      <c r="A2340" s="85">
        <v>14111611</v>
      </c>
      <c r="B2340" s="69" t="str">
        <f t="shared" ca="1" si="105"/>
        <v>Tarjetas de invitación o de anuncio</v>
      </c>
      <c r="C2340" s="81" t="s">
        <v>18869</v>
      </c>
      <c r="D2340" s="81">
        <v>22</v>
      </c>
      <c r="E2340" s="71">
        <v>2500</v>
      </c>
      <c r="F2340" s="70">
        <f t="shared" ca="1" si="106"/>
        <v>55000</v>
      </c>
      <c r="G2340" s="45"/>
      <c r="H2340" s="45"/>
      <c r="I2340" s="45"/>
      <c r="J2340" s="45"/>
    </row>
    <row r="2341" spans="1:10" ht="13.5" customHeight="1" x14ac:dyDescent="0.2">
      <c r="A2341" s="85">
        <v>14111611</v>
      </c>
      <c r="B2341" s="69" t="str">
        <f t="shared" ca="1" si="105"/>
        <v>Tarjetas de invitación o de anuncio</v>
      </c>
      <c r="C2341" s="81" t="s">
        <v>18869</v>
      </c>
      <c r="D2341" s="81">
        <v>30</v>
      </c>
      <c r="E2341" s="71">
        <v>2500</v>
      </c>
      <c r="F2341" s="70">
        <f t="shared" ca="1" si="106"/>
        <v>75000</v>
      </c>
      <c r="G2341" s="45"/>
      <c r="H2341" s="45"/>
      <c r="I2341" s="45"/>
      <c r="J2341" s="45"/>
    </row>
    <row r="2342" spans="1:10" ht="13.5" customHeight="1" x14ac:dyDescent="0.2">
      <c r="A2342" s="85">
        <v>14111611</v>
      </c>
      <c r="B2342" s="69" t="str">
        <f t="shared" ca="1" si="105"/>
        <v>Tarjetas de invitación o de anuncio</v>
      </c>
      <c r="C2342" s="81" t="s">
        <v>18869</v>
      </c>
      <c r="D2342" s="81">
        <v>2</v>
      </c>
      <c r="E2342" s="71">
        <v>2500</v>
      </c>
      <c r="F2342" s="70">
        <f t="shared" ca="1" si="106"/>
        <v>5000</v>
      </c>
      <c r="G2342" s="45"/>
      <c r="H2342" s="45"/>
      <c r="I2342" s="45"/>
      <c r="J2342" s="45"/>
    </row>
    <row r="2343" spans="1:10" ht="13.5" customHeight="1" x14ac:dyDescent="0.2">
      <c r="A2343" s="85">
        <v>14111611</v>
      </c>
      <c r="B2343" s="69" t="str">
        <f t="shared" ca="1" si="105"/>
        <v>Tarjetas de invitación o de anuncio</v>
      </c>
      <c r="C2343" s="81" t="s">
        <v>18869</v>
      </c>
      <c r="D2343" s="81">
        <v>400</v>
      </c>
      <c r="E2343" s="71">
        <v>2500</v>
      </c>
      <c r="F2343" s="70">
        <f t="shared" ca="1" si="106"/>
        <v>1000000</v>
      </c>
      <c r="G2343" s="45"/>
      <c r="H2343" s="45"/>
      <c r="I2343" s="45"/>
      <c r="J2343" s="45"/>
    </row>
    <row r="2344" spans="1:10" ht="13.5" customHeight="1" x14ac:dyDescent="0.2">
      <c r="A2344" s="85">
        <v>14111611</v>
      </c>
      <c r="B2344" s="69" t="str">
        <f t="shared" ca="1" si="105"/>
        <v>Tarjetas de invitación o de anuncio</v>
      </c>
      <c r="C2344" s="81" t="s">
        <v>18869</v>
      </c>
      <c r="D2344" s="81">
        <v>300</v>
      </c>
      <c r="E2344" s="71">
        <v>2500</v>
      </c>
      <c r="F2344" s="70">
        <f t="shared" ca="1" si="106"/>
        <v>750000</v>
      </c>
      <c r="G2344" s="45"/>
      <c r="H2344" s="45"/>
      <c r="I2344" s="45"/>
      <c r="J2344" s="45"/>
    </row>
    <row r="2345" spans="1:10" ht="13.5" customHeight="1" x14ac:dyDescent="0.2">
      <c r="A2345" s="85">
        <v>55121727</v>
      </c>
      <c r="B2345" s="69" t="str">
        <f t="shared" ca="1" si="105"/>
        <v>Letreros</v>
      </c>
      <c r="C2345" s="81" t="s">
        <v>18869</v>
      </c>
      <c r="D2345" s="81">
        <v>3000</v>
      </c>
      <c r="E2345" s="71">
        <v>2500</v>
      </c>
      <c r="F2345" s="70">
        <f t="shared" ca="1" si="106"/>
        <v>7500000</v>
      </c>
      <c r="G2345" s="45"/>
      <c r="H2345" s="45"/>
      <c r="I2345" s="45"/>
      <c r="J2345" s="45"/>
    </row>
    <row r="2346" spans="1:10" ht="13.5" customHeight="1" x14ac:dyDescent="0.2">
      <c r="A2346" s="85">
        <v>55121727</v>
      </c>
      <c r="B2346" s="69" t="str">
        <f t="shared" ca="1" si="105"/>
        <v>Letreros</v>
      </c>
      <c r="C2346" s="81" t="s">
        <v>18869</v>
      </c>
      <c r="D2346" s="81">
        <v>2000</v>
      </c>
      <c r="E2346" s="71">
        <v>2500</v>
      </c>
      <c r="F2346" s="70">
        <f t="shared" ca="1" si="106"/>
        <v>5000000</v>
      </c>
      <c r="G2346" s="45"/>
      <c r="H2346" s="45"/>
      <c r="I2346" s="45"/>
      <c r="J2346" s="45"/>
    </row>
    <row r="2347" spans="1:10" ht="13.5" customHeight="1" x14ac:dyDescent="0.2">
      <c r="A2347" s="85">
        <v>55121727</v>
      </c>
      <c r="B2347" s="69" t="str">
        <f t="shared" ca="1" si="105"/>
        <v>Letreros</v>
      </c>
      <c r="C2347" s="81" t="s">
        <v>18869</v>
      </c>
      <c r="D2347" s="81">
        <v>607</v>
      </c>
      <c r="E2347" s="71">
        <v>2500</v>
      </c>
      <c r="F2347" s="70">
        <f t="shared" ca="1" si="106"/>
        <v>1517500</v>
      </c>
      <c r="G2347" s="45"/>
      <c r="H2347" s="45"/>
      <c r="I2347" s="45"/>
      <c r="J2347" s="45"/>
    </row>
    <row r="2348" spans="1:10" ht="13.5" customHeight="1" x14ac:dyDescent="0.2">
      <c r="A2348" s="85">
        <v>55121727</v>
      </c>
      <c r="B2348" s="69" t="str">
        <f t="shared" ca="1" si="105"/>
        <v>Letreros</v>
      </c>
      <c r="C2348" s="81" t="s">
        <v>18869</v>
      </c>
      <c r="D2348" s="81">
        <v>72</v>
      </c>
      <c r="E2348" s="71">
        <v>3500</v>
      </c>
      <c r="F2348" s="70">
        <f t="shared" ca="1" si="106"/>
        <v>252000</v>
      </c>
      <c r="G2348" s="45"/>
      <c r="H2348" s="45"/>
      <c r="I2348" s="45"/>
      <c r="J2348" s="45"/>
    </row>
    <row r="2349" spans="1:10" ht="13.5" customHeight="1" x14ac:dyDescent="0.2">
      <c r="A2349" s="85">
        <v>14111530</v>
      </c>
      <c r="B2349" s="69" t="str">
        <f t="shared" ca="1" si="105"/>
        <v>Papel de notas autoadhesivas</v>
      </c>
      <c r="C2349" s="81" t="s">
        <v>18869</v>
      </c>
      <c r="D2349" s="81">
        <v>540</v>
      </c>
      <c r="E2349" s="71">
        <v>2500</v>
      </c>
      <c r="F2349" s="70">
        <f t="shared" ca="1" si="106"/>
        <v>1350000</v>
      </c>
      <c r="G2349" s="45"/>
      <c r="H2349" s="45"/>
      <c r="I2349" s="45"/>
      <c r="J2349" s="45"/>
    </row>
    <row r="2350" spans="1:10" ht="13.5" customHeight="1" x14ac:dyDescent="0.2">
      <c r="A2350" s="85">
        <v>14111802</v>
      </c>
      <c r="B2350" s="69" t="str">
        <f t="shared" ca="1" si="105"/>
        <v>Recibos o libros de recibos</v>
      </c>
      <c r="C2350" s="81" t="s">
        <v>18869</v>
      </c>
      <c r="D2350" s="81">
        <v>540</v>
      </c>
      <c r="E2350" s="71">
        <v>2500</v>
      </c>
      <c r="F2350" s="70">
        <f t="shared" ca="1" si="106"/>
        <v>1350000</v>
      </c>
      <c r="G2350" s="45"/>
      <c r="H2350" s="45"/>
      <c r="I2350" s="45"/>
      <c r="J2350" s="45"/>
    </row>
    <row r="2351" spans="1:10" ht="13.5" customHeight="1" x14ac:dyDescent="0.2">
      <c r="A2351" s="85">
        <v>14111802</v>
      </c>
      <c r="B2351" s="69" t="str">
        <f t="shared" ca="1" si="105"/>
        <v>Recibos o libros de recibos</v>
      </c>
      <c r="C2351" s="81" t="s">
        <v>18869</v>
      </c>
      <c r="D2351" s="81">
        <v>840</v>
      </c>
      <c r="E2351" s="71">
        <v>2500</v>
      </c>
      <c r="F2351" s="70">
        <f t="shared" ca="1" si="106"/>
        <v>2100000</v>
      </c>
      <c r="G2351" s="45"/>
      <c r="H2351" s="45"/>
      <c r="I2351" s="45"/>
      <c r="J2351" s="45"/>
    </row>
    <row r="2352" spans="1:10" ht="14.1" customHeight="1" x14ac:dyDescent="0.2">
      <c r="A2352" s="85">
        <v>14111801</v>
      </c>
      <c r="B2352" s="69" t="str">
        <f t="shared" ca="1" si="105"/>
        <v>Boletas o rollos de boletería</v>
      </c>
      <c r="C2352" s="81" t="s">
        <v>18869</v>
      </c>
      <c r="D2352" s="81">
        <v>120</v>
      </c>
      <c r="E2352" s="71">
        <v>2500</v>
      </c>
      <c r="F2352" s="70">
        <f t="shared" ca="1" si="106"/>
        <v>300000</v>
      </c>
      <c r="G2352" s="45"/>
      <c r="H2352" s="45" t="str">
        <f>C2066</f>
        <v>BIENES</v>
      </c>
      <c r="I2352" s="45">
        <f>E2066</f>
        <v>0</v>
      </c>
      <c r="J2352" s="45">
        <f>D2066</f>
        <v>0</v>
      </c>
    </row>
    <row r="2353" spans="1:10" ht="14.1" customHeight="1" x14ac:dyDescent="0.25">
      <c r="A2353" s="85">
        <v>14111801</v>
      </c>
      <c r="B2353" s="69" t="str">
        <f t="shared" ca="1" si="105"/>
        <v>Boletas o rollos de boletería</v>
      </c>
      <c r="C2353" s="81" t="s">
        <v>18869</v>
      </c>
      <c r="D2353" s="81">
        <v>12</v>
      </c>
      <c r="E2353" s="71">
        <v>2500</v>
      </c>
      <c r="F2353" s="70">
        <f t="shared" ca="1" si="106"/>
        <v>30000</v>
      </c>
    </row>
    <row r="2354" spans="1:10" ht="33.75" customHeight="1" x14ac:dyDescent="0.2">
      <c r="A2354" s="85">
        <v>14111801</v>
      </c>
      <c r="B2354" s="69" t="str">
        <f t="shared" ca="1" si="105"/>
        <v>Boletas o rollos de boletería</v>
      </c>
      <c r="C2354" s="81" t="s">
        <v>18869</v>
      </c>
      <c r="D2354" s="81">
        <v>240</v>
      </c>
      <c r="E2354" s="71">
        <v>2500</v>
      </c>
      <c r="F2354" s="70">
        <f t="shared" ca="1" si="106"/>
        <v>600000</v>
      </c>
      <c r="G2354" s="45"/>
      <c r="H2354" s="45"/>
      <c r="I2354" s="45"/>
      <c r="J2354" s="45"/>
    </row>
    <row r="2355" spans="1:10" ht="14.1" customHeight="1" x14ac:dyDescent="0.2">
      <c r="A2355" s="85">
        <v>14111801</v>
      </c>
      <c r="B2355" s="69" t="str">
        <f t="shared" ca="1" si="105"/>
        <v>Boletas o rollos de boletería</v>
      </c>
      <c r="C2355" s="81" t="s">
        <v>18869</v>
      </c>
      <c r="D2355" s="81">
        <v>4104</v>
      </c>
      <c r="E2355" s="71">
        <v>2500</v>
      </c>
      <c r="F2355" s="70">
        <f t="shared" ca="1" si="106"/>
        <v>10260000</v>
      </c>
      <c r="G2355" s="45"/>
      <c r="H2355" s="45"/>
      <c r="I2355" s="45"/>
      <c r="J2355" s="45"/>
    </row>
    <row r="2356" spans="1:10" ht="14.1" customHeight="1" x14ac:dyDescent="0.2">
      <c r="A2356" s="85">
        <v>53141505</v>
      </c>
      <c r="B2356" s="69" t="str">
        <f t="shared" ca="1" si="105"/>
        <v>Botones</v>
      </c>
      <c r="C2356" s="81" t="s">
        <v>18869</v>
      </c>
      <c r="D2356" s="81">
        <v>600</v>
      </c>
      <c r="E2356" s="71">
        <v>2500</v>
      </c>
      <c r="F2356" s="70">
        <f t="shared" ca="1" si="106"/>
        <v>1500000</v>
      </c>
      <c r="G2356" s="45"/>
      <c r="H2356" s="45"/>
      <c r="I2356" s="45"/>
      <c r="J2356" s="45"/>
    </row>
    <row r="2357" spans="1:10" ht="14.1" customHeight="1" x14ac:dyDescent="0.2">
      <c r="A2357" s="85">
        <v>44112007</v>
      </c>
      <c r="B2357" s="69" t="str">
        <f t="shared" ca="1" si="105"/>
        <v>Cajas de sugerencias</v>
      </c>
      <c r="C2357" s="81" t="s">
        <v>18869</v>
      </c>
      <c r="D2357" s="81">
        <v>1200</v>
      </c>
      <c r="E2357" s="71">
        <v>2500</v>
      </c>
      <c r="F2357" s="70">
        <f t="shared" ca="1" si="106"/>
        <v>3000000</v>
      </c>
      <c r="G2357" s="45"/>
      <c r="H2357" s="45"/>
      <c r="I2357" s="45"/>
      <c r="J2357" s="45"/>
    </row>
    <row r="2358" spans="1:10" ht="14.1" customHeight="1" x14ac:dyDescent="0.2">
      <c r="A2358" s="85">
        <v>14111815</v>
      </c>
      <c r="B2358" s="69" t="str">
        <f t="shared" ca="1" si="105"/>
        <v>Tarjetas de identificación</v>
      </c>
      <c r="C2358" s="81" t="s">
        <v>18869</v>
      </c>
      <c r="D2358" s="81">
        <v>1200</v>
      </c>
      <c r="E2358" s="71">
        <v>2500</v>
      </c>
      <c r="F2358" s="70">
        <f t="shared" ca="1" si="106"/>
        <v>3000000</v>
      </c>
      <c r="G2358" s="45"/>
      <c r="H2358" s="45"/>
      <c r="I2358" s="45"/>
      <c r="J2358" s="45"/>
    </row>
    <row r="2359" spans="1:10" ht="14.1" customHeight="1" x14ac:dyDescent="0.2">
      <c r="A2359" s="85">
        <v>14111815</v>
      </c>
      <c r="B2359" s="69" t="str">
        <f t="shared" ca="1" si="105"/>
        <v>Tarjetas de identificación</v>
      </c>
      <c r="C2359" s="81" t="s">
        <v>18869</v>
      </c>
      <c r="D2359" s="81">
        <v>840</v>
      </c>
      <c r="E2359" s="71">
        <v>2500</v>
      </c>
      <c r="F2359" s="70">
        <f t="shared" ca="1" si="106"/>
        <v>2100000</v>
      </c>
      <c r="G2359" s="45"/>
      <c r="H2359" s="45"/>
      <c r="I2359" s="45"/>
      <c r="J2359" s="45"/>
    </row>
    <row r="2360" spans="1:10" ht="14.1" customHeight="1" x14ac:dyDescent="0.2">
      <c r="A2360" s="85">
        <v>14111801</v>
      </c>
      <c r="B2360" s="69" t="str">
        <f t="shared" ca="1" si="105"/>
        <v>Boletas o rollos de boletería</v>
      </c>
      <c r="C2360" s="81" t="s">
        <v>18869</v>
      </c>
      <c r="D2360" s="81">
        <v>3000</v>
      </c>
      <c r="E2360" s="71">
        <v>3500</v>
      </c>
      <c r="F2360" s="70">
        <f t="shared" ca="1" si="106"/>
        <v>10500000</v>
      </c>
      <c r="G2360" s="45"/>
      <c r="H2360" s="45"/>
      <c r="I2360" s="45"/>
      <c r="J2360" s="45"/>
    </row>
    <row r="2361" spans="1:10" ht="14.1" customHeight="1" x14ac:dyDescent="0.2">
      <c r="A2361" s="85">
        <v>14111801</v>
      </c>
      <c r="B2361" s="69" t="str">
        <f t="shared" ca="1" si="105"/>
        <v>Boletas o rollos de boletería</v>
      </c>
      <c r="C2361" s="81" t="s">
        <v>18869</v>
      </c>
      <c r="D2361" s="81">
        <v>1200</v>
      </c>
      <c r="E2361" s="71">
        <v>2500</v>
      </c>
      <c r="F2361" s="70">
        <f t="shared" ca="1" si="106"/>
        <v>3000000</v>
      </c>
      <c r="G2361" s="45"/>
      <c r="H2361" s="45"/>
      <c r="I2361" s="45"/>
      <c r="J2361" s="45"/>
    </row>
    <row r="2362" spans="1:10" ht="14.1" customHeight="1" x14ac:dyDescent="0.2">
      <c r="A2362" s="85">
        <v>14111801</v>
      </c>
      <c r="B2362" s="69" t="str">
        <f t="shared" ca="1" si="105"/>
        <v>Boletas o rollos de boletería</v>
      </c>
      <c r="C2362" s="81" t="s">
        <v>18869</v>
      </c>
      <c r="D2362" s="81">
        <v>1200</v>
      </c>
      <c r="E2362" s="71">
        <v>2500</v>
      </c>
      <c r="F2362" s="70">
        <f t="shared" ca="1" si="106"/>
        <v>3000000</v>
      </c>
      <c r="G2362" s="45"/>
      <c r="H2362" s="45"/>
      <c r="I2362" s="45"/>
      <c r="J2362" s="45"/>
    </row>
    <row r="2363" spans="1:10" ht="13.5" customHeight="1" x14ac:dyDescent="0.2">
      <c r="A2363" s="85">
        <v>14111801</v>
      </c>
      <c r="B2363" s="69" t="str">
        <f t="shared" ca="1" si="105"/>
        <v>Boletas o rollos de boletería</v>
      </c>
      <c r="C2363" s="81" t="s">
        <v>18869</v>
      </c>
      <c r="D2363" s="81">
        <v>3600</v>
      </c>
      <c r="E2363" s="71">
        <v>2500</v>
      </c>
      <c r="F2363" s="70">
        <f t="shared" ca="1" si="106"/>
        <v>9000000</v>
      </c>
      <c r="G2363" s="45"/>
      <c r="H2363" s="45"/>
      <c r="I2363" s="45"/>
      <c r="J2363" s="45"/>
    </row>
    <row r="2364" spans="1:10" ht="13.5" customHeight="1" x14ac:dyDescent="0.2">
      <c r="A2364" s="85">
        <v>55121711</v>
      </c>
      <c r="B2364" s="69" t="str">
        <f t="shared" ca="1" si="105"/>
        <v>Vallas publicitarias</v>
      </c>
      <c r="C2364" s="81" t="s">
        <v>18869</v>
      </c>
      <c r="D2364" s="81">
        <v>6</v>
      </c>
      <c r="E2364" s="71">
        <v>2500</v>
      </c>
      <c r="F2364" s="70">
        <f t="shared" ca="1" si="106"/>
        <v>15000</v>
      </c>
      <c r="G2364" s="45"/>
      <c r="H2364" s="45"/>
      <c r="I2364" s="45"/>
      <c r="J2364" s="45"/>
    </row>
    <row r="2365" spans="1:10" ht="13.5" customHeight="1" x14ac:dyDescent="0.2">
      <c r="A2365" s="85">
        <v>55121711</v>
      </c>
      <c r="B2365" s="69" t="str">
        <f t="shared" ca="1" si="105"/>
        <v>Vallas publicitarias</v>
      </c>
      <c r="C2365" s="81" t="s">
        <v>18869</v>
      </c>
      <c r="D2365" s="81">
        <v>1</v>
      </c>
      <c r="E2365" s="71">
        <v>2500</v>
      </c>
      <c r="F2365" s="70">
        <f t="shared" ca="1" si="106"/>
        <v>2500</v>
      </c>
      <c r="G2365" s="45"/>
      <c r="H2365" s="45"/>
      <c r="I2365" s="45"/>
      <c r="J2365" s="45"/>
    </row>
    <row r="2366" spans="1:10" ht="13.5" customHeight="1" x14ac:dyDescent="0.2">
      <c r="A2366" s="85">
        <v>55121711</v>
      </c>
      <c r="B2366" s="69" t="str">
        <f t="shared" ca="1" si="105"/>
        <v>Vallas publicitarias</v>
      </c>
      <c r="C2366" s="81" t="s">
        <v>18869</v>
      </c>
      <c r="D2366" s="81">
        <v>1</v>
      </c>
      <c r="E2366" s="71">
        <v>2500</v>
      </c>
      <c r="F2366" s="70">
        <f t="shared" ca="1" si="106"/>
        <v>2500</v>
      </c>
      <c r="G2366" s="45"/>
      <c r="H2366" s="45"/>
      <c r="I2366" s="45"/>
      <c r="J2366" s="45"/>
    </row>
    <row r="2367" spans="1:10" ht="13.5" customHeight="1" x14ac:dyDescent="0.2">
      <c r="A2367" s="85">
        <v>30102211</v>
      </c>
      <c r="B2367" s="69" t="str">
        <f t="shared" ca="1" si="105"/>
        <v>Placa de bronce</v>
      </c>
      <c r="C2367" s="81" t="s">
        <v>18869</v>
      </c>
      <c r="D2367" s="81">
        <v>6</v>
      </c>
      <c r="E2367" s="71">
        <v>2500</v>
      </c>
      <c r="F2367" s="70">
        <f t="shared" ca="1" si="106"/>
        <v>15000</v>
      </c>
      <c r="G2367" s="45"/>
      <c r="H2367" s="45"/>
      <c r="I2367" s="45"/>
      <c r="J2367" s="45"/>
    </row>
    <row r="2368" spans="1:10" ht="13.5" customHeight="1" x14ac:dyDescent="0.2">
      <c r="A2368" s="85">
        <v>30102211</v>
      </c>
      <c r="B2368" s="69" t="str">
        <f t="shared" ca="1" si="105"/>
        <v>Placa de bronce</v>
      </c>
      <c r="C2368" s="81" t="s">
        <v>18869</v>
      </c>
      <c r="D2368" s="81">
        <v>1</v>
      </c>
      <c r="E2368" s="71">
        <v>2500</v>
      </c>
      <c r="F2368" s="70">
        <f t="shared" ca="1" si="106"/>
        <v>2500</v>
      </c>
      <c r="G2368" s="45"/>
      <c r="H2368" s="45"/>
      <c r="I2368" s="45"/>
      <c r="J2368" s="45"/>
    </row>
    <row r="2369" spans="1:10" ht="13.5" customHeight="1" x14ac:dyDescent="0.2">
      <c r="A2369" s="85">
        <v>30102211</v>
      </c>
      <c r="B2369" s="69" t="str">
        <f t="shared" ca="1" si="105"/>
        <v>Placa de bronce</v>
      </c>
      <c r="C2369" s="81" t="s">
        <v>18869</v>
      </c>
      <c r="D2369" s="81">
        <v>1</v>
      </c>
      <c r="E2369" s="71">
        <v>2500</v>
      </c>
      <c r="F2369" s="70">
        <f t="shared" ca="1" si="106"/>
        <v>2500</v>
      </c>
      <c r="G2369" s="45"/>
      <c r="H2369" s="45"/>
      <c r="I2369" s="45"/>
      <c r="J2369" s="45"/>
    </row>
    <row r="2370" spans="1:10" ht="13.5" customHeight="1" x14ac:dyDescent="0.2">
      <c r="A2370" s="85">
        <v>30102211</v>
      </c>
      <c r="B2370" s="69" t="str">
        <f t="shared" ca="1" si="105"/>
        <v>Placa de bronce</v>
      </c>
      <c r="C2370" s="81" t="s">
        <v>18869</v>
      </c>
      <c r="D2370" s="81">
        <v>1</v>
      </c>
      <c r="E2370" s="71">
        <v>2500</v>
      </c>
      <c r="F2370" s="70">
        <f t="shared" ca="1" si="106"/>
        <v>2500</v>
      </c>
      <c r="G2370" s="45"/>
      <c r="H2370" s="45"/>
      <c r="I2370" s="45"/>
      <c r="J2370" s="45"/>
    </row>
    <row r="2371" spans="1:10" ht="13.5" customHeight="1" x14ac:dyDescent="0.2">
      <c r="A2371" s="85">
        <v>30102211</v>
      </c>
      <c r="B2371" s="69" t="str">
        <f t="shared" ca="1" si="105"/>
        <v>Placa de bronce</v>
      </c>
      <c r="C2371" s="81" t="s">
        <v>18869</v>
      </c>
      <c r="D2371" s="81">
        <v>1</v>
      </c>
      <c r="E2371" s="71">
        <v>2500</v>
      </c>
      <c r="F2371" s="70">
        <f t="shared" ca="1" si="106"/>
        <v>2500</v>
      </c>
      <c r="G2371" s="45"/>
      <c r="H2371" s="45"/>
      <c r="I2371" s="45"/>
      <c r="J2371" s="45"/>
    </row>
    <row r="2372" spans="1:10" ht="13.5" customHeight="1" x14ac:dyDescent="0.2">
      <c r="A2372" s="85">
        <v>30102211</v>
      </c>
      <c r="B2372" s="69" t="str">
        <f t="shared" ca="1" si="105"/>
        <v>Placa de bronce</v>
      </c>
      <c r="C2372" s="81" t="s">
        <v>18869</v>
      </c>
      <c r="D2372" s="81">
        <v>4</v>
      </c>
      <c r="E2372" s="71">
        <v>3500</v>
      </c>
      <c r="F2372" s="70">
        <f t="shared" ca="1" si="106"/>
        <v>14000</v>
      </c>
      <c r="G2372" s="45"/>
      <c r="H2372" s="45"/>
      <c r="I2372" s="45"/>
      <c r="J2372" s="45"/>
    </row>
    <row r="2373" spans="1:10" ht="13.5" customHeight="1" x14ac:dyDescent="0.2">
      <c r="A2373" s="85">
        <v>30102211</v>
      </c>
      <c r="B2373" s="69" t="str">
        <f t="shared" ca="1" si="105"/>
        <v>Placa de bronce</v>
      </c>
      <c r="C2373" s="81" t="s">
        <v>18869</v>
      </c>
      <c r="D2373" s="81">
        <v>2</v>
      </c>
      <c r="E2373" s="71">
        <v>2500</v>
      </c>
      <c r="F2373" s="70">
        <f t="shared" ca="1" si="106"/>
        <v>5000</v>
      </c>
      <c r="G2373" s="45"/>
      <c r="H2373" s="45"/>
      <c r="I2373" s="45"/>
      <c r="J2373" s="45"/>
    </row>
    <row r="2374" spans="1:10" ht="13.5" customHeight="1" x14ac:dyDescent="0.2">
      <c r="A2374" s="85">
        <v>30102211</v>
      </c>
      <c r="B2374" s="69" t="str">
        <f t="shared" ca="1" si="105"/>
        <v>Placa de bronce</v>
      </c>
      <c r="C2374" s="81" t="s">
        <v>18869</v>
      </c>
      <c r="D2374" s="81">
        <v>1</v>
      </c>
      <c r="E2374" s="71">
        <v>2500</v>
      </c>
      <c r="F2374" s="70">
        <f t="shared" ca="1" si="106"/>
        <v>2500</v>
      </c>
      <c r="G2374" s="45"/>
      <c r="H2374" s="45"/>
      <c r="I2374" s="45"/>
      <c r="J2374" s="45"/>
    </row>
    <row r="2375" spans="1:10" ht="13.5" customHeight="1" x14ac:dyDescent="0.2">
      <c r="A2375" s="85">
        <v>30102211</v>
      </c>
      <c r="B2375" s="69" t="str">
        <f t="shared" ca="1" si="105"/>
        <v>Placa de bronce</v>
      </c>
      <c r="C2375" s="81" t="s">
        <v>18869</v>
      </c>
      <c r="D2375" s="81">
        <v>4</v>
      </c>
      <c r="E2375" s="71">
        <v>2500</v>
      </c>
      <c r="F2375" s="70">
        <f t="shared" ca="1" si="106"/>
        <v>10000</v>
      </c>
      <c r="G2375" s="45"/>
      <c r="H2375" s="45"/>
      <c r="I2375" s="45"/>
      <c r="J2375" s="45"/>
    </row>
    <row r="2376" spans="1:10" ht="13.5" customHeight="1" x14ac:dyDescent="0.2">
      <c r="A2376" s="85">
        <v>30102211</v>
      </c>
      <c r="B2376" s="69" t="str">
        <f t="shared" ca="1" si="105"/>
        <v>Placa de bronce</v>
      </c>
      <c r="C2376" s="81" t="s">
        <v>18869</v>
      </c>
      <c r="D2376" s="81">
        <v>1</v>
      </c>
      <c r="E2376" s="71">
        <v>2500</v>
      </c>
      <c r="F2376" s="70">
        <f t="shared" ca="1" si="106"/>
        <v>2500</v>
      </c>
      <c r="G2376" s="45"/>
      <c r="H2376" s="45"/>
      <c r="I2376" s="45"/>
      <c r="J2376" s="45"/>
    </row>
    <row r="2377" spans="1:10" ht="13.5" customHeight="1" x14ac:dyDescent="0.2">
      <c r="A2377" s="85">
        <v>30102211</v>
      </c>
      <c r="B2377" s="69" t="str">
        <f t="shared" ca="1" si="105"/>
        <v>Placa de bronce</v>
      </c>
      <c r="C2377" s="81" t="s">
        <v>18869</v>
      </c>
      <c r="D2377" s="81">
        <v>4</v>
      </c>
      <c r="E2377" s="71">
        <v>2500</v>
      </c>
      <c r="F2377" s="70">
        <f t="shared" ca="1" si="106"/>
        <v>10000</v>
      </c>
      <c r="G2377" s="45"/>
      <c r="H2377" s="45"/>
      <c r="I2377" s="45"/>
      <c r="J2377" s="45"/>
    </row>
    <row r="2378" spans="1:10" ht="13.5" customHeight="1" x14ac:dyDescent="0.2">
      <c r="A2378" s="85">
        <v>30102211</v>
      </c>
      <c r="B2378" s="69" t="str">
        <f t="shared" ca="1" si="105"/>
        <v>Placa de bronce</v>
      </c>
      <c r="C2378" s="81" t="s">
        <v>18869</v>
      </c>
      <c r="D2378" s="81">
        <v>2</v>
      </c>
      <c r="E2378" s="71">
        <v>2500</v>
      </c>
      <c r="F2378" s="70">
        <f t="shared" ca="1" si="106"/>
        <v>5000</v>
      </c>
      <c r="G2378" s="45"/>
      <c r="H2378" s="45"/>
      <c r="I2378" s="45"/>
      <c r="J2378" s="45"/>
    </row>
    <row r="2379" spans="1:10" ht="13.5" customHeight="1" x14ac:dyDescent="0.2">
      <c r="A2379" s="85">
        <v>30102211</v>
      </c>
      <c r="B2379" s="69" t="str">
        <f t="shared" ref="B2379:B2396" ca="1" si="107">IFERROR(INDEX(UNSPSCDes,MATCH(INDIRECT(ADDRESS(ROW(),COLUMN()-1,4)),UNSPSCCode,0)),"")</f>
        <v>Placa de bronce</v>
      </c>
      <c r="C2379" s="81" t="s">
        <v>18869</v>
      </c>
      <c r="D2379" s="81">
        <v>1</v>
      </c>
      <c r="E2379" s="71">
        <v>3500</v>
      </c>
      <c r="F2379" s="70">
        <f t="shared" ref="F2379:F2396" ca="1" si="108">INDIRECT(ADDRESS(ROW(),COLUMN()-2,4))*INDIRECT(ADDRESS(ROW(),COLUMN()-1,4))</f>
        <v>3500</v>
      </c>
      <c r="G2379" s="45"/>
      <c r="H2379" s="45"/>
      <c r="I2379" s="45"/>
      <c r="J2379" s="45"/>
    </row>
    <row r="2380" spans="1:10" ht="13.5" customHeight="1" x14ac:dyDescent="0.2">
      <c r="A2380" s="85">
        <v>30102211</v>
      </c>
      <c r="B2380" s="69" t="str">
        <f t="shared" ca="1" si="107"/>
        <v>Placa de bronce</v>
      </c>
      <c r="C2380" s="81" t="s">
        <v>18869</v>
      </c>
      <c r="D2380" s="81">
        <v>1</v>
      </c>
      <c r="E2380" s="71">
        <v>2500</v>
      </c>
      <c r="F2380" s="70">
        <f t="shared" ca="1" si="108"/>
        <v>2500</v>
      </c>
      <c r="G2380" s="45"/>
      <c r="H2380" s="45"/>
      <c r="I2380" s="45"/>
      <c r="J2380" s="45"/>
    </row>
    <row r="2381" spans="1:10" ht="13.5" customHeight="1" x14ac:dyDescent="0.2">
      <c r="A2381" s="85">
        <v>30102211</v>
      </c>
      <c r="B2381" s="69" t="str">
        <f t="shared" ca="1" si="107"/>
        <v>Placa de bronce</v>
      </c>
      <c r="C2381" s="81" t="s">
        <v>18869</v>
      </c>
      <c r="D2381" s="81">
        <v>2</v>
      </c>
      <c r="E2381" s="71">
        <v>2500</v>
      </c>
      <c r="F2381" s="70">
        <f t="shared" ca="1" si="108"/>
        <v>5000</v>
      </c>
      <c r="G2381" s="45"/>
      <c r="H2381" s="45"/>
      <c r="I2381" s="45"/>
      <c r="J2381" s="45"/>
    </row>
    <row r="2382" spans="1:10" ht="13.5" customHeight="1" x14ac:dyDescent="0.2">
      <c r="A2382" s="85">
        <v>30102211</v>
      </c>
      <c r="B2382" s="69" t="str">
        <f t="shared" ca="1" si="107"/>
        <v>Placa de bronce</v>
      </c>
      <c r="C2382" s="81" t="s">
        <v>18869</v>
      </c>
      <c r="D2382" s="81">
        <v>1</v>
      </c>
      <c r="E2382" s="71">
        <v>2500</v>
      </c>
      <c r="F2382" s="70">
        <f t="shared" ca="1" si="108"/>
        <v>2500</v>
      </c>
      <c r="G2382" s="45"/>
      <c r="H2382" s="45"/>
      <c r="I2382" s="45"/>
      <c r="J2382" s="45"/>
    </row>
    <row r="2383" spans="1:10" ht="13.5" customHeight="1" x14ac:dyDescent="0.2">
      <c r="A2383" s="85">
        <v>30102211</v>
      </c>
      <c r="B2383" s="69" t="str">
        <f t="shared" ca="1" si="107"/>
        <v>Placa de bronce</v>
      </c>
      <c r="C2383" s="81" t="s">
        <v>18869</v>
      </c>
      <c r="D2383" s="81">
        <v>1</v>
      </c>
      <c r="E2383" s="71">
        <v>2500</v>
      </c>
      <c r="F2383" s="70">
        <f t="shared" ca="1" si="108"/>
        <v>2500</v>
      </c>
      <c r="G2383" s="45"/>
      <c r="H2383" s="45"/>
      <c r="I2383" s="45"/>
      <c r="J2383" s="45"/>
    </row>
    <row r="2384" spans="1:10" ht="14.1" customHeight="1" x14ac:dyDescent="0.2">
      <c r="A2384" s="85">
        <v>30102211</v>
      </c>
      <c r="B2384" s="69" t="str">
        <f t="shared" ca="1" si="107"/>
        <v>Placa de bronce</v>
      </c>
      <c r="C2384" s="81" t="s">
        <v>18869</v>
      </c>
      <c r="D2384" s="81">
        <v>1</v>
      </c>
      <c r="E2384" s="71">
        <v>2500</v>
      </c>
      <c r="F2384" s="70">
        <f t="shared" ca="1" si="108"/>
        <v>2500</v>
      </c>
      <c r="G2384" s="45"/>
      <c r="H2384" s="45" t="str">
        <f>C2091</f>
        <v>BIENES</v>
      </c>
      <c r="I2384" s="45">
        <f>E2091</f>
        <v>0</v>
      </c>
      <c r="J2384" s="45">
        <f>D2091</f>
        <v>0</v>
      </c>
    </row>
    <row r="2385" spans="1:10" ht="14.1" customHeight="1" x14ac:dyDescent="0.25">
      <c r="A2385" s="85">
        <v>30102211</v>
      </c>
      <c r="B2385" s="69" t="str">
        <f t="shared" ca="1" si="107"/>
        <v>Placa de bronce</v>
      </c>
      <c r="C2385" s="81" t="s">
        <v>18869</v>
      </c>
      <c r="D2385" s="81">
        <v>1</v>
      </c>
      <c r="E2385" s="71">
        <v>2500</v>
      </c>
      <c r="F2385" s="70">
        <f t="shared" ca="1" si="108"/>
        <v>2500</v>
      </c>
    </row>
    <row r="2386" spans="1:10" ht="33.75" customHeight="1" x14ac:dyDescent="0.2">
      <c r="A2386" s="85">
        <v>49101702</v>
      </c>
      <c r="B2386" s="69" t="str">
        <f t="shared" ca="1" si="107"/>
        <v>Trofeos</v>
      </c>
      <c r="C2386" s="81" t="s">
        <v>18869</v>
      </c>
      <c r="D2386" s="81">
        <v>2</v>
      </c>
      <c r="E2386" s="71">
        <v>2500</v>
      </c>
      <c r="F2386" s="70">
        <f t="shared" ca="1" si="108"/>
        <v>5000</v>
      </c>
      <c r="G2386" s="45"/>
      <c r="H2386" s="45"/>
      <c r="I2386" s="45"/>
      <c r="J2386" s="45"/>
    </row>
    <row r="2387" spans="1:10" ht="14.1" customHeight="1" x14ac:dyDescent="0.2">
      <c r="A2387" s="85">
        <v>49101702</v>
      </c>
      <c r="B2387" s="69" t="str">
        <f t="shared" ca="1" si="107"/>
        <v>Trofeos</v>
      </c>
      <c r="C2387" s="81" t="s">
        <v>18869</v>
      </c>
      <c r="D2387" s="81">
        <v>1</v>
      </c>
      <c r="E2387" s="71">
        <v>2500</v>
      </c>
      <c r="F2387" s="70">
        <f t="shared" ca="1" si="108"/>
        <v>2500</v>
      </c>
      <c r="G2387" s="45"/>
      <c r="H2387" s="45"/>
      <c r="I2387" s="45"/>
      <c r="J2387" s="45"/>
    </row>
    <row r="2388" spans="1:10" ht="14.1" customHeight="1" x14ac:dyDescent="0.2">
      <c r="A2388" s="85">
        <v>49101702</v>
      </c>
      <c r="B2388" s="69" t="str">
        <f t="shared" ca="1" si="107"/>
        <v>Trofeos</v>
      </c>
      <c r="C2388" s="81" t="s">
        <v>18869</v>
      </c>
      <c r="D2388" s="81">
        <v>1</v>
      </c>
      <c r="E2388" s="71">
        <v>2500</v>
      </c>
      <c r="F2388" s="70">
        <f t="shared" ca="1" si="108"/>
        <v>2500</v>
      </c>
      <c r="G2388" s="45"/>
      <c r="H2388" s="45"/>
      <c r="I2388" s="45"/>
      <c r="J2388" s="45"/>
    </row>
    <row r="2389" spans="1:10" ht="14.1" customHeight="1" x14ac:dyDescent="0.2">
      <c r="A2389" s="85">
        <v>49101702</v>
      </c>
      <c r="B2389" s="69" t="str">
        <f t="shared" ca="1" si="107"/>
        <v>Trofeos</v>
      </c>
      <c r="C2389" s="81" t="s">
        <v>18869</v>
      </c>
      <c r="D2389" s="81">
        <v>1</v>
      </c>
      <c r="E2389" s="71">
        <v>3500</v>
      </c>
      <c r="F2389" s="70">
        <f t="shared" ca="1" si="108"/>
        <v>3500</v>
      </c>
      <c r="G2389" s="45"/>
      <c r="H2389" s="45"/>
      <c r="I2389" s="45"/>
      <c r="J2389" s="45"/>
    </row>
    <row r="2390" spans="1:10" ht="14.1" customHeight="1" x14ac:dyDescent="0.2">
      <c r="A2390" s="85">
        <v>49101701</v>
      </c>
      <c r="B2390" s="69" t="str">
        <f t="shared" ca="1" si="107"/>
        <v>Medallas</v>
      </c>
      <c r="C2390" s="81" t="s">
        <v>18869</v>
      </c>
      <c r="D2390" s="81">
        <v>1</v>
      </c>
      <c r="E2390" s="71">
        <v>2500</v>
      </c>
      <c r="F2390" s="70">
        <f t="shared" ca="1" si="108"/>
        <v>2500</v>
      </c>
      <c r="G2390" s="45"/>
      <c r="H2390" s="45"/>
      <c r="I2390" s="45"/>
      <c r="J2390" s="45"/>
    </row>
    <row r="2391" spans="1:10" ht="14.1" customHeight="1" x14ac:dyDescent="0.2">
      <c r="A2391" s="85">
        <v>55121804</v>
      </c>
      <c r="B2391" s="69" t="str">
        <f t="shared" ca="1" si="107"/>
        <v>Gafetes o porta gafetes</v>
      </c>
      <c r="C2391" s="81" t="s">
        <v>18869</v>
      </c>
      <c r="D2391" s="81">
        <v>24</v>
      </c>
      <c r="E2391" s="71">
        <v>2500</v>
      </c>
      <c r="F2391" s="70">
        <f t="shared" ca="1" si="108"/>
        <v>60000</v>
      </c>
      <c r="G2391" s="45"/>
      <c r="H2391" s="45"/>
      <c r="I2391" s="45"/>
      <c r="J2391" s="45"/>
    </row>
    <row r="2392" spans="1:10" ht="14.1" customHeight="1" x14ac:dyDescent="0.2">
      <c r="A2392" s="85"/>
      <c r="B2392" s="69" t="str">
        <f t="shared" ca="1" si="107"/>
        <v/>
      </c>
      <c r="C2392" s="81"/>
      <c r="D2392" s="81"/>
      <c r="E2392" s="71"/>
      <c r="F2392" s="70">
        <f t="shared" ca="1" si="108"/>
        <v>0</v>
      </c>
      <c r="G2392" s="45"/>
      <c r="H2392" s="45"/>
      <c r="I2392" s="45"/>
      <c r="J2392" s="45"/>
    </row>
    <row r="2393" spans="1:10" ht="14.1" customHeight="1" x14ac:dyDescent="0.2">
      <c r="A2393" s="81"/>
      <c r="B2393" s="69" t="str">
        <f t="shared" ca="1" si="107"/>
        <v/>
      </c>
      <c r="C2393" s="81"/>
      <c r="D2393" s="81"/>
      <c r="E2393" s="71"/>
      <c r="F2393" s="70">
        <f t="shared" ca="1" si="108"/>
        <v>0</v>
      </c>
      <c r="G2393" s="45"/>
      <c r="H2393" s="45"/>
      <c r="I2393" s="45"/>
      <c r="J2393" s="45"/>
    </row>
    <row r="2394" spans="1:10" ht="14.1" customHeight="1" x14ac:dyDescent="0.2">
      <c r="A2394" s="81"/>
      <c r="B2394" s="69" t="str">
        <f t="shared" ca="1" si="107"/>
        <v/>
      </c>
      <c r="C2394" s="81"/>
      <c r="D2394" s="81"/>
      <c r="E2394" s="71"/>
      <c r="F2394" s="70">
        <f t="shared" ca="1" si="108"/>
        <v>0</v>
      </c>
      <c r="G2394" s="45"/>
      <c r="H2394" s="45"/>
      <c r="I2394" s="45"/>
      <c r="J2394" s="45"/>
    </row>
    <row r="2395" spans="1:10" ht="13.5" customHeight="1" x14ac:dyDescent="0.2">
      <c r="A2395" s="81"/>
      <c r="B2395" s="69" t="str">
        <f t="shared" ca="1" si="107"/>
        <v/>
      </c>
      <c r="C2395" s="81"/>
      <c r="D2395" s="81"/>
      <c r="E2395" s="71"/>
      <c r="F2395" s="70">
        <f t="shared" ca="1" si="108"/>
        <v>0</v>
      </c>
      <c r="G2395" s="45"/>
      <c r="H2395" s="45"/>
      <c r="I2395" s="45"/>
      <c r="J2395" s="45"/>
    </row>
    <row r="2396" spans="1:10" ht="13.5" customHeight="1" x14ac:dyDescent="0.2">
      <c r="A2396" s="81"/>
      <c r="B2396" s="69" t="str">
        <f t="shared" ca="1" si="107"/>
        <v/>
      </c>
      <c r="C2396" s="81"/>
      <c r="D2396" s="81"/>
      <c r="E2396" s="71"/>
      <c r="F2396" s="70">
        <f t="shared" ca="1" si="108"/>
        <v>0</v>
      </c>
      <c r="G2396" s="45"/>
      <c r="H2396" s="45"/>
      <c r="I2396" s="45"/>
      <c r="J2396" s="45"/>
    </row>
    <row r="2397" spans="1:10" ht="13.5" customHeight="1" x14ac:dyDescent="0.2">
      <c r="A2397" s="45"/>
      <c r="B2397" s="45"/>
      <c r="C2397" s="45"/>
      <c r="D2397" s="45"/>
      <c r="E2397" s="73" t="s">
        <v>12551</v>
      </c>
      <c r="F2397" s="74">
        <f ca="1">SUM(Table382[MONTO TOTAL ESTIMADO])</f>
        <v>103049000</v>
      </c>
      <c r="G2397" s="45"/>
      <c r="H2397" s="45"/>
      <c r="I2397" s="45"/>
      <c r="J2397" s="45"/>
    </row>
    <row r="2398" spans="1:10" ht="13.5" customHeight="1" thickBot="1" x14ac:dyDescent="0.25">
      <c r="G2398" s="45"/>
      <c r="H2398" s="45"/>
      <c r="I2398" s="45"/>
      <c r="J2398" s="45"/>
    </row>
    <row r="2399" spans="1:10" ht="13.5" customHeight="1" thickBot="1" x14ac:dyDescent="0.25">
      <c r="A2399" s="64" t="s">
        <v>16383</v>
      </c>
      <c r="B2399" s="64" t="s">
        <v>161</v>
      </c>
      <c r="C2399" s="64" t="s">
        <v>11724</v>
      </c>
      <c r="D2399" s="64" t="s">
        <v>14378</v>
      </c>
      <c r="E2399" s="64" t="s">
        <v>10962</v>
      </c>
      <c r="F2399" s="64" t="s">
        <v>11095</v>
      </c>
      <c r="G2399" s="45"/>
      <c r="H2399" s="45"/>
      <c r="I2399" s="45"/>
      <c r="J2399" s="45"/>
    </row>
    <row r="2400" spans="1:10" ht="13.5" customHeight="1" thickBot="1" x14ac:dyDescent="0.25">
      <c r="A2400" s="66" t="s">
        <v>18878</v>
      </c>
      <c r="B2400" s="66" t="s">
        <v>18868</v>
      </c>
      <c r="C2400" s="66" t="s">
        <v>10692</v>
      </c>
      <c r="D2400" s="66"/>
      <c r="E2400" s="66"/>
      <c r="F2400" s="66"/>
      <c r="G2400" s="45"/>
      <c r="H2400" s="45"/>
      <c r="I2400" s="45"/>
      <c r="J2400" s="45"/>
    </row>
    <row r="2401" spans="1:10" ht="13.5" customHeight="1" thickBot="1" x14ac:dyDescent="0.25">
      <c r="A2401" s="122" t="s">
        <v>14828</v>
      </c>
      <c r="B2401" s="67" t="s">
        <v>8528</v>
      </c>
      <c r="C2401" s="76">
        <v>43020</v>
      </c>
      <c r="D2401" s="122" t="s">
        <v>9386</v>
      </c>
      <c r="E2401" s="67" t="s">
        <v>13094</v>
      </c>
      <c r="F2401" s="66"/>
      <c r="G2401" s="45"/>
      <c r="H2401" s="45"/>
      <c r="I2401" s="45"/>
      <c r="J2401" s="45"/>
    </row>
    <row r="2402" spans="1:10" ht="13.5" customHeight="1" thickBot="1" x14ac:dyDescent="0.25">
      <c r="A2402" s="123"/>
      <c r="B2402" s="67" t="s">
        <v>1786</v>
      </c>
      <c r="C2402" s="115">
        <f>IF(C2401="","",IF(AND(MONTH(C2401)&gt;=1,MONTH(C2401)&lt;=3),1,IF(AND(MONTH(C2401)&gt;=4,MONTH(C2401)&lt;=6),2,IF(AND(MONTH(C2401)&gt;=7,MONTH(C2401)&lt;=9),3,4))))</f>
        <v>4</v>
      </c>
      <c r="D2402" s="123"/>
      <c r="E2402" s="67" t="s">
        <v>2417</v>
      </c>
      <c r="F2402" s="66"/>
      <c r="G2402" s="45"/>
      <c r="H2402" s="45"/>
      <c r="I2402" s="45"/>
      <c r="J2402" s="45"/>
    </row>
    <row r="2403" spans="1:10" ht="13.5" customHeight="1" thickBot="1" x14ac:dyDescent="0.25">
      <c r="A2403" s="123"/>
      <c r="B2403" s="67" t="s">
        <v>12943</v>
      </c>
      <c r="C2403" s="76">
        <v>43099</v>
      </c>
      <c r="D2403" s="123"/>
      <c r="E2403" s="67" t="s">
        <v>3073</v>
      </c>
      <c r="F2403" s="66"/>
      <c r="G2403" s="45"/>
      <c r="H2403" s="45"/>
      <c r="I2403" s="45"/>
      <c r="J2403" s="45"/>
    </row>
    <row r="2404" spans="1:10" ht="13.5" customHeight="1" thickBot="1" x14ac:dyDescent="0.25">
      <c r="A2404" s="123"/>
      <c r="B2404" s="67" t="s">
        <v>1786</v>
      </c>
      <c r="C2404" s="115">
        <f>IF(C2403="","",IF(AND(MONTH(C2403)&gt;=1,MONTH(C2403)&lt;=3),1,IF(AND(MONTH(C2403)&gt;=4,MONTH(C2403)&lt;=6),2,IF(AND(MONTH(C2403)&gt;=7,MONTH(C2403)&lt;=9),3,4))))</f>
        <v>4</v>
      </c>
      <c r="D2404" s="123"/>
      <c r="E2404" s="67" t="s">
        <v>13193</v>
      </c>
      <c r="F2404" s="66"/>
      <c r="G2404" s="45"/>
      <c r="H2404" s="45"/>
      <c r="I2404" s="45"/>
      <c r="J2404" s="45"/>
    </row>
    <row r="2405" spans="1:10" ht="13.5" customHeight="1" thickBot="1" x14ac:dyDescent="0.25">
      <c r="A2405" s="45"/>
      <c r="B2405" s="45"/>
      <c r="C2405" s="45"/>
      <c r="D2405" s="45"/>
      <c r="E2405" s="45"/>
      <c r="F2405" s="45"/>
      <c r="G2405" s="45"/>
      <c r="H2405" s="45"/>
      <c r="I2405" s="45"/>
      <c r="J2405" s="45"/>
    </row>
    <row r="2406" spans="1:10" ht="13.5" customHeight="1" thickBot="1" x14ac:dyDescent="0.25">
      <c r="A2406" s="72" t="s">
        <v>15736</v>
      </c>
      <c r="B2406" s="72" t="s">
        <v>16147</v>
      </c>
      <c r="C2406" s="72" t="s">
        <v>15642</v>
      </c>
      <c r="D2406" s="72" t="s">
        <v>15252</v>
      </c>
      <c r="E2406" s="72" t="s">
        <v>6932</v>
      </c>
      <c r="F2406" s="72" t="s">
        <v>15281</v>
      </c>
      <c r="G2406" s="45"/>
      <c r="H2406" s="45"/>
      <c r="I2406" s="45"/>
      <c r="J2406" s="45"/>
    </row>
    <row r="2407" spans="1:10" ht="13.5" customHeight="1" x14ac:dyDescent="0.2">
      <c r="A2407" s="85">
        <v>60121008</v>
      </c>
      <c r="B2407" s="69" t="str">
        <f t="shared" ref="B2407:B2438" ca="1" si="109">IFERROR(INDEX(UNSPSCDes,MATCH(INDIRECT(ADDRESS(ROW(),COLUMN()-1,4)),UNSPSCCode,0)),"")</f>
        <v>Afiches</v>
      </c>
      <c r="C2407" s="81" t="s">
        <v>18869</v>
      </c>
      <c r="D2407" s="81">
        <v>540</v>
      </c>
      <c r="E2407" s="71">
        <v>2500</v>
      </c>
      <c r="F2407" s="70">
        <f t="shared" ref="F2407:F2438" ca="1" si="110">INDIRECT(ADDRESS(ROW(),COLUMN()-2,4))*INDIRECT(ADDRESS(ROW(),COLUMN()-1,4))</f>
        <v>1350000</v>
      </c>
      <c r="G2407" s="45"/>
      <c r="H2407" s="45"/>
      <c r="I2407" s="45"/>
      <c r="J2407" s="45"/>
    </row>
    <row r="2408" spans="1:10" ht="13.5" customHeight="1" x14ac:dyDescent="0.2">
      <c r="A2408" s="85">
        <v>60121008</v>
      </c>
      <c r="B2408" s="69" t="str">
        <f t="shared" ca="1" si="109"/>
        <v>Afiches</v>
      </c>
      <c r="C2408" s="81" t="s">
        <v>18869</v>
      </c>
      <c r="D2408" s="81">
        <v>300</v>
      </c>
      <c r="E2408" s="71">
        <v>2500</v>
      </c>
      <c r="F2408" s="70">
        <f t="shared" ca="1" si="110"/>
        <v>750000</v>
      </c>
      <c r="G2408" s="45"/>
      <c r="H2408" s="45"/>
      <c r="I2408" s="45"/>
      <c r="J2408" s="45"/>
    </row>
    <row r="2409" spans="1:10" ht="13.5" customHeight="1" x14ac:dyDescent="0.2">
      <c r="A2409" s="85">
        <v>60121008</v>
      </c>
      <c r="B2409" s="69" t="str">
        <f t="shared" ca="1" si="109"/>
        <v>Afiches</v>
      </c>
      <c r="C2409" s="81" t="s">
        <v>18869</v>
      </c>
      <c r="D2409" s="81">
        <v>120</v>
      </c>
      <c r="E2409" s="71">
        <v>2500</v>
      </c>
      <c r="F2409" s="70">
        <f t="shared" ca="1" si="110"/>
        <v>300000</v>
      </c>
      <c r="G2409" s="45"/>
      <c r="H2409" s="45"/>
      <c r="I2409" s="45"/>
      <c r="J2409" s="45"/>
    </row>
    <row r="2410" spans="1:10" ht="13.5" customHeight="1" x14ac:dyDescent="0.2">
      <c r="A2410" s="85">
        <v>60121008</v>
      </c>
      <c r="B2410" s="69" t="str">
        <f t="shared" ca="1" si="109"/>
        <v>Afiches</v>
      </c>
      <c r="C2410" s="81" t="s">
        <v>18869</v>
      </c>
      <c r="D2410" s="81">
        <v>370</v>
      </c>
      <c r="E2410" s="71">
        <v>2500</v>
      </c>
      <c r="F2410" s="70">
        <f t="shared" ca="1" si="110"/>
        <v>925000</v>
      </c>
      <c r="G2410" s="45"/>
      <c r="H2410" s="45"/>
      <c r="I2410" s="45"/>
      <c r="J2410" s="45"/>
    </row>
    <row r="2411" spans="1:10" ht="13.5" customHeight="1" x14ac:dyDescent="0.2">
      <c r="A2411" s="85">
        <v>60121008</v>
      </c>
      <c r="B2411" s="69" t="str">
        <f t="shared" ca="1" si="109"/>
        <v>Afiches</v>
      </c>
      <c r="C2411" s="81" t="s">
        <v>18869</v>
      </c>
      <c r="D2411" s="81">
        <v>60</v>
      </c>
      <c r="E2411" s="71">
        <v>2500</v>
      </c>
      <c r="F2411" s="70">
        <f t="shared" ca="1" si="110"/>
        <v>150000</v>
      </c>
      <c r="G2411" s="45"/>
      <c r="H2411" s="45"/>
      <c r="I2411" s="45"/>
      <c r="J2411" s="45"/>
    </row>
    <row r="2412" spans="1:10" ht="13.5" customHeight="1" x14ac:dyDescent="0.2">
      <c r="A2412" s="85">
        <v>60121008</v>
      </c>
      <c r="B2412" s="69" t="str">
        <f t="shared" ca="1" si="109"/>
        <v>Afiches</v>
      </c>
      <c r="C2412" s="81" t="s">
        <v>18869</v>
      </c>
      <c r="D2412" s="81">
        <v>42</v>
      </c>
      <c r="E2412" s="71">
        <v>2500</v>
      </c>
      <c r="F2412" s="70">
        <f t="shared" ca="1" si="110"/>
        <v>105000</v>
      </c>
      <c r="G2412" s="45"/>
      <c r="H2412" s="45"/>
      <c r="I2412" s="45"/>
      <c r="J2412" s="45"/>
    </row>
    <row r="2413" spans="1:10" ht="13.5" customHeight="1" x14ac:dyDescent="0.2">
      <c r="A2413" s="85">
        <v>60121008</v>
      </c>
      <c r="B2413" s="69" t="str">
        <f t="shared" ca="1" si="109"/>
        <v>Afiches</v>
      </c>
      <c r="C2413" s="81" t="s">
        <v>18869</v>
      </c>
      <c r="D2413" s="81">
        <v>4</v>
      </c>
      <c r="E2413" s="71">
        <v>2500</v>
      </c>
      <c r="F2413" s="70">
        <f t="shared" ca="1" si="110"/>
        <v>10000</v>
      </c>
      <c r="G2413" s="45"/>
      <c r="H2413" s="45"/>
      <c r="I2413" s="45"/>
      <c r="J2413" s="45"/>
    </row>
    <row r="2414" spans="1:10" ht="13.5" customHeight="1" x14ac:dyDescent="0.2">
      <c r="A2414" s="85">
        <v>45111502</v>
      </c>
      <c r="B2414" s="69" t="str">
        <f t="shared" ca="1" si="109"/>
        <v>Atriles de mesa</v>
      </c>
      <c r="C2414" s="81" t="s">
        <v>18869</v>
      </c>
      <c r="D2414" s="81">
        <v>7</v>
      </c>
      <c r="E2414" s="71">
        <v>2500</v>
      </c>
      <c r="F2414" s="70">
        <f t="shared" ca="1" si="110"/>
        <v>17500</v>
      </c>
      <c r="G2414" s="45"/>
      <c r="H2414" s="45"/>
      <c r="I2414" s="45"/>
      <c r="J2414" s="45"/>
    </row>
    <row r="2415" spans="1:10" ht="13.5" customHeight="1" x14ac:dyDescent="0.2">
      <c r="A2415" s="85">
        <v>55121727</v>
      </c>
      <c r="B2415" s="69" t="str">
        <f t="shared" ca="1" si="109"/>
        <v>Letreros</v>
      </c>
      <c r="C2415" s="81" t="s">
        <v>18869</v>
      </c>
      <c r="D2415" s="81">
        <v>2</v>
      </c>
      <c r="E2415" s="71">
        <v>3500</v>
      </c>
      <c r="F2415" s="70">
        <f t="shared" ca="1" si="110"/>
        <v>7000</v>
      </c>
      <c r="G2415" s="45"/>
      <c r="H2415" s="45"/>
      <c r="I2415" s="45"/>
      <c r="J2415" s="45"/>
    </row>
    <row r="2416" spans="1:10" ht="13.5" customHeight="1" x14ac:dyDescent="0.2">
      <c r="A2416" s="85">
        <v>55121727</v>
      </c>
      <c r="B2416" s="69" t="str">
        <f t="shared" ca="1" si="109"/>
        <v>Letreros</v>
      </c>
      <c r="C2416" s="81" t="s">
        <v>18869</v>
      </c>
      <c r="D2416" s="81">
        <v>2</v>
      </c>
      <c r="E2416" s="71">
        <v>2500</v>
      </c>
      <c r="F2416" s="70">
        <f t="shared" ca="1" si="110"/>
        <v>5000</v>
      </c>
      <c r="G2416" s="45"/>
      <c r="H2416" s="45"/>
      <c r="I2416" s="45"/>
      <c r="J2416" s="45"/>
    </row>
    <row r="2417" spans="1:10" ht="13.5" customHeight="1" x14ac:dyDescent="0.2">
      <c r="A2417" s="85">
        <v>55121727</v>
      </c>
      <c r="B2417" s="69" t="str">
        <f t="shared" ca="1" si="109"/>
        <v>Letreros</v>
      </c>
      <c r="C2417" s="81" t="s">
        <v>18869</v>
      </c>
      <c r="D2417" s="81">
        <v>1</v>
      </c>
      <c r="E2417" s="71">
        <v>2500</v>
      </c>
      <c r="F2417" s="70">
        <f t="shared" ca="1" si="110"/>
        <v>2500</v>
      </c>
      <c r="G2417" s="45"/>
      <c r="H2417" s="45"/>
      <c r="I2417" s="45"/>
      <c r="J2417" s="45"/>
    </row>
    <row r="2418" spans="1:10" ht="13.5" customHeight="1" x14ac:dyDescent="0.2">
      <c r="A2418" s="85">
        <v>55121727</v>
      </c>
      <c r="B2418" s="69" t="str">
        <f t="shared" ca="1" si="109"/>
        <v>Letreros</v>
      </c>
      <c r="C2418" s="81" t="s">
        <v>18869</v>
      </c>
      <c r="D2418" s="81">
        <v>4</v>
      </c>
      <c r="E2418" s="71">
        <v>2500</v>
      </c>
      <c r="F2418" s="70">
        <f t="shared" ca="1" si="110"/>
        <v>10000</v>
      </c>
      <c r="G2418" s="45"/>
      <c r="H2418" s="45"/>
      <c r="I2418" s="45"/>
      <c r="J2418" s="45"/>
    </row>
    <row r="2419" spans="1:10" ht="13.5" customHeight="1" x14ac:dyDescent="0.2">
      <c r="A2419" s="85">
        <v>55121727</v>
      </c>
      <c r="B2419" s="69" t="str">
        <f t="shared" ca="1" si="109"/>
        <v>Letreros</v>
      </c>
      <c r="C2419" s="81" t="s">
        <v>18869</v>
      </c>
      <c r="D2419" s="81">
        <v>2</v>
      </c>
      <c r="E2419" s="71">
        <v>2500</v>
      </c>
      <c r="F2419" s="70">
        <f t="shared" ca="1" si="110"/>
        <v>5000</v>
      </c>
      <c r="G2419" s="45"/>
      <c r="H2419" s="45"/>
      <c r="I2419" s="45"/>
      <c r="J2419" s="45"/>
    </row>
    <row r="2420" spans="1:10" ht="13.5" customHeight="1" x14ac:dyDescent="0.2">
      <c r="A2420" s="85">
        <v>55121727</v>
      </c>
      <c r="B2420" s="69" t="str">
        <f t="shared" ca="1" si="109"/>
        <v>Letreros</v>
      </c>
      <c r="C2420" s="81" t="s">
        <v>18869</v>
      </c>
      <c r="D2420" s="81">
        <v>1</v>
      </c>
      <c r="E2420" s="71">
        <v>2500</v>
      </c>
      <c r="F2420" s="70">
        <f t="shared" ca="1" si="110"/>
        <v>2500</v>
      </c>
      <c r="G2420" s="45"/>
      <c r="H2420" s="45"/>
      <c r="I2420" s="45"/>
      <c r="J2420" s="45"/>
    </row>
    <row r="2421" spans="1:10" ht="13.5" customHeight="1" x14ac:dyDescent="0.2">
      <c r="A2421" s="85">
        <v>14111611</v>
      </c>
      <c r="B2421" s="69" t="str">
        <f t="shared" ca="1" si="109"/>
        <v>Tarjetas de invitación o de anuncio</v>
      </c>
      <c r="C2421" s="81" t="s">
        <v>18869</v>
      </c>
      <c r="D2421" s="81">
        <v>1</v>
      </c>
      <c r="E2421" s="71">
        <v>2500</v>
      </c>
      <c r="F2421" s="70">
        <f t="shared" ca="1" si="110"/>
        <v>2500</v>
      </c>
      <c r="G2421" s="45"/>
      <c r="H2421" s="45"/>
      <c r="I2421" s="45"/>
      <c r="J2421" s="45"/>
    </row>
    <row r="2422" spans="1:10" ht="13.5" customHeight="1" x14ac:dyDescent="0.2">
      <c r="A2422" s="85">
        <v>44122003</v>
      </c>
      <c r="B2422" s="69" t="str">
        <f t="shared" ca="1" si="109"/>
        <v>Carpetas</v>
      </c>
      <c r="C2422" s="81" t="s">
        <v>18869</v>
      </c>
      <c r="D2422" s="81">
        <v>1</v>
      </c>
      <c r="E2422" s="71">
        <v>2500</v>
      </c>
      <c r="F2422" s="70">
        <f t="shared" ca="1" si="110"/>
        <v>2500</v>
      </c>
      <c r="G2422" s="45"/>
      <c r="H2422" s="45"/>
      <c r="I2422" s="45"/>
      <c r="J2422" s="45"/>
    </row>
    <row r="2423" spans="1:10" ht="14.1" customHeight="1" x14ac:dyDescent="0.2">
      <c r="A2423" s="85">
        <v>49101705</v>
      </c>
      <c r="B2423" s="69" t="str">
        <f t="shared" ca="1" si="109"/>
        <v>Certificados</v>
      </c>
      <c r="C2423" s="81" t="s">
        <v>18869</v>
      </c>
      <c r="D2423" s="81">
        <v>5</v>
      </c>
      <c r="E2423" s="71">
        <v>2500</v>
      </c>
      <c r="F2423" s="70">
        <f t="shared" ca="1" si="110"/>
        <v>12500</v>
      </c>
      <c r="G2423" s="45"/>
      <c r="H2423" s="45" t="str">
        <f>C2116</f>
        <v>BIENES</v>
      </c>
      <c r="I2423" s="45">
        <f>E2116</f>
        <v>0</v>
      </c>
      <c r="J2423" s="45">
        <f>D2116</f>
        <v>0</v>
      </c>
    </row>
    <row r="2424" spans="1:10" ht="14.1" customHeight="1" x14ac:dyDescent="0.25">
      <c r="A2424" s="85">
        <v>49101705</v>
      </c>
      <c r="B2424" s="69" t="str">
        <f t="shared" ca="1" si="109"/>
        <v>Certificados</v>
      </c>
      <c r="C2424" s="81" t="s">
        <v>18869</v>
      </c>
      <c r="D2424" s="81">
        <v>2</v>
      </c>
      <c r="E2424" s="71">
        <v>2500</v>
      </c>
      <c r="F2424" s="70">
        <f t="shared" ca="1" si="110"/>
        <v>5000</v>
      </c>
    </row>
    <row r="2425" spans="1:10" ht="33.75" customHeight="1" x14ac:dyDescent="0.2">
      <c r="A2425" s="85">
        <v>49101705</v>
      </c>
      <c r="B2425" s="69" t="str">
        <f t="shared" ca="1" si="109"/>
        <v>Certificados</v>
      </c>
      <c r="C2425" s="81" t="s">
        <v>18869</v>
      </c>
      <c r="D2425" s="81">
        <v>1</v>
      </c>
      <c r="E2425" s="71">
        <v>2500</v>
      </c>
      <c r="F2425" s="70">
        <f t="shared" ca="1" si="110"/>
        <v>2500</v>
      </c>
      <c r="G2425" s="45"/>
      <c r="H2425" s="45"/>
      <c r="I2425" s="45"/>
      <c r="J2425" s="45"/>
    </row>
    <row r="2426" spans="1:10" ht="13.5" customHeight="1" x14ac:dyDescent="0.2">
      <c r="A2426" s="85">
        <v>60101606</v>
      </c>
      <c r="B2426" s="69" t="str">
        <f t="shared" ca="1" si="109"/>
        <v>Diplomas</v>
      </c>
      <c r="C2426" s="81" t="s">
        <v>18869</v>
      </c>
      <c r="D2426" s="81">
        <v>1</v>
      </c>
      <c r="E2426" s="71">
        <v>2500</v>
      </c>
      <c r="F2426" s="70">
        <f t="shared" ca="1" si="110"/>
        <v>2500</v>
      </c>
      <c r="G2426" s="45"/>
      <c r="H2426" s="45"/>
      <c r="I2426" s="45"/>
      <c r="J2426" s="45"/>
    </row>
    <row r="2427" spans="1:10" ht="14.1" customHeight="1" x14ac:dyDescent="0.2">
      <c r="A2427" s="85">
        <v>30221002</v>
      </c>
      <c r="B2427" s="69" t="str">
        <f t="shared" ca="1" si="109"/>
        <v>Estructuras de aparcamiento</v>
      </c>
      <c r="C2427" s="81" t="s">
        <v>18869</v>
      </c>
      <c r="D2427" s="81">
        <v>7</v>
      </c>
      <c r="E2427" s="71">
        <v>3500</v>
      </c>
      <c r="F2427" s="70">
        <f t="shared" ca="1" si="110"/>
        <v>24500</v>
      </c>
      <c r="G2427" s="45"/>
      <c r="H2427" s="45"/>
      <c r="I2427" s="45"/>
      <c r="J2427" s="45"/>
    </row>
    <row r="2428" spans="1:10" ht="14.1" customHeight="1" x14ac:dyDescent="0.2">
      <c r="A2428" s="85">
        <v>14111804</v>
      </c>
      <c r="B2428" s="69" t="str">
        <f t="shared" ca="1" si="109"/>
        <v>Facturas o libros de facturas</v>
      </c>
      <c r="C2428" s="81" t="s">
        <v>18869</v>
      </c>
      <c r="D2428" s="81">
        <v>1</v>
      </c>
      <c r="E2428" s="71">
        <v>2500</v>
      </c>
      <c r="F2428" s="70">
        <f t="shared" ca="1" si="110"/>
        <v>2500</v>
      </c>
      <c r="G2428" s="45"/>
      <c r="H2428" s="45"/>
      <c r="I2428" s="45"/>
      <c r="J2428" s="45"/>
    </row>
    <row r="2429" spans="1:10" ht="14.1" customHeight="1" x14ac:dyDescent="0.2">
      <c r="A2429" s="85">
        <v>44122011</v>
      </c>
      <c r="B2429" s="69" t="str">
        <f t="shared" ca="1" si="109"/>
        <v>Folders</v>
      </c>
      <c r="C2429" s="81" t="s">
        <v>18869</v>
      </c>
      <c r="D2429" s="81">
        <v>5</v>
      </c>
      <c r="E2429" s="71">
        <v>2500</v>
      </c>
      <c r="F2429" s="70">
        <f t="shared" ca="1" si="110"/>
        <v>12500</v>
      </c>
      <c r="G2429" s="45"/>
      <c r="H2429" s="45"/>
      <c r="I2429" s="45"/>
      <c r="J2429" s="45"/>
    </row>
    <row r="2430" spans="1:10" ht="14.1" customHeight="1" x14ac:dyDescent="0.2">
      <c r="A2430" s="85">
        <v>55101520</v>
      </c>
      <c r="B2430" s="69" t="str">
        <f t="shared" ca="1" si="109"/>
        <v>Hojas o folletos de instrucciones</v>
      </c>
      <c r="C2430" s="81" t="s">
        <v>18869</v>
      </c>
      <c r="D2430" s="81">
        <v>24</v>
      </c>
      <c r="E2430" s="71">
        <v>2500</v>
      </c>
      <c r="F2430" s="70">
        <f t="shared" ca="1" si="110"/>
        <v>60000</v>
      </c>
      <c r="G2430" s="45"/>
      <c r="H2430" s="45"/>
      <c r="I2430" s="45"/>
      <c r="J2430" s="45"/>
    </row>
    <row r="2431" spans="1:10" ht="14.1" customHeight="1" x14ac:dyDescent="0.2">
      <c r="A2431" s="85">
        <v>55101520</v>
      </c>
      <c r="B2431" s="69" t="str">
        <f t="shared" ca="1" si="109"/>
        <v>Hojas o folletos de instrucciones</v>
      </c>
      <c r="C2431" s="81" t="s">
        <v>18869</v>
      </c>
      <c r="D2431" s="81">
        <v>60</v>
      </c>
      <c r="E2431" s="71">
        <v>2500</v>
      </c>
      <c r="F2431" s="70">
        <f t="shared" ca="1" si="110"/>
        <v>150000</v>
      </c>
      <c r="G2431" s="45"/>
      <c r="H2431" s="45"/>
      <c r="I2431" s="45"/>
      <c r="J2431" s="45"/>
    </row>
    <row r="2432" spans="1:10" ht="14.1" customHeight="1" x14ac:dyDescent="0.2">
      <c r="A2432" s="85">
        <v>82121507</v>
      </c>
      <c r="B2432" s="69" t="str">
        <f t="shared" ca="1" si="109"/>
        <v>Impresión de papelería o formularios comerciales</v>
      </c>
      <c r="C2432" s="81" t="s">
        <v>18869</v>
      </c>
      <c r="D2432" s="81">
        <v>36</v>
      </c>
      <c r="E2432" s="71">
        <v>2500</v>
      </c>
      <c r="F2432" s="70">
        <f t="shared" ca="1" si="110"/>
        <v>90000</v>
      </c>
      <c r="G2432" s="45"/>
      <c r="H2432" s="45"/>
      <c r="I2432" s="45"/>
      <c r="J2432" s="45"/>
    </row>
    <row r="2433" spans="1:10" ht="13.5" customHeight="1" x14ac:dyDescent="0.2">
      <c r="A2433" s="85">
        <v>55121804</v>
      </c>
      <c r="B2433" s="69" t="str">
        <f t="shared" ca="1" si="109"/>
        <v>Gafetes o porta gafetes</v>
      </c>
      <c r="C2433" s="81" t="s">
        <v>18869</v>
      </c>
      <c r="D2433" s="81">
        <v>5520</v>
      </c>
      <c r="E2433" s="71">
        <v>2500</v>
      </c>
      <c r="F2433" s="70">
        <f t="shared" ca="1" si="110"/>
        <v>13800000</v>
      </c>
      <c r="G2433" s="45"/>
      <c r="H2433" s="45"/>
      <c r="I2433" s="45"/>
      <c r="J2433" s="45"/>
    </row>
    <row r="2434" spans="1:10" ht="13.5" customHeight="1" x14ac:dyDescent="0.2">
      <c r="A2434" s="85">
        <v>55121804</v>
      </c>
      <c r="B2434" s="69" t="str">
        <f t="shared" ca="1" si="109"/>
        <v>Gafetes o porta gafetes</v>
      </c>
      <c r="C2434" s="81" t="s">
        <v>18869</v>
      </c>
      <c r="D2434" s="81">
        <v>4320</v>
      </c>
      <c r="E2434" s="71">
        <v>2500</v>
      </c>
      <c r="F2434" s="70">
        <f t="shared" ca="1" si="110"/>
        <v>10800000</v>
      </c>
      <c r="G2434" s="45"/>
      <c r="H2434" s="45"/>
      <c r="I2434" s="45"/>
      <c r="J2434" s="45"/>
    </row>
    <row r="2435" spans="1:10" ht="13.5" customHeight="1" x14ac:dyDescent="0.2">
      <c r="A2435" s="85">
        <v>53102516</v>
      </c>
      <c r="B2435" s="69" t="str">
        <f t="shared" ca="1" si="109"/>
        <v>Gorras</v>
      </c>
      <c r="C2435" s="81" t="s">
        <v>18869</v>
      </c>
      <c r="D2435" s="81">
        <v>600</v>
      </c>
      <c r="E2435" s="71">
        <v>2500</v>
      </c>
      <c r="F2435" s="70">
        <f t="shared" ca="1" si="110"/>
        <v>1500000</v>
      </c>
      <c r="G2435" s="45"/>
      <c r="H2435" s="45"/>
      <c r="I2435" s="45"/>
      <c r="J2435" s="45"/>
    </row>
    <row r="2436" spans="1:10" ht="13.5" customHeight="1" x14ac:dyDescent="0.2">
      <c r="A2436" s="85">
        <v>53102516</v>
      </c>
      <c r="B2436" s="69" t="str">
        <f t="shared" ca="1" si="109"/>
        <v>Gorras</v>
      </c>
      <c r="C2436" s="81" t="s">
        <v>18869</v>
      </c>
      <c r="D2436" s="81">
        <v>600</v>
      </c>
      <c r="E2436" s="71">
        <v>2500</v>
      </c>
      <c r="F2436" s="70">
        <f t="shared" ca="1" si="110"/>
        <v>1500000</v>
      </c>
      <c r="G2436" s="45"/>
      <c r="H2436" s="45"/>
      <c r="I2436" s="45"/>
      <c r="J2436" s="45"/>
    </row>
    <row r="2437" spans="1:10" ht="13.5" customHeight="1" x14ac:dyDescent="0.2">
      <c r="A2437" s="85">
        <v>82121503</v>
      </c>
      <c r="B2437" s="69" t="str">
        <f t="shared" ca="1" si="109"/>
        <v>Impresión digital</v>
      </c>
      <c r="C2437" s="81" t="s">
        <v>18869</v>
      </c>
      <c r="D2437" s="81">
        <v>400</v>
      </c>
      <c r="E2437" s="71">
        <v>2500</v>
      </c>
      <c r="F2437" s="70">
        <f t="shared" ca="1" si="110"/>
        <v>1000000</v>
      </c>
      <c r="G2437" s="45"/>
      <c r="H2437" s="45"/>
      <c r="I2437" s="45"/>
      <c r="J2437" s="45"/>
    </row>
    <row r="2438" spans="1:10" ht="13.5" customHeight="1" x14ac:dyDescent="0.2">
      <c r="A2438" s="85">
        <v>14111611</v>
      </c>
      <c r="B2438" s="69" t="str">
        <f t="shared" ca="1" si="109"/>
        <v>Tarjetas de invitación o de anuncio</v>
      </c>
      <c r="C2438" s="81" t="s">
        <v>18869</v>
      </c>
      <c r="D2438" s="81">
        <v>3</v>
      </c>
      <c r="E2438" s="71">
        <v>2500</v>
      </c>
      <c r="F2438" s="70">
        <f t="shared" ca="1" si="110"/>
        <v>7500</v>
      </c>
      <c r="G2438" s="45"/>
      <c r="H2438" s="45"/>
      <c r="I2438" s="45"/>
      <c r="J2438" s="45"/>
    </row>
    <row r="2439" spans="1:10" ht="13.5" customHeight="1" x14ac:dyDescent="0.2">
      <c r="A2439" s="85">
        <v>14111611</v>
      </c>
      <c r="B2439" s="69" t="str">
        <f t="shared" ref="B2439:B2470" ca="1" si="111">IFERROR(INDEX(UNSPSCDes,MATCH(INDIRECT(ADDRESS(ROW(),COLUMN()-1,4)),UNSPSCCode,0)),"")</f>
        <v>Tarjetas de invitación o de anuncio</v>
      </c>
      <c r="C2439" s="81" t="s">
        <v>18869</v>
      </c>
      <c r="D2439" s="81">
        <v>132</v>
      </c>
      <c r="E2439" s="71">
        <v>3500</v>
      </c>
      <c r="F2439" s="70">
        <f t="shared" ref="F2439:F2470" ca="1" si="112">INDIRECT(ADDRESS(ROW(),COLUMN()-2,4))*INDIRECT(ADDRESS(ROW(),COLUMN()-1,4))</f>
        <v>462000</v>
      </c>
      <c r="G2439" s="45"/>
      <c r="H2439" s="45"/>
      <c r="I2439" s="45"/>
      <c r="J2439" s="45"/>
    </row>
    <row r="2440" spans="1:10" ht="13.5" customHeight="1" x14ac:dyDescent="0.2">
      <c r="A2440" s="85">
        <v>14111611</v>
      </c>
      <c r="B2440" s="69" t="str">
        <f t="shared" ca="1" si="111"/>
        <v>Tarjetas de invitación o de anuncio</v>
      </c>
      <c r="C2440" s="81" t="s">
        <v>18869</v>
      </c>
      <c r="D2440" s="81">
        <v>900</v>
      </c>
      <c r="E2440" s="71">
        <v>2500</v>
      </c>
      <c r="F2440" s="70">
        <f t="shared" ca="1" si="112"/>
        <v>2250000</v>
      </c>
      <c r="G2440" s="45"/>
      <c r="H2440" s="45"/>
      <c r="I2440" s="45"/>
      <c r="J2440" s="45"/>
    </row>
    <row r="2441" spans="1:10" ht="13.5" customHeight="1" x14ac:dyDescent="0.2">
      <c r="A2441" s="85">
        <v>14111611</v>
      </c>
      <c r="B2441" s="69" t="str">
        <f t="shared" ca="1" si="111"/>
        <v>Tarjetas de invitación o de anuncio</v>
      </c>
      <c r="C2441" s="81" t="s">
        <v>18869</v>
      </c>
      <c r="D2441" s="81">
        <v>45</v>
      </c>
      <c r="E2441" s="71">
        <v>2500</v>
      </c>
      <c r="F2441" s="70">
        <f t="shared" ca="1" si="112"/>
        <v>112500</v>
      </c>
      <c r="G2441" s="45"/>
      <c r="H2441" s="45"/>
      <c r="I2441" s="45"/>
      <c r="J2441" s="45"/>
    </row>
    <row r="2442" spans="1:10" ht="13.5" customHeight="1" x14ac:dyDescent="0.2">
      <c r="A2442" s="85">
        <v>14111611</v>
      </c>
      <c r="B2442" s="69" t="str">
        <f t="shared" ca="1" si="111"/>
        <v>Tarjetas de invitación o de anuncio</v>
      </c>
      <c r="C2442" s="81" t="s">
        <v>18869</v>
      </c>
      <c r="D2442" s="81">
        <v>70</v>
      </c>
      <c r="E2442" s="71">
        <v>2500</v>
      </c>
      <c r="F2442" s="70">
        <f t="shared" ca="1" si="112"/>
        <v>175000</v>
      </c>
      <c r="G2442" s="45"/>
      <c r="H2442" s="45"/>
      <c r="I2442" s="45"/>
      <c r="J2442" s="45"/>
    </row>
    <row r="2443" spans="1:10" ht="13.5" customHeight="1" x14ac:dyDescent="0.2">
      <c r="A2443" s="85">
        <v>14111611</v>
      </c>
      <c r="B2443" s="69" t="str">
        <f t="shared" ca="1" si="111"/>
        <v>Tarjetas de invitación o de anuncio</v>
      </c>
      <c r="C2443" s="81" t="s">
        <v>18869</v>
      </c>
      <c r="D2443" s="81">
        <v>22</v>
      </c>
      <c r="E2443" s="71">
        <v>2500</v>
      </c>
      <c r="F2443" s="70">
        <f t="shared" ca="1" si="112"/>
        <v>55000</v>
      </c>
      <c r="G2443" s="45"/>
      <c r="H2443" s="45"/>
      <c r="I2443" s="45"/>
      <c r="J2443" s="45"/>
    </row>
    <row r="2444" spans="1:10" ht="13.5" customHeight="1" x14ac:dyDescent="0.2">
      <c r="A2444" s="85">
        <v>14111611</v>
      </c>
      <c r="B2444" s="69" t="str">
        <f t="shared" ca="1" si="111"/>
        <v>Tarjetas de invitación o de anuncio</v>
      </c>
      <c r="C2444" s="81" t="s">
        <v>18869</v>
      </c>
      <c r="D2444" s="81">
        <v>30</v>
      </c>
      <c r="E2444" s="71">
        <v>2500</v>
      </c>
      <c r="F2444" s="70">
        <f t="shared" ca="1" si="112"/>
        <v>75000</v>
      </c>
      <c r="G2444" s="45"/>
      <c r="H2444" s="45"/>
      <c r="I2444" s="45"/>
      <c r="J2444" s="45"/>
    </row>
    <row r="2445" spans="1:10" ht="13.5" customHeight="1" x14ac:dyDescent="0.2">
      <c r="A2445" s="85">
        <v>14111611</v>
      </c>
      <c r="B2445" s="69" t="str">
        <f t="shared" ca="1" si="111"/>
        <v>Tarjetas de invitación o de anuncio</v>
      </c>
      <c r="C2445" s="81" t="s">
        <v>18869</v>
      </c>
      <c r="D2445" s="81">
        <v>2</v>
      </c>
      <c r="E2445" s="71">
        <v>2500</v>
      </c>
      <c r="F2445" s="70">
        <f t="shared" ca="1" si="112"/>
        <v>5000</v>
      </c>
      <c r="G2445" s="45"/>
      <c r="H2445" s="45"/>
      <c r="I2445" s="45"/>
      <c r="J2445" s="45"/>
    </row>
    <row r="2446" spans="1:10" ht="13.5" customHeight="1" x14ac:dyDescent="0.2">
      <c r="A2446" s="85">
        <v>14111611</v>
      </c>
      <c r="B2446" s="69" t="str">
        <f t="shared" ca="1" si="111"/>
        <v>Tarjetas de invitación o de anuncio</v>
      </c>
      <c r="C2446" s="81" t="s">
        <v>18869</v>
      </c>
      <c r="D2446" s="81">
        <v>400</v>
      </c>
      <c r="E2446" s="71">
        <v>2500</v>
      </c>
      <c r="F2446" s="70">
        <f t="shared" ca="1" si="112"/>
        <v>1000000</v>
      </c>
      <c r="G2446" s="45"/>
      <c r="H2446" s="45"/>
      <c r="I2446" s="45"/>
      <c r="J2446" s="45"/>
    </row>
    <row r="2447" spans="1:10" ht="13.5" customHeight="1" x14ac:dyDescent="0.2">
      <c r="A2447" s="85">
        <v>14111611</v>
      </c>
      <c r="B2447" s="69" t="str">
        <f t="shared" ca="1" si="111"/>
        <v>Tarjetas de invitación o de anuncio</v>
      </c>
      <c r="C2447" s="81" t="s">
        <v>18869</v>
      </c>
      <c r="D2447" s="81">
        <v>300</v>
      </c>
      <c r="E2447" s="71">
        <v>2500</v>
      </c>
      <c r="F2447" s="70">
        <f t="shared" ca="1" si="112"/>
        <v>750000</v>
      </c>
      <c r="G2447" s="45"/>
      <c r="H2447" s="45"/>
      <c r="I2447" s="45"/>
      <c r="J2447" s="45"/>
    </row>
    <row r="2448" spans="1:10" ht="13.5" customHeight="1" x14ac:dyDescent="0.2">
      <c r="A2448" s="85">
        <v>55121727</v>
      </c>
      <c r="B2448" s="69" t="str">
        <f t="shared" ca="1" si="111"/>
        <v>Letreros</v>
      </c>
      <c r="C2448" s="81" t="s">
        <v>18869</v>
      </c>
      <c r="D2448" s="81">
        <v>3000</v>
      </c>
      <c r="E2448" s="71">
        <v>2500</v>
      </c>
      <c r="F2448" s="70">
        <f t="shared" ca="1" si="112"/>
        <v>7500000</v>
      </c>
      <c r="G2448" s="45"/>
      <c r="H2448" s="45"/>
      <c r="I2448" s="45"/>
      <c r="J2448" s="45"/>
    </row>
    <row r="2449" spans="1:10" ht="13.5" customHeight="1" x14ac:dyDescent="0.2">
      <c r="A2449" s="85">
        <v>55121727</v>
      </c>
      <c r="B2449" s="69" t="str">
        <f t="shared" ca="1" si="111"/>
        <v>Letreros</v>
      </c>
      <c r="C2449" s="81" t="s">
        <v>18869</v>
      </c>
      <c r="D2449" s="81">
        <v>2000</v>
      </c>
      <c r="E2449" s="71">
        <v>2500</v>
      </c>
      <c r="F2449" s="70">
        <f t="shared" ca="1" si="112"/>
        <v>5000000</v>
      </c>
      <c r="G2449" s="45"/>
      <c r="H2449" s="45"/>
      <c r="I2449" s="45"/>
      <c r="J2449" s="45"/>
    </row>
    <row r="2450" spans="1:10" ht="13.5" customHeight="1" x14ac:dyDescent="0.2">
      <c r="A2450" s="85">
        <v>55121727</v>
      </c>
      <c r="B2450" s="69" t="str">
        <f t="shared" ca="1" si="111"/>
        <v>Letreros</v>
      </c>
      <c r="C2450" s="81" t="s">
        <v>18869</v>
      </c>
      <c r="D2450" s="81">
        <v>607</v>
      </c>
      <c r="E2450" s="71">
        <v>2500</v>
      </c>
      <c r="F2450" s="70">
        <f t="shared" ca="1" si="112"/>
        <v>1517500</v>
      </c>
      <c r="G2450" s="45"/>
      <c r="H2450" s="45"/>
      <c r="I2450" s="45"/>
      <c r="J2450" s="45"/>
    </row>
    <row r="2451" spans="1:10" ht="13.5" customHeight="1" x14ac:dyDescent="0.2">
      <c r="A2451" s="85">
        <v>55121727</v>
      </c>
      <c r="B2451" s="69" t="str">
        <f t="shared" ca="1" si="111"/>
        <v>Letreros</v>
      </c>
      <c r="C2451" s="81" t="s">
        <v>18869</v>
      </c>
      <c r="D2451" s="81">
        <v>72</v>
      </c>
      <c r="E2451" s="71">
        <v>3500</v>
      </c>
      <c r="F2451" s="70">
        <f t="shared" ca="1" si="112"/>
        <v>252000</v>
      </c>
      <c r="G2451" s="45"/>
      <c r="H2451" s="45"/>
      <c r="I2451" s="45"/>
      <c r="J2451" s="45"/>
    </row>
    <row r="2452" spans="1:10" ht="13.5" customHeight="1" x14ac:dyDescent="0.2">
      <c r="A2452" s="85">
        <v>14111530</v>
      </c>
      <c r="B2452" s="69" t="str">
        <f t="shared" ca="1" si="111"/>
        <v>Papel de notas autoadhesivas</v>
      </c>
      <c r="C2452" s="81" t="s">
        <v>18869</v>
      </c>
      <c r="D2452" s="81">
        <v>540</v>
      </c>
      <c r="E2452" s="71">
        <v>2500</v>
      </c>
      <c r="F2452" s="70">
        <f t="shared" ca="1" si="112"/>
        <v>1350000</v>
      </c>
      <c r="G2452" s="45"/>
      <c r="H2452" s="45"/>
      <c r="I2452" s="45"/>
      <c r="J2452" s="45"/>
    </row>
    <row r="2453" spans="1:10" ht="13.5" customHeight="1" x14ac:dyDescent="0.2">
      <c r="A2453" s="85">
        <v>14111802</v>
      </c>
      <c r="B2453" s="69" t="str">
        <f t="shared" ca="1" si="111"/>
        <v>Recibos o libros de recibos</v>
      </c>
      <c r="C2453" s="81" t="s">
        <v>18869</v>
      </c>
      <c r="D2453" s="81">
        <v>540</v>
      </c>
      <c r="E2453" s="71">
        <v>2500</v>
      </c>
      <c r="F2453" s="70">
        <f t="shared" ca="1" si="112"/>
        <v>1350000</v>
      </c>
      <c r="G2453" s="45"/>
      <c r="H2453" s="45"/>
      <c r="I2453" s="45"/>
      <c r="J2453" s="45"/>
    </row>
    <row r="2454" spans="1:10" ht="13.5" customHeight="1" x14ac:dyDescent="0.2">
      <c r="A2454" s="85">
        <v>14111802</v>
      </c>
      <c r="B2454" s="69" t="str">
        <f t="shared" ca="1" si="111"/>
        <v>Recibos o libros de recibos</v>
      </c>
      <c r="C2454" s="81" t="s">
        <v>18869</v>
      </c>
      <c r="D2454" s="81">
        <v>840</v>
      </c>
      <c r="E2454" s="71">
        <v>2500</v>
      </c>
      <c r="F2454" s="70">
        <f t="shared" ca="1" si="112"/>
        <v>2100000</v>
      </c>
      <c r="G2454" s="45"/>
      <c r="H2454" s="45"/>
      <c r="I2454" s="45"/>
      <c r="J2454" s="45"/>
    </row>
    <row r="2455" spans="1:10" ht="13.5" customHeight="1" x14ac:dyDescent="0.2">
      <c r="A2455" s="85">
        <v>14111801</v>
      </c>
      <c r="B2455" s="69" t="str">
        <f t="shared" ca="1" si="111"/>
        <v>Boletas o rollos de boletería</v>
      </c>
      <c r="C2455" s="81" t="s">
        <v>18869</v>
      </c>
      <c r="D2455" s="81">
        <v>120</v>
      </c>
      <c r="E2455" s="71">
        <v>2500</v>
      </c>
      <c r="F2455" s="70">
        <f t="shared" ca="1" si="112"/>
        <v>300000</v>
      </c>
      <c r="G2455" s="45"/>
      <c r="H2455" s="45"/>
      <c r="I2455" s="45"/>
      <c r="J2455" s="45"/>
    </row>
    <row r="2456" spans="1:10" ht="13.5" customHeight="1" x14ac:dyDescent="0.2">
      <c r="A2456" s="85">
        <v>14111801</v>
      </c>
      <c r="B2456" s="69" t="str">
        <f t="shared" ca="1" si="111"/>
        <v>Boletas o rollos de boletería</v>
      </c>
      <c r="C2456" s="81" t="s">
        <v>18869</v>
      </c>
      <c r="D2456" s="81">
        <v>12</v>
      </c>
      <c r="E2456" s="71">
        <v>2500</v>
      </c>
      <c r="F2456" s="70">
        <f t="shared" ca="1" si="112"/>
        <v>30000</v>
      </c>
      <c r="G2456" s="45"/>
      <c r="H2456" s="45"/>
      <c r="I2456" s="45"/>
      <c r="J2456" s="45"/>
    </row>
    <row r="2457" spans="1:10" ht="13.5" customHeight="1" x14ac:dyDescent="0.2">
      <c r="A2457" s="85">
        <v>14111801</v>
      </c>
      <c r="B2457" s="69" t="str">
        <f t="shared" ca="1" si="111"/>
        <v>Boletas o rollos de boletería</v>
      </c>
      <c r="C2457" s="81" t="s">
        <v>18869</v>
      </c>
      <c r="D2457" s="81">
        <v>240</v>
      </c>
      <c r="E2457" s="71">
        <v>2500</v>
      </c>
      <c r="F2457" s="70">
        <f t="shared" ca="1" si="112"/>
        <v>600000</v>
      </c>
      <c r="G2457" s="45"/>
      <c r="H2457" s="45"/>
      <c r="I2457" s="45"/>
      <c r="J2457" s="45"/>
    </row>
    <row r="2458" spans="1:10" ht="13.5" customHeight="1" x14ac:dyDescent="0.2">
      <c r="A2458" s="85">
        <v>14111801</v>
      </c>
      <c r="B2458" s="69" t="str">
        <f t="shared" ca="1" si="111"/>
        <v>Boletas o rollos de boletería</v>
      </c>
      <c r="C2458" s="81" t="s">
        <v>18869</v>
      </c>
      <c r="D2458" s="81">
        <v>4104</v>
      </c>
      <c r="E2458" s="71">
        <v>2500</v>
      </c>
      <c r="F2458" s="70">
        <f t="shared" ca="1" si="112"/>
        <v>10260000</v>
      </c>
      <c r="G2458" s="45"/>
      <c r="H2458" s="45"/>
      <c r="I2458" s="45"/>
      <c r="J2458" s="45"/>
    </row>
    <row r="2459" spans="1:10" ht="13.5" customHeight="1" x14ac:dyDescent="0.2">
      <c r="A2459" s="85">
        <v>53141505</v>
      </c>
      <c r="B2459" s="69" t="str">
        <f t="shared" ca="1" si="111"/>
        <v>Botones</v>
      </c>
      <c r="C2459" s="81" t="s">
        <v>18869</v>
      </c>
      <c r="D2459" s="81">
        <v>600</v>
      </c>
      <c r="E2459" s="71">
        <v>2500</v>
      </c>
      <c r="F2459" s="70">
        <f t="shared" ca="1" si="112"/>
        <v>1500000</v>
      </c>
      <c r="G2459" s="45"/>
      <c r="H2459" s="45"/>
      <c r="I2459" s="45"/>
      <c r="J2459" s="45"/>
    </row>
    <row r="2460" spans="1:10" ht="13.5" customHeight="1" x14ac:dyDescent="0.2">
      <c r="A2460" s="85">
        <v>44112007</v>
      </c>
      <c r="B2460" s="69" t="str">
        <f t="shared" ca="1" si="111"/>
        <v>Cajas de sugerencias</v>
      </c>
      <c r="C2460" s="81" t="s">
        <v>18869</v>
      </c>
      <c r="D2460" s="81">
        <v>1200</v>
      </c>
      <c r="E2460" s="71">
        <v>2500</v>
      </c>
      <c r="F2460" s="70">
        <f t="shared" ca="1" si="112"/>
        <v>3000000</v>
      </c>
      <c r="G2460" s="45"/>
      <c r="H2460" s="45"/>
      <c r="I2460" s="45"/>
      <c r="J2460" s="45"/>
    </row>
    <row r="2461" spans="1:10" ht="13.5" customHeight="1" x14ac:dyDescent="0.2">
      <c r="A2461" s="85">
        <v>14111815</v>
      </c>
      <c r="B2461" s="69" t="str">
        <f t="shared" ca="1" si="111"/>
        <v>Tarjetas de identificación</v>
      </c>
      <c r="C2461" s="81" t="s">
        <v>18869</v>
      </c>
      <c r="D2461" s="81">
        <v>1200</v>
      </c>
      <c r="E2461" s="71">
        <v>2500</v>
      </c>
      <c r="F2461" s="70">
        <f t="shared" ca="1" si="112"/>
        <v>3000000</v>
      </c>
      <c r="G2461" s="45"/>
      <c r="H2461" s="45"/>
      <c r="I2461" s="45"/>
      <c r="J2461" s="45"/>
    </row>
    <row r="2462" spans="1:10" ht="13.5" customHeight="1" x14ac:dyDescent="0.2">
      <c r="A2462" s="85">
        <v>14111815</v>
      </c>
      <c r="B2462" s="69" t="str">
        <f t="shared" ca="1" si="111"/>
        <v>Tarjetas de identificación</v>
      </c>
      <c r="C2462" s="81" t="s">
        <v>18869</v>
      </c>
      <c r="D2462" s="81">
        <v>840</v>
      </c>
      <c r="E2462" s="71">
        <v>2500</v>
      </c>
      <c r="F2462" s="70">
        <f t="shared" ca="1" si="112"/>
        <v>2100000</v>
      </c>
      <c r="G2462" s="45"/>
      <c r="H2462" s="45"/>
      <c r="I2462" s="45"/>
      <c r="J2462" s="45"/>
    </row>
    <row r="2463" spans="1:10" ht="13.5" customHeight="1" x14ac:dyDescent="0.2">
      <c r="A2463" s="85">
        <v>14111801</v>
      </c>
      <c r="B2463" s="69" t="str">
        <f t="shared" ca="1" si="111"/>
        <v>Boletas o rollos de boletería</v>
      </c>
      <c r="C2463" s="81" t="s">
        <v>18869</v>
      </c>
      <c r="D2463" s="81">
        <v>3000</v>
      </c>
      <c r="E2463" s="71">
        <v>3500</v>
      </c>
      <c r="F2463" s="70">
        <f t="shared" ca="1" si="112"/>
        <v>10500000</v>
      </c>
      <c r="G2463" s="45"/>
      <c r="H2463" s="45"/>
      <c r="I2463" s="45"/>
      <c r="J2463" s="45"/>
    </row>
    <row r="2464" spans="1:10" ht="13.5" customHeight="1" x14ac:dyDescent="0.2">
      <c r="A2464" s="85">
        <v>14111801</v>
      </c>
      <c r="B2464" s="69" t="str">
        <f t="shared" ca="1" si="111"/>
        <v>Boletas o rollos de boletería</v>
      </c>
      <c r="C2464" s="81" t="s">
        <v>18869</v>
      </c>
      <c r="D2464" s="81">
        <v>1200</v>
      </c>
      <c r="E2464" s="71">
        <v>2500</v>
      </c>
      <c r="F2464" s="70">
        <f t="shared" ca="1" si="112"/>
        <v>3000000</v>
      </c>
      <c r="G2464" s="45"/>
      <c r="H2464" s="45"/>
      <c r="I2464" s="45"/>
      <c r="J2464" s="45"/>
    </row>
    <row r="2465" spans="1:10" ht="13.5" customHeight="1" x14ac:dyDescent="0.2">
      <c r="A2465" s="85">
        <v>14111801</v>
      </c>
      <c r="B2465" s="69" t="str">
        <f t="shared" ca="1" si="111"/>
        <v>Boletas o rollos de boletería</v>
      </c>
      <c r="C2465" s="81" t="s">
        <v>18869</v>
      </c>
      <c r="D2465" s="81">
        <v>1200</v>
      </c>
      <c r="E2465" s="71">
        <v>2500</v>
      </c>
      <c r="F2465" s="70">
        <f t="shared" ca="1" si="112"/>
        <v>3000000</v>
      </c>
      <c r="G2465" s="45"/>
      <c r="H2465" s="45"/>
      <c r="I2465" s="45"/>
      <c r="J2465" s="45"/>
    </row>
    <row r="2466" spans="1:10" ht="13.5" customHeight="1" x14ac:dyDescent="0.2">
      <c r="A2466" s="85">
        <v>14111801</v>
      </c>
      <c r="B2466" s="69" t="str">
        <f t="shared" ca="1" si="111"/>
        <v>Boletas o rollos de boletería</v>
      </c>
      <c r="C2466" s="81" t="s">
        <v>18869</v>
      </c>
      <c r="D2466" s="81">
        <v>3600</v>
      </c>
      <c r="E2466" s="71">
        <v>2500</v>
      </c>
      <c r="F2466" s="70">
        <f t="shared" ca="1" si="112"/>
        <v>9000000</v>
      </c>
      <c r="G2466" s="45"/>
      <c r="H2466" s="45"/>
      <c r="I2466" s="45"/>
      <c r="J2466" s="45"/>
    </row>
    <row r="2467" spans="1:10" ht="13.5" customHeight="1" x14ac:dyDescent="0.2">
      <c r="A2467" s="85">
        <v>55121711</v>
      </c>
      <c r="B2467" s="69" t="str">
        <f t="shared" ca="1" si="111"/>
        <v>Vallas publicitarias</v>
      </c>
      <c r="C2467" s="81" t="s">
        <v>18869</v>
      </c>
      <c r="D2467" s="81">
        <v>6</v>
      </c>
      <c r="E2467" s="71">
        <v>2500</v>
      </c>
      <c r="F2467" s="70">
        <f t="shared" ca="1" si="112"/>
        <v>15000</v>
      </c>
      <c r="G2467" s="45"/>
      <c r="H2467" s="45"/>
      <c r="I2467" s="45"/>
      <c r="J2467" s="45"/>
    </row>
    <row r="2468" spans="1:10" ht="13.5" customHeight="1" x14ac:dyDescent="0.2">
      <c r="A2468" s="85">
        <v>55121711</v>
      </c>
      <c r="B2468" s="69" t="str">
        <f t="shared" ca="1" si="111"/>
        <v>Vallas publicitarias</v>
      </c>
      <c r="C2468" s="81" t="s">
        <v>18869</v>
      </c>
      <c r="D2468" s="81">
        <v>1</v>
      </c>
      <c r="E2468" s="71">
        <v>2500</v>
      </c>
      <c r="F2468" s="70">
        <f t="shared" ca="1" si="112"/>
        <v>2500</v>
      </c>
      <c r="G2468" s="45"/>
      <c r="H2468" s="45"/>
      <c r="I2468" s="45"/>
      <c r="J2468" s="45"/>
    </row>
    <row r="2469" spans="1:10" ht="13.5" customHeight="1" x14ac:dyDescent="0.2">
      <c r="A2469" s="85">
        <v>55121711</v>
      </c>
      <c r="B2469" s="69" t="str">
        <f t="shared" ca="1" si="111"/>
        <v>Vallas publicitarias</v>
      </c>
      <c r="C2469" s="81" t="s">
        <v>18869</v>
      </c>
      <c r="D2469" s="81">
        <v>1</v>
      </c>
      <c r="E2469" s="71">
        <v>2500</v>
      </c>
      <c r="F2469" s="70">
        <f t="shared" ca="1" si="112"/>
        <v>2500</v>
      </c>
      <c r="G2469" s="45"/>
      <c r="H2469" s="45"/>
      <c r="I2469" s="45"/>
      <c r="J2469" s="45"/>
    </row>
    <row r="2470" spans="1:10" ht="13.5" customHeight="1" x14ac:dyDescent="0.2">
      <c r="A2470" s="85">
        <v>30102211</v>
      </c>
      <c r="B2470" s="69" t="str">
        <f t="shared" ca="1" si="111"/>
        <v>Placa de bronce</v>
      </c>
      <c r="C2470" s="81" t="s">
        <v>18869</v>
      </c>
      <c r="D2470" s="81">
        <v>1</v>
      </c>
      <c r="E2470" s="71">
        <v>2500</v>
      </c>
      <c r="F2470" s="70">
        <f t="shared" ca="1" si="112"/>
        <v>2500</v>
      </c>
      <c r="G2470" s="45"/>
      <c r="H2470" s="45"/>
      <c r="I2470" s="45"/>
      <c r="J2470" s="45"/>
    </row>
    <row r="2471" spans="1:10" ht="13.5" customHeight="1" x14ac:dyDescent="0.2">
      <c r="A2471" s="85">
        <v>30102211</v>
      </c>
      <c r="B2471" s="69" t="str">
        <f t="shared" ref="B2471:B2499" ca="1" si="113">IFERROR(INDEX(UNSPSCDes,MATCH(INDIRECT(ADDRESS(ROW(),COLUMN()-1,4)),UNSPSCCode,0)),"")</f>
        <v>Placa de bronce</v>
      </c>
      <c r="C2471" s="81" t="s">
        <v>18869</v>
      </c>
      <c r="D2471" s="81">
        <v>1</v>
      </c>
      <c r="E2471" s="71">
        <v>2500</v>
      </c>
      <c r="F2471" s="70">
        <f t="shared" ref="F2471:F2499" ca="1" si="114">INDIRECT(ADDRESS(ROW(),COLUMN()-2,4))*INDIRECT(ADDRESS(ROW(),COLUMN()-1,4))</f>
        <v>2500</v>
      </c>
      <c r="G2471" s="45"/>
      <c r="H2471" s="45"/>
      <c r="I2471" s="45"/>
      <c r="J2471" s="45"/>
    </row>
    <row r="2472" spans="1:10" ht="13.5" customHeight="1" x14ac:dyDescent="0.2">
      <c r="A2472" s="85">
        <v>30102211</v>
      </c>
      <c r="B2472" s="69" t="str">
        <f t="shared" ca="1" si="113"/>
        <v>Placa de bronce</v>
      </c>
      <c r="C2472" s="81" t="s">
        <v>18869</v>
      </c>
      <c r="D2472" s="81">
        <v>1</v>
      </c>
      <c r="E2472" s="71">
        <v>2500</v>
      </c>
      <c r="F2472" s="70">
        <f t="shared" ca="1" si="114"/>
        <v>2500</v>
      </c>
      <c r="G2472" s="45"/>
      <c r="H2472" s="45"/>
      <c r="I2472" s="45"/>
      <c r="J2472" s="45"/>
    </row>
    <row r="2473" spans="1:10" ht="13.5" customHeight="1" x14ac:dyDescent="0.2">
      <c r="A2473" s="85">
        <v>30102211</v>
      </c>
      <c r="B2473" s="69" t="str">
        <f t="shared" ca="1" si="113"/>
        <v>Placa de bronce</v>
      </c>
      <c r="C2473" s="81" t="s">
        <v>18869</v>
      </c>
      <c r="D2473" s="81">
        <v>1</v>
      </c>
      <c r="E2473" s="71">
        <v>2500</v>
      </c>
      <c r="F2473" s="70">
        <f t="shared" ca="1" si="114"/>
        <v>2500</v>
      </c>
      <c r="G2473" s="45"/>
      <c r="H2473" s="45"/>
      <c r="I2473" s="45"/>
      <c r="J2473" s="45"/>
    </row>
    <row r="2474" spans="1:10" ht="13.5" customHeight="1" x14ac:dyDescent="0.2">
      <c r="A2474" s="85">
        <v>30102211</v>
      </c>
      <c r="B2474" s="69" t="str">
        <f t="shared" ca="1" si="113"/>
        <v>Placa de bronce</v>
      </c>
      <c r="C2474" s="81" t="s">
        <v>18869</v>
      </c>
      <c r="D2474" s="81">
        <v>4</v>
      </c>
      <c r="E2474" s="71">
        <v>2500</v>
      </c>
      <c r="F2474" s="70">
        <f t="shared" ca="1" si="114"/>
        <v>10000</v>
      </c>
      <c r="G2474" s="45"/>
      <c r="H2474" s="45"/>
      <c r="I2474" s="45"/>
      <c r="J2474" s="45"/>
    </row>
    <row r="2475" spans="1:10" ht="13.5" customHeight="1" x14ac:dyDescent="0.2">
      <c r="A2475" s="85">
        <v>30102211</v>
      </c>
      <c r="B2475" s="69" t="str">
        <f t="shared" ca="1" si="113"/>
        <v>Placa de bronce</v>
      </c>
      <c r="C2475" s="81" t="s">
        <v>18869</v>
      </c>
      <c r="D2475" s="81">
        <v>2</v>
      </c>
      <c r="E2475" s="71">
        <v>3500</v>
      </c>
      <c r="F2475" s="70">
        <f t="shared" ca="1" si="114"/>
        <v>7000</v>
      </c>
      <c r="G2475" s="45"/>
      <c r="H2475" s="45"/>
      <c r="I2475" s="45"/>
      <c r="J2475" s="45"/>
    </row>
    <row r="2476" spans="1:10" ht="13.5" customHeight="1" x14ac:dyDescent="0.2">
      <c r="A2476" s="85">
        <v>30102211</v>
      </c>
      <c r="B2476" s="69" t="str">
        <f t="shared" ca="1" si="113"/>
        <v>Placa de bronce</v>
      </c>
      <c r="C2476" s="81" t="s">
        <v>18869</v>
      </c>
      <c r="D2476" s="81">
        <v>1</v>
      </c>
      <c r="E2476" s="71">
        <v>2500</v>
      </c>
      <c r="F2476" s="70">
        <f t="shared" ca="1" si="114"/>
        <v>2500</v>
      </c>
      <c r="G2476" s="45"/>
      <c r="H2476" s="45"/>
      <c r="I2476" s="45"/>
      <c r="J2476" s="45"/>
    </row>
    <row r="2477" spans="1:10" ht="13.5" customHeight="1" x14ac:dyDescent="0.2">
      <c r="A2477" s="85">
        <v>30102211</v>
      </c>
      <c r="B2477" s="69" t="str">
        <f t="shared" ca="1" si="113"/>
        <v>Placa de bronce</v>
      </c>
      <c r="C2477" s="81" t="s">
        <v>18869</v>
      </c>
      <c r="D2477" s="81">
        <v>4</v>
      </c>
      <c r="E2477" s="71">
        <v>2500</v>
      </c>
      <c r="F2477" s="70">
        <f t="shared" ca="1" si="114"/>
        <v>10000</v>
      </c>
      <c r="G2477" s="45"/>
      <c r="H2477" s="45"/>
      <c r="I2477" s="45"/>
      <c r="J2477" s="45"/>
    </row>
    <row r="2478" spans="1:10" ht="13.5" customHeight="1" x14ac:dyDescent="0.2">
      <c r="A2478" s="85">
        <v>30102211</v>
      </c>
      <c r="B2478" s="69" t="str">
        <f t="shared" ca="1" si="113"/>
        <v>Placa de bronce</v>
      </c>
      <c r="C2478" s="81" t="s">
        <v>18869</v>
      </c>
      <c r="D2478" s="81">
        <v>1</v>
      </c>
      <c r="E2478" s="71">
        <v>2500</v>
      </c>
      <c r="F2478" s="70">
        <f t="shared" ca="1" si="114"/>
        <v>2500</v>
      </c>
      <c r="G2478" s="45"/>
      <c r="H2478" s="45"/>
      <c r="I2478" s="45"/>
      <c r="J2478" s="45"/>
    </row>
    <row r="2479" spans="1:10" ht="13.5" customHeight="1" x14ac:dyDescent="0.2">
      <c r="A2479" s="85">
        <v>30102211</v>
      </c>
      <c r="B2479" s="69" t="str">
        <f t="shared" ca="1" si="113"/>
        <v>Placa de bronce</v>
      </c>
      <c r="C2479" s="81" t="s">
        <v>18869</v>
      </c>
      <c r="D2479" s="81">
        <v>4</v>
      </c>
      <c r="E2479" s="71">
        <v>2500</v>
      </c>
      <c r="F2479" s="70">
        <f t="shared" ca="1" si="114"/>
        <v>10000</v>
      </c>
      <c r="G2479" s="45"/>
      <c r="H2479" s="45"/>
      <c r="I2479" s="45"/>
      <c r="J2479" s="45"/>
    </row>
    <row r="2480" spans="1:10" ht="13.5" customHeight="1" x14ac:dyDescent="0.2">
      <c r="A2480" s="85">
        <v>30102211</v>
      </c>
      <c r="B2480" s="69" t="str">
        <f t="shared" ca="1" si="113"/>
        <v>Placa de bronce</v>
      </c>
      <c r="C2480" s="81" t="s">
        <v>18869</v>
      </c>
      <c r="D2480" s="81">
        <v>2</v>
      </c>
      <c r="E2480" s="71">
        <v>2500</v>
      </c>
      <c r="F2480" s="70">
        <f t="shared" ca="1" si="114"/>
        <v>5000</v>
      </c>
      <c r="G2480" s="45"/>
      <c r="H2480" s="45"/>
      <c r="I2480" s="45"/>
      <c r="J2480" s="45"/>
    </row>
    <row r="2481" spans="1:10" ht="13.5" customHeight="1" x14ac:dyDescent="0.2">
      <c r="A2481" s="85">
        <v>30102211</v>
      </c>
      <c r="B2481" s="69" t="str">
        <f t="shared" ca="1" si="113"/>
        <v>Placa de bronce</v>
      </c>
      <c r="C2481" s="81" t="s">
        <v>18869</v>
      </c>
      <c r="D2481" s="81">
        <v>1</v>
      </c>
      <c r="E2481" s="71">
        <v>2500</v>
      </c>
      <c r="F2481" s="70">
        <f t="shared" ca="1" si="114"/>
        <v>2500</v>
      </c>
      <c r="G2481" s="45"/>
      <c r="H2481" s="45"/>
      <c r="I2481" s="45"/>
      <c r="J2481" s="45"/>
    </row>
    <row r="2482" spans="1:10" ht="13.5" customHeight="1" x14ac:dyDescent="0.2">
      <c r="A2482" s="85">
        <v>30102211</v>
      </c>
      <c r="B2482" s="69" t="str">
        <f t="shared" ca="1" si="113"/>
        <v>Placa de bronce</v>
      </c>
      <c r="C2482" s="81" t="s">
        <v>18869</v>
      </c>
      <c r="D2482" s="81">
        <v>1</v>
      </c>
      <c r="E2482" s="71">
        <v>3500</v>
      </c>
      <c r="F2482" s="70">
        <f t="shared" ca="1" si="114"/>
        <v>3500</v>
      </c>
      <c r="G2482" s="45"/>
      <c r="H2482" s="45"/>
      <c r="I2482" s="45"/>
      <c r="J2482" s="45"/>
    </row>
    <row r="2483" spans="1:10" ht="13.5" customHeight="1" x14ac:dyDescent="0.2">
      <c r="A2483" s="85">
        <v>30102211</v>
      </c>
      <c r="B2483" s="69" t="str">
        <f t="shared" ca="1" si="113"/>
        <v>Placa de bronce</v>
      </c>
      <c r="C2483" s="81" t="s">
        <v>18869</v>
      </c>
      <c r="D2483" s="81">
        <v>2</v>
      </c>
      <c r="E2483" s="71">
        <v>2500</v>
      </c>
      <c r="F2483" s="70">
        <f t="shared" ca="1" si="114"/>
        <v>5000</v>
      </c>
      <c r="G2483" s="45"/>
      <c r="H2483" s="45"/>
      <c r="I2483" s="45"/>
      <c r="J2483" s="45"/>
    </row>
    <row r="2484" spans="1:10" ht="13.5" customHeight="1" x14ac:dyDescent="0.2">
      <c r="A2484" s="85">
        <v>30102211</v>
      </c>
      <c r="B2484" s="69" t="str">
        <f t="shared" ca="1" si="113"/>
        <v>Placa de bronce</v>
      </c>
      <c r="C2484" s="81" t="s">
        <v>18869</v>
      </c>
      <c r="D2484" s="81">
        <v>1</v>
      </c>
      <c r="E2484" s="71">
        <v>2500</v>
      </c>
      <c r="F2484" s="70">
        <f t="shared" ca="1" si="114"/>
        <v>2500</v>
      </c>
      <c r="G2484" s="45"/>
      <c r="H2484" s="45"/>
      <c r="I2484" s="45"/>
      <c r="J2484" s="45"/>
    </row>
    <row r="2485" spans="1:10" ht="13.5" customHeight="1" x14ac:dyDescent="0.2">
      <c r="A2485" s="85">
        <v>30102211</v>
      </c>
      <c r="B2485" s="69" t="str">
        <f t="shared" ca="1" si="113"/>
        <v>Placa de bronce</v>
      </c>
      <c r="C2485" s="81" t="s">
        <v>18869</v>
      </c>
      <c r="D2485" s="81">
        <v>1</v>
      </c>
      <c r="E2485" s="71">
        <v>2500</v>
      </c>
      <c r="F2485" s="70">
        <f t="shared" ca="1" si="114"/>
        <v>2500</v>
      </c>
      <c r="G2485" s="45"/>
      <c r="H2485" s="45"/>
      <c r="I2485" s="45"/>
      <c r="J2485" s="45"/>
    </row>
    <row r="2486" spans="1:10" ht="13.5" customHeight="1" x14ac:dyDescent="0.2">
      <c r="A2486" s="85">
        <v>30102211</v>
      </c>
      <c r="B2486" s="69" t="str">
        <f t="shared" ca="1" si="113"/>
        <v>Placa de bronce</v>
      </c>
      <c r="C2486" s="81" t="s">
        <v>18869</v>
      </c>
      <c r="D2486" s="81">
        <v>1</v>
      </c>
      <c r="E2486" s="71">
        <v>2500</v>
      </c>
      <c r="F2486" s="70">
        <f t="shared" ca="1" si="114"/>
        <v>2500</v>
      </c>
      <c r="G2486" s="45"/>
      <c r="H2486" s="45"/>
      <c r="I2486" s="45"/>
      <c r="J2486" s="45"/>
    </row>
    <row r="2487" spans="1:10" ht="13.5" customHeight="1" x14ac:dyDescent="0.2">
      <c r="A2487" s="85">
        <v>30102211</v>
      </c>
      <c r="B2487" s="69" t="str">
        <f t="shared" ca="1" si="113"/>
        <v>Placa de bronce</v>
      </c>
      <c r="C2487" s="81" t="s">
        <v>18869</v>
      </c>
      <c r="D2487" s="81">
        <v>1</v>
      </c>
      <c r="E2487" s="71">
        <v>2500</v>
      </c>
      <c r="F2487" s="70">
        <f t="shared" ca="1" si="114"/>
        <v>2500</v>
      </c>
      <c r="G2487" s="45"/>
      <c r="H2487" s="45"/>
      <c r="I2487" s="45"/>
      <c r="J2487" s="45"/>
    </row>
    <row r="2488" spans="1:10" ht="13.5" customHeight="1" x14ac:dyDescent="0.2">
      <c r="A2488" s="85">
        <v>49101702</v>
      </c>
      <c r="B2488" s="69" t="str">
        <f t="shared" ca="1" si="113"/>
        <v>Trofeos</v>
      </c>
      <c r="C2488" s="81" t="s">
        <v>18869</v>
      </c>
      <c r="D2488" s="81">
        <v>2</v>
      </c>
      <c r="E2488" s="71">
        <v>2500</v>
      </c>
      <c r="F2488" s="70">
        <f t="shared" ca="1" si="114"/>
        <v>5000</v>
      </c>
      <c r="G2488" s="45"/>
      <c r="H2488" s="45"/>
      <c r="I2488" s="45"/>
      <c r="J2488" s="45"/>
    </row>
    <row r="2489" spans="1:10" ht="13.5" customHeight="1" x14ac:dyDescent="0.2">
      <c r="A2489" s="85">
        <v>49101702</v>
      </c>
      <c r="B2489" s="69" t="str">
        <f t="shared" ca="1" si="113"/>
        <v>Trofeos</v>
      </c>
      <c r="C2489" s="81" t="s">
        <v>18869</v>
      </c>
      <c r="D2489" s="81">
        <v>1</v>
      </c>
      <c r="E2489" s="71">
        <v>2500</v>
      </c>
      <c r="F2489" s="70">
        <f t="shared" ca="1" si="114"/>
        <v>2500</v>
      </c>
      <c r="G2489" s="45"/>
      <c r="H2489" s="45"/>
      <c r="I2489" s="45"/>
      <c r="J2489" s="45"/>
    </row>
    <row r="2490" spans="1:10" ht="13.5" customHeight="1" x14ac:dyDescent="0.2">
      <c r="A2490" s="85">
        <v>49101702</v>
      </c>
      <c r="B2490" s="69" t="str">
        <f t="shared" ca="1" si="113"/>
        <v>Trofeos</v>
      </c>
      <c r="C2490" s="81" t="s">
        <v>18869</v>
      </c>
      <c r="D2490" s="81">
        <v>1</v>
      </c>
      <c r="E2490" s="71">
        <v>2500</v>
      </c>
      <c r="F2490" s="70">
        <f t="shared" ca="1" si="114"/>
        <v>2500</v>
      </c>
      <c r="G2490" s="45"/>
      <c r="H2490" s="45"/>
      <c r="I2490" s="45"/>
      <c r="J2490" s="45"/>
    </row>
    <row r="2491" spans="1:10" ht="13.5" customHeight="1" x14ac:dyDescent="0.2">
      <c r="A2491" s="85">
        <v>49101702</v>
      </c>
      <c r="B2491" s="69" t="str">
        <f t="shared" ca="1" si="113"/>
        <v>Trofeos</v>
      </c>
      <c r="C2491" s="81" t="s">
        <v>18869</v>
      </c>
      <c r="D2491" s="81">
        <v>1</v>
      </c>
      <c r="E2491" s="71">
        <v>2500</v>
      </c>
      <c r="F2491" s="70">
        <f t="shared" ca="1" si="114"/>
        <v>2500</v>
      </c>
      <c r="G2491" s="45"/>
      <c r="H2491" s="45"/>
      <c r="I2491" s="45"/>
      <c r="J2491" s="45"/>
    </row>
    <row r="2492" spans="1:10" ht="13.5" customHeight="1" x14ac:dyDescent="0.2">
      <c r="A2492" s="85">
        <v>49101701</v>
      </c>
      <c r="B2492" s="69" t="str">
        <f t="shared" ca="1" si="113"/>
        <v>Medallas</v>
      </c>
      <c r="C2492" s="81" t="s">
        <v>18869</v>
      </c>
      <c r="D2492" s="81">
        <v>1</v>
      </c>
      <c r="E2492" s="71">
        <v>3500</v>
      </c>
      <c r="F2492" s="70">
        <f t="shared" ca="1" si="114"/>
        <v>3500</v>
      </c>
      <c r="G2492" s="45"/>
      <c r="H2492" s="45"/>
      <c r="I2492" s="45"/>
      <c r="J2492" s="45"/>
    </row>
    <row r="2493" spans="1:10" ht="13.5" customHeight="1" x14ac:dyDescent="0.2">
      <c r="A2493" s="85">
        <v>55121804</v>
      </c>
      <c r="B2493" s="69" t="str">
        <f t="shared" ca="1" si="113"/>
        <v>Gafetes o porta gafetes</v>
      </c>
      <c r="C2493" s="81" t="s">
        <v>18869</v>
      </c>
      <c r="D2493" s="81">
        <v>24</v>
      </c>
      <c r="E2493" s="71">
        <v>2500</v>
      </c>
      <c r="F2493" s="70">
        <f t="shared" ca="1" si="114"/>
        <v>60000</v>
      </c>
      <c r="G2493" s="45"/>
      <c r="H2493" s="45"/>
      <c r="I2493" s="45"/>
      <c r="J2493" s="45"/>
    </row>
    <row r="2494" spans="1:10" ht="13.5" customHeight="1" x14ac:dyDescent="0.2">
      <c r="A2494" s="85">
        <v>72102103</v>
      </c>
      <c r="B2494" s="69" t="str">
        <f t="shared" ca="1" si="113"/>
        <v>Servicios de exterminación o fumigación</v>
      </c>
      <c r="C2494" s="81" t="s">
        <v>18869</v>
      </c>
      <c r="D2494" s="81">
        <v>2</v>
      </c>
      <c r="E2494" s="71">
        <v>2500</v>
      </c>
      <c r="F2494" s="70">
        <f t="shared" ca="1" si="114"/>
        <v>5000</v>
      </c>
      <c r="G2494" s="45"/>
      <c r="H2494" s="45"/>
      <c r="I2494" s="45"/>
      <c r="J2494" s="45"/>
    </row>
    <row r="2495" spans="1:10" ht="13.5" customHeight="1" x14ac:dyDescent="0.2">
      <c r="A2495" s="81"/>
      <c r="B2495" s="69" t="str">
        <f t="shared" ca="1" si="113"/>
        <v/>
      </c>
      <c r="C2495" s="81"/>
      <c r="D2495" s="81"/>
      <c r="E2495" s="71"/>
      <c r="F2495" s="70">
        <f t="shared" ca="1" si="114"/>
        <v>0</v>
      </c>
      <c r="G2495" s="45"/>
      <c r="H2495" s="45"/>
      <c r="I2495" s="45"/>
      <c r="J2495" s="45"/>
    </row>
    <row r="2496" spans="1:10" ht="13.5" customHeight="1" x14ac:dyDescent="0.2">
      <c r="A2496" s="81"/>
      <c r="B2496" s="69" t="str">
        <f t="shared" ca="1" si="113"/>
        <v/>
      </c>
      <c r="C2496" s="81"/>
      <c r="D2496" s="81"/>
      <c r="E2496" s="71"/>
      <c r="F2496" s="70">
        <f t="shared" ca="1" si="114"/>
        <v>0</v>
      </c>
      <c r="G2496" s="45"/>
      <c r="H2496" s="45"/>
      <c r="I2496" s="45"/>
      <c r="J2496" s="45"/>
    </row>
    <row r="2497" spans="1:10" ht="13.5" customHeight="1" x14ac:dyDescent="0.2">
      <c r="A2497" s="81"/>
      <c r="B2497" s="69" t="str">
        <f t="shared" ca="1" si="113"/>
        <v/>
      </c>
      <c r="C2497" s="81"/>
      <c r="D2497" s="81"/>
      <c r="E2497" s="71"/>
      <c r="F2497" s="70">
        <f t="shared" ca="1" si="114"/>
        <v>0</v>
      </c>
      <c r="G2497" s="45"/>
      <c r="H2497" s="45"/>
      <c r="I2497" s="45"/>
      <c r="J2497" s="45"/>
    </row>
    <row r="2498" spans="1:10" ht="13.5" customHeight="1" x14ac:dyDescent="0.2">
      <c r="A2498" s="81"/>
      <c r="B2498" s="69" t="str">
        <f t="shared" ca="1" si="113"/>
        <v/>
      </c>
      <c r="C2498" s="81"/>
      <c r="D2498" s="81"/>
      <c r="E2498" s="71"/>
      <c r="F2498" s="70">
        <f t="shared" ca="1" si="114"/>
        <v>0</v>
      </c>
      <c r="G2498" s="45"/>
      <c r="H2498" s="45"/>
      <c r="I2498" s="45"/>
      <c r="J2498" s="45"/>
    </row>
    <row r="2499" spans="1:10" ht="13.5" customHeight="1" x14ac:dyDescent="0.2">
      <c r="A2499" s="81"/>
      <c r="B2499" s="69" t="str">
        <f t="shared" ca="1" si="113"/>
        <v/>
      </c>
      <c r="C2499" s="81"/>
      <c r="D2499" s="81"/>
      <c r="E2499" s="71"/>
      <c r="F2499" s="70">
        <f t="shared" ca="1" si="114"/>
        <v>0</v>
      </c>
      <c r="G2499" s="45"/>
      <c r="H2499" s="45"/>
      <c r="I2499" s="45"/>
      <c r="J2499" s="45"/>
    </row>
    <row r="2500" spans="1:10" ht="13.5" customHeight="1" x14ac:dyDescent="0.2">
      <c r="A2500" s="45"/>
      <c r="B2500" s="45"/>
      <c r="C2500" s="45"/>
      <c r="D2500" s="45"/>
      <c r="E2500" s="73" t="s">
        <v>12551</v>
      </c>
      <c r="F2500" s="74">
        <f ca="1">SUM(Table383[MONTO TOTAL ESTIMADO])</f>
        <v>103037000</v>
      </c>
      <c r="G2500" s="45"/>
      <c r="H2500" s="45"/>
      <c r="I2500" s="45"/>
      <c r="J2500" s="45"/>
    </row>
    <row r="2501" spans="1:10" ht="13.5" customHeight="1" thickBot="1" x14ac:dyDescent="0.25">
      <c r="G2501" s="45"/>
      <c r="H2501" s="45"/>
      <c r="I2501" s="45"/>
      <c r="J2501" s="45"/>
    </row>
    <row r="2502" spans="1:10" ht="13.5" customHeight="1" thickBot="1" x14ac:dyDescent="0.25">
      <c r="A2502" s="64" t="s">
        <v>16383</v>
      </c>
      <c r="B2502" s="64" t="s">
        <v>161</v>
      </c>
      <c r="C2502" s="64" t="s">
        <v>11724</v>
      </c>
      <c r="D2502" s="64" t="s">
        <v>14378</v>
      </c>
      <c r="E2502" s="64" t="s">
        <v>10962</v>
      </c>
      <c r="F2502" s="64" t="s">
        <v>11095</v>
      </c>
      <c r="G2502" s="45"/>
      <c r="H2502" s="45"/>
      <c r="I2502" s="45"/>
      <c r="J2502" s="45"/>
    </row>
    <row r="2503" spans="1:10" ht="13.5" customHeight="1" thickBot="1" x14ac:dyDescent="0.25">
      <c r="A2503" s="66" t="s">
        <v>18879</v>
      </c>
      <c r="B2503" s="66" t="s">
        <v>18868</v>
      </c>
      <c r="C2503" s="66" t="s">
        <v>17799</v>
      </c>
      <c r="D2503" s="66"/>
      <c r="E2503" s="66"/>
      <c r="F2503" s="66"/>
      <c r="G2503" s="45"/>
      <c r="H2503" s="45"/>
      <c r="I2503" s="45"/>
      <c r="J2503" s="45"/>
    </row>
    <row r="2504" spans="1:10" ht="13.5" customHeight="1" thickBot="1" x14ac:dyDescent="0.25">
      <c r="A2504" s="122" t="s">
        <v>14828</v>
      </c>
      <c r="B2504" s="67" t="s">
        <v>8528</v>
      </c>
      <c r="C2504" s="76">
        <v>42835</v>
      </c>
      <c r="D2504" s="122" t="s">
        <v>9386</v>
      </c>
      <c r="E2504" s="67" t="s">
        <v>13094</v>
      </c>
      <c r="F2504" s="66"/>
      <c r="G2504" s="45"/>
      <c r="H2504" s="45"/>
      <c r="I2504" s="45"/>
      <c r="J2504" s="45"/>
    </row>
    <row r="2505" spans="1:10" ht="13.5" customHeight="1" thickBot="1" x14ac:dyDescent="0.25">
      <c r="A2505" s="123"/>
      <c r="B2505" s="67" t="s">
        <v>1786</v>
      </c>
      <c r="C2505" s="115">
        <f>IF(C2504="","",IF(AND(MONTH(C2504)&gt;=1,MONTH(C2504)&lt;=3),1,IF(AND(MONTH(C2504)&gt;=4,MONTH(C2504)&lt;=6),2,IF(AND(MONTH(C2504)&gt;=7,MONTH(C2504)&lt;=9),3,4))))</f>
        <v>2</v>
      </c>
      <c r="D2505" s="123"/>
      <c r="E2505" s="67" t="s">
        <v>2417</v>
      </c>
      <c r="F2505" s="66"/>
      <c r="G2505" s="45"/>
      <c r="H2505" s="45"/>
      <c r="I2505" s="45"/>
      <c r="J2505" s="45"/>
    </row>
    <row r="2506" spans="1:10" ht="13.5" customHeight="1" thickBot="1" x14ac:dyDescent="0.25">
      <c r="A2506" s="123"/>
      <c r="B2506" s="67" t="s">
        <v>12943</v>
      </c>
      <c r="C2506" s="76">
        <v>42926</v>
      </c>
      <c r="D2506" s="123"/>
      <c r="E2506" s="67" t="s">
        <v>3073</v>
      </c>
      <c r="F2506" s="66"/>
      <c r="G2506" s="45"/>
      <c r="H2506" s="45"/>
      <c r="I2506" s="45"/>
      <c r="J2506" s="45"/>
    </row>
    <row r="2507" spans="1:10" ht="13.5" customHeight="1" thickBot="1" x14ac:dyDescent="0.25">
      <c r="A2507" s="123"/>
      <c r="B2507" s="67" t="s">
        <v>1786</v>
      </c>
      <c r="C2507" s="115">
        <f>IF(C2506="","",IF(AND(MONTH(C2506)&gt;=1,MONTH(C2506)&lt;=3),1,IF(AND(MONTH(C2506)&gt;=4,MONTH(C2506)&lt;=6),2,IF(AND(MONTH(C2506)&gt;=7,MONTH(C2506)&lt;=9),3,4))))</f>
        <v>3</v>
      </c>
      <c r="D2507" s="123"/>
      <c r="E2507" s="67" t="s">
        <v>13193</v>
      </c>
      <c r="F2507" s="66"/>
      <c r="G2507" s="45"/>
      <c r="H2507" s="45"/>
      <c r="I2507" s="45"/>
      <c r="J2507" s="45"/>
    </row>
    <row r="2508" spans="1:10" ht="13.5" customHeight="1" thickBot="1" x14ac:dyDescent="0.25">
      <c r="A2508" s="45"/>
      <c r="B2508" s="45"/>
      <c r="C2508" s="45"/>
      <c r="D2508" s="45"/>
      <c r="E2508" s="45"/>
      <c r="F2508" s="45"/>
      <c r="G2508" s="45"/>
      <c r="H2508" s="45"/>
      <c r="I2508" s="45"/>
      <c r="J2508" s="45"/>
    </row>
    <row r="2509" spans="1:10" ht="13.5" customHeight="1" thickBot="1" x14ac:dyDescent="0.25">
      <c r="A2509" s="72" t="s">
        <v>15736</v>
      </c>
      <c r="B2509" s="72" t="s">
        <v>16147</v>
      </c>
      <c r="C2509" s="72" t="s">
        <v>15642</v>
      </c>
      <c r="D2509" s="72" t="s">
        <v>15252</v>
      </c>
      <c r="E2509" s="72" t="s">
        <v>6932</v>
      </c>
      <c r="F2509" s="72" t="s">
        <v>15281</v>
      </c>
      <c r="G2509" s="45"/>
      <c r="H2509" s="45"/>
      <c r="I2509" s="45"/>
      <c r="J2509" s="45"/>
    </row>
    <row r="2510" spans="1:10" ht="13.5" customHeight="1" x14ac:dyDescent="0.2">
      <c r="A2510" s="85">
        <v>52152006</v>
      </c>
      <c r="B2510" s="69" t="str">
        <f t="shared" ref="B2510:B2548" ca="1" si="115">IFERROR(INDEX(UNSPSCDes,MATCH(INDIRECT(ADDRESS(ROW(),COLUMN()-1,4)),UNSPSCCode,0)),"")</f>
        <v>Bandejas o fuentes para uso doméstico</v>
      </c>
      <c r="C2510" s="81" t="s">
        <v>18869</v>
      </c>
      <c r="D2510" s="81">
        <v>5</v>
      </c>
      <c r="E2510" s="71">
        <v>800</v>
      </c>
      <c r="F2510" s="70">
        <f t="shared" ref="F2510:F2548" ca="1" si="116">INDIRECT(ADDRESS(ROW(),COLUMN()-2,4))*INDIRECT(ADDRESS(ROW(),COLUMN()-1,4))</f>
        <v>4000</v>
      </c>
      <c r="G2510" s="45"/>
      <c r="H2510" s="45"/>
      <c r="I2510" s="45"/>
      <c r="J2510" s="45"/>
    </row>
    <row r="2511" spans="1:10" ht="13.5" customHeight="1" x14ac:dyDescent="0.2">
      <c r="A2511" s="85">
        <v>52152006</v>
      </c>
      <c r="B2511" s="69" t="str">
        <f t="shared" ca="1" si="115"/>
        <v>Bandejas o fuentes para uso doméstico</v>
      </c>
      <c r="C2511" s="81" t="s">
        <v>18869</v>
      </c>
      <c r="D2511" s="81">
        <v>1</v>
      </c>
      <c r="E2511" s="71">
        <v>800</v>
      </c>
      <c r="F2511" s="70">
        <f t="shared" ca="1" si="116"/>
        <v>800</v>
      </c>
      <c r="G2511" s="45"/>
      <c r="H2511" s="45"/>
      <c r="I2511" s="45"/>
      <c r="J2511" s="45"/>
    </row>
    <row r="2512" spans="1:10" ht="13.5" customHeight="1" x14ac:dyDescent="0.2">
      <c r="A2512" s="85">
        <v>24122002</v>
      </c>
      <c r="B2512" s="69" t="str">
        <f t="shared" ca="1" si="115"/>
        <v>Botellas de plástico</v>
      </c>
      <c r="C2512" s="81" t="s">
        <v>18869</v>
      </c>
      <c r="D2512" s="81">
        <v>12</v>
      </c>
      <c r="E2512" s="71">
        <v>200</v>
      </c>
      <c r="F2512" s="70">
        <f t="shared" ca="1" si="116"/>
        <v>2400</v>
      </c>
      <c r="G2512" s="45"/>
      <c r="H2512" s="45"/>
      <c r="I2512" s="45"/>
      <c r="J2512" s="45"/>
    </row>
    <row r="2513" spans="1:10" ht="13.5" customHeight="1" x14ac:dyDescent="0.2">
      <c r="A2513" s="85">
        <v>52121604</v>
      </c>
      <c r="B2513" s="69" t="str">
        <f t="shared" ca="1" si="115"/>
        <v>Manteles</v>
      </c>
      <c r="C2513" s="81" t="s">
        <v>18869</v>
      </c>
      <c r="D2513" s="81">
        <v>1</v>
      </c>
      <c r="E2513" s="71">
        <v>900</v>
      </c>
      <c r="F2513" s="70">
        <f t="shared" ca="1" si="116"/>
        <v>900</v>
      </c>
      <c r="G2513" s="45"/>
      <c r="H2513" s="45"/>
      <c r="I2513" s="45"/>
      <c r="J2513" s="45"/>
    </row>
    <row r="2514" spans="1:10" ht="13.5" customHeight="1" x14ac:dyDescent="0.2">
      <c r="A2514" s="85">
        <v>48101909</v>
      </c>
      <c r="B2514" s="69" t="str">
        <f t="shared" ca="1" si="115"/>
        <v>Teteras o cafeteras para servicio de comidas</v>
      </c>
      <c r="C2514" s="81" t="s">
        <v>18869</v>
      </c>
      <c r="D2514" s="81">
        <v>1</v>
      </c>
      <c r="E2514" s="71">
        <v>1800</v>
      </c>
      <c r="F2514" s="70">
        <f t="shared" ca="1" si="116"/>
        <v>1800</v>
      </c>
      <c r="G2514" s="45"/>
      <c r="H2514" s="45"/>
      <c r="I2514" s="45"/>
      <c r="J2514" s="45"/>
    </row>
    <row r="2515" spans="1:10" ht="13.5" customHeight="1" x14ac:dyDescent="0.2">
      <c r="A2515" s="85">
        <v>52151604</v>
      </c>
      <c r="B2515" s="69" t="str">
        <f t="shared" ca="1" si="115"/>
        <v>Coladores o coladeras para uso doméstico</v>
      </c>
      <c r="C2515" s="81" t="s">
        <v>18869</v>
      </c>
      <c r="D2515" s="81">
        <v>1</v>
      </c>
      <c r="E2515" s="71">
        <v>225</v>
      </c>
      <c r="F2515" s="70">
        <f t="shared" ca="1" si="116"/>
        <v>225</v>
      </c>
      <c r="G2515" s="45"/>
      <c r="H2515" s="45"/>
      <c r="I2515" s="45"/>
      <c r="J2515" s="45"/>
    </row>
    <row r="2516" spans="1:10" ht="13.5" customHeight="1" x14ac:dyDescent="0.2">
      <c r="A2516" s="85">
        <v>48101904</v>
      </c>
      <c r="B2516" s="69" t="str">
        <f t="shared" ca="1" si="115"/>
        <v>Copas para servicio de comidas</v>
      </c>
      <c r="C2516" s="81" t="s">
        <v>18869</v>
      </c>
      <c r="D2516" s="81">
        <v>7</v>
      </c>
      <c r="E2516" s="71">
        <v>75</v>
      </c>
      <c r="F2516" s="70">
        <f t="shared" ca="1" si="116"/>
        <v>525</v>
      </c>
      <c r="G2516" s="45"/>
      <c r="H2516" s="45"/>
      <c r="I2516" s="45"/>
      <c r="J2516" s="45"/>
    </row>
    <row r="2517" spans="1:10" ht="13.5" customHeight="1" x14ac:dyDescent="0.2">
      <c r="A2517" s="85">
        <v>52151636</v>
      </c>
      <c r="B2517" s="69" t="str">
        <f t="shared" ca="1" si="115"/>
        <v>Palas o cucharas para alimentos para uso doméstico</v>
      </c>
      <c r="C2517" s="81" t="s">
        <v>18869</v>
      </c>
      <c r="D2517" s="81">
        <v>7</v>
      </c>
      <c r="E2517" s="71">
        <v>225</v>
      </c>
      <c r="F2517" s="70">
        <f t="shared" ca="1" si="116"/>
        <v>1575</v>
      </c>
      <c r="G2517" s="45"/>
      <c r="H2517" s="45"/>
      <c r="I2517" s="45"/>
      <c r="J2517" s="45"/>
    </row>
    <row r="2518" spans="1:10" ht="13.5" customHeight="1" x14ac:dyDescent="0.2">
      <c r="A2518" s="85">
        <v>52151636</v>
      </c>
      <c r="B2518" s="69" t="str">
        <f t="shared" ca="1" si="115"/>
        <v>Palas o cucharas para alimentos para uso doméstico</v>
      </c>
      <c r="C2518" s="81" t="s">
        <v>18869</v>
      </c>
      <c r="D2518" s="81">
        <v>2</v>
      </c>
      <c r="E2518" s="71">
        <v>225</v>
      </c>
      <c r="F2518" s="70">
        <f t="shared" ca="1" si="116"/>
        <v>450</v>
      </c>
      <c r="G2518" s="45"/>
      <c r="H2518" s="45"/>
      <c r="I2518" s="45"/>
      <c r="J2518" s="45"/>
    </row>
    <row r="2519" spans="1:10" ht="13.5" customHeight="1" x14ac:dyDescent="0.2">
      <c r="A2519" s="85">
        <v>52141526</v>
      </c>
      <c r="B2519" s="69" t="str">
        <f t="shared" ca="1" si="115"/>
        <v>Cafeteras para uso doméstico</v>
      </c>
      <c r="C2519" s="81" t="s">
        <v>18869</v>
      </c>
      <c r="D2519" s="81">
        <v>1</v>
      </c>
      <c r="E2519" s="71">
        <v>1500</v>
      </c>
      <c r="F2519" s="70">
        <f t="shared" ca="1" si="116"/>
        <v>1500</v>
      </c>
      <c r="G2519" s="45"/>
      <c r="H2519" s="45"/>
      <c r="I2519" s="45"/>
      <c r="J2519" s="45"/>
    </row>
    <row r="2520" spans="1:10" ht="13.5" customHeight="1" x14ac:dyDescent="0.2">
      <c r="A2520" s="85">
        <v>52141502</v>
      </c>
      <c r="B2520" s="69" t="str">
        <f t="shared" ca="1" si="115"/>
        <v>Hornos microondas para uso doméstico</v>
      </c>
      <c r="C2520" s="81" t="s">
        <v>18869</v>
      </c>
      <c r="D2520" s="81">
        <v>1</v>
      </c>
      <c r="E2520" s="71">
        <v>1800</v>
      </c>
      <c r="F2520" s="70">
        <f t="shared" ca="1" si="116"/>
        <v>1800</v>
      </c>
      <c r="G2520" s="45"/>
      <c r="H2520" s="45"/>
      <c r="I2520" s="45"/>
      <c r="J2520" s="45"/>
    </row>
    <row r="2521" spans="1:10" ht="13.5" customHeight="1" x14ac:dyDescent="0.2">
      <c r="A2521" s="85">
        <v>52121606</v>
      </c>
      <c r="B2521" s="69" t="str">
        <f t="shared" ca="1" si="115"/>
        <v>Individuales de mesa</v>
      </c>
      <c r="C2521" s="81" t="s">
        <v>18869</v>
      </c>
      <c r="D2521" s="81">
        <v>5</v>
      </c>
      <c r="E2521" s="71">
        <v>225</v>
      </c>
      <c r="F2521" s="70">
        <f t="shared" ca="1" si="116"/>
        <v>1125</v>
      </c>
      <c r="G2521" s="45"/>
      <c r="H2521" s="45"/>
      <c r="I2521" s="45"/>
      <c r="J2521" s="45"/>
    </row>
    <row r="2522" spans="1:10" ht="13.5" customHeight="1" x14ac:dyDescent="0.2">
      <c r="A2522" s="85">
        <v>52121606</v>
      </c>
      <c r="B2522" s="69" t="str">
        <f t="shared" ca="1" si="115"/>
        <v>Individuales de mesa</v>
      </c>
      <c r="C2522" s="81" t="s">
        <v>18869</v>
      </c>
      <c r="D2522" s="81">
        <v>5</v>
      </c>
      <c r="E2522" s="71">
        <v>225</v>
      </c>
      <c r="F2522" s="70">
        <f t="shared" ca="1" si="116"/>
        <v>1125</v>
      </c>
      <c r="G2522" s="45"/>
      <c r="H2522" s="45"/>
      <c r="I2522" s="45"/>
      <c r="J2522" s="45"/>
    </row>
    <row r="2523" spans="1:10" ht="13.5" customHeight="1" x14ac:dyDescent="0.2">
      <c r="A2523" s="85">
        <v>52152001</v>
      </c>
      <c r="B2523" s="69" t="str">
        <f t="shared" ca="1" si="115"/>
        <v>Jarras para uso doméstico</v>
      </c>
      <c r="C2523" s="81" t="s">
        <v>18869</v>
      </c>
      <c r="D2523" s="81">
        <v>2</v>
      </c>
      <c r="E2523" s="71">
        <v>400</v>
      </c>
      <c r="F2523" s="70">
        <f t="shared" ca="1" si="116"/>
        <v>800</v>
      </c>
      <c r="G2523" s="45"/>
      <c r="H2523" s="45"/>
      <c r="I2523" s="45"/>
      <c r="J2523" s="45"/>
    </row>
    <row r="2524" spans="1:10" ht="13.5" customHeight="1" x14ac:dyDescent="0.2">
      <c r="A2524" s="85">
        <v>52152104</v>
      </c>
      <c r="B2524" s="69" t="str">
        <f t="shared" ca="1" si="115"/>
        <v>Copas para uso doméstico</v>
      </c>
      <c r="C2524" s="81" t="s">
        <v>18869</v>
      </c>
      <c r="D2524" s="81">
        <v>14</v>
      </c>
      <c r="E2524" s="71">
        <v>55</v>
      </c>
      <c r="F2524" s="70">
        <f t="shared" ca="1" si="116"/>
        <v>770</v>
      </c>
      <c r="G2524" s="45"/>
      <c r="H2524" s="45"/>
      <c r="I2524" s="45"/>
      <c r="J2524" s="45"/>
    </row>
    <row r="2525" spans="1:10" ht="13.5" customHeight="1" x14ac:dyDescent="0.2">
      <c r="A2525" s="85">
        <v>52152101</v>
      </c>
      <c r="B2525" s="69" t="str">
        <f t="shared" ca="1" si="115"/>
        <v>Tazas de café o té para uso doméstico</v>
      </c>
      <c r="C2525" s="81" t="s">
        <v>18869</v>
      </c>
      <c r="D2525" s="81">
        <v>14</v>
      </c>
      <c r="E2525" s="71">
        <v>55</v>
      </c>
      <c r="F2525" s="70">
        <f t="shared" ca="1" si="116"/>
        <v>770</v>
      </c>
      <c r="G2525" s="45"/>
      <c r="H2525" s="45"/>
      <c r="I2525" s="45"/>
      <c r="J2525" s="45"/>
    </row>
    <row r="2526" spans="1:10" ht="13.5" customHeight="1" x14ac:dyDescent="0.2">
      <c r="A2526" s="85">
        <v>52152101</v>
      </c>
      <c r="B2526" s="69" t="str">
        <f t="shared" ca="1" si="115"/>
        <v>Tazas de café o té para uso doméstico</v>
      </c>
      <c r="C2526" s="81" t="s">
        <v>18869</v>
      </c>
      <c r="D2526" s="81">
        <v>7</v>
      </c>
      <c r="E2526" s="71">
        <v>75</v>
      </c>
      <c r="F2526" s="70">
        <f t="shared" ca="1" si="116"/>
        <v>525</v>
      </c>
      <c r="G2526" s="45"/>
      <c r="H2526" s="45"/>
      <c r="I2526" s="45"/>
      <c r="J2526" s="45"/>
    </row>
    <row r="2527" spans="1:10" ht="13.5" customHeight="1" x14ac:dyDescent="0.2">
      <c r="A2527" s="85">
        <v>52151702</v>
      </c>
      <c r="B2527" s="69" t="str">
        <f t="shared" ca="1" si="115"/>
        <v>Cuchillos para uso doméstico</v>
      </c>
      <c r="C2527" s="81" t="s">
        <v>18869</v>
      </c>
      <c r="D2527" s="81">
        <v>1</v>
      </c>
      <c r="E2527" s="71">
        <v>400</v>
      </c>
      <c r="F2527" s="70">
        <f t="shared" ca="1" si="116"/>
        <v>400</v>
      </c>
      <c r="G2527" s="45"/>
      <c r="H2527" s="45"/>
      <c r="I2527" s="45"/>
      <c r="J2527" s="45"/>
    </row>
    <row r="2528" spans="1:10" ht="13.5" customHeight="1" x14ac:dyDescent="0.2">
      <c r="A2528" s="85">
        <v>52141524</v>
      </c>
      <c r="B2528" s="69" t="str">
        <f t="shared" ca="1" si="115"/>
        <v>Licuadoras para uso doméstico</v>
      </c>
      <c r="C2528" s="81" t="s">
        <v>18869</v>
      </c>
      <c r="D2528" s="81">
        <v>1</v>
      </c>
      <c r="E2528" s="71">
        <v>6000</v>
      </c>
      <c r="F2528" s="70">
        <f t="shared" ca="1" si="116"/>
        <v>6000</v>
      </c>
      <c r="G2528" s="45"/>
      <c r="H2528" s="45"/>
      <c r="I2528" s="45"/>
      <c r="J2528" s="45"/>
    </row>
    <row r="2529" spans="1:10" ht="13.5" customHeight="1" x14ac:dyDescent="0.2">
      <c r="A2529" s="85">
        <v>52121604</v>
      </c>
      <c r="B2529" s="69" t="str">
        <f t="shared" ca="1" si="115"/>
        <v>Manteles</v>
      </c>
      <c r="C2529" s="81" t="s">
        <v>18869</v>
      </c>
      <c r="D2529" s="81">
        <v>2</v>
      </c>
      <c r="E2529" s="71">
        <v>1500</v>
      </c>
      <c r="F2529" s="70">
        <f t="shared" ca="1" si="116"/>
        <v>3000</v>
      </c>
      <c r="G2529" s="45"/>
      <c r="H2529" s="45"/>
      <c r="I2529" s="45"/>
      <c r="J2529" s="45"/>
    </row>
    <row r="2530" spans="1:10" ht="13.5" customHeight="1" x14ac:dyDescent="0.2">
      <c r="A2530" s="85">
        <v>52121604</v>
      </c>
      <c r="B2530" s="69" t="str">
        <f t="shared" ca="1" si="115"/>
        <v>Manteles</v>
      </c>
      <c r="C2530" s="81" t="s">
        <v>18869</v>
      </c>
      <c r="D2530" s="81">
        <v>2</v>
      </c>
      <c r="E2530" s="71">
        <v>1500</v>
      </c>
      <c r="F2530" s="70">
        <f t="shared" ca="1" si="116"/>
        <v>3000</v>
      </c>
      <c r="G2530" s="45"/>
      <c r="H2530" s="45"/>
      <c r="I2530" s="45"/>
      <c r="J2530" s="45"/>
    </row>
    <row r="2531" spans="1:10" ht="13.5" customHeight="1" x14ac:dyDescent="0.2">
      <c r="A2531" s="85">
        <v>52121604</v>
      </c>
      <c r="B2531" s="69" t="str">
        <f t="shared" ca="1" si="115"/>
        <v>Manteles</v>
      </c>
      <c r="C2531" s="81" t="s">
        <v>18869</v>
      </c>
      <c r="D2531" s="81">
        <v>1</v>
      </c>
      <c r="E2531" s="71">
        <v>1500</v>
      </c>
      <c r="F2531" s="70">
        <f t="shared" ca="1" si="116"/>
        <v>1500</v>
      </c>
      <c r="G2531" s="45"/>
      <c r="H2531" s="45"/>
      <c r="I2531" s="45"/>
      <c r="J2531" s="45"/>
    </row>
    <row r="2532" spans="1:10" ht="13.5" customHeight="1" x14ac:dyDescent="0.2">
      <c r="A2532" s="85">
        <v>56101538</v>
      </c>
      <c r="B2532" s="69" t="str">
        <f t="shared" ca="1" si="115"/>
        <v>Mesas o bufetes para el comedor</v>
      </c>
      <c r="C2532" s="81" t="s">
        <v>18869</v>
      </c>
      <c r="D2532" s="81">
        <v>2</v>
      </c>
      <c r="E2532" s="71">
        <v>6000</v>
      </c>
      <c r="F2532" s="70">
        <f t="shared" ca="1" si="116"/>
        <v>12000</v>
      </c>
      <c r="G2532" s="45"/>
      <c r="H2532" s="45"/>
      <c r="I2532" s="45"/>
      <c r="J2532" s="45"/>
    </row>
    <row r="2533" spans="1:10" ht="13.5" customHeight="1" x14ac:dyDescent="0.2">
      <c r="A2533" s="85">
        <v>56121501</v>
      </c>
      <c r="B2533" s="69" t="str">
        <f t="shared" ca="1" si="115"/>
        <v>Mesas para actividades</v>
      </c>
      <c r="C2533" s="81" t="s">
        <v>18869</v>
      </c>
      <c r="D2533" s="81">
        <v>4</v>
      </c>
      <c r="E2533" s="71">
        <v>1900</v>
      </c>
      <c r="F2533" s="70">
        <f t="shared" ca="1" si="116"/>
        <v>7600</v>
      </c>
      <c r="G2533" s="45"/>
      <c r="H2533" s="45"/>
      <c r="I2533" s="45"/>
      <c r="J2533" s="45"/>
    </row>
    <row r="2534" spans="1:10" ht="13.5" customHeight="1" x14ac:dyDescent="0.2">
      <c r="A2534" s="85">
        <v>52141501</v>
      </c>
      <c r="B2534" s="69" t="str">
        <f t="shared" ca="1" si="115"/>
        <v>Neveras para uso doméstico</v>
      </c>
      <c r="C2534" s="81" t="s">
        <v>18869</v>
      </c>
      <c r="D2534" s="81">
        <v>2</v>
      </c>
      <c r="E2534" s="71">
        <v>60000</v>
      </c>
      <c r="F2534" s="70">
        <f t="shared" ca="1" si="116"/>
        <v>120000</v>
      </c>
      <c r="G2534" s="45"/>
      <c r="H2534" s="45"/>
      <c r="I2534" s="45"/>
      <c r="J2534" s="45"/>
    </row>
    <row r="2535" spans="1:10" ht="13.5" customHeight="1" x14ac:dyDescent="0.2">
      <c r="A2535" s="85">
        <v>52151807</v>
      </c>
      <c r="B2535" s="69" t="str">
        <f t="shared" ca="1" si="115"/>
        <v>Ollas para uso doméstico</v>
      </c>
      <c r="C2535" s="81" t="s">
        <v>18869</v>
      </c>
      <c r="D2535" s="81">
        <v>1</v>
      </c>
      <c r="E2535" s="71">
        <v>1500</v>
      </c>
      <c r="F2535" s="70">
        <f t="shared" ca="1" si="116"/>
        <v>1500</v>
      </c>
      <c r="G2535" s="45"/>
      <c r="H2535" s="45"/>
      <c r="I2535" s="45"/>
      <c r="J2535" s="45"/>
    </row>
    <row r="2536" spans="1:10" ht="13.5" customHeight="1" x14ac:dyDescent="0.2">
      <c r="A2536" s="85">
        <v>52152004</v>
      </c>
      <c r="B2536" s="69" t="str">
        <f t="shared" ca="1" si="115"/>
        <v>Platos para uso doméstico</v>
      </c>
      <c r="C2536" s="81" t="s">
        <v>18869</v>
      </c>
      <c r="D2536" s="81">
        <v>12</v>
      </c>
      <c r="E2536" s="71">
        <v>95</v>
      </c>
      <c r="F2536" s="70">
        <f t="shared" ca="1" si="116"/>
        <v>1140</v>
      </c>
      <c r="G2536" s="45"/>
      <c r="H2536" s="45"/>
      <c r="I2536" s="45"/>
      <c r="J2536" s="45"/>
    </row>
    <row r="2537" spans="1:10" ht="13.5" customHeight="1" x14ac:dyDescent="0.2">
      <c r="A2537" s="85">
        <v>52152004</v>
      </c>
      <c r="B2537" s="69" t="str">
        <f t="shared" ca="1" si="115"/>
        <v>Platos para uso doméstico</v>
      </c>
      <c r="C2537" s="81" t="s">
        <v>18869</v>
      </c>
      <c r="D2537" s="81">
        <v>24</v>
      </c>
      <c r="E2537" s="71">
        <v>95</v>
      </c>
      <c r="F2537" s="70">
        <f t="shared" ca="1" si="116"/>
        <v>2280</v>
      </c>
      <c r="G2537" s="45"/>
      <c r="H2537" s="45"/>
      <c r="I2537" s="45"/>
      <c r="J2537" s="45"/>
    </row>
    <row r="2538" spans="1:10" ht="13.5" customHeight="1" x14ac:dyDescent="0.2">
      <c r="A2538" s="85">
        <v>52152004</v>
      </c>
      <c r="B2538" s="69" t="str">
        <f t="shared" ca="1" si="115"/>
        <v>Platos para uso doméstico</v>
      </c>
      <c r="C2538" s="81" t="s">
        <v>18869</v>
      </c>
      <c r="D2538" s="81">
        <v>24</v>
      </c>
      <c r="E2538" s="71">
        <v>95</v>
      </c>
      <c r="F2538" s="70">
        <f t="shared" ca="1" si="116"/>
        <v>2280</v>
      </c>
      <c r="G2538" s="45"/>
      <c r="H2538" s="45"/>
      <c r="I2538" s="45"/>
      <c r="J2538" s="45"/>
    </row>
    <row r="2539" spans="1:10" ht="13.5" customHeight="1" x14ac:dyDescent="0.2">
      <c r="A2539" s="85">
        <v>52152004</v>
      </c>
      <c r="B2539" s="69" t="str">
        <f t="shared" ca="1" si="115"/>
        <v>Platos para uso doméstico</v>
      </c>
      <c r="C2539" s="81" t="s">
        <v>18869</v>
      </c>
      <c r="D2539" s="81">
        <v>24</v>
      </c>
      <c r="E2539" s="71">
        <v>95</v>
      </c>
      <c r="F2539" s="70">
        <f t="shared" ca="1" si="116"/>
        <v>2280</v>
      </c>
      <c r="G2539" s="45"/>
      <c r="H2539" s="45"/>
      <c r="I2539" s="45"/>
      <c r="J2539" s="45"/>
    </row>
    <row r="2540" spans="1:10" ht="13.5" customHeight="1" x14ac:dyDescent="0.2">
      <c r="A2540" s="85">
        <v>52152004</v>
      </c>
      <c r="B2540" s="69" t="str">
        <f t="shared" ca="1" si="115"/>
        <v>Platos para uso doméstico</v>
      </c>
      <c r="C2540" s="81" t="s">
        <v>18869</v>
      </c>
      <c r="D2540" s="81">
        <v>24</v>
      </c>
      <c r="E2540" s="71">
        <v>95</v>
      </c>
      <c r="F2540" s="70">
        <f t="shared" ca="1" si="116"/>
        <v>2280</v>
      </c>
      <c r="G2540" s="45"/>
      <c r="H2540" s="45"/>
      <c r="I2540" s="45"/>
      <c r="J2540" s="45"/>
    </row>
    <row r="2541" spans="1:10" ht="13.5" customHeight="1" x14ac:dyDescent="0.2">
      <c r="A2541" s="85">
        <v>52161511</v>
      </c>
      <c r="B2541" s="69" t="str">
        <f t="shared" ca="1" si="115"/>
        <v>Radios</v>
      </c>
      <c r="C2541" s="81" t="s">
        <v>18869</v>
      </c>
      <c r="D2541" s="81">
        <v>1</v>
      </c>
      <c r="E2541" s="71">
        <v>25000</v>
      </c>
      <c r="F2541" s="70">
        <f t="shared" ca="1" si="116"/>
        <v>25000</v>
      </c>
      <c r="G2541" s="45"/>
      <c r="H2541" s="45"/>
      <c r="I2541" s="45"/>
      <c r="J2541" s="45"/>
    </row>
    <row r="2542" spans="1:10" ht="13.5" customHeight="1" x14ac:dyDescent="0.2">
      <c r="A2542" s="85">
        <v>52121602</v>
      </c>
      <c r="B2542" s="69" t="str">
        <f t="shared" ca="1" si="115"/>
        <v>Servilletas</v>
      </c>
      <c r="C2542" s="81" t="s">
        <v>18869</v>
      </c>
      <c r="D2542" s="81">
        <v>1</v>
      </c>
      <c r="E2542" s="71">
        <v>95</v>
      </c>
      <c r="F2542" s="70">
        <f t="shared" ca="1" si="116"/>
        <v>95</v>
      </c>
      <c r="G2542" s="45"/>
      <c r="H2542" s="45"/>
      <c r="I2542" s="45"/>
      <c r="J2542" s="45"/>
    </row>
    <row r="2543" spans="1:10" ht="13.5" customHeight="1" x14ac:dyDescent="0.2">
      <c r="A2543" s="85">
        <v>52121602</v>
      </c>
      <c r="B2543" s="69" t="str">
        <f t="shared" ca="1" si="115"/>
        <v>Servilletas</v>
      </c>
      <c r="C2543" s="81" t="s">
        <v>18869</v>
      </c>
      <c r="D2543" s="81">
        <v>7</v>
      </c>
      <c r="E2543" s="71">
        <v>95</v>
      </c>
      <c r="F2543" s="70">
        <f t="shared" ca="1" si="116"/>
        <v>665</v>
      </c>
      <c r="G2543" s="45"/>
      <c r="H2543" s="45"/>
      <c r="I2543" s="45"/>
      <c r="J2543" s="45"/>
    </row>
    <row r="2544" spans="1:10" ht="13.5" customHeight="1" x14ac:dyDescent="0.2">
      <c r="A2544" s="85">
        <v>48102001</v>
      </c>
      <c r="B2544" s="69" t="str">
        <f t="shared" ca="1" si="115"/>
        <v>Sillas para restaurantes</v>
      </c>
      <c r="C2544" s="81" t="s">
        <v>18869</v>
      </c>
      <c r="D2544" s="81">
        <v>144</v>
      </c>
      <c r="E2544" s="71">
        <v>900</v>
      </c>
      <c r="F2544" s="70">
        <f t="shared" ca="1" si="116"/>
        <v>129600</v>
      </c>
      <c r="G2544" s="45"/>
      <c r="H2544" s="45"/>
      <c r="I2544" s="45"/>
      <c r="J2544" s="45"/>
    </row>
    <row r="2545" spans="1:10" ht="13.5" customHeight="1" x14ac:dyDescent="0.2">
      <c r="A2545" s="85">
        <v>52161505</v>
      </c>
      <c r="B2545" s="69" t="str">
        <f t="shared" ca="1" si="115"/>
        <v>Televisores</v>
      </c>
      <c r="C2545" s="81" t="s">
        <v>18869</v>
      </c>
      <c r="D2545" s="81">
        <v>1</v>
      </c>
      <c r="E2545" s="71">
        <v>80000</v>
      </c>
      <c r="F2545" s="70">
        <f t="shared" ca="1" si="116"/>
        <v>80000</v>
      </c>
      <c r="G2545" s="45"/>
      <c r="H2545" s="45"/>
      <c r="I2545" s="45"/>
      <c r="J2545" s="45"/>
    </row>
    <row r="2546" spans="1:10" ht="13.5" customHeight="1" x14ac:dyDescent="0.2">
      <c r="A2546" s="85">
        <v>47131502</v>
      </c>
      <c r="B2546" s="69" t="str">
        <f t="shared" ca="1" si="115"/>
        <v>Pañitos o toallas para limpiar</v>
      </c>
      <c r="C2546" s="81" t="s">
        <v>18869</v>
      </c>
      <c r="D2546" s="81">
        <v>42</v>
      </c>
      <c r="E2546" s="71">
        <v>190</v>
      </c>
      <c r="F2546" s="70">
        <f t="shared" ca="1" si="116"/>
        <v>7980</v>
      </c>
      <c r="G2546" s="45"/>
      <c r="H2546" s="45"/>
      <c r="I2546" s="45"/>
      <c r="J2546" s="45"/>
    </row>
    <row r="2547" spans="1:10" ht="13.5" customHeight="1" x14ac:dyDescent="0.2">
      <c r="A2547" s="85">
        <v>52152102</v>
      </c>
      <c r="B2547" s="69" t="str">
        <f t="shared" ca="1" si="115"/>
        <v>Vasos para beber para uso doméstico</v>
      </c>
      <c r="C2547" s="81" t="s">
        <v>18869</v>
      </c>
      <c r="D2547" s="81">
        <v>14</v>
      </c>
      <c r="E2547" s="71">
        <v>60</v>
      </c>
      <c r="F2547" s="70">
        <f t="shared" ca="1" si="116"/>
        <v>840</v>
      </c>
      <c r="G2547" s="45"/>
      <c r="H2547" s="45"/>
      <c r="I2547" s="45"/>
      <c r="J2547" s="45"/>
    </row>
    <row r="2548" spans="1:10" ht="13.5" customHeight="1" x14ac:dyDescent="0.2">
      <c r="A2548" s="81"/>
      <c r="B2548" s="69" t="str">
        <f t="shared" ca="1" si="115"/>
        <v/>
      </c>
      <c r="C2548" s="81"/>
      <c r="D2548" s="81"/>
      <c r="E2548" s="71"/>
      <c r="F2548" s="70">
        <f t="shared" ca="1" si="116"/>
        <v>0</v>
      </c>
      <c r="G2548" s="45"/>
      <c r="H2548" s="45"/>
      <c r="I2548" s="45"/>
      <c r="J2548" s="45"/>
    </row>
    <row r="2549" spans="1:10" ht="13.5" customHeight="1" x14ac:dyDescent="0.2">
      <c r="A2549" s="45"/>
      <c r="B2549" s="45"/>
      <c r="C2549" s="45"/>
      <c r="D2549" s="45"/>
      <c r="E2549" s="73" t="s">
        <v>12551</v>
      </c>
      <c r="F2549" s="74">
        <f ca="1">SUM(Table384[MONTO TOTAL ESTIMADO])</f>
        <v>430530</v>
      </c>
      <c r="G2549" s="45"/>
      <c r="H2549" s="45"/>
      <c r="I2549" s="45"/>
      <c r="J2549" s="45"/>
    </row>
    <row r="2550" spans="1:10" ht="13.5" customHeight="1" thickBot="1" x14ac:dyDescent="0.25">
      <c r="G2550" s="45"/>
      <c r="H2550" s="45"/>
      <c r="I2550" s="45"/>
      <c r="J2550" s="45"/>
    </row>
    <row r="2551" spans="1:10" ht="13.5" customHeight="1" thickBot="1" x14ac:dyDescent="0.25">
      <c r="A2551" s="64" t="s">
        <v>16383</v>
      </c>
      <c r="B2551" s="64" t="s">
        <v>161</v>
      </c>
      <c r="C2551" s="64" t="s">
        <v>11724</v>
      </c>
      <c r="D2551" s="64" t="s">
        <v>14378</v>
      </c>
      <c r="E2551" s="64" t="s">
        <v>10962</v>
      </c>
      <c r="F2551" s="64" t="s">
        <v>11095</v>
      </c>
      <c r="G2551" s="45"/>
      <c r="H2551" s="45"/>
      <c r="I2551" s="45"/>
      <c r="J2551" s="45"/>
    </row>
    <row r="2552" spans="1:10" ht="13.5" customHeight="1" thickBot="1" x14ac:dyDescent="0.25">
      <c r="A2552" s="66" t="s">
        <v>18879</v>
      </c>
      <c r="B2552" s="66" t="s">
        <v>18868</v>
      </c>
      <c r="C2552" s="66" t="s">
        <v>10692</v>
      </c>
      <c r="D2552" s="66"/>
      <c r="E2552" s="66"/>
      <c r="F2552" s="66"/>
      <c r="G2552" s="45"/>
      <c r="H2552" s="45"/>
      <c r="I2552" s="45"/>
      <c r="J2552" s="45"/>
    </row>
    <row r="2553" spans="1:10" ht="13.5" customHeight="1" thickBot="1" x14ac:dyDescent="0.25">
      <c r="A2553" s="122" t="s">
        <v>14828</v>
      </c>
      <c r="B2553" s="67" t="s">
        <v>8528</v>
      </c>
      <c r="C2553" s="76">
        <v>42927</v>
      </c>
      <c r="D2553" s="122" t="s">
        <v>9386</v>
      </c>
      <c r="E2553" s="67" t="s">
        <v>13094</v>
      </c>
      <c r="F2553" s="66"/>
      <c r="G2553" s="45"/>
      <c r="H2553" s="45"/>
      <c r="I2553" s="45"/>
      <c r="J2553" s="45"/>
    </row>
    <row r="2554" spans="1:10" ht="13.5" customHeight="1" thickBot="1" x14ac:dyDescent="0.25">
      <c r="A2554" s="123"/>
      <c r="B2554" s="67" t="s">
        <v>1786</v>
      </c>
      <c r="C2554" s="116">
        <f>IF(C2553="","",IF(AND(MONTH(C2553)&gt;=1,MONTH(C2553)&lt;=3),1,IF(AND(MONTH(C2553)&gt;=4,MONTH(C2553)&lt;=6),2,IF(AND(MONTH(C2553)&gt;=7,MONTH(C2553)&lt;=9),3,4))))</f>
        <v>3</v>
      </c>
      <c r="D2554" s="123"/>
      <c r="E2554" s="67" t="s">
        <v>2417</v>
      </c>
      <c r="F2554" s="66"/>
      <c r="G2554" s="45"/>
      <c r="H2554" s="45"/>
      <c r="I2554" s="45"/>
      <c r="J2554" s="45"/>
    </row>
    <row r="2555" spans="1:10" ht="13.5" customHeight="1" thickBot="1" x14ac:dyDescent="0.25">
      <c r="A2555" s="123"/>
      <c r="B2555" s="67" t="s">
        <v>12943</v>
      </c>
      <c r="C2555" s="76">
        <v>43019</v>
      </c>
      <c r="D2555" s="123"/>
      <c r="E2555" s="67" t="s">
        <v>3073</v>
      </c>
      <c r="F2555" s="66"/>
      <c r="G2555" s="45"/>
      <c r="H2555" s="45"/>
      <c r="I2555" s="45"/>
      <c r="J2555" s="45"/>
    </row>
    <row r="2556" spans="1:10" ht="13.5" customHeight="1" thickBot="1" x14ac:dyDescent="0.25">
      <c r="A2556" s="123"/>
      <c r="B2556" s="67" t="s">
        <v>1786</v>
      </c>
      <c r="C2556" s="116">
        <f>IF(C2555="","",IF(AND(MONTH(C2555)&gt;=1,MONTH(C2555)&lt;=3),1,IF(AND(MONTH(C2555)&gt;=4,MONTH(C2555)&lt;=6),2,IF(AND(MONTH(C2555)&gt;=7,MONTH(C2555)&lt;=9),3,4))))</f>
        <v>4</v>
      </c>
      <c r="D2556" s="123"/>
      <c r="E2556" s="67" t="s">
        <v>13193</v>
      </c>
      <c r="F2556" s="66"/>
      <c r="G2556" s="45"/>
      <c r="H2556" s="45"/>
      <c r="I2556" s="45"/>
      <c r="J2556" s="45"/>
    </row>
    <row r="2557" spans="1:10" ht="13.5" customHeight="1" thickBot="1" x14ac:dyDescent="0.25">
      <c r="A2557" s="45"/>
      <c r="B2557" s="45"/>
      <c r="C2557" s="45"/>
      <c r="D2557" s="45"/>
      <c r="E2557" s="45"/>
      <c r="F2557" s="45"/>
      <c r="G2557" s="45"/>
      <c r="H2557" s="45"/>
      <c r="I2557" s="45"/>
      <c r="J2557" s="45"/>
    </row>
    <row r="2558" spans="1:10" ht="13.5" customHeight="1" thickBot="1" x14ac:dyDescent="0.25">
      <c r="A2558" s="72" t="s">
        <v>15736</v>
      </c>
      <c r="B2558" s="72" t="s">
        <v>16147</v>
      </c>
      <c r="C2558" s="72" t="s">
        <v>15642</v>
      </c>
      <c r="D2558" s="72" t="s">
        <v>15252</v>
      </c>
      <c r="E2558" s="72" t="s">
        <v>6932</v>
      </c>
      <c r="F2558" s="72" t="s">
        <v>15281</v>
      </c>
      <c r="G2558" s="45"/>
      <c r="H2558" s="45"/>
      <c r="I2558" s="45"/>
      <c r="J2558" s="45"/>
    </row>
    <row r="2559" spans="1:10" ht="13.5" customHeight="1" x14ac:dyDescent="0.2">
      <c r="A2559" s="85">
        <v>52152006</v>
      </c>
      <c r="B2559" s="69" t="str">
        <f t="shared" ref="B2559:B2590" ca="1" si="117">IFERROR(INDEX(UNSPSCDes,MATCH(INDIRECT(ADDRESS(ROW(),COLUMN()-1,4)),UNSPSCCode,0)),"")</f>
        <v>Bandejas o fuentes para uso doméstico</v>
      </c>
      <c r="C2559" s="81" t="s">
        <v>18869</v>
      </c>
      <c r="D2559" s="81">
        <v>5</v>
      </c>
      <c r="E2559" s="71">
        <v>800</v>
      </c>
      <c r="F2559" s="70">
        <f t="shared" ref="F2559:F2590" ca="1" si="118">INDIRECT(ADDRESS(ROW(),COLUMN()-2,4))*INDIRECT(ADDRESS(ROW(),COLUMN()-1,4))</f>
        <v>4000</v>
      </c>
      <c r="G2559" s="45"/>
      <c r="H2559" s="45"/>
      <c r="I2559" s="45"/>
      <c r="J2559" s="45"/>
    </row>
    <row r="2560" spans="1:10" ht="13.5" customHeight="1" x14ac:dyDescent="0.2">
      <c r="A2560" s="85">
        <v>52152006</v>
      </c>
      <c r="B2560" s="69" t="str">
        <f t="shared" ca="1" si="117"/>
        <v>Bandejas o fuentes para uso doméstico</v>
      </c>
      <c r="C2560" s="81" t="s">
        <v>18869</v>
      </c>
      <c r="D2560" s="81">
        <v>1</v>
      </c>
      <c r="E2560" s="71">
        <v>800</v>
      </c>
      <c r="F2560" s="70">
        <f t="shared" ca="1" si="118"/>
        <v>800</v>
      </c>
      <c r="G2560" s="45"/>
      <c r="H2560" s="45"/>
      <c r="I2560" s="45"/>
      <c r="J2560" s="45"/>
    </row>
    <row r="2561" spans="1:10" ht="13.5" customHeight="1" x14ac:dyDescent="0.2">
      <c r="A2561" s="85">
        <v>24122002</v>
      </c>
      <c r="B2561" s="69" t="str">
        <f t="shared" ca="1" si="117"/>
        <v>Botellas de plástico</v>
      </c>
      <c r="C2561" s="81" t="s">
        <v>18869</v>
      </c>
      <c r="D2561" s="81">
        <v>12</v>
      </c>
      <c r="E2561" s="71">
        <v>200</v>
      </c>
      <c r="F2561" s="70">
        <f t="shared" ca="1" si="118"/>
        <v>2400</v>
      </c>
      <c r="G2561" s="45"/>
      <c r="H2561" s="45"/>
      <c r="I2561" s="45"/>
      <c r="J2561" s="45"/>
    </row>
    <row r="2562" spans="1:10" ht="13.5" customHeight="1" x14ac:dyDescent="0.2">
      <c r="A2562" s="85">
        <v>52121604</v>
      </c>
      <c r="B2562" s="69" t="str">
        <f t="shared" ca="1" si="117"/>
        <v>Manteles</v>
      </c>
      <c r="C2562" s="81" t="s">
        <v>18869</v>
      </c>
      <c r="D2562" s="81">
        <v>1</v>
      </c>
      <c r="E2562" s="71">
        <v>900</v>
      </c>
      <c r="F2562" s="70">
        <f t="shared" ca="1" si="118"/>
        <v>900</v>
      </c>
      <c r="G2562" s="45"/>
      <c r="H2562" s="45"/>
      <c r="I2562" s="45"/>
      <c r="J2562" s="45"/>
    </row>
    <row r="2563" spans="1:10" ht="13.5" customHeight="1" x14ac:dyDescent="0.2">
      <c r="A2563" s="85">
        <v>48101909</v>
      </c>
      <c r="B2563" s="69" t="str">
        <f t="shared" ca="1" si="117"/>
        <v>Teteras o cafeteras para servicio de comidas</v>
      </c>
      <c r="C2563" s="81" t="s">
        <v>18869</v>
      </c>
      <c r="D2563" s="81">
        <v>1</v>
      </c>
      <c r="E2563" s="71">
        <v>1800</v>
      </c>
      <c r="F2563" s="70">
        <f t="shared" ca="1" si="118"/>
        <v>1800</v>
      </c>
      <c r="G2563" s="45"/>
      <c r="H2563" s="45"/>
      <c r="I2563" s="45"/>
      <c r="J2563" s="45"/>
    </row>
    <row r="2564" spans="1:10" ht="13.5" customHeight="1" x14ac:dyDescent="0.2">
      <c r="A2564" s="85">
        <v>52151604</v>
      </c>
      <c r="B2564" s="69" t="str">
        <f t="shared" ca="1" si="117"/>
        <v>Coladores o coladeras para uso doméstico</v>
      </c>
      <c r="C2564" s="81" t="s">
        <v>18869</v>
      </c>
      <c r="D2564" s="81">
        <v>1</v>
      </c>
      <c r="E2564" s="71">
        <v>225</v>
      </c>
      <c r="F2564" s="70">
        <f t="shared" ca="1" si="118"/>
        <v>225</v>
      </c>
      <c r="G2564" s="45"/>
      <c r="H2564" s="45"/>
      <c r="I2564" s="45"/>
      <c r="J2564" s="45"/>
    </row>
    <row r="2565" spans="1:10" ht="13.5" customHeight="1" x14ac:dyDescent="0.2">
      <c r="A2565" s="85">
        <v>48101904</v>
      </c>
      <c r="B2565" s="69" t="str">
        <f t="shared" ca="1" si="117"/>
        <v>Copas para servicio de comidas</v>
      </c>
      <c r="C2565" s="81" t="s">
        <v>18869</v>
      </c>
      <c r="D2565" s="81">
        <v>7</v>
      </c>
      <c r="E2565" s="71">
        <v>75</v>
      </c>
      <c r="F2565" s="70">
        <f t="shared" ca="1" si="118"/>
        <v>525</v>
      </c>
      <c r="G2565" s="45"/>
      <c r="H2565" s="45"/>
      <c r="I2565" s="45"/>
      <c r="J2565" s="45"/>
    </row>
    <row r="2566" spans="1:10" ht="13.5" customHeight="1" x14ac:dyDescent="0.2">
      <c r="A2566" s="85">
        <v>52151636</v>
      </c>
      <c r="B2566" s="69" t="str">
        <f t="shared" ca="1" si="117"/>
        <v>Palas o cucharas para alimentos para uso doméstico</v>
      </c>
      <c r="C2566" s="81" t="s">
        <v>18869</v>
      </c>
      <c r="D2566" s="81">
        <v>7</v>
      </c>
      <c r="E2566" s="71">
        <v>225</v>
      </c>
      <c r="F2566" s="70">
        <f t="shared" ca="1" si="118"/>
        <v>1575</v>
      </c>
      <c r="G2566" s="45"/>
      <c r="H2566" s="45"/>
      <c r="I2566" s="45"/>
      <c r="J2566" s="45"/>
    </row>
    <row r="2567" spans="1:10" ht="13.5" customHeight="1" x14ac:dyDescent="0.2">
      <c r="A2567" s="85">
        <v>52151636</v>
      </c>
      <c r="B2567" s="69" t="str">
        <f t="shared" ca="1" si="117"/>
        <v>Palas o cucharas para alimentos para uso doméstico</v>
      </c>
      <c r="C2567" s="81" t="s">
        <v>18869</v>
      </c>
      <c r="D2567" s="81">
        <v>2</v>
      </c>
      <c r="E2567" s="71">
        <v>225</v>
      </c>
      <c r="F2567" s="70">
        <f t="shared" ca="1" si="118"/>
        <v>450</v>
      </c>
      <c r="G2567" s="45"/>
      <c r="H2567" s="45"/>
      <c r="I2567" s="45"/>
      <c r="J2567" s="45"/>
    </row>
    <row r="2568" spans="1:10" ht="13.5" customHeight="1" x14ac:dyDescent="0.2">
      <c r="A2568" s="85">
        <v>52141526</v>
      </c>
      <c r="B2568" s="69" t="str">
        <f t="shared" ca="1" si="117"/>
        <v>Cafeteras para uso doméstico</v>
      </c>
      <c r="C2568" s="81" t="s">
        <v>18869</v>
      </c>
      <c r="D2568" s="81">
        <v>1</v>
      </c>
      <c r="E2568" s="71">
        <v>1500</v>
      </c>
      <c r="F2568" s="70">
        <f t="shared" ca="1" si="118"/>
        <v>1500</v>
      </c>
      <c r="G2568" s="45"/>
      <c r="H2568" s="45"/>
      <c r="I2568" s="45"/>
      <c r="J2568" s="45"/>
    </row>
    <row r="2569" spans="1:10" ht="13.5" customHeight="1" x14ac:dyDescent="0.2">
      <c r="A2569" s="85">
        <v>52141502</v>
      </c>
      <c r="B2569" s="69" t="str">
        <f t="shared" ca="1" si="117"/>
        <v>Hornos microondas para uso doméstico</v>
      </c>
      <c r="C2569" s="81" t="s">
        <v>18869</v>
      </c>
      <c r="D2569" s="81">
        <v>1</v>
      </c>
      <c r="E2569" s="71">
        <v>1800</v>
      </c>
      <c r="F2569" s="70">
        <f t="shared" ca="1" si="118"/>
        <v>1800</v>
      </c>
      <c r="G2569" s="45"/>
      <c r="H2569" s="45"/>
      <c r="I2569" s="45"/>
      <c r="J2569" s="45"/>
    </row>
    <row r="2570" spans="1:10" ht="13.5" customHeight="1" x14ac:dyDescent="0.2">
      <c r="A2570" s="85">
        <v>52121606</v>
      </c>
      <c r="B2570" s="69" t="str">
        <f t="shared" ca="1" si="117"/>
        <v>Individuales de mesa</v>
      </c>
      <c r="C2570" s="81" t="s">
        <v>18869</v>
      </c>
      <c r="D2570" s="81">
        <v>5</v>
      </c>
      <c r="E2570" s="71">
        <v>225</v>
      </c>
      <c r="F2570" s="70">
        <f t="shared" ca="1" si="118"/>
        <v>1125</v>
      </c>
      <c r="G2570" s="45"/>
      <c r="H2570" s="45"/>
      <c r="I2570" s="45"/>
      <c r="J2570" s="45"/>
    </row>
    <row r="2571" spans="1:10" ht="13.5" customHeight="1" x14ac:dyDescent="0.2">
      <c r="A2571" s="85">
        <v>52121606</v>
      </c>
      <c r="B2571" s="69" t="str">
        <f t="shared" ca="1" si="117"/>
        <v>Individuales de mesa</v>
      </c>
      <c r="C2571" s="81" t="s">
        <v>18869</v>
      </c>
      <c r="D2571" s="81">
        <v>5</v>
      </c>
      <c r="E2571" s="71">
        <v>225</v>
      </c>
      <c r="F2571" s="70">
        <f t="shared" ca="1" si="118"/>
        <v>1125</v>
      </c>
      <c r="G2571" s="45"/>
      <c r="H2571" s="45"/>
      <c r="I2571" s="45"/>
      <c r="J2571" s="45"/>
    </row>
    <row r="2572" spans="1:10" ht="13.5" customHeight="1" x14ac:dyDescent="0.2">
      <c r="A2572" s="85">
        <v>52152001</v>
      </c>
      <c r="B2572" s="69" t="str">
        <f t="shared" ca="1" si="117"/>
        <v>Jarras para uso doméstico</v>
      </c>
      <c r="C2572" s="81" t="s">
        <v>18869</v>
      </c>
      <c r="D2572" s="81">
        <v>2</v>
      </c>
      <c r="E2572" s="71">
        <v>400</v>
      </c>
      <c r="F2572" s="70">
        <f t="shared" ca="1" si="118"/>
        <v>800</v>
      </c>
      <c r="G2572" s="45"/>
      <c r="H2572" s="45"/>
      <c r="I2572" s="45"/>
      <c r="J2572" s="45"/>
    </row>
    <row r="2573" spans="1:10" ht="13.5" customHeight="1" x14ac:dyDescent="0.2">
      <c r="A2573" s="85">
        <v>52152104</v>
      </c>
      <c r="B2573" s="69" t="str">
        <f t="shared" ca="1" si="117"/>
        <v>Copas para uso doméstico</v>
      </c>
      <c r="C2573" s="81" t="s">
        <v>18869</v>
      </c>
      <c r="D2573" s="81">
        <v>14</v>
      </c>
      <c r="E2573" s="71">
        <v>55</v>
      </c>
      <c r="F2573" s="70">
        <f t="shared" ca="1" si="118"/>
        <v>770</v>
      </c>
      <c r="G2573" s="45"/>
      <c r="H2573" s="45"/>
      <c r="I2573" s="45"/>
      <c r="J2573" s="45"/>
    </row>
    <row r="2574" spans="1:10" ht="13.5" customHeight="1" x14ac:dyDescent="0.2">
      <c r="A2574" s="85">
        <v>52152101</v>
      </c>
      <c r="B2574" s="69" t="str">
        <f t="shared" ca="1" si="117"/>
        <v>Tazas de café o té para uso doméstico</v>
      </c>
      <c r="C2574" s="81" t="s">
        <v>18869</v>
      </c>
      <c r="D2574" s="81">
        <v>14</v>
      </c>
      <c r="E2574" s="71">
        <v>55</v>
      </c>
      <c r="F2574" s="70">
        <f t="shared" ca="1" si="118"/>
        <v>770</v>
      </c>
      <c r="G2574" s="45"/>
      <c r="H2574" s="45"/>
      <c r="I2574" s="45"/>
      <c r="J2574" s="45"/>
    </row>
    <row r="2575" spans="1:10" ht="13.5" customHeight="1" x14ac:dyDescent="0.2">
      <c r="A2575" s="85">
        <v>52152101</v>
      </c>
      <c r="B2575" s="69" t="str">
        <f t="shared" ca="1" si="117"/>
        <v>Tazas de café o té para uso doméstico</v>
      </c>
      <c r="C2575" s="81" t="s">
        <v>18869</v>
      </c>
      <c r="D2575" s="81">
        <v>7</v>
      </c>
      <c r="E2575" s="71">
        <v>75</v>
      </c>
      <c r="F2575" s="70">
        <f t="shared" ca="1" si="118"/>
        <v>525</v>
      </c>
      <c r="G2575" s="45"/>
      <c r="H2575" s="45"/>
      <c r="I2575" s="45"/>
      <c r="J2575" s="45"/>
    </row>
    <row r="2576" spans="1:10" ht="13.5" customHeight="1" x14ac:dyDescent="0.2">
      <c r="A2576" s="85">
        <v>52151702</v>
      </c>
      <c r="B2576" s="69" t="str">
        <f t="shared" ca="1" si="117"/>
        <v>Cuchillos para uso doméstico</v>
      </c>
      <c r="C2576" s="81" t="s">
        <v>18869</v>
      </c>
      <c r="D2576" s="81">
        <v>1</v>
      </c>
      <c r="E2576" s="71">
        <v>400</v>
      </c>
      <c r="F2576" s="70">
        <f t="shared" ca="1" si="118"/>
        <v>400</v>
      </c>
      <c r="G2576" s="45"/>
      <c r="H2576" s="45"/>
      <c r="I2576" s="45"/>
      <c r="J2576" s="45"/>
    </row>
    <row r="2577" spans="1:10" ht="13.5" customHeight="1" x14ac:dyDescent="0.2">
      <c r="A2577" s="85">
        <v>52141524</v>
      </c>
      <c r="B2577" s="69" t="str">
        <f t="shared" ca="1" si="117"/>
        <v>Licuadoras para uso doméstico</v>
      </c>
      <c r="C2577" s="81" t="s">
        <v>18869</v>
      </c>
      <c r="D2577" s="81">
        <v>1</v>
      </c>
      <c r="E2577" s="71">
        <v>6000</v>
      </c>
      <c r="F2577" s="70">
        <f t="shared" ca="1" si="118"/>
        <v>6000</v>
      </c>
      <c r="G2577" s="45"/>
      <c r="H2577" s="45"/>
      <c r="I2577" s="45"/>
      <c r="J2577" s="45"/>
    </row>
    <row r="2578" spans="1:10" ht="13.5" customHeight="1" x14ac:dyDescent="0.2">
      <c r="A2578" s="85">
        <v>52121604</v>
      </c>
      <c r="B2578" s="69" t="str">
        <f t="shared" ca="1" si="117"/>
        <v>Manteles</v>
      </c>
      <c r="C2578" s="81" t="s">
        <v>18869</v>
      </c>
      <c r="D2578" s="81">
        <v>2</v>
      </c>
      <c r="E2578" s="71">
        <v>1500</v>
      </c>
      <c r="F2578" s="70">
        <f t="shared" ca="1" si="118"/>
        <v>3000</v>
      </c>
      <c r="G2578" s="45"/>
      <c r="H2578" s="45"/>
      <c r="I2578" s="45"/>
      <c r="J2578" s="45"/>
    </row>
    <row r="2579" spans="1:10" ht="13.5" customHeight="1" x14ac:dyDescent="0.2">
      <c r="A2579" s="85">
        <v>52121604</v>
      </c>
      <c r="B2579" s="69" t="str">
        <f t="shared" ca="1" si="117"/>
        <v>Manteles</v>
      </c>
      <c r="C2579" s="81" t="s">
        <v>18869</v>
      </c>
      <c r="D2579" s="81">
        <v>2</v>
      </c>
      <c r="E2579" s="71">
        <v>1500</v>
      </c>
      <c r="F2579" s="70">
        <f t="shared" ca="1" si="118"/>
        <v>3000</v>
      </c>
      <c r="G2579" s="45"/>
      <c r="H2579" s="45"/>
      <c r="I2579" s="45"/>
      <c r="J2579" s="45"/>
    </row>
    <row r="2580" spans="1:10" ht="13.5" customHeight="1" x14ac:dyDescent="0.2">
      <c r="A2580" s="85">
        <v>52121604</v>
      </c>
      <c r="B2580" s="69" t="str">
        <f t="shared" ca="1" si="117"/>
        <v>Manteles</v>
      </c>
      <c r="C2580" s="81" t="s">
        <v>18869</v>
      </c>
      <c r="D2580" s="81">
        <v>1</v>
      </c>
      <c r="E2580" s="71">
        <v>1500</v>
      </c>
      <c r="F2580" s="70">
        <f t="shared" ca="1" si="118"/>
        <v>1500</v>
      </c>
      <c r="G2580" s="45"/>
      <c r="H2580" s="45"/>
      <c r="I2580" s="45"/>
      <c r="J2580" s="45"/>
    </row>
    <row r="2581" spans="1:10" ht="13.5" customHeight="1" x14ac:dyDescent="0.2">
      <c r="A2581" s="85">
        <v>56101538</v>
      </c>
      <c r="B2581" s="69" t="str">
        <f t="shared" ca="1" si="117"/>
        <v>Mesas o bufetes para el comedor</v>
      </c>
      <c r="C2581" s="81" t="s">
        <v>18869</v>
      </c>
      <c r="D2581" s="81">
        <v>2</v>
      </c>
      <c r="E2581" s="71">
        <v>6000</v>
      </c>
      <c r="F2581" s="70">
        <f t="shared" ca="1" si="118"/>
        <v>12000</v>
      </c>
      <c r="G2581" s="45"/>
      <c r="H2581" s="45"/>
      <c r="I2581" s="45"/>
      <c r="J2581" s="45"/>
    </row>
    <row r="2582" spans="1:10" ht="13.5" customHeight="1" x14ac:dyDescent="0.2">
      <c r="A2582" s="85">
        <v>56121501</v>
      </c>
      <c r="B2582" s="69" t="str">
        <f t="shared" ca="1" si="117"/>
        <v>Mesas para actividades</v>
      </c>
      <c r="C2582" s="81" t="s">
        <v>18869</v>
      </c>
      <c r="D2582" s="81">
        <v>4</v>
      </c>
      <c r="E2582" s="71">
        <v>1900</v>
      </c>
      <c r="F2582" s="70">
        <f t="shared" ca="1" si="118"/>
        <v>7600</v>
      </c>
      <c r="G2582" s="45"/>
      <c r="H2582" s="45"/>
      <c r="I2582" s="45"/>
      <c r="J2582" s="45"/>
    </row>
    <row r="2583" spans="1:10" ht="13.5" customHeight="1" x14ac:dyDescent="0.2">
      <c r="A2583" s="85">
        <v>52141501</v>
      </c>
      <c r="B2583" s="69" t="str">
        <f t="shared" ca="1" si="117"/>
        <v>Neveras para uso doméstico</v>
      </c>
      <c r="C2583" s="81" t="s">
        <v>18869</v>
      </c>
      <c r="D2583" s="81">
        <v>2</v>
      </c>
      <c r="E2583" s="71">
        <v>60000</v>
      </c>
      <c r="F2583" s="70">
        <f t="shared" ca="1" si="118"/>
        <v>120000</v>
      </c>
      <c r="G2583" s="45"/>
      <c r="H2583" s="45"/>
      <c r="I2583" s="45"/>
      <c r="J2583" s="45"/>
    </row>
    <row r="2584" spans="1:10" ht="14.1" customHeight="1" x14ac:dyDescent="0.2">
      <c r="A2584" s="85">
        <v>52151807</v>
      </c>
      <c r="B2584" s="69" t="str">
        <f t="shared" ca="1" si="117"/>
        <v>Ollas para uso doméstico</v>
      </c>
      <c r="C2584" s="81" t="s">
        <v>18869</v>
      </c>
      <c r="D2584" s="81">
        <v>1</v>
      </c>
      <c r="E2584" s="71">
        <v>1500</v>
      </c>
      <c r="F2584" s="70">
        <f t="shared" ca="1" si="118"/>
        <v>1500</v>
      </c>
      <c r="G2584" s="45"/>
      <c r="H2584" s="45" t="str">
        <f>C2141</f>
        <v>BIENES</v>
      </c>
      <c r="I2584" s="45">
        <f>E2141</f>
        <v>0</v>
      </c>
      <c r="J2584" s="45">
        <f>D2141</f>
        <v>0</v>
      </c>
    </row>
    <row r="2585" spans="1:10" ht="14.1" customHeight="1" x14ac:dyDescent="0.25">
      <c r="A2585" s="85">
        <v>52152004</v>
      </c>
      <c r="B2585" s="69" t="str">
        <f t="shared" ca="1" si="117"/>
        <v>Platos para uso doméstico</v>
      </c>
      <c r="C2585" s="81" t="s">
        <v>18869</v>
      </c>
      <c r="D2585" s="81">
        <v>12</v>
      </c>
      <c r="E2585" s="71">
        <v>95</v>
      </c>
      <c r="F2585" s="70">
        <f t="shared" ca="1" si="118"/>
        <v>1140</v>
      </c>
    </row>
    <row r="2586" spans="1:10" ht="33.75" customHeight="1" x14ac:dyDescent="0.2">
      <c r="A2586" s="85">
        <v>52152004</v>
      </c>
      <c r="B2586" s="69" t="str">
        <f t="shared" ca="1" si="117"/>
        <v>Platos para uso doméstico</v>
      </c>
      <c r="C2586" s="81" t="s">
        <v>18869</v>
      </c>
      <c r="D2586" s="81">
        <v>24</v>
      </c>
      <c r="E2586" s="71">
        <v>95</v>
      </c>
      <c r="F2586" s="70">
        <f t="shared" ca="1" si="118"/>
        <v>2280</v>
      </c>
      <c r="G2586" s="45"/>
      <c r="H2586" s="45"/>
      <c r="I2586" s="45"/>
      <c r="J2586" s="45"/>
    </row>
    <row r="2587" spans="1:10" ht="14.1" customHeight="1" x14ac:dyDescent="0.2">
      <c r="A2587" s="85">
        <v>52152004</v>
      </c>
      <c r="B2587" s="69" t="str">
        <f t="shared" ca="1" si="117"/>
        <v>Platos para uso doméstico</v>
      </c>
      <c r="C2587" s="81" t="s">
        <v>18869</v>
      </c>
      <c r="D2587" s="81">
        <v>24</v>
      </c>
      <c r="E2587" s="71">
        <v>95</v>
      </c>
      <c r="F2587" s="70">
        <f t="shared" ca="1" si="118"/>
        <v>2280</v>
      </c>
      <c r="G2587" s="45"/>
      <c r="H2587" s="45"/>
      <c r="I2587" s="45"/>
      <c r="J2587" s="45"/>
    </row>
    <row r="2588" spans="1:10" ht="14.1" customHeight="1" x14ac:dyDescent="0.2">
      <c r="A2588" s="85">
        <v>52152004</v>
      </c>
      <c r="B2588" s="69" t="str">
        <f t="shared" ca="1" si="117"/>
        <v>Platos para uso doméstico</v>
      </c>
      <c r="C2588" s="81" t="s">
        <v>18869</v>
      </c>
      <c r="D2588" s="81">
        <v>24</v>
      </c>
      <c r="E2588" s="71">
        <v>95</v>
      </c>
      <c r="F2588" s="70">
        <f t="shared" ca="1" si="118"/>
        <v>2280</v>
      </c>
      <c r="G2588" s="45"/>
      <c r="H2588" s="45"/>
      <c r="I2588" s="45"/>
      <c r="J2588" s="45"/>
    </row>
    <row r="2589" spans="1:10" ht="14.1" customHeight="1" x14ac:dyDescent="0.2">
      <c r="A2589" s="85">
        <v>52152004</v>
      </c>
      <c r="B2589" s="69" t="str">
        <f t="shared" ca="1" si="117"/>
        <v>Platos para uso doméstico</v>
      </c>
      <c r="C2589" s="81" t="s">
        <v>18869</v>
      </c>
      <c r="D2589" s="81">
        <v>24</v>
      </c>
      <c r="E2589" s="71">
        <v>95</v>
      </c>
      <c r="F2589" s="70">
        <f t="shared" ca="1" si="118"/>
        <v>2280</v>
      </c>
      <c r="G2589" s="45"/>
      <c r="H2589" s="45"/>
      <c r="I2589" s="45"/>
      <c r="J2589" s="45"/>
    </row>
    <row r="2590" spans="1:10" ht="14.1" customHeight="1" x14ac:dyDescent="0.2">
      <c r="A2590" s="85">
        <v>52161511</v>
      </c>
      <c r="B2590" s="69" t="str">
        <f t="shared" ca="1" si="117"/>
        <v>Radios</v>
      </c>
      <c r="C2590" s="81" t="s">
        <v>18869</v>
      </c>
      <c r="D2590" s="81">
        <v>1</v>
      </c>
      <c r="E2590" s="71">
        <v>25000</v>
      </c>
      <c r="F2590" s="70">
        <f t="shared" ca="1" si="118"/>
        <v>25000</v>
      </c>
      <c r="G2590" s="45"/>
      <c r="H2590" s="45"/>
      <c r="I2590" s="45"/>
      <c r="J2590" s="45"/>
    </row>
    <row r="2591" spans="1:10" ht="14.1" customHeight="1" x14ac:dyDescent="0.2">
      <c r="A2591" s="85">
        <v>52121602</v>
      </c>
      <c r="B2591" s="69" t="str">
        <f t="shared" ref="B2591:B2598" ca="1" si="119">IFERROR(INDEX(UNSPSCDes,MATCH(INDIRECT(ADDRESS(ROW(),COLUMN()-1,4)),UNSPSCCode,0)),"")</f>
        <v>Servilletas</v>
      </c>
      <c r="C2591" s="81" t="s">
        <v>18869</v>
      </c>
      <c r="D2591" s="81">
        <v>1</v>
      </c>
      <c r="E2591" s="71">
        <v>95</v>
      </c>
      <c r="F2591" s="70">
        <f t="shared" ref="F2591:F2598" ca="1" si="120">INDIRECT(ADDRESS(ROW(),COLUMN()-2,4))*INDIRECT(ADDRESS(ROW(),COLUMN()-1,4))</f>
        <v>95</v>
      </c>
      <c r="G2591" s="45"/>
      <c r="H2591" s="45"/>
      <c r="I2591" s="45"/>
      <c r="J2591" s="45"/>
    </row>
    <row r="2592" spans="1:10" ht="14.1" customHeight="1" x14ac:dyDescent="0.2">
      <c r="A2592" s="85">
        <v>52121602</v>
      </c>
      <c r="B2592" s="69" t="str">
        <f t="shared" ca="1" si="119"/>
        <v>Servilletas</v>
      </c>
      <c r="C2592" s="81" t="s">
        <v>18869</v>
      </c>
      <c r="D2592" s="81">
        <v>7</v>
      </c>
      <c r="E2592" s="71">
        <v>95</v>
      </c>
      <c r="F2592" s="70">
        <f t="shared" ca="1" si="120"/>
        <v>665</v>
      </c>
      <c r="G2592" s="45"/>
      <c r="H2592" s="45"/>
      <c r="I2592" s="45"/>
      <c r="J2592" s="45"/>
    </row>
    <row r="2593" spans="1:10" ht="14.1" customHeight="1" x14ac:dyDescent="0.2">
      <c r="A2593" s="85">
        <v>48102001</v>
      </c>
      <c r="B2593" s="69" t="str">
        <f t="shared" ca="1" si="119"/>
        <v>Sillas para restaurantes</v>
      </c>
      <c r="C2593" s="81" t="s">
        <v>18869</v>
      </c>
      <c r="D2593" s="81">
        <v>144</v>
      </c>
      <c r="E2593" s="71">
        <v>900</v>
      </c>
      <c r="F2593" s="70">
        <f t="shared" ca="1" si="120"/>
        <v>129600</v>
      </c>
      <c r="G2593" s="45"/>
      <c r="H2593" s="45"/>
      <c r="I2593" s="45"/>
      <c r="J2593" s="45"/>
    </row>
    <row r="2594" spans="1:10" ht="14.1" customHeight="1" x14ac:dyDescent="0.2">
      <c r="A2594" s="85">
        <v>52161505</v>
      </c>
      <c r="B2594" s="69" t="str">
        <f t="shared" ca="1" si="119"/>
        <v>Televisores</v>
      </c>
      <c r="C2594" s="81" t="s">
        <v>18869</v>
      </c>
      <c r="D2594" s="81">
        <v>1</v>
      </c>
      <c r="E2594" s="71">
        <v>80000</v>
      </c>
      <c r="F2594" s="70">
        <f t="shared" ca="1" si="120"/>
        <v>80000</v>
      </c>
      <c r="G2594" s="45"/>
      <c r="H2594" s="45"/>
      <c r="I2594" s="45"/>
      <c r="J2594" s="45"/>
    </row>
    <row r="2595" spans="1:10" ht="13.5" customHeight="1" x14ac:dyDescent="0.2">
      <c r="A2595" s="85">
        <v>47131502</v>
      </c>
      <c r="B2595" s="69" t="str">
        <f t="shared" ca="1" si="119"/>
        <v>Pañitos o toallas para limpiar</v>
      </c>
      <c r="C2595" s="81" t="s">
        <v>18869</v>
      </c>
      <c r="D2595" s="81">
        <v>42</v>
      </c>
      <c r="E2595" s="71">
        <v>190</v>
      </c>
      <c r="F2595" s="70">
        <f t="shared" ca="1" si="120"/>
        <v>7980</v>
      </c>
      <c r="G2595" s="45"/>
      <c r="H2595" s="45"/>
      <c r="I2595" s="45"/>
      <c r="J2595" s="45"/>
    </row>
    <row r="2596" spans="1:10" ht="13.5" customHeight="1" x14ac:dyDescent="0.2">
      <c r="A2596" s="85">
        <v>52152102</v>
      </c>
      <c r="B2596" s="69" t="str">
        <f t="shared" ca="1" si="119"/>
        <v>Vasos para beber para uso doméstico</v>
      </c>
      <c r="C2596" s="81" t="s">
        <v>18869</v>
      </c>
      <c r="D2596" s="81">
        <v>14</v>
      </c>
      <c r="E2596" s="71">
        <v>60</v>
      </c>
      <c r="F2596" s="70">
        <f t="shared" ca="1" si="120"/>
        <v>840</v>
      </c>
      <c r="G2596" s="45"/>
      <c r="H2596" s="45"/>
      <c r="I2596" s="45"/>
      <c r="J2596" s="45"/>
    </row>
    <row r="2597" spans="1:10" ht="13.5" customHeight="1" x14ac:dyDescent="0.2">
      <c r="A2597" s="81"/>
      <c r="B2597" s="69" t="str">
        <f t="shared" ca="1" si="119"/>
        <v/>
      </c>
      <c r="C2597" s="81"/>
      <c r="D2597" s="81"/>
      <c r="E2597" s="71"/>
      <c r="F2597" s="70">
        <f t="shared" ca="1" si="120"/>
        <v>0</v>
      </c>
      <c r="G2597" s="45"/>
      <c r="H2597" s="45"/>
      <c r="I2597" s="45"/>
      <c r="J2597" s="45"/>
    </row>
    <row r="2598" spans="1:10" ht="13.5" customHeight="1" x14ac:dyDescent="0.2">
      <c r="A2598" s="81"/>
      <c r="B2598" s="69" t="str">
        <f t="shared" ca="1" si="119"/>
        <v/>
      </c>
      <c r="C2598" s="81"/>
      <c r="D2598" s="81"/>
      <c r="E2598" s="71"/>
      <c r="F2598" s="70">
        <f t="shared" ca="1" si="120"/>
        <v>0</v>
      </c>
      <c r="G2598" s="45"/>
      <c r="H2598" s="45"/>
      <c r="I2598" s="45"/>
      <c r="J2598" s="45"/>
    </row>
    <row r="2599" spans="1:10" ht="13.5" customHeight="1" x14ac:dyDescent="0.2">
      <c r="A2599" s="45"/>
      <c r="B2599" s="45"/>
      <c r="C2599" s="45"/>
      <c r="D2599" s="45"/>
      <c r="E2599" s="73" t="s">
        <v>12551</v>
      </c>
      <c r="F2599" s="74">
        <f ca="1">SUM(Table385[MONTO TOTAL ESTIMADO])</f>
        <v>430530</v>
      </c>
      <c r="G2599" s="45"/>
      <c r="H2599" s="45"/>
      <c r="I2599" s="45"/>
      <c r="J2599" s="45"/>
    </row>
    <row r="2600" spans="1:10" ht="13.5" customHeight="1" thickBot="1" x14ac:dyDescent="0.25">
      <c r="G2600" s="45"/>
      <c r="H2600" s="45"/>
      <c r="I2600" s="45"/>
      <c r="J2600" s="45"/>
    </row>
    <row r="2601" spans="1:10" ht="13.5" customHeight="1" thickBot="1" x14ac:dyDescent="0.25">
      <c r="A2601" s="64" t="s">
        <v>16383</v>
      </c>
      <c r="B2601" s="64" t="s">
        <v>161</v>
      </c>
      <c r="C2601" s="64" t="s">
        <v>11724</v>
      </c>
      <c r="D2601" s="64" t="s">
        <v>14378</v>
      </c>
      <c r="E2601" s="64" t="s">
        <v>10962</v>
      </c>
      <c r="F2601" s="64" t="s">
        <v>11095</v>
      </c>
      <c r="G2601" s="45"/>
      <c r="H2601" s="45"/>
      <c r="I2601" s="45"/>
      <c r="J2601" s="45"/>
    </row>
    <row r="2602" spans="1:10" ht="13.5" customHeight="1" thickBot="1" x14ac:dyDescent="0.25">
      <c r="A2602" s="66" t="s">
        <v>18879</v>
      </c>
      <c r="B2602" s="66" t="s">
        <v>18868</v>
      </c>
      <c r="C2602" s="66" t="s">
        <v>10692</v>
      </c>
      <c r="D2602" s="66"/>
      <c r="E2602" s="66"/>
      <c r="F2602" s="66"/>
      <c r="G2602" s="45"/>
      <c r="H2602" s="45"/>
      <c r="I2602" s="45"/>
      <c r="J2602" s="45"/>
    </row>
    <row r="2603" spans="1:10" ht="13.5" customHeight="1" thickBot="1" x14ac:dyDescent="0.25">
      <c r="A2603" s="122" t="s">
        <v>14828</v>
      </c>
      <c r="B2603" s="67" t="s">
        <v>8528</v>
      </c>
      <c r="C2603" s="76">
        <v>43019</v>
      </c>
      <c r="D2603" s="122" t="s">
        <v>9386</v>
      </c>
      <c r="E2603" s="67" t="s">
        <v>13094</v>
      </c>
      <c r="F2603" s="66"/>
      <c r="G2603" s="45"/>
      <c r="H2603" s="45"/>
      <c r="I2603" s="45"/>
      <c r="J2603" s="45"/>
    </row>
    <row r="2604" spans="1:10" ht="13.5" customHeight="1" thickBot="1" x14ac:dyDescent="0.25">
      <c r="A2604" s="123"/>
      <c r="B2604" s="67" t="s">
        <v>1786</v>
      </c>
      <c r="C2604" s="116">
        <f>IF(C2603="","",IF(AND(MONTH(C2603)&gt;=1,MONTH(C2603)&lt;=3),1,IF(AND(MONTH(C2603)&gt;=4,MONTH(C2603)&lt;=6),2,IF(AND(MONTH(C2603)&gt;=7,MONTH(C2603)&lt;=9),3,4))))</f>
        <v>4</v>
      </c>
      <c r="D2604" s="123"/>
      <c r="E2604" s="67" t="s">
        <v>2417</v>
      </c>
      <c r="F2604" s="66"/>
      <c r="G2604" s="45"/>
      <c r="H2604" s="45"/>
      <c r="I2604" s="45"/>
      <c r="J2604" s="45"/>
    </row>
    <row r="2605" spans="1:10" ht="13.5" customHeight="1" thickBot="1" x14ac:dyDescent="0.25">
      <c r="A2605" s="123"/>
      <c r="B2605" s="67" t="s">
        <v>12943</v>
      </c>
      <c r="C2605" s="76">
        <v>43099</v>
      </c>
      <c r="D2605" s="123"/>
      <c r="E2605" s="67" t="s">
        <v>3073</v>
      </c>
      <c r="F2605" s="66"/>
      <c r="G2605" s="45"/>
      <c r="H2605" s="45"/>
      <c r="I2605" s="45"/>
      <c r="J2605" s="45"/>
    </row>
    <row r="2606" spans="1:10" ht="13.5" customHeight="1" thickBot="1" x14ac:dyDescent="0.25">
      <c r="A2606" s="123"/>
      <c r="B2606" s="67" t="s">
        <v>1786</v>
      </c>
      <c r="C2606" s="116">
        <f>IF(C2605="","",IF(AND(MONTH(C2605)&gt;=1,MONTH(C2605)&lt;=3),1,IF(AND(MONTH(C2605)&gt;=4,MONTH(C2605)&lt;=6),2,IF(AND(MONTH(C2605)&gt;=7,MONTH(C2605)&lt;=9),3,4))))</f>
        <v>4</v>
      </c>
      <c r="D2606" s="123"/>
      <c r="E2606" s="67" t="s">
        <v>13193</v>
      </c>
      <c r="F2606" s="66"/>
      <c r="G2606" s="45"/>
      <c r="H2606" s="45"/>
      <c r="I2606" s="45"/>
      <c r="J2606" s="45"/>
    </row>
    <row r="2607" spans="1:10" ht="13.5" customHeight="1" thickBot="1" x14ac:dyDescent="0.25">
      <c r="A2607" s="45"/>
      <c r="B2607" s="45"/>
      <c r="C2607" s="45"/>
      <c r="D2607" s="45"/>
      <c r="E2607" s="45"/>
      <c r="F2607" s="45"/>
      <c r="G2607" s="45"/>
      <c r="H2607" s="45"/>
      <c r="I2607" s="45"/>
      <c r="J2607" s="45"/>
    </row>
    <row r="2608" spans="1:10" ht="13.5" customHeight="1" thickBot="1" x14ac:dyDescent="0.25">
      <c r="A2608" s="72" t="s">
        <v>15736</v>
      </c>
      <c r="B2608" s="72" t="s">
        <v>16147</v>
      </c>
      <c r="C2608" s="72" t="s">
        <v>15642</v>
      </c>
      <c r="D2608" s="72" t="s">
        <v>15252</v>
      </c>
      <c r="E2608" s="72" t="s">
        <v>6932</v>
      </c>
      <c r="F2608" s="72" t="s">
        <v>15281</v>
      </c>
      <c r="G2608" s="45"/>
      <c r="H2608" s="45"/>
      <c r="I2608" s="45"/>
      <c r="J2608" s="45"/>
    </row>
    <row r="2609" spans="1:10" ht="13.5" customHeight="1" x14ac:dyDescent="0.2">
      <c r="A2609" s="85">
        <v>52152006</v>
      </c>
      <c r="B2609" s="69" t="str">
        <f t="shared" ref="B2609:B2640" ca="1" si="121">IFERROR(INDEX(UNSPSCDes,MATCH(INDIRECT(ADDRESS(ROW(),COLUMN()-1,4)),UNSPSCCode,0)),"")</f>
        <v>Bandejas o fuentes para uso doméstico</v>
      </c>
      <c r="C2609" s="81" t="s">
        <v>18869</v>
      </c>
      <c r="D2609" s="81">
        <v>5</v>
      </c>
      <c r="E2609" s="71">
        <v>800</v>
      </c>
      <c r="F2609" s="70">
        <f t="shared" ref="F2609:F2640" ca="1" si="122">INDIRECT(ADDRESS(ROW(),COLUMN()-2,4))*INDIRECT(ADDRESS(ROW(),COLUMN()-1,4))</f>
        <v>4000</v>
      </c>
      <c r="G2609" s="45"/>
      <c r="H2609" s="45"/>
      <c r="I2609" s="45"/>
      <c r="J2609" s="45"/>
    </row>
    <row r="2610" spans="1:10" ht="13.5" customHeight="1" x14ac:dyDescent="0.2">
      <c r="A2610" s="85">
        <v>52152006</v>
      </c>
      <c r="B2610" s="69" t="str">
        <f t="shared" ca="1" si="121"/>
        <v>Bandejas o fuentes para uso doméstico</v>
      </c>
      <c r="C2610" s="81" t="s">
        <v>18869</v>
      </c>
      <c r="D2610" s="81">
        <v>1</v>
      </c>
      <c r="E2610" s="71">
        <v>800</v>
      </c>
      <c r="F2610" s="70">
        <f t="shared" ca="1" si="122"/>
        <v>800</v>
      </c>
      <c r="G2610" s="45"/>
      <c r="H2610" s="45"/>
      <c r="I2610" s="45"/>
      <c r="J2610" s="45"/>
    </row>
    <row r="2611" spans="1:10" ht="13.5" customHeight="1" x14ac:dyDescent="0.2">
      <c r="A2611" s="85">
        <v>24122002</v>
      </c>
      <c r="B2611" s="69" t="str">
        <f t="shared" ca="1" si="121"/>
        <v>Botellas de plástico</v>
      </c>
      <c r="C2611" s="81" t="s">
        <v>18869</v>
      </c>
      <c r="D2611" s="81">
        <v>12</v>
      </c>
      <c r="E2611" s="71">
        <v>200</v>
      </c>
      <c r="F2611" s="70">
        <f t="shared" ca="1" si="122"/>
        <v>2400</v>
      </c>
      <c r="G2611" s="45"/>
      <c r="H2611" s="45"/>
      <c r="I2611" s="45"/>
      <c r="J2611" s="45"/>
    </row>
    <row r="2612" spans="1:10" ht="13.5" customHeight="1" x14ac:dyDescent="0.2">
      <c r="A2612" s="85">
        <v>52121604</v>
      </c>
      <c r="B2612" s="69" t="str">
        <f t="shared" ca="1" si="121"/>
        <v>Manteles</v>
      </c>
      <c r="C2612" s="81" t="s">
        <v>18869</v>
      </c>
      <c r="D2612" s="81">
        <v>1</v>
      </c>
      <c r="E2612" s="71">
        <v>900</v>
      </c>
      <c r="F2612" s="70">
        <f t="shared" ca="1" si="122"/>
        <v>900</v>
      </c>
      <c r="G2612" s="45"/>
      <c r="H2612" s="45"/>
      <c r="I2612" s="45"/>
      <c r="J2612" s="45"/>
    </row>
    <row r="2613" spans="1:10" ht="13.5" customHeight="1" x14ac:dyDescent="0.2">
      <c r="A2613" s="85">
        <v>48101909</v>
      </c>
      <c r="B2613" s="69" t="str">
        <f t="shared" ca="1" si="121"/>
        <v>Teteras o cafeteras para servicio de comidas</v>
      </c>
      <c r="C2613" s="81" t="s">
        <v>18869</v>
      </c>
      <c r="D2613" s="81">
        <v>1</v>
      </c>
      <c r="E2613" s="71">
        <v>1800</v>
      </c>
      <c r="F2613" s="70">
        <f t="shared" ca="1" si="122"/>
        <v>1800</v>
      </c>
      <c r="G2613" s="45"/>
      <c r="H2613" s="45"/>
      <c r="I2613" s="45"/>
      <c r="J2613" s="45"/>
    </row>
    <row r="2614" spans="1:10" ht="13.5" customHeight="1" x14ac:dyDescent="0.2">
      <c r="A2614" s="85">
        <v>52151604</v>
      </c>
      <c r="B2614" s="69" t="str">
        <f t="shared" ca="1" si="121"/>
        <v>Coladores o coladeras para uso doméstico</v>
      </c>
      <c r="C2614" s="81" t="s">
        <v>18869</v>
      </c>
      <c r="D2614" s="81">
        <v>1</v>
      </c>
      <c r="E2614" s="71">
        <v>225</v>
      </c>
      <c r="F2614" s="70">
        <f t="shared" ca="1" si="122"/>
        <v>225</v>
      </c>
      <c r="G2614" s="45"/>
      <c r="H2614" s="45"/>
      <c r="I2614" s="45"/>
      <c r="J2614" s="45"/>
    </row>
    <row r="2615" spans="1:10" ht="13.5" customHeight="1" x14ac:dyDescent="0.2">
      <c r="A2615" s="85">
        <v>48101904</v>
      </c>
      <c r="B2615" s="69" t="str">
        <f t="shared" ca="1" si="121"/>
        <v>Copas para servicio de comidas</v>
      </c>
      <c r="C2615" s="81" t="s">
        <v>18869</v>
      </c>
      <c r="D2615" s="81">
        <v>7</v>
      </c>
      <c r="E2615" s="71">
        <v>75</v>
      </c>
      <c r="F2615" s="70">
        <f t="shared" ca="1" si="122"/>
        <v>525</v>
      </c>
      <c r="G2615" s="45"/>
      <c r="H2615" s="45"/>
      <c r="I2615" s="45"/>
      <c r="J2615" s="45"/>
    </row>
    <row r="2616" spans="1:10" ht="13.5" customHeight="1" x14ac:dyDescent="0.2">
      <c r="A2616" s="85">
        <v>52151636</v>
      </c>
      <c r="B2616" s="69" t="str">
        <f t="shared" ca="1" si="121"/>
        <v>Palas o cucharas para alimentos para uso doméstico</v>
      </c>
      <c r="C2616" s="81" t="s">
        <v>18869</v>
      </c>
      <c r="D2616" s="81">
        <v>7</v>
      </c>
      <c r="E2616" s="71">
        <v>225</v>
      </c>
      <c r="F2616" s="70">
        <f t="shared" ca="1" si="122"/>
        <v>1575</v>
      </c>
      <c r="G2616" s="45"/>
      <c r="H2616" s="45"/>
      <c r="I2616" s="45"/>
      <c r="J2616" s="45"/>
    </row>
    <row r="2617" spans="1:10" ht="13.5" customHeight="1" x14ac:dyDescent="0.2">
      <c r="A2617" s="85">
        <v>52151636</v>
      </c>
      <c r="B2617" s="69" t="str">
        <f t="shared" ca="1" si="121"/>
        <v>Palas o cucharas para alimentos para uso doméstico</v>
      </c>
      <c r="C2617" s="81" t="s">
        <v>18869</v>
      </c>
      <c r="D2617" s="81">
        <v>2</v>
      </c>
      <c r="E2617" s="71">
        <v>225</v>
      </c>
      <c r="F2617" s="70">
        <f t="shared" ca="1" si="122"/>
        <v>450</v>
      </c>
      <c r="G2617" s="45"/>
      <c r="H2617" s="45"/>
      <c r="I2617" s="45"/>
      <c r="J2617" s="45"/>
    </row>
    <row r="2618" spans="1:10" ht="13.5" customHeight="1" x14ac:dyDescent="0.2">
      <c r="A2618" s="85">
        <v>52141526</v>
      </c>
      <c r="B2618" s="69" t="str">
        <f t="shared" ca="1" si="121"/>
        <v>Cafeteras para uso doméstico</v>
      </c>
      <c r="C2618" s="81" t="s">
        <v>18869</v>
      </c>
      <c r="D2618" s="81">
        <v>1</v>
      </c>
      <c r="E2618" s="71">
        <v>1500</v>
      </c>
      <c r="F2618" s="70">
        <f t="shared" ca="1" si="122"/>
        <v>1500</v>
      </c>
      <c r="G2618" s="45"/>
      <c r="H2618" s="45"/>
      <c r="I2618" s="45"/>
      <c r="J2618" s="45"/>
    </row>
    <row r="2619" spans="1:10" ht="13.5" customHeight="1" x14ac:dyDescent="0.2">
      <c r="A2619" s="85">
        <v>52141502</v>
      </c>
      <c r="B2619" s="69" t="str">
        <f t="shared" ca="1" si="121"/>
        <v>Hornos microondas para uso doméstico</v>
      </c>
      <c r="C2619" s="81" t="s">
        <v>18869</v>
      </c>
      <c r="D2619" s="81">
        <v>1</v>
      </c>
      <c r="E2619" s="71">
        <v>1800</v>
      </c>
      <c r="F2619" s="70">
        <f t="shared" ca="1" si="122"/>
        <v>1800</v>
      </c>
      <c r="G2619" s="45"/>
      <c r="H2619" s="45"/>
      <c r="I2619" s="45"/>
      <c r="J2619" s="45"/>
    </row>
    <row r="2620" spans="1:10" ht="13.5" customHeight="1" x14ac:dyDescent="0.2">
      <c r="A2620" s="85">
        <v>52121606</v>
      </c>
      <c r="B2620" s="69" t="str">
        <f t="shared" ca="1" si="121"/>
        <v>Individuales de mesa</v>
      </c>
      <c r="C2620" s="81" t="s">
        <v>18869</v>
      </c>
      <c r="D2620" s="81">
        <v>5</v>
      </c>
      <c r="E2620" s="71">
        <v>225</v>
      </c>
      <c r="F2620" s="70">
        <f t="shared" ca="1" si="122"/>
        <v>1125</v>
      </c>
      <c r="G2620" s="45"/>
      <c r="H2620" s="45"/>
      <c r="I2620" s="45"/>
      <c r="J2620" s="45"/>
    </row>
    <row r="2621" spans="1:10" ht="13.5" customHeight="1" x14ac:dyDescent="0.2">
      <c r="A2621" s="85">
        <v>52121606</v>
      </c>
      <c r="B2621" s="69" t="str">
        <f t="shared" ca="1" si="121"/>
        <v>Individuales de mesa</v>
      </c>
      <c r="C2621" s="81" t="s">
        <v>18869</v>
      </c>
      <c r="D2621" s="81">
        <v>5</v>
      </c>
      <c r="E2621" s="71">
        <v>225</v>
      </c>
      <c r="F2621" s="70">
        <f t="shared" ca="1" si="122"/>
        <v>1125</v>
      </c>
      <c r="G2621" s="45"/>
      <c r="H2621" s="45"/>
      <c r="I2621" s="45"/>
      <c r="J2621" s="45"/>
    </row>
    <row r="2622" spans="1:10" ht="13.5" customHeight="1" x14ac:dyDescent="0.2">
      <c r="A2622" s="85">
        <v>52152001</v>
      </c>
      <c r="B2622" s="69" t="str">
        <f t="shared" ca="1" si="121"/>
        <v>Jarras para uso doméstico</v>
      </c>
      <c r="C2622" s="81" t="s">
        <v>18869</v>
      </c>
      <c r="D2622" s="81">
        <v>2</v>
      </c>
      <c r="E2622" s="71">
        <v>400</v>
      </c>
      <c r="F2622" s="70">
        <f t="shared" ca="1" si="122"/>
        <v>800</v>
      </c>
      <c r="G2622" s="45"/>
      <c r="H2622" s="45"/>
      <c r="I2622" s="45"/>
      <c r="J2622" s="45"/>
    </row>
    <row r="2623" spans="1:10" ht="13.5" customHeight="1" x14ac:dyDescent="0.2">
      <c r="A2623" s="85">
        <v>52152104</v>
      </c>
      <c r="B2623" s="69" t="str">
        <f t="shared" ca="1" si="121"/>
        <v>Copas para uso doméstico</v>
      </c>
      <c r="C2623" s="81" t="s">
        <v>18869</v>
      </c>
      <c r="D2623" s="81">
        <v>14</v>
      </c>
      <c r="E2623" s="71">
        <v>55</v>
      </c>
      <c r="F2623" s="70">
        <f t="shared" ca="1" si="122"/>
        <v>770</v>
      </c>
      <c r="G2623" s="45"/>
      <c r="H2623" s="45"/>
      <c r="I2623" s="45"/>
      <c r="J2623" s="45"/>
    </row>
    <row r="2624" spans="1:10" ht="13.5" customHeight="1" x14ac:dyDescent="0.2">
      <c r="A2624" s="85">
        <v>52152101</v>
      </c>
      <c r="B2624" s="69" t="str">
        <f t="shared" ca="1" si="121"/>
        <v>Tazas de café o té para uso doméstico</v>
      </c>
      <c r="C2624" s="81" t="s">
        <v>18869</v>
      </c>
      <c r="D2624" s="81">
        <v>14</v>
      </c>
      <c r="E2624" s="71">
        <v>55</v>
      </c>
      <c r="F2624" s="70">
        <f t="shared" ca="1" si="122"/>
        <v>770</v>
      </c>
      <c r="G2624" s="45"/>
      <c r="H2624" s="45"/>
      <c r="I2624" s="45"/>
      <c r="J2624" s="45"/>
    </row>
    <row r="2625" spans="1:10" ht="13.5" customHeight="1" x14ac:dyDescent="0.2">
      <c r="A2625" s="85">
        <v>52152101</v>
      </c>
      <c r="B2625" s="69" t="str">
        <f t="shared" ca="1" si="121"/>
        <v>Tazas de café o té para uso doméstico</v>
      </c>
      <c r="C2625" s="81" t="s">
        <v>18869</v>
      </c>
      <c r="D2625" s="81">
        <v>7</v>
      </c>
      <c r="E2625" s="71">
        <v>75</v>
      </c>
      <c r="F2625" s="70">
        <f t="shared" ca="1" si="122"/>
        <v>525</v>
      </c>
      <c r="G2625" s="45"/>
      <c r="H2625" s="45"/>
      <c r="I2625" s="45"/>
      <c r="J2625" s="45"/>
    </row>
    <row r="2626" spans="1:10" ht="13.5" customHeight="1" x14ac:dyDescent="0.2">
      <c r="A2626" s="85">
        <v>52151702</v>
      </c>
      <c r="B2626" s="69" t="str">
        <f t="shared" ca="1" si="121"/>
        <v>Cuchillos para uso doméstico</v>
      </c>
      <c r="C2626" s="81" t="s">
        <v>18869</v>
      </c>
      <c r="D2626" s="81">
        <v>1</v>
      </c>
      <c r="E2626" s="71">
        <v>400</v>
      </c>
      <c r="F2626" s="70">
        <f t="shared" ca="1" si="122"/>
        <v>400</v>
      </c>
      <c r="G2626" s="45"/>
      <c r="H2626" s="45"/>
      <c r="I2626" s="45"/>
      <c r="J2626" s="45"/>
    </row>
    <row r="2627" spans="1:10" ht="13.5" customHeight="1" x14ac:dyDescent="0.2">
      <c r="A2627" s="85">
        <v>52141524</v>
      </c>
      <c r="B2627" s="69" t="str">
        <f t="shared" ca="1" si="121"/>
        <v>Licuadoras para uso doméstico</v>
      </c>
      <c r="C2627" s="81" t="s">
        <v>18869</v>
      </c>
      <c r="D2627" s="81">
        <v>1</v>
      </c>
      <c r="E2627" s="71">
        <v>6000</v>
      </c>
      <c r="F2627" s="70">
        <f t="shared" ca="1" si="122"/>
        <v>6000</v>
      </c>
      <c r="G2627" s="45"/>
      <c r="H2627" s="45"/>
      <c r="I2627" s="45"/>
      <c r="J2627" s="45"/>
    </row>
    <row r="2628" spans="1:10" ht="13.5" customHeight="1" x14ac:dyDescent="0.2">
      <c r="A2628" s="85">
        <v>52121604</v>
      </c>
      <c r="B2628" s="69" t="str">
        <f t="shared" ca="1" si="121"/>
        <v>Manteles</v>
      </c>
      <c r="C2628" s="81" t="s">
        <v>18869</v>
      </c>
      <c r="D2628" s="81">
        <v>2</v>
      </c>
      <c r="E2628" s="71">
        <v>1500</v>
      </c>
      <c r="F2628" s="70">
        <f t="shared" ca="1" si="122"/>
        <v>3000</v>
      </c>
      <c r="G2628" s="45"/>
      <c r="H2628" s="45"/>
      <c r="I2628" s="45"/>
      <c r="J2628" s="45"/>
    </row>
    <row r="2629" spans="1:10" ht="13.5" customHeight="1" x14ac:dyDescent="0.2">
      <c r="A2629" s="85">
        <v>52121604</v>
      </c>
      <c r="B2629" s="69" t="str">
        <f t="shared" ca="1" si="121"/>
        <v>Manteles</v>
      </c>
      <c r="C2629" s="81" t="s">
        <v>18869</v>
      </c>
      <c r="D2629" s="81">
        <v>2</v>
      </c>
      <c r="E2629" s="71">
        <v>1500</v>
      </c>
      <c r="F2629" s="70">
        <f t="shared" ca="1" si="122"/>
        <v>3000</v>
      </c>
      <c r="G2629" s="45"/>
      <c r="H2629" s="45"/>
      <c r="I2629" s="45"/>
      <c r="J2629" s="45"/>
    </row>
    <row r="2630" spans="1:10" ht="13.5" customHeight="1" x14ac:dyDescent="0.2">
      <c r="A2630" s="85">
        <v>52121604</v>
      </c>
      <c r="B2630" s="69" t="str">
        <f t="shared" ca="1" si="121"/>
        <v>Manteles</v>
      </c>
      <c r="C2630" s="81" t="s">
        <v>18869</v>
      </c>
      <c r="D2630" s="81">
        <v>1</v>
      </c>
      <c r="E2630" s="71">
        <v>1500</v>
      </c>
      <c r="F2630" s="70">
        <f t="shared" ca="1" si="122"/>
        <v>1500</v>
      </c>
      <c r="G2630" s="45"/>
      <c r="H2630" s="45"/>
      <c r="I2630" s="45"/>
      <c r="J2630" s="45"/>
    </row>
    <row r="2631" spans="1:10" ht="13.5" customHeight="1" x14ac:dyDescent="0.2">
      <c r="A2631" s="85">
        <v>56101538</v>
      </c>
      <c r="B2631" s="69" t="str">
        <f t="shared" ca="1" si="121"/>
        <v>Mesas o bufetes para el comedor</v>
      </c>
      <c r="C2631" s="81" t="s">
        <v>18869</v>
      </c>
      <c r="D2631" s="81">
        <v>2</v>
      </c>
      <c r="E2631" s="71">
        <v>6000</v>
      </c>
      <c r="F2631" s="70">
        <f t="shared" ca="1" si="122"/>
        <v>12000</v>
      </c>
      <c r="G2631" s="45"/>
      <c r="H2631" s="45"/>
      <c r="I2631" s="45"/>
      <c r="J2631" s="45"/>
    </row>
    <row r="2632" spans="1:10" ht="13.5" customHeight="1" x14ac:dyDescent="0.2">
      <c r="A2632" s="85">
        <v>56121501</v>
      </c>
      <c r="B2632" s="69" t="str">
        <f t="shared" ca="1" si="121"/>
        <v>Mesas para actividades</v>
      </c>
      <c r="C2632" s="81" t="s">
        <v>18869</v>
      </c>
      <c r="D2632" s="81">
        <v>4</v>
      </c>
      <c r="E2632" s="71">
        <v>1900</v>
      </c>
      <c r="F2632" s="70">
        <f t="shared" ca="1" si="122"/>
        <v>7600</v>
      </c>
      <c r="G2632" s="45"/>
      <c r="H2632" s="45"/>
      <c r="I2632" s="45"/>
      <c r="J2632" s="45"/>
    </row>
    <row r="2633" spans="1:10" ht="13.5" customHeight="1" x14ac:dyDescent="0.2">
      <c r="A2633" s="85">
        <v>52141501</v>
      </c>
      <c r="B2633" s="69" t="str">
        <f t="shared" ca="1" si="121"/>
        <v>Neveras para uso doméstico</v>
      </c>
      <c r="C2633" s="81" t="s">
        <v>18869</v>
      </c>
      <c r="D2633" s="81">
        <v>2</v>
      </c>
      <c r="E2633" s="71">
        <v>60000</v>
      </c>
      <c r="F2633" s="70">
        <f t="shared" ca="1" si="122"/>
        <v>120000</v>
      </c>
      <c r="G2633" s="45"/>
      <c r="H2633" s="45"/>
      <c r="I2633" s="45"/>
      <c r="J2633" s="45"/>
    </row>
    <row r="2634" spans="1:10" ht="13.5" customHeight="1" x14ac:dyDescent="0.2">
      <c r="A2634" s="85">
        <v>52151807</v>
      </c>
      <c r="B2634" s="69" t="str">
        <f t="shared" ca="1" si="121"/>
        <v>Ollas para uso doméstico</v>
      </c>
      <c r="C2634" s="81" t="s">
        <v>18869</v>
      </c>
      <c r="D2634" s="81">
        <v>1</v>
      </c>
      <c r="E2634" s="71">
        <v>1500</v>
      </c>
      <c r="F2634" s="70">
        <f t="shared" ca="1" si="122"/>
        <v>1500</v>
      </c>
      <c r="G2634" s="45"/>
      <c r="H2634" s="45"/>
      <c r="I2634" s="45"/>
      <c r="J2634" s="45"/>
    </row>
    <row r="2635" spans="1:10" ht="13.5" customHeight="1" x14ac:dyDescent="0.2">
      <c r="A2635" s="85">
        <v>52152004</v>
      </c>
      <c r="B2635" s="69" t="str">
        <f t="shared" ca="1" si="121"/>
        <v>Platos para uso doméstico</v>
      </c>
      <c r="C2635" s="81" t="s">
        <v>18869</v>
      </c>
      <c r="D2635" s="81">
        <v>12</v>
      </c>
      <c r="E2635" s="71">
        <v>95</v>
      </c>
      <c r="F2635" s="70">
        <f t="shared" ca="1" si="122"/>
        <v>1140</v>
      </c>
      <c r="G2635" s="45"/>
      <c r="H2635" s="45"/>
      <c r="I2635" s="45"/>
      <c r="J2635" s="45"/>
    </row>
    <row r="2636" spans="1:10" ht="13.5" customHeight="1" x14ac:dyDescent="0.2">
      <c r="A2636" s="85">
        <v>52152004</v>
      </c>
      <c r="B2636" s="69" t="str">
        <f t="shared" ca="1" si="121"/>
        <v>Platos para uso doméstico</v>
      </c>
      <c r="C2636" s="81" t="s">
        <v>18869</v>
      </c>
      <c r="D2636" s="81">
        <v>24</v>
      </c>
      <c r="E2636" s="71">
        <v>95</v>
      </c>
      <c r="F2636" s="70">
        <f t="shared" ca="1" si="122"/>
        <v>2280</v>
      </c>
      <c r="G2636" s="45"/>
      <c r="H2636" s="45"/>
      <c r="I2636" s="45"/>
      <c r="J2636" s="45"/>
    </row>
    <row r="2637" spans="1:10" ht="13.5" customHeight="1" x14ac:dyDescent="0.2">
      <c r="A2637" s="85">
        <v>52152004</v>
      </c>
      <c r="B2637" s="69" t="str">
        <f t="shared" ca="1" si="121"/>
        <v>Platos para uso doméstico</v>
      </c>
      <c r="C2637" s="81" t="s">
        <v>18869</v>
      </c>
      <c r="D2637" s="81">
        <v>24</v>
      </c>
      <c r="E2637" s="71">
        <v>95</v>
      </c>
      <c r="F2637" s="70">
        <f t="shared" ca="1" si="122"/>
        <v>2280</v>
      </c>
      <c r="G2637" s="45"/>
      <c r="H2637" s="45"/>
      <c r="I2637" s="45"/>
      <c r="J2637" s="45"/>
    </row>
    <row r="2638" spans="1:10" ht="13.5" customHeight="1" x14ac:dyDescent="0.2">
      <c r="A2638" s="85">
        <v>52152004</v>
      </c>
      <c r="B2638" s="69" t="str">
        <f t="shared" ca="1" si="121"/>
        <v>Platos para uso doméstico</v>
      </c>
      <c r="C2638" s="81" t="s">
        <v>18869</v>
      </c>
      <c r="D2638" s="81">
        <v>24</v>
      </c>
      <c r="E2638" s="71">
        <v>95</v>
      </c>
      <c r="F2638" s="70">
        <f t="shared" ca="1" si="122"/>
        <v>2280</v>
      </c>
      <c r="G2638" s="45"/>
      <c r="H2638" s="45"/>
      <c r="I2638" s="45"/>
      <c r="J2638" s="45"/>
    </row>
    <row r="2639" spans="1:10" ht="13.5" customHeight="1" x14ac:dyDescent="0.2">
      <c r="A2639" s="85">
        <v>52152004</v>
      </c>
      <c r="B2639" s="69" t="str">
        <f t="shared" ca="1" si="121"/>
        <v>Platos para uso doméstico</v>
      </c>
      <c r="C2639" s="81" t="s">
        <v>18869</v>
      </c>
      <c r="D2639" s="81">
        <v>24</v>
      </c>
      <c r="E2639" s="71">
        <v>95</v>
      </c>
      <c r="F2639" s="70">
        <f t="shared" ca="1" si="122"/>
        <v>2280</v>
      </c>
      <c r="G2639" s="45"/>
      <c r="H2639" s="45"/>
      <c r="I2639" s="45"/>
      <c r="J2639" s="45"/>
    </row>
    <row r="2640" spans="1:10" ht="13.5" customHeight="1" x14ac:dyDescent="0.2">
      <c r="A2640" s="85">
        <v>52161511</v>
      </c>
      <c r="B2640" s="69" t="str">
        <f t="shared" ca="1" si="121"/>
        <v>Radios</v>
      </c>
      <c r="C2640" s="81" t="s">
        <v>18869</v>
      </c>
      <c r="D2640" s="81">
        <v>1</v>
      </c>
      <c r="E2640" s="71">
        <v>25000</v>
      </c>
      <c r="F2640" s="70">
        <f t="shared" ca="1" si="122"/>
        <v>25000</v>
      </c>
      <c r="G2640" s="45"/>
      <c r="H2640" s="45"/>
      <c r="I2640" s="45"/>
      <c r="J2640" s="45"/>
    </row>
    <row r="2641" spans="1:10" ht="13.5" customHeight="1" x14ac:dyDescent="0.2">
      <c r="A2641" s="85">
        <v>52121602</v>
      </c>
      <c r="B2641" s="69" t="str">
        <f t="shared" ref="B2641:B2647" ca="1" si="123">IFERROR(INDEX(UNSPSCDes,MATCH(INDIRECT(ADDRESS(ROW(),COLUMN()-1,4)),UNSPSCCode,0)),"")</f>
        <v>Servilletas</v>
      </c>
      <c r="C2641" s="81" t="s">
        <v>18869</v>
      </c>
      <c r="D2641" s="81">
        <v>1</v>
      </c>
      <c r="E2641" s="71">
        <v>95</v>
      </c>
      <c r="F2641" s="70">
        <f t="shared" ref="F2641:F2647" ca="1" si="124">INDIRECT(ADDRESS(ROW(),COLUMN()-2,4))*INDIRECT(ADDRESS(ROW(),COLUMN()-1,4))</f>
        <v>95</v>
      </c>
      <c r="G2641" s="45"/>
      <c r="H2641" s="45"/>
      <c r="I2641" s="45"/>
      <c r="J2641" s="45"/>
    </row>
    <row r="2642" spans="1:10" ht="13.5" customHeight="1" x14ac:dyDescent="0.2">
      <c r="A2642" s="85">
        <v>52121602</v>
      </c>
      <c r="B2642" s="69" t="str">
        <f t="shared" ca="1" si="123"/>
        <v>Servilletas</v>
      </c>
      <c r="C2642" s="81" t="s">
        <v>18869</v>
      </c>
      <c r="D2642" s="81">
        <v>7</v>
      </c>
      <c r="E2642" s="71">
        <v>95</v>
      </c>
      <c r="F2642" s="70">
        <f t="shared" ca="1" si="124"/>
        <v>665</v>
      </c>
      <c r="G2642" s="45"/>
      <c r="H2642" s="45"/>
      <c r="I2642" s="45"/>
      <c r="J2642" s="45"/>
    </row>
    <row r="2643" spans="1:10" ht="13.5" customHeight="1" x14ac:dyDescent="0.2">
      <c r="A2643" s="85">
        <v>48102001</v>
      </c>
      <c r="B2643" s="69" t="str">
        <f t="shared" ca="1" si="123"/>
        <v>Sillas para restaurantes</v>
      </c>
      <c r="C2643" s="81" t="s">
        <v>18869</v>
      </c>
      <c r="D2643" s="81">
        <v>144</v>
      </c>
      <c r="E2643" s="71">
        <v>900</v>
      </c>
      <c r="F2643" s="70">
        <f t="shared" ca="1" si="124"/>
        <v>129600</v>
      </c>
      <c r="G2643" s="45"/>
      <c r="H2643" s="45"/>
      <c r="I2643" s="45"/>
      <c r="J2643" s="45"/>
    </row>
    <row r="2644" spans="1:10" ht="13.5" customHeight="1" x14ac:dyDescent="0.2">
      <c r="A2644" s="85">
        <v>52161505</v>
      </c>
      <c r="B2644" s="69" t="str">
        <f t="shared" ca="1" si="123"/>
        <v>Televisores</v>
      </c>
      <c r="C2644" s="81" t="s">
        <v>18869</v>
      </c>
      <c r="D2644" s="81">
        <v>1</v>
      </c>
      <c r="E2644" s="71">
        <v>80000</v>
      </c>
      <c r="F2644" s="70">
        <f t="shared" ca="1" si="124"/>
        <v>80000</v>
      </c>
      <c r="G2644" s="45"/>
      <c r="H2644" s="45"/>
      <c r="I2644" s="45"/>
      <c r="J2644" s="45"/>
    </row>
    <row r="2645" spans="1:10" ht="13.5" customHeight="1" x14ac:dyDescent="0.2">
      <c r="A2645" s="85">
        <v>47131502</v>
      </c>
      <c r="B2645" s="69" t="str">
        <f t="shared" ca="1" si="123"/>
        <v>Pañitos o toallas para limpiar</v>
      </c>
      <c r="C2645" s="81" t="s">
        <v>18869</v>
      </c>
      <c r="D2645" s="81">
        <v>42</v>
      </c>
      <c r="E2645" s="71">
        <v>190</v>
      </c>
      <c r="F2645" s="70">
        <f t="shared" ca="1" si="124"/>
        <v>7980</v>
      </c>
      <c r="G2645" s="45"/>
      <c r="H2645" s="45"/>
      <c r="I2645" s="45"/>
      <c r="J2645" s="45"/>
    </row>
    <row r="2646" spans="1:10" ht="13.5" customHeight="1" x14ac:dyDescent="0.2">
      <c r="A2646" s="85">
        <v>52152102</v>
      </c>
      <c r="B2646" s="69" t="str">
        <f t="shared" ca="1" si="123"/>
        <v>Vasos para beber para uso doméstico</v>
      </c>
      <c r="C2646" s="81" t="s">
        <v>18869</v>
      </c>
      <c r="D2646" s="81">
        <v>14</v>
      </c>
      <c r="E2646" s="71">
        <v>60</v>
      </c>
      <c r="F2646" s="70">
        <f t="shared" ca="1" si="124"/>
        <v>840</v>
      </c>
      <c r="G2646" s="45"/>
      <c r="H2646" s="45"/>
      <c r="I2646" s="45"/>
      <c r="J2646" s="45"/>
    </row>
    <row r="2647" spans="1:10" ht="13.5" customHeight="1" x14ac:dyDescent="0.2">
      <c r="A2647" s="81"/>
      <c r="B2647" s="69" t="str">
        <f t="shared" ca="1" si="123"/>
        <v/>
      </c>
      <c r="C2647" s="81"/>
      <c r="D2647" s="81"/>
      <c r="E2647" s="71"/>
      <c r="F2647" s="70">
        <f t="shared" ca="1" si="124"/>
        <v>0</v>
      </c>
      <c r="G2647" s="45"/>
      <c r="H2647" s="45"/>
      <c r="I2647" s="45"/>
      <c r="J2647" s="45"/>
    </row>
    <row r="2648" spans="1:10" ht="13.5" customHeight="1" x14ac:dyDescent="0.2">
      <c r="A2648" s="45"/>
      <c r="B2648" s="45"/>
      <c r="C2648" s="45"/>
      <c r="D2648" s="45"/>
      <c r="E2648" s="73" t="s">
        <v>12551</v>
      </c>
      <c r="F2648" s="74">
        <f ca="1">SUM(Table386[MONTO TOTAL ESTIMADO])</f>
        <v>430530</v>
      </c>
      <c r="G2648" s="45"/>
      <c r="H2648" s="45"/>
      <c r="I2648" s="45"/>
      <c r="J2648" s="45"/>
    </row>
    <row r="2649" spans="1:10" ht="13.5" customHeight="1" thickBot="1" x14ac:dyDescent="0.25">
      <c r="G2649" s="45"/>
      <c r="H2649" s="45"/>
      <c r="I2649" s="45"/>
      <c r="J2649" s="45"/>
    </row>
    <row r="2650" spans="1:10" ht="13.5" customHeight="1" thickBot="1" x14ac:dyDescent="0.25">
      <c r="A2650" s="64" t="s">
        <v>16383</v>
      </c>
      <c r="B2650" s="64" t="s">
        <v>161</v>
      </c>
      <c r="C2650" s="64" t="s">
        <v>11724</v>
      </c>
      <c r="D2650" s="64" t="s">
        <v>14378</v>
      </c>
      <c r="E2650" s="64" t="s">
        <v>10962</v>
      </c>
      <c r="F2650" s="64" t="s">
        <v>11095</v>
      </c>
      <c r="G2650" s="45"/>
      <c r="H2650" s="45"/>
      <c r="I2650" s="45"/>
      <c r="J2650" s="45"/>
    </row>
    <row r="2651" spans="1:10" ht="13.5" customHeight="1" thickBot="1" x14ac:dyDescent="0.25">
      <c r="A2651" s="66" t="s">
        <v>18880</v>
      </c>
      <c r="B2651" s="66" t="s">
        <v>18868</v>
      </c>
      <c r="C2651" s="66" t="s">
        <v>10692</v>
      </c>
      <c r="D2651" s="66"/>
      <c r="E2651" s="66"/>
      <c r="F2651" s="66"/>
      <c r="G2651" s="45"/>
      <c r="H2651" s="45"/>
      <c r="I2651" s="45"/>
      <c r="J2651" s="45"/>
    </row>
    <row r="2652" spans="1:10" ht="13.5" customHeight="1" thickBot="1" x14ac:dyDescent="0.25">
      <c r="A2652" s="122" t="s">
        <v>14828</v>
      </c>
      <c r="B2652" s="67" t="s">
        <v>8528</v>
      </c>
      <c r="C2652" s="76"/>
      <c r="D2652" s="122" t="s">
        <v>9386</v>
      </c>
      <c r="E2652" s="67" t="s">
        <v>13094</v>
      </c>
      <c r="F2652" s="66"/>
      <c r="G2652" s="45"/>
      <c r="H2652" s="45"/>
      <c r="I2652" s="45"/>
      <c r="J2652" s="45"/>
    </row>
    <row r="2653" spans="1:10" ht="13.5" customHeight="1" thickBot="1" x14ac:dyDescent="0.25">
      <c r="A2653" s="123"/>
      <c r="B2653" s="67" t="s">
        <v>1786</v>
      </c>
      <c r="C2653" s="116" t="str">
        <f>IF(C2652="","",IF(AND(MONTH(C2652)&gt;=1,MONTH(C2652)&lt;=3),1,IF(AND(MONTH(C2652)&gt;=4,MONTH(C2652)&lt;=6),2,IF(AND(MONTH(C2652)&gt;=7,MONTH(C2652)&lt;=9),3,4))))</f>
        <v/>
      </c>
      <c r="D2653" s="123"/>
      <c r="E2653" s="67" t="s">
        <v>2417</v>
      </c>
      <c r="F2653" s="66"/>
      <c r="G2653" s="45"/>
      <c r="H2653" s="45"/>
      <c r="I2653" s="45"/>
      <c r="J2653" s="45"/>
    </row>
    <row r="2654" spans="1:10" ht="13.5" customHeight="1" thickBot="1" x14ac:dyDescent="0.25">
      <c r="A2654" s="123"/>
      <c r="B2654" s="67" t="s">
        <v>12943</v>
      </c>
      <c r="C2654" s="76"/>
      <c r="D2654" s="123"/>
      <c r="E2654" s="67" t="s">
        <v>3073</v>
      </c>
      <c r="F2654" s="66"/>
      <c r="G2654" s="45"/>
      <c r="H2654" s="45"/>
      <c r="I2654" s="45"/>
      <c r="J2654" s="45"/>
    </row>
    <row r="2655" spans="1:10" ht="13.5" customHeight="1" thickBot="1" x14ac:dyDescent="0.25">
      <c r="A2655" s="123"/>
      <c r="B2655" s="67" t="s">
        <v>1786</v>
      </c>
      <c r="C2655" s="116" t="str">
        <f>IF(C2654="","",IF(AND(MONTH(C2654)&gt;=1,MONTH(C2654)&lt;=3),1,IF(AND(MONTH(C2654)&gt;=4,MONTH(C2654)&lt;=6),2,IF(AND(MONTH(C2654)&gt;=7,MONTH(C2654)&lt;=9),3,4))))</f>
        <v/>
      </c>
      <c r="D2655" s="123"/>
      <c r="E2655" s="67" t="s">
        <v>13193</v>
      </c>
      <c r="F2655" s="66"/>
      <c r="G2655" s="45"/>
      <c r="H2655" s="45"/>
      <c r="I2655" s="45"/>
      <c r="J2655" s="45"/>
    </row>
    <row r="2656" spans="1:10" ht="13.5" customHeight="1" thickBot="1" x14ac:dyDescent="0.25">
      <c r="A2656" s="45"/>
      <c r="B2656" s="45"/>
      <c r="C2656" s="45"/>
      <c r="D2656" s="45"/>
      <c r="E2656" s="45"/>
      <c r="F2656" s="45"/>
      <c r="G2656" s="45"/>
      <c r="H2656" s="45"/>
      <c r="I2656" s="45"/>
      <c r="J2656" s="45"/>
    </row>
    <row r="2657" spans="1:10" ht="13.5" customHeight="1" thickBot="1" x14ac:dyDescent="0.25">
      <c r="A2657" s="72" t="s">
        <v>15736</v>
      </c>
      <c r="B2657" s="72" t="s">
        <v>16147</v>
      </c>
      <c r="C2657" s="72" t="s">
        <v>15642</v>
      </c>
      <c r="D2657" s="72" t="s">
        <v>15252</v>
      </c>
      <c r="E2657" s="72" t="s">
        <v>6932</v>
      </c>
      <c r="F2657" s="72" t="s">
        <v>15281</v>
      </c>
      <c r="G2657" s="45"/>
      <c r="H2657" s="45"/>
      <c r="I2657" s="45"/>
      <c r="J2657" s="45"/>
    </row>
    <row r="2658" spans="1:10" ht="13.5" customHeight="1" x14ac:dyDescent="0.2">
      <c r="A2658" s="85">
        <v>44121503</v>
      </c>
      <c r="B2658" s="69" t="str">
        <f t="shared" ref="B2658:B2721" ca="1" si="125">IFERROR(INDEX(UNSPSCDes,MATCH(INDIRECT(ADDRESS(ROW(),COLUMN()-1,4)),UNSPSCCode,0)),"")</f>
        <v>Sobres</v>
      </c>
      <c r="C2658" s="81" t="s">
        <v>16989</v>
      </c>
      <c r="D2658" s="81">
        <v>4</v>
      </c>
      <c r="E2658" s="71">
        <v>800</v>
      </c>
      <c r="F2658" s="70">
        <f t="shared" ref="F2658:F2721" ca="1" si="126">INDIRECT(ADDRESS(ROW(),COLUMN()-2,4))*INDIRECT(ADDRESS(ROW(),COLUMN()-1,4))</f>
        <v>3200</v>
      </c>
      <c r="G2658" s="45"/>
      <c r="H2658" s="45"/>
      <c r="I2658" s="45"/>
      <c r="J2658" s="45"/>
    </row>
    <row r="2659" spans="1:10" ht="13.5" customHeight="1" x14ac:dyDescent="0.2">
      <c r="A2659" s="85">
        <v>44121503</v>
      </c>
      <c r="B2659" s="69" t="str">
        <f t="shared" ca="1" si="125"/>
        <v>Sobres</v>
      </c>
      <c r="C2659" s="81" t="s">
        <v>16989</v>
      </c>
      <c r="D2659" s="81">
        <v>6</v>
      </c>
      <c r="E2659" s="71">
        <v>800</v>
      </c>
      <c r="F2659" s="70">
        <f t="shared" ca="1" si="126"/>
        <v>4800</v>
      </c>
      <c r="G2659" s="45"/>
      <c r="H2659" s="45"/>
      <c r="I2659" s="45"/>
      <c r="J2659" s="45"/>
    </row>
    <row r="2660" spans="1:10" ht="13.5" customHeight="1" x14ac:dyDescent="0.2">
      <c r="A2660" s="85">
        <v>44121503</v>
      </c>
      <c r="B2660" s="69" t="str">
        <f t="shared" ca="1" si="125"/>
        <v>Sobres</v>
      </c>
      <c r="C2660" s="81" t="s">
        <v>16989</v>
      </c>
      <c r="D2660" s="81">
        <v>563</v>
      </c>
      <c r="E2660" s="71">
        <v>200</v>
      </c>
      <c r="F2660" s="70">
        <f t="shared" ca="1" si="126"/>
        <v>112600</v>
      </c>
      <c r="G2660" s="45"/>
      <c r="H2660" s="45"/>
      <c r="I2660" s="45"/>
      <c r="J2660" s="45"/>
    </row>
    <row r="2661" spans="1:10" ht="13.5" customHeight="1" x14ac:dyDescent="0.2">
      <c r="A2661" s="85">
        <v>44121503</v>
      </c>
      <c r="B2661" s="69" t="str">
        <f t="shared" ca="1" si="125"/>
        <v>Sobres</v>
      </c>
      <c r="C2661" s="81" t="s">
        <v>16989</v>
      </c>
      <c r="D2661" s="81">
        <v>28</v>
      </c>
      <c r="E2661" s="71">
        <v>900</v>
      </c>
      <c r="F2661" s="70">
        <f t="shared" ca="1" si="126"/>
        <v>25200</v>
      </c>
      <c r="G2661" s="45"/>
      <c r="H2661" s="45"/>
      <c r="I2661" s="45"/>
      <c r="J2661" s="45"/>
    </row>
    <row r="2662" spans="1:10" ht="13.5" customHeight="1" x14ac:dyDescent="0.2">
      <c r="A2662" s="85">
        <v>44121503</v>
      </c>
      <c r="B2662" s="69" t="str">
        <f t="shared" ca="1" si="125"/>
        <v>Sobres</v>
      </c>
      <c r="C2662" s="81" t="s">
        <v>16989</v>
      </c>
      <c r="D2662" s="81">
        <v>86</v>
      </c>
      <c r="E2662" s="71">
        <v>1800</v>
      </c>
      <c r="F2662" s="70">
        <f t="shared" ca="1" si="126"/>
        <v>154800</v>
      </c>
      <c r="G2662" s="45"/>
      <c r="H2662" s="45"/>
      <c r="I2662" s="45"/>
      <c r="J2662" s="45"/>
    </row>
    <row r="2663" spans="1:10" ht="13.5" customHeight="1" x14ac:dyDescent="0.2">
      <c r="A2663" s="85">
        <v>44121503</v>
      </c>
      <c r="B2663" s="69" t="str">
        <f t="shared" ca="1" si="125"/>
        <v>Sobres</v>
      </c>
      <c r="C2663" s="81" t="s">
        <v>16989</v>
      </c>
      <c r="D2663" s="81">
        <v>25</v>
      </c>
      <c r="E2663" s="71">
        <v>225</v>
      </c>
      <c r="F2663" s="70">
        <f t="shared" ca="1" si="126"/>
        <v>5625</v>
      </c>
      <c r="G2663" s="45"/>
      <c r="H2663" s="45"/>
      <c r="I2663" s="45"/>
      <c r="J2663" s="45"/>
    </row>
    <row r="2664" spans="1:10" ht="13.5" customHeight="1" x14ac:dyDescent="0.2">
      <c r="A2664" s="85">
        <v>44121503</v>
      </c>
      <c r="B2664" s="69" t="str">
        <f t="shared" ca="1" si="125"/>
        <v>Sobres</v>
      </c>
      <c r="C2664" s="81" t="s">
        <v>16989</v>
      </c>
      <c r="D2664" s="81">
        <v>66</v>
      </c>
      <c r="E2664" s="71">
        <v>75</v>
      </c>
      <c r="F2664" s="70">
        <f t="shared" ca="1" si="126"/>
        <v>4950</v>
      </c>
      <c r="G2664" s="45"/>
      <c r="H2664" s="45"/>
      <c r="I2664" s="45"/>
      <c r="J2664" s="45"/>
    </row>
    <row r="2665" spans="1:10" ht="13.5" customHeight="1" x14ac:dyDescent="0.2">
      <c r="A2665" s="85">
        <v>44121503</v>
      </c>
      <c r="B2665" s="69" t="str">
        <f t="shared" ca="1" si="125"/>
        <v>Sobres</v>
      </c>
      <c r="C2665" s="81" t="s">
        <v>16989</v>
      </c>
      <c r="D2665" s="81">
        <v>18</v>
      </c>
      <c r="E2665" s="71">
        <v>225</v>
      </c>
      <c r="F2665" s="70">
        <f t="shared" ca="1" si="126"/>
        <v>4050</v>
      </c>
      <c r="G2665" s="45"/>
      <c r="H2665" s="45"/>
      <c r="I2665" s="45"/>
      <c r="J2665" s="45"/>
    </row>
    <row r="2666" spans="1:10" ht="13.5" customHeight="1" x14ac:dyDescent="0.2">
      <c r="A2666" s="85">
        <v>44122011</v>
      </c>
      <c r="B2666" s="69" t="str">
        <f t="shared" ca="1" si="125"/>
        <v>Folders</v>
      </c>
      <c r="C2666" s="81" t="s">
        <v>16989</v>
      </c>
      <c r="D2666" s="81">
        <v>60</v>
      </c>
      <c r="E2666" s="71">
        <v>225</v>
      </c>
      <c r="F2666" s="70">
        <f t="shared" ca="1" si="126"/>
        <v>13500</v>
      </c>
      <c r="G2666" s="45"/>
      <c r="H2666" s="45"/>
      <c r="I2666" s="45"/>
      <c r="J2666" s="45"/>
    </row>
    <row r="2667" spans="1:10" ht="13.5" customHeight="1" x14ac:dyDescent="0.2">
      <c r="A2667" s="85">
        <v>44122011</v>
      </c>
      <c r="B2667" s="69" t="str">
        <f t="shared" ca="1" si="125"/>
        <v>Folders</v>
      </c>
      <c r="C2667" s="81" t="s">
        <v>16989</v>
      </c>
      <c r="D2667" s="81">
        <v>60</v>
      </c>
      <c r="E2667" s="71">
        <v>1500</v>
      </c>
      <c r="F2667" s="70">
        <f t="shared" ca="1" si="126"/>
        <v>90000</v>
      </c>
      <c r="G2667" s="45"/>
      <c r="H2667" s="45"/>
      <c r="I2667" s="45"/>
      <c r="J2667" s="45"/>
    </row>
    <row r="2668" spans="1:10" ht="13.5" customHeight="1" x14ac:dyDescent="0.2">
      <c r="A2668" s="85">
        <v>44122011</v>
      </c>
      <c r="B2668" s="69" t="str">
        <f t="shared" ca="1" si="125"/>
        <v>Folders</v>
      </c>
      <c r="C2668" s="81" t="s">
        <v>16989</v>
      </c>
      <c r="D2668" s="81">
        <v>10</v>
      </c>
      <c r="E2668" s="71">
        <v>1800</v>
      </c>
      <c r="F2668" s="70">
        <f t="shared" ca="1" si="126"/>
        <v>18000</v>
      </c>
      <c r="G2668" s="45"/>
      <c r="H2668" s="45"/>
      <c r="I2668" s="45"/>
      <c r="J2668" s="45"/>
    </row>
    <row r="2669" spans="1:10" ht="13.5" customHeight="1" x14ac:dyDescent="0.2">
      <c r="A2669" s="85">
        <v>44122011</v>
      </c>
      <c r="B2669" s="69" t="str">
        <f t="shared" ca="1" si="125"/>
        <v>Folders</v>
      </c>
      <c r="C2669" s="81" t="s">
        <v>16989</v>
      </c>
      <c r="D2669" s="81">
        <v>139</v>
      </c>
      <c r="E2669" s="71">
        <v>225</v>
      </c>
      <c r="F2669" s="70">
        <f t="shared" ca="1" si="126"/>
        <v>31275</v>
      </c>
      <c r="G2669" s="45"/>
      <c r="H2669" s="45" t="str">
        <f>C2297</f>
        <v>BIENES</v>
      </c>
      <c r="I2669" s="45">
        <f>E2297</f>
        <v>0</v>
      </c>
      <c r="J2669" s="45">
        <f>D2297</f>
        <v>0</v>
      </c>
    </row>
    <row r="2670" spans="1:10" ht="14.1" customHeight="1" x14ac:dyDescent="0.25">
      <c r="A2670" s="85">
        <v>44122003</v>
      </c>
      <c r="B2670" s="69" t="str">
        <f t="shared" ca="1" si="125"/>
        <v>Carpetas</v>
      </c>
      <c r="C2670" s="81" t="s">
        <v>18869</v>
      </c>
      <c r="D2670" s="81">
        <v>1</v>
      </c>
      <c r="E2670" s="71">
        <v>225</v>
      </c>
      <c r="F2670" s="70">
        <f t="shared" ca="1" si="126"/>
        <v>225</v>
      </c>
    </row>
    <row r="2671" spans="1:10" ht="14.1" customHeight="1" x14ac:dyDescent="0.25">
      <c r="A2671" s="85">
        <v>44122010</v>
      </c>
      <c r="B2671" s="69" t="str">
        <f t="shared" ca="1" si="125"/>
        <v>Separadores</v>
      </c>
      <c r="C2671" s="81" t="s">
        <v>18869</v>
      </c>
      <c r="D2671" s="81">
        <v>2</v>
      </c>
      <c r="E2671" s="71">
        <v>400</v>
      </c>
      <c r="F2671" s="70">
        <f t="shared" ca="1" si="126"/>
        <v>800</v>
      </c>
    </row>
    <row r="2672" spans="1:10" ht="14.1" customHeight="1" x14ac:dyDescent="0.25">
      <c r="A2672" s="85">
        <v>60101905</v>
      </c>
      <c r="B2672" s="69" t="str">
        <f t="shared" ca="1" si="125"/>
        <v>Fichas con letras del alfabeto</v>
      </c>
      <c r="C2672" s="81" t="s">
        <v>18869</v>
      </c>
      <c r="D2672" s="81">
        <v>200</v>
      </c>
      <c r="E2672" s="71">
        <v>55</v>
      </c>
      <c r="F2672" s="70">
        <f t="shared" ca="1" si="126"/>
        <v>11000</v>
      </c>
    </row>
    <row r="2673" spans="1:6" ht="14.1" customHeight="1" x14ac:dyDescent="0.25">
      <c r="A2673" s="85">
        <v>14111507</v>
      </c>
      <c r="B2673" s="69" t="str">
        <f t="shared" ca="1" si="125"/>
        <v>Papel para impresora o fotocopiadora</v>
      </c>
      <c r="C2673" s="81" t="s">
        <v>8725</v>
      </c>
      <c r="D2673" s="81">
        <v>178</v>
      </c>
      <c r="E2673" s="71">
        <v>55</v>
      </c>
      <c r="F2673" s="70">
        <f t="shared" ca="1" si="126"/>
        <v>9790</v>
      </c>
    </row>
    <row r="2674" spans="1:6" ht="14.1" customHeight="1" x14ac:dyDescent="0.25">
      <c r="A2674" s="85">
        <v>14111507</v>
      </c>
      <c r="B2674" s="69" t="str">
        <f t="shared" ca="1" si="125"/>
        <v>Papel para impresora o fotocopiadora</v>
      </c>
      <c r="C2674" s="81" t="s">
        <v>8725</v>
      </c>
      <c r="D2674" s="81">
        <v>1751</v>
      </c>
      <c r="E2674" s="71">
        <v>75</v>
      </c>
      <c r="F2674" s="70">
        <f t="shared" ca="1" si="126"/>
        <v>131325</v>
      </c>
    </row>
    <row r="2675" spans="1:6" ht="14.1" customHeight="1" x14ac:dyDescent="0.25">
      <c r="A2675" s="85">
        <v>14111507</v>
      </c>
      <c r="B2675" s="69" t="str">
        <f t="shared" ca="1" si="125"/>
        <v>Papel para impresora o fotocopiadora</v>
      </c>
      <c r="C2675" s="81" t="s">
        <v>8725</v>
      </c>
      <c r="D2675" s="81">
        <v>442</v>
      </c>
      <c r="E2675" s="71">
        <v>400</v>
      </c>
      <c r="F2675" s="70">
        <f t="shared" ca="1" si="126"/>
        <v>176800</v>
      </c>
    </row>
    <row r="2676" spans="1:6" ht="13.5" customHeight="1" x14ac:dyDescent="0.25">
      <c r="A2676" s="85">
        <v>14111507</v>
      </c>
      <c r="B2676" s="69" t="str">
        <f t="shared" ca="1" si="125"/>
        <v>Papel para impresora o fotocopiadora</v>
      </c>
      <c r="C2676" s="81" t="s">
        <v>8725</v>
      </c>
      <c r="D2676" s="81">
        <v>486</v>
      </c>
      <c r="E2676" s="71">
        <v>6000</v>
      </c>
      <c r="F2676" s="70">
        <f t="shared" ca="1" si="126"/>
        <v>2916000</v>
      </c>
    </row>
    <row r="2677" spans="1:6" ht="13.5" customHeight="1" x14ac:dyDescent="0.25">
      <c r="A2677" s="85">
        <v>14111507</v>
      </c>
      <c r="B2677" s="69" t="str">
        <f t="shared" ca="1" si="125"/>
        <v>Papel para impresora o fotocopiadora</v>
      </c>
      <c r="C2677" s="81" t="s">
        <v>8725</v>
      </c>
      <c r="D2677" s="81">
        <v>1</v>
      </c>
      <c r="E2677" s="71">
        <v>1500</v>
      </c>
      <c r="F2677" s="70">
        <f t="shared" ca="1" si="126"/>
        <v>1500</v>
      </c>
    </row>
    <row r="2678" spans="1:6" ht="14.1" customHeight="1" x14ac:dyDescent="0.25">
      <c r="A2678" s="85">
        <v>14111507</v>
      </c>
      <c r="B2678" s="69" t="str">
        <f t="shared" ca="1" si="125"/>
        <v>Papel para impresora o fotocopiadora</v>
      </c>
      <c r="C2678" s="81" t="s">
        <v>8725</v>
      </c>
      <c r="D2678" s="81">
        <v>6</v>
      </c>
      <c r="E2678" s="71">
        <v>1500</v>
      </c>
      <c r="F2678" s="70">
        <f t="shared" ca="1" si="126"/>
        <v>9000</v>
      </c>
    </row>
    <row r="2679" spans="1:6" ht="14.1" customHeight="1" x14ac:dyDescent="0.25">
      <c r="A2679" s="85">
        <v>14111515</v>
      </c>
      <c r="B2679" s="69" t="str">
        <f t="shared" ca="1" si="125"/>
        <v>Papel para sumadora o máquina registradora</v>
      </c>
      <c r="C2679" s="81" t="s">
        <v>8725</v>
      </c>
      <c r="D2679" s="81">
        <v>120</v>
      </c>
      <c r="E2679" s="71">
        <v>1500</v>
      </c>
      <c r="F2679" s="70">
        <f t="shared" ca="1" si="126"/>
        <v>180000</v>
      </c>
    </row>
    <row r="2680" spans="1:6" ht="13.5" customHeight="1" x14ac:dyDescent="0.25">
      <c r="A2680" s="85">
        <v>14111508</v>
      </c>
      <c r="B2680" s="69" t="str">
        <f t="shared" ca="1" si="125"/>
        <v>Papel para fax</v>
      </c>
      <c r="C2680" s="81" t="s">
        <v>8725</v>
      </c>
      <c r="D2680" s="81">
        <v>120</v>
      </c>
      <c r="E2680" s="71">
        <v>6000</v>
      </c>
      <c r="F2680" s="70">
        <f t="shared" ca="1" si="126"/>
        <v>720000</v>
      </c>
    </row>
    <row r="2681" spans="1:6" ht="13.5" customHeight="1" x14ac:dyDescent="0.25">
      <c r="A2681" s="85">
        <v>14111509</v>
      </c>
      <c r="B2681" s="69" t="str">
        <f t="shared" ca="1" si="125"/>
        <v>Papel membreteado</v>
      </c>
      <c r="C2681" s="81" t="s">
        <v>8725</v>
      </c>
      <c r="D2681" s="81">
        <v>486</v>
      </c>
      <c r="E2681" s="71">
        <v>1900</v>
      </c>
      <c r="F2681" s="70">
        <f t="shared" ca="1" si="126"/>
        <v>923400</v>
      </c>
    </row>
    <row r="2682" spans="1:6" ht="13.5" customHeight="1" x14ac:dyDescent="0.25">
      <c r="A2682" s="85">
        <v>44121706</v>
      </c>
      <c r="B2682" s="69" t="str">
        <f t="shared" ca="1" si="125"/>
        <v>Lápices de madera</v>
      </c>
      <c r="C2682" s="81" t="s">
        <v>18869</v>
      </c>
      <c r="D2682" s="81">
        <v>1261</v>
      </c>
      <c r="E2682" s="71">
        <v>60000</v>
      </c>
      <c r="F2682" s="70">
        <f t="shared" ca="1" si="126"/>
        <v>75660000</v>
      </c>
    </row>
    <row r="2683" spans="1:6" ht="14.1" customHeight="1" x14ac:dyDescent="0.25">
      <c r="A2683" s="85">
        <v>44121708</v>
      </c>
      <c r="B2683" s="69" t="str">
        <f t="shared" ca="1" si="125"/>
        <v>Marcadores</v>
      </c>
      <c r="C2683" s="81" t="s">
        <v>18869</v>
      </c>
      <c r="D2683" s="81">
        <v>544</v>
      </c>
      <c r="E2683" s="71">
        <v>1500</v>
      </c>
      <c r="F2683" s="70">
        <f t="shared" ca="1" si="126"/>
        <v>816000</v>
      </c>
    </row>
    <row r="2684" spans="1:6" ht="14.1" customHeight="1" x14ac:dyDescent="0.25">
      <c r="A2684" s="85">
        <v>44121708</v>
      </c>
      <c r="B2684" s="69" t="str">
        <f t="shared" ca="1" si="125"/>
        <v>Marcadores</v>
      </c>
      <c r="C2684" s="81" t="s">
        <v>18869</v>
      </c>
      <c r="D2684" s="81">
        <v>300</v>
      </c>
      <c r="E2684" s="71">
        <v>95</v>
      </c>
      <c r="F2684" s="70">
        <f t="shared" ca="1" si="126"/>
        <v>28500</v>
      </c>
    </row>
    <row r="2685" spans="1:6" ht="14.1" customHeight="1" x14ac:dyDescent="0.25">
      <c r="A2685" s="85">
        <v>44121708</v>
      </c>
      <c r="B2685" s="69" t="str">
        <f t="shared" ca="1" si="125"/>
        <v>Marcadores</v>
      </c>
      <c r="C2685" s="81" t="s">
        <v>18869</v>
      </c>
      <c r="D2685" s="81">
        <v>10</v>
      </c>
      <c r="E2685" s="71">
        <v>95</v>
      </c>
      <c r="F2685" s="70">
        <f t="shared" ca="1" si="126"/>
        <v>950</v>
      </c>
    </row>
    <row r="2686" spans="1:6" ht="14.1" customHeight="1" x14ac:dyDescent="0.25">
      <c r="A2686" s="85">
        <v>43202003</v>
      </c>
      <c r="B2686" s="69" t="str">
        <f t="shared" ca="1" si="125"/>
        <v>Discos versátiles digitales dvd</v>
      </c>
      <c r="C2686" s="81" t="s">
        <v>18869</v>
      </c>
      <c r="D2686" s="81">
        <v>366</v>
      </c>
      <c r="E2686" s="71">
        <v>95</v>
      </c>
      <c r="F2686" s="70">
        <f t="shared" ca="1" si="126"/>
        <v>34770</v>
      </c>
    </row>
    <row r="2687" spans="1:6" ht="14.1" customHeight="1" x14ac:dyDescent="0.25">
      <c r="A2687" s="85">
        <v>44101602</v>
      </c>
      <c r="B2687" s="69" t="str">
        <f t="shared" ca="1" si="125"/>
        <v>Máquinas perforadoras o para unir papel</v>
      </c>
      <c r="C2687" s="81" t="s">
        <v>18869</v>
      </c>
      <c r="D2687" s="81">
        <v>94</v>
      </c>
      <c r="E2687" s="71">
        <v>95</v>
      </c>
      <c r="F2687" s="70">
        <f t="shared" ca="1" si="126"/>
        <v>8930</v>
      </c>
    </row>
    <row r="2688" spans="1:6" ht="14.1" customHeight="1" x14ac:dyDescent="0.25">
      <c r="A2688" s="85">
        <v>26111702</v>
      </c>
      <c r="B2688" s="69" t="str">
        <f t="shared" ca="1" si="125"/>
        <v>Pilas alcalinas</v>
      </c>
      <c r="C2688" s="81" t="s">
        <v>18869</v>
      </c>
      <c r="D2688" s="81">
        <v>480</v>
      </c>
      <c r="E2688" s="71">
        <v>95</v>
      </c>
      <c r="F2688" s="70">
        <f t="shared" ca="1" si="126"/>
        <v>45600</v>
      </c>
    </row>
    <row r="2689" spans="1:10" ht="33.75" customHeight="1" x14ac:dyDescent="0.2">
      <c r="A2689" s="85">
        <v>44121628</v>
      </c>
      <c r="B2689" s="69" t="str">
        <f t="shared" ca="1" si="125"/>
        <v>Contenedores o dispensadores de clips</v>
      </c>
      <c r="C2689" s="81" t="s">
        <v>18869</v>
      </c>
      <c r="D2689" s="81">
        <v>72</v>
      </c>
      <c r="E2689" s="71">
        <v>25000</v>
      </c>
      <c r="F2689" s="70">
        <f t="shared" ca="1" si="126"/>
        <v>1800000</v>
      </c>
      <c r="G2689" s="45"/>
      <c r="H2689" s="45"/>
      <c r="I2689" s="45"/>
      <c r="J2689" s="45"/>
    </row>
    <row r="2690" spans="1:10" ht="13.5" customHeight="1" x14ac:dyDescent="0.2">
      <c r="A2690" s="85">
        <v>24102202</v>
      </c>
      <c r="B2690" s="69" t="str">
        <f t="shared" ca="1" si="125"/>
        <v>Dispensadores de cinta para sellar cajas</v>
      </c>
      <c r="C2690" s="81" t="s">
        <v>18869</v>
      </c>
      <c r="D2690" s="81">
        <v>83</v>
      </c>
      <c r="E2690" s="71">
        <v>95</v>
      </c>
      <c r="F2690" s="70">
        <f t="shared" ca="1" si="126"/>
        <v>7885</v>
      </c>
      <c r="G2690" s="45"/>
      <c r="H2690" s="45"/>
      <c r="I2690" s="45"/>
      <c r="J2690" s="45"/>
    </row>
    <row r="2691" spans="1:10" ht="14.1" customHeight="1" x14ac:dyDescent="0.2">
      <c r="A2691" s="85">
        <v>31162404</v>
      </c>
      <c r="B2691" s="69" t="str">
        <f t="shared" ca="1" si="125"/>
        <v>Grapas</v>
      </c>
      <c r="C2691" s="81" t="s">
        <v>16989</v>
      </c>
      <c r="D2691" s="81">
        <v>680</v>
      </c>
      <c r="E2691" s="71">
        <v>95</v>
      </c>
      <c r="F2691" s="70">
        <f t="shared" ca="1" si="126"/>
        <v>64600</v>
      </c>
      <c r="G2691" s="45"/>
      <c r="H2691" s="45"/>
      <c r="I2691" s="45"/>
      <c r="J2691" s="45"/>
    </row>
    <row r="2692" spans="1:10" ht="14.1" customHeight="1" x14ac:dyDescent="0.2">
      <c r="A2692" s="85">
        <v>44121615</v>
      </c>
      <c r="B2692" s="69" t="str">
        <f t="shared" ca="1" si="125"/>
        <v>Grapadoras</v>
      </c>
      <c r="C2692" s="81" t="s">
        <v>18869</v>
      </c>
      <c r="D2692" s="81">
        <v>38</v>
      </c>
      <c r="E2692" s="71">
        <v>900</v>
      </c>
      <c r="F2692" s="70">
        <f t="shared" ca="1" si="126"/>
        <v>34200</v>
      </c>
      <c r="G2692" s="45"/>
      <c r="H2692" s="45"/>
      <c r="I2692" s="45"/>
      <c r="J2692" s="45"/>
    </row>
    <row r="2693" spans="1:10" ht="14.1" customHeight="1" x14ac:dyDescent="0.2">
      <c r="A2693" s="85">
        <v>44111611</v>
      </c>
      <c r="B2693" s="69" t="str">
        <f t="shared" ca="1" si="125"/>
        <v>Clips para billetes</v>
      </c>
      <c r="C2693" s="81" t="s">
        <v>16989</v>
      </c>
      <c r="D2693" s="81">
        <v>24</v>
      </c>
      <c r="E2693" s="71">
        <v>80000</v>
      </c>
      <c r="F2693" s="70">
        <f t="shared" ca="1" si="126"/>
        <v>1920000</v>
      </c>
      <c r="G2693" s="45"/>
      <c r="H2693" s="45"/>
      <c r="I2693" s="45"/>
      <c r="J2693" s="45"/>
    </row>
    <row r="2694" spans="1:10" ht="14.1" customHeight="1" x14ac:dyDescent="0.2">
      <c r="A2694" s="85">
        <v>44122104</v>
      </c>
      <c r="B2694" s="69" t="str">
        <f t="shared" ca="1" si="125"/>
        <v>Clips para papel</v>
      </c>
      <c r="C2694" s="81" t="s">
        <v>16989</v>
      </c>
      <c r="D2694" s="81">
        <v>1360</v>
      </c>
      <c r="E2694" s="71">
        <v>190</v>
      </c>
      <c r="F2694" s="70">
        <f t="shared" ca="1" si="126"/>
        <v>258400</v>
      </c>
      <c r="G2694" s="45"/>
      <c r="H2694" s="45"/>
      <c r="I2694" s="45"/>
      <c r="J2694" s="45"/>
    </row>
    <row r="2695" spans="1:10" ht="14.1" customHeight="1" x14ac:dyDescent="0.2">
      <c r="A2695" s="85">
        <v>31201522</v>
      </c>
      <c r="B2695" s="69" t="str">
        <f t="shared" ca="1" si="125"/>
        <v>Cinta de transferencia adhesiva</v>
      </c>
      <c r="C2695" s="81" t="s">
        <v>18869</v>
      </c>
      <c r="D2695" s="81">
        <v>8</v>
      </c>
      <c r="E2695" s="71">
        <v>60</v>
      </c>
      <c r="F2695" s="70">
        <f t="shared" ca="1" si="126"/>
        <v>480</v>
      </c>
      <c r="G2695" s="45"/>
      <c r="H2695" s="45"/>
      <c r="I2695" s="45"/>
      <c r="J2695" s="45"/>
    </row>
    <row r="2696" spans="1:10" ht="14.1" customHeight="1" x14ac:dyDescent="0.2">
      <c r="A2696" s="85">
        <v>60121226</v>
      </c>
      <c r="B2696" s="69" t="str">
        <f t="shared" ca="1" si="125"/>
        <v>Pinceles para acuarela</v>
      </c>
      <c r="C2696" s="81" t="s">
        <v>18869</v>
      </c>
      <c r="D2696" s="81">
        <v>2</v>
      </c>
      <c r="E2696" s="71">
        <v>800</v>
      </c>
      <c r="F2696" s="70">
        <f t="shared" ca="1" si="126"/>
        <v>1600</v>
      </c>
      <c r="G2696" s="45"/>
      <c r="H2696" s="45"/>
      <c r="I2696" s="45"/>
      <c r="J2696" s="45"/>
    </row>
    <row r="2697" spans="1:10" ht="14.1" customHeight="1" x14ac:dyDescent="0.2">
      <c r="A2697" s="85">
        <v>14111526</v>
      </c>
      <c r="B2697" s="69" t="str">
        <f t="shared" ca="1" si="125"/>
        <v>Papel libretas o libros de mensajes telefónicos</v>
      </c>
      <c r="C2697" s="81" t="s">
        <v>18869</v>
      </c>
      <c r="D2697" s="81">
        <v>379</v>
      </c>
      <c r="E2697" s="71">
        <v>800</v>
      </c>
      <c r="F2697" s="70">
        <f t="shared" ca="1" si="126"/>
        <v>303200</v>
      </c>
      <c r="G2697" s="45"/>
      <c r="H2697" s="45"/>
      <c r="I2697" s="45"/>
      <c r="J2697" s="45"/>
    </row>
    <row r="2698" spans="1:10" ht="13.5" customHeight="1" x14ac:dyDescent="0.2">
      <c r="A2698" s="85">
        <v>14111526</v>
      </c>
      <c r="B2698" s="69" t="str">
        <f t="shared" ca="1" si="125"/>
        <v>Papel libretas o libros de mensajes telefónicos</v>
      </c>
      <c r="C2698" s="81" t="s">
        <v>18869</v>
      </c>
      <c r="D2698" s="81">
        <v>157</v>
      </c>
      <c r="E2698" s="71">
        <v>200</v>
      </c>
      <c r="F2698" s="70">
        <f t="shared" ca="1" si="126"/>
        <v>31400</v>
      </c>
      <c r="G2698" s="45"/>
      <c r="H2698" s="45"/>
      <c r="I2698" s="45"/>
      <c r="J2698" s="45"/>
    </row>
    <row r="2699" spans="1:10" ht="13.5" customHeight="1" x14ac:dyDescent="0.2">
      <c r="A2699" s="85">
        <v>56101703</v>
      </c>
      <c r="B2699" s="69" t="str">
        <f t="shared" ca="1" si="125"/>
        <v>Escritorios</v>
      </c>
      <c r="C2699" s="81" t="s">
        <v>18869</v>
      </c>
      <c r="D2699" s="81">
        <v>7</v>
      </c>
      <c r="E2699" s="71">
        <v>900</v>
      </c>
      <c r="F2699" s="70">
        <f t="shared" ca="1" si="126"/>
        <v>6300</v>
      </c>
      <c r="G2699" s="45"/>
      <c r="H2699" s="45"/>
      <c r="I2699" s="45"/>
      <c r="J2699" s="45"/>
    </row>
    <row r="2700" spans="1:10" ht="13.5" customHeight="1" x14ac:dyDescent="0.2">
      <c r="A2700" s="85">
        <v>14111802</v>
      </c>
      <c r="B2700" s="69" t="str">
        <f t="shared" ca="1" si="125"/>
        <v>Recibos o libros de recibos</v>
      </c>
      <c r="C2700" s="81" t="s">
        <v>18869</v>
      </c>
      <c r="D2700" s="81">
        <v>10</v>
      </c>
      <c r="E2700" s="71">
        <v>1800</v>
      </c>
      <c r="F2700" s="70">
        <f t="shared" ca="1" si="126"/>
        <v>18000</v>
      </c>
      <c r="G2700" s="45"/>
      <c r="H2700" s="45"/>
      <c r="I2700" s="45"/>
      <c r="J2700" s="45"/>
    </row>
    <row r="2701" spans="1:10" ht="13.5" customHeight="1" x14ac:dyDescent="0.2">
      <c r="A2701" s="85">
        <v>44103504</v>
      </c>
      <c r="B2701" s="69" t="str">
        <f t="shared" ca="1" si="125"/>
        <v>Alambres o espirales de encuadernación</v>
      </c>
      <c r="C2701" s="81" t="s">
        <v>16989</v>
      </c>
      <c r="D2701" s="81">
        <v>1582</v>
      </c>
      <c r="E2701" s="71">
        <v>225</v>
      </c>
      <c r="F2701" s="70">
        <f t="shared" ca="1" si="126"/>
        <v>355950</v>
      </c>
      <c r="G2701" s="45"/>
      <c r="H2701" s="45"/>
      <c r="I2701" s="45"/>
      <c r="J2701" s="45"/>
    </row>
    <row r="2702" spans="1:10" ht="13.5" customHeight="1" x14ac:dyDescent="0.2">
      <c r="A2702" s="85">
        <v>44121613</v>
      </c>
      <c r="B2702" s="69" t="str">
        <f t="shared" ca="1" si="125"/>
        <v>Removedores de grapas (saca ganchos)</v>
      </c>
      <c r="C2702" s="81" t="s">
        <v>18869</v>
      </c>
      <c r="D2702" s="81">
        <v>156</v>
      </c>
      <c r="E2702" s="71">
        <v>75</v>
      </c>
      <c r="F2702" s="70">
        <f t="shared" ca="1" si="126"/>
        <v>11700</v>
      </c>
      <c r="G2702" s="45"/>
      <c r="H2702" s="45"/>
      <c r="I2702" s="45"/>
      <c r="J2702" s="45"/>
    </row>
    <row r="2703" spans="1:10" ht="13.5" customHeight="1" x14ac:dyDescent="0.2">
      <c r="A2703" s="85">
        <v>60121536</v>
      </c>
      <c r="B2703" s="69" t="str">
        <f t="shared" ca="1" si="125"/>
        <v>Borrador de crayón</v>
      </c>
      <c r="C2703" s="81" t="s">
        <v>18869</v>
      </c>
      <c r="D2703" s="81">
        <v>12</v>
      </c>
      <c r="E2703" s="71">
        <v>225</v>
      </c>
      <c r="F2703" s="70">
        <f t="shared" ca="1" si="126"/>
        <v>2700</v>
      </c>
      <c r="G2703" s="45"/>
      <c r="H2703" s="45"/>
      <c r="I2703" s="45"/>
      <c r="J2703" s="45"/>
    </row>
    <row r="2704" spans="1:10" ht="13.5" customHeight="1" x14ac:dyDescent="0.2">
      <c r="A2704" s="85">
        <v>44121716</v>
      </c>
      <c r="B2704" s="69" t="str">
        <f t="shared" ca="1" si="125"/>
        <v>Resaltadores</v>
      </c>
      <c r="C2704" s="81" t="s">
        <v>18869</v>
      </c>
      <c r="D2704" s="81">
        <v>458</v>
      </c>
      <c r="E2704" s="71">
        <v>225</v>
      </c>
      <c r="F2704" s="70">
        <f t="shared" ca="1" si="126"/>
        <v>103050</v>
      </c>
      <c r="G2704" s="45"/>
      <c r="H2704" s="45"/>
      <c r="I2704" s="45"/>
      <c r="J2704" s="45"/>
    </row>
    <row r="2705" spans="1:10" ht="13.5" customHeight="1" x14ac:dyDescent="0.2">
      <c r="A2705" s="85">
        <v>11101506</v>
      </c>
      <c r="B2705" s="69" t="str">
        <f t="shared" ca="1" si="125"/>
        <v>Tiza</v>
      </c>
      <c r="C2705" s="81" t="s">
        <v>18869</v>
      </c>
      <c r="D2705" s="81">
        <v>6</v>
      </c>
      <c r="E2705" s="71">
        <v>1500</v>
      </c>
      <c r="F2705" s="70">
        <f t="shared" ca="1" si="126"/>
        <v>9000</v>
      </c>
      <c r="G2705" s="45"/>
      <c r="H2705" s="45"/>
      <c r="I2705" s="45"/>
      <c r="J2705" s="45"/>
    </row>
    <row r="2706" spans="1:10" ht="13.5" customHeight="1" x14ac:dyDescent="0.2">
      <c r="A2706" s="85">
        <v>43201808</v>
      </c>
      <c r="B2706" s="69" t="str">
        <f t="shared" ca="1" si="125"/>
        <v>Disco compacto cd de sólo lectura</v>
      </c>
      <c r="C2706" s="81" t="s">
        <v>18869</v>
      </c>
      <c r="D2706" s="81">
        <v>1585</v>
      </c>
      <c r="E2706" s="71">
        <v>1800</v>
      </c>
      <c r="F2706" s="70">
        <f t="shared" ca="1" si="126"/>
        <v>2853000</v>
      </c>
      <c r="G2706" s="45"/>
      <c r="H2706" s="45"/>
      <c r="I2706" s="45"/>
      <c r="J2706" s="45"/>
    </row>
    <row r="2707" spans="1:10" ht="13.5" customHeight="1" x14ac:dyDescent="0.2">
      <c r="A2707" s="85">
        <v>31201610</v>
      </c>
      <c r="B2707" s="69" t="str">
        <f t="shared" ca="1" si="125"/>
        <v>Pegamentos</v>
      </c>
      <c r="C2707" s="81" t="s">
        <v>18869</v>
      </c>
      <c r="D2707" s="81">
        <v>120</v>
      </c>
      <c r="E2707" s="71">
        <v>225</v>
      </c>
      <c r="F2707" s="70">
        <f t="shared" ca="1" si="126"/>
        <v>27000</v>
      </c>
      <c r="G2707" s="45"/>
      <c r="H2707" s="45"/>
      <c r="I2707" s="45"/>
      <c r="J2707" s="45"/>
    </row>
    <row r="2708" spans="1:10" ht="13.5" customHeight="1" x14ac:dyDescent="0.2">
      <c r="A2708" s="85">
        <v>43202003</v>
      </c>
      <c r="B2708" s="69" t="str">
        <f t="shared" ca="1" si="125"/>
        <v>Discos versátiles digitales dvd</v>
      </c>
      <c r="C2708" s="81" t="s">
        <v>18869</v>
      </c>
      <c r="D2708" s="81">
        <v>458</v>
      </c>
      <c r="E2708" s="71">
        <v>225</v>
      </c>
      <c r="F2708" s="70">
        <f t="shared" ca="1" si="126"/>
        <v>103050</v>
      </c>
      <c r="G2708" s="45"/>
      <c r="H2708" s="45"/>
      <c r="I2708" s="45"/>
      <c r="J2708" s="45"/>
    </row>
    <row r="2709" spans="1:10" ht="13.5" customHeight="1" x14ac:dyDescent="0.2">
      <c r="A2709" s="85">
        <v>44121618</v>
      </c>
      <c r="B2709" s="69" t="str">
        <f t="shared" ca="1" si="125"/>
        <v>Tijeras</v>
      </c>
      <c r="C2709" s="81" t="s">
        <v>18869</v>
      </c>
      <c r="D2709" s="81">
        <v>176</v>
      </c>
      <c r="E2709" s="71">
        <v>400</v>
      </c>
      <c r="F2709" s="70">
        <f t="shared" ca="1" si="126"/>
        <v>70400</v>
      </c>
      <c r="G2709" s="45"/>
      <c r="H2709" s="45"/>
      <c r="I2709" s="45"/>
      <c r="J2709" s="45"/>
    </row>
    <row r="2710" spans="1:10" ht="13.5" customHeight="1" x14ac:dyDescent="0.2">
      <c r="A2710" s="85">
        <v>44111503</v>
      </c>
      <c r="B2710" s="69" t="str">
        <f t="shared" ca="1" si="125"/>
        <v>Organizadores o bandejas para el escritorio</v>
      </c>
      <c r="C2710" s="81" t="s">
        <v>18869</v>
      </c>
      <c r="D2710" s="81">
        <v>26</v>
      </c>
      <c r="E2710" s="71">
        <v>55</v>
      </c>
      <c r="F2710" s="70">
        <f t="shared" ca="1" si="126"/>
        <v>1430</v>
      </c>
      <c r="G2710" s="45"/>
      <c r="H2710" s="45"/>
      <c r="I2710" s="45"/>
      <c r="J2710" s="45"/>
    </row>
    <row r="2711" spans="1:10" ht="13.5" customHeight="1" x14ac:dyDescent="0.2">
      <c r="A2711" s="85">
        <v>60103107</v>
      </c>
      <c r="B2711" s="69" t="str">
        <f t="shared" ca="1" si="125"/>
        <v>Bandas elásticas para tableros geométricos</v>
      </c>
      <c r="C2711" s="81" t="s">
        <v>18869</v>
      </c>
      <c r="D2711" s="81">
        <v>240</v>
      </c>
      <c r="E2711" s="71">
        <v>55</v>
      </c>
      <c r="F2711" s="70">
        <f t="shared" ca="1" si="126"/>
        <v>13200</v>
      </c>
      <c r="G2711" s="45"/>
      <c r="H2711" s="45"/>
      <c r="I2711" s="45"/>
      <c r="J2711" s="45"/>
    </row>
    <row r="2712" spans="1:10" ht="13.5" customHeight="1" x14ac:dyDescent="0.2">
      <c r="A2712" s="85">
        <v>60121532</v>
      </c>
      <c r="B2712" s="69" t="str">
        <f t="shared" ca="1" si="125"/>
        <v>Borradores de goma moldeable</v>
      </c>
      <c r="C2712" s="81" t="s">
        <v>18869</v>
      </c>
      <c r="D2712" s="81">
        <v>240</v>
      </c>
      <c r="E2712" s="71">
        <v>75</v>
      </c>
      <c r="F2712" s="70">
        <f t="shared" ca="1" si="126"/>
        <v>18000</v>
      </c>
      <c r="G2712" s="45"/>
      <c r="H2712" s="45"/>
      <c r="I2712" s="45"/>
      <c r="J2712" s="45"/>
    </row>
    <row r="2713" spans="1:10" ht="13.5" customHeight="1" x14ac:dyDescent="0.2">
      <c r="A2713" s="85">
        <v>60121301</v>
      </c>
      <c r="B2713" s="69" t="str">
        <f t="shared" ca="1" si="125"/>
        <v>Guillotinas para cortar papel</v>
      </c>
      <c r="C2713" s="81" t="s">
        <v>18869</v>
      </c>
      <c r="D2713" s="81">
        <v>2</v>
      </c>
      <c r="E2713" s="71">
        <v>400</v>
      </c>
      <c r="F2713" s="70">
        <f t="shared" ca="1" si="126"/>
        <v>800</v>
      </c>
      <c r="G2713" s="45"/>
      <c r="H2713" s="45"/>
      <c r="I2713" s="45"/>
      <c r="J2713" s="45"/>
    </row>
    <row r="2714" spans="1:10" ht="13.5" customHeight="1" x14ac:dyDescent="0.2">
      <c r="A2714" s="85">
        <v>47131909</v>
      </c>
      <c r="B2714" s="69" t="str">
        <f t="shared" ca="1" si="125"/>
        <v>Almohadillas o rollos absorbentes</v>
      </c>
      <c r="C2714" s="81" t="s">
        <v>18869</v>
      </c>
      <c r="D2714" s="81">
        <v>2</v>
      </c>
      <c r="E2714" s="71">
        <v>6000</v>
      </c>
      <c r="F2714" s="70">
        <f t="shared" ca="1" si="126"/>
        <v>12000</v>
      </c>
      <c r="G2714" s="45"/>
      <c r="H2714" s="45"/>
      <c r="I2714" s="45"/>
      <c r="J2714" s="45"/>
    </row>
    <row r="2715" spans="1:10" ht="13.5" customHeight="1" x14ac:dyDescent="0.2">
      <c r="A2715" s="85">
        <v>47131909</v>
      </c>
      <c r="B2715" s="69" t="str">
        <f t="shared" ca="1" si="125"/>
        <v>Almohadillas o rollos absorbentes</v>
      </c>
      <c r="C2715" s="81" t="s">
        <v>18869</v>
      </c>
      <c r="D2715" s="81">
        <v>2</v>
      </c>
      <c r="E2715" s="71">
        <v>1500</v>
      </c>
      <c r="F2715" s="70">
        <f t="shared" ca="1" si="126"/>
        <v>3000</v>
      </c>
      <c r="G2715" s="45"/>
      <c r="H2715" s="45"/>
      <c r="I2715" s="45"/>
      <c r="J2715" s="45"/>
    </row>
    <row r="2716" spans="1:10" ht="13.5" customHeight="1" x14ac:dyDescent="0.2">
      <c r="A2716" s="85">
        <v>44122010</v>
      </c>
      <c r="B2716" s="69" t="str">
        <f t="shared" ca="1" si="125"/>
        <v>Separadores</v>
      </c>
      <c r="C2716" s="81" t="s">
        <v>18869</v>
      </c>
      <c r="D2716" s="81">
        <v>30</v>
      </c>
      <c r="E2716" s="71">
        <v>1500</v>
      </c>
      <c r="F2716" s="70">
        <f t="shared" ca="1" si="126"/>
        <v>45000</v>
      </c>
      <c r="G2716" s="45"/>
      <c r="H2716" s="45"/>
      <c r="I2716" s="45"/>
      <c r="J2716" s="45"/>
    </row>
    <row r="2717" spans="1:10" ht="13.5" customHeight="1" x14ac:dyDescent="0.2">
      <c r="A2717" s="85">
        <v>44101805</v>
      </c>
      <c r="B2717" s="69" t="str">
        <f t="shared" ca="1" si="125"/>
        <v>Cintas para calculadoras</v>
      </c>
      <c r="C2717" s="81" t="s">
        <v>18869</v>
      </c>
      <c r="D2717" s="81">
        <v>241</v>
      </c>
      <c r="E2717" s="71">
        <v>1500</v>
      </c>
      <c r="F2717" s="70">
        <f t="shared" ca="1" si="126"/>
        <v>361500</v>
      </c>
      <c r="G2717" s="45"/>
      <c r="H2717" s="45"/>
      <c r="I2717" s="45"/>
      <c r="J2717" s="45"/>
    </row>
    <row r="2718" spans="1:10" ht="13.5" customHeight="1" x14ac:dyDescent="0.2">
      <c r="A2718" s="85">
        <v>44101603</v>
      </c>
      <c r="B2718" s="69" t="str">
        <f t="shared" ca="1" si="125"/>
        <v>Máquinas trituradoras de papel o accesorios</v>
      </c>
      <c r="C2718" s="81" t="s">
        <v>18869</v>
      </c>
      <c r="D2718" s="81">
        <v>1</v>
      </c>
      <c r="E2718" s="71">
        <v>6000</v>
      </c>
      <c r="F2718" s="70">
        <f t="shared" ca="1" si="126"/>
        <v>6000</v>
      </c>
      <c r="G2718" s="45"/>
      <c r="H2718" s="45"/>
      <c r="I2718" s="45"/>
      <c r="J2718" s="45"/>
    </row>
    <row r="2719" spans="1:10" ht="13.5" customHeight="1" x14ac:dyDescent="0.2">
      <c r="A2719" s="85">
        <v>44122011</v>
      </c>
      <c r="B2719" s="69" t="str">
        <f t="shared" ca="1" si="125"/>
        <v>Folders</v>
      </c>
      <c r="C2719" s="81" t="s">
        <v>18869</v>
      </c>
      <c r="D2719" s="81">
        <v>120</v>
      </c>
      <c r="E2719" s="71">
        <v>1900</v>
      </c>
      <c r="F2719" s="70">
        <f t="shared" ca="1" si="126"/>
        <v>228000</v>
      </c>
      <c r="G2719" s="45"/>
      <c r="H2719" s="45"/>
      <c r="I2719" s="45"/>
      <c r="J2719" s="45"/>
    </row>
    <row r="2720" spans="1:10" ht="13.5" customHeight="1" x14ac:dyDescent="0.2">
      <c r="A2720" s="85">
        <v>41111604</v>
      </c>
      <c r="B2720" s="69" t="str">
        <f t="shared" ca="1" si="125"/>
        <v>Reglas</v>
      </c>
      <c r="C2720" s="81" t="s">
        <v>18869</v>
      </c>
      <c r="D2720" s="81">
        <v>258</v>
      </c>
      <c r="E2720" s="71">
        <v>60000</v>
      </c>
      <c r="F2720" s="70">
        <f t="shared" ca="1" si="126"/>
        <v>15480000</v>
      </c>
      <c r="G2720" s="45"/>
      <c r="H2720" s="45"/>
      <c r="I2720" s="45"/>
      <c r="J2720" s="45"/>
    </row>
    <row r="2721" spans="1:10" ht="13.5" customHeight="1" x14ac:dyDescent="0.2">
      <c r="A2721" s="85">
        <v>56101703</v>
      </c>
      <c r="B2721" s="69" t="str">
        <f t="shared" ca="1" si="125"/>
        <v>Escritorios</v>
      </c>
      <c r="C2721" s="81" t="s">
        <v>18869</v>
      </c>
      <c r="D2721" s="81">
        <v>12</v>
      </c>
      <c r="E2721" s="71">
        <v>1500</v>
      </c>
      <c r="F2721" s="70">
        <f t="shared" ca="1" si="126"/>
        <v>18000</v>
      </c>
      <c r="G2721" s="45"/>
      <c r="H2721" s="45"/>
      <c r="I2721" s="45"/>
      <c r="J2721" s="45"/>
    </row>
    <row r="2722" spans="1:10" ht="13.5" customHeight="1" x14ac:dyDescent="0.2">
      <c r="A2722" s="85">
        <v>53141611</v>
      </c>
      <c r="B2722" s="69" t="str">
        <f t="shared" ref="B2722:B2724" ca="1" si="127">IFERROR(INDEX(UNSPSCDes,MATCH(INDIRECT(ADDRESS(ROW(),COLUMN()-1,4)),UNSPSCCode,0)),"")</f>
        <v>Marcadores de textiles o lápices para textiles o tiza para textiles</v>
      </c>
      <c r="C2722" s="81" t="s">
        <v>18869</v>
      </c>
      <c r="D2722" s="81">
        <v>68</v>
      </c>
      <c r="E2722" s="71">
        <v>95</v>
      </c>
      <c r="F2722" s="70">
        <f t="shared" ref="F2722:F2724" ca="1" si="128">INDIRECT(ADDRESS(ROW(),COLUMN()-2,4))*INDIRECT(ADDRESS(ROW(),COLUMN()-1,4))</f>
        <v>6460</v>
      </c>
      <c r="G2722" s="45"/>
      <c r="H2722" s="45"/>
      <c r="I2722" s="45"/>
      <c r="J2722" s="45"/>
    </row>
    <row r="2723" spans="1:10" ht="13.5" customHeight="1" x14ac:dyDescent="0.2">
      <c r="A2723" s="85">
        <v>44101805</v>
      </c>
      <c r="B2723" s="69" t="str">
        <f t="shared" ca="1" si="127"/>
        <v>Cintas para calculadoras</v>
      </c>
      <c r="C2723" s="81" t="s">
        <v>18869</v>
      </c>
      <c r="D2723" s="81">
        <v>1</v>
      </c>
      <c r="E2723" s="71">
        <v>95</v>
      </c>
      <c r="F2723" s="70">
        <f t="shared" ca="1" si="128"/>
        <v>95</v>
      </c>
      <c r="G2723" s="45"/>
      <c r="H2723" s="45"/>
      <c r="I2723" s="45"/>
      <c r="J2723" s="45"/>
    </row>
    <row r="2724" spans="1:10" ht="13.5" customHeight="1" x14ac:dyDescent="0.2">
      <c r="A2724" s="81"/>
      <c r="B2724" s="69" t="str">
        <f t="shared" ca="1" si="127"/>
        <v/>
      </c>
      <c r="C2724" s="81"/>
      <c r="D2724" s="81"/>
      <c r="E2724" s="71"/>
      <c r="F2724" s="70">
        <f t="shared" ca="1" si="128"/>
        <v>0</v>
      </c>
      <c r="G2724" s="45"/>
      <c r="H2724" s="45"/>
      <c r="I2724" s="45"/>
      <c r="J2724" s="45"/>
    </row>
    <row r="2725" spans="1:10" ht="13.5" customHeight="1" x14ac:dyDescent="0.2">
      <c r="A2725" s="81"/>
      <c r="B2725" s="69" t="str">
        <f t="shared" ref="B2725:B2726" ca="1" si="129">IFERROR(INDEX(UNSPSCDes,MATCH(INDIRECT(ADDRESS(ROW(),COLUMN()-1,4)),UNSPSCCode,0)),"")</f>
        <v/>
      </c>
      <c r="C2725" s="81"/>
      <c r="D2725" s="81"/>
      <c r="E2725" s="71"/>
      <c r="F2725" s="70">
        <f t="shared" ref="F2725:F2726" ca="1" si="130">INDIRECT(ADDRESS(ROW(),COLUMN()-2,4))*INDIRECT(ADDRESS(ROW(),COLUMN()-1,4))</f>
        <v>0</v>
      </c>
      <c r="G2725" s="45"/>
      <c r="H2725" s="45"/>
      <c r="I2725" s="45"/>
      <c r="J2725" s="45"/>
    </row>
    <row r="2726" spans="1:10" ht="13.5" customHeight="1" x14ac:dyDescent="0.2">
      <c r="A2726" s="81"/>
      <c r="B2726" s="69" t="str">
        <f t="shared" ca="1" si="129"/>
        <v/>
      </c>
      <c r="C2726" s="81"/>
      <c r="D2726" s="81"/>
      <c r="E2726" s="71"/>
      <c r="F2726" s="70">
        <f t="shared" ca="1" si="130"/>
        <v>0</v>
      </c>
      <c r="G2726" s="45"/>
      <c r="H2726" s="45"/>
      <c r="I2726" s="45"/>
      <c r="J2726" s="45"/>
    </row>
    <row r="2727" spans="1:10" ht="13.5" customHeight="1" x14ac:dyDescent="0.2">
      <c r="A2727" s="45"/>
      <c r="B2727" s="45"/>
      <c r="C2727" s="45"/>
      <c r="D2727" s="45"/>
      <c r="E2727" s="73" t="s">
        <v>12551</v>
      </c>
      <c r="F2727" s="74">
        <f ca="1">SUM(Table387[MONTO TOTAL ESTIMADO])</f>
        <v>106317990</v>
      </c>
      <c r="G2727" s="45"/>
      <c r="H2727" s="45"/>
      <c r="I2727" s="45"/>
      <c r="J2727" s="45"/>
    </row>
    <row r="2728" spans="1:10" ht="13.5" customHeight="1" thickBot="1" x14ac:dyDescent="0.25">
      <c r="G2728" s="45"/>
      <c r="H2728" s="45"/>
      <c r="I2728" s="45"/>
      <c r="J2728" s="45"/>
    </row>
    <row r="2729" spans="1:10" ht="13.5" customHeight="1" thickBot="1" x14ac:dyDescent="0.25">
      <c r="A2729" s="64" t="s">
        <v>16383</v>
      </c>
      <c r="B2729" s="64" t="s">
        <v>161</v>
      </c>
      <c r="C2729" s="64" t="s">
        <v>11724</v>
      </c>
      <c r="D2729" s="64" t="s">
        <v>14378</v>
      </c>
      <c r="E2729" s="64" t="s">
        <v>10962</v>
      </c>
      <c r="F2729" s="64" t="s">
        <v>11095</v>
      </c>
      <c r="G2729" s="45"/>
      <c r="H2729" s="45"/>
      <c r="I2729" s="45"/>
      <c r="J2729" s="45"/>
    </row>
    <row r="2730" spans="1:10" ht="13.5" customHeight="1" thickBot="1" x14ac:dyDescent="0.25">
      <c r="A2730" s="66" t="s">
        <v>18880</v>
      </c>
      <c r="B2730" s="66" t="s">
        <v>18868</v>
      </c>
      <c r="C2730" s="66" t="s">
        <v>10692</v>
      </c>
      <c r="D2730" s="66"/>
      <c r="E2730" s="66"/>
      <c r="F2730" s="66"/>
      <c r="G2730" s="45"/>
      <c r="H2730" s="45"/>
      <c r="I2730" s="45"/>
      <c r="J2730" s="45"/>
    </row>
    <row r="2731" spans="1:10" ht="13.5" customHeight="1" thickBot="1" x14ac:dyDescent="0.25">
      <c r="A2731" s="122" t="s">
        <v>14828</v>
      </c>
      <c r="B2731" s="67" t="s">
        <v>8528</v>
      </c>
      <c r="C2731" s="76">
        <v>42927</v>
      </c>
      <c r="D2731" s="122" t="s">
        <v>9386</v>
      </c>
      <c r="E2731" s="67" t="s">
        <v>13094</v>
      </c>
      <c r="F2731" s="66"/>
      <c r="G2731" s="45"/>
      <c r="H2731" s="45"/>
      <c r="I2731" s="45"/>
      <c r="J2731" s="45"/>
    </row>
    <row r="2732" spans="1:10" ht="13.5" customHeight="1" thickBot="1" x14ac:dyDescent="0.25">
      <c r="A2732" s="123"/>
      <c r="B2732" s="67" t="s">
        <v>1786</v>
      </c>
      <c r="C2732" s="117">
        <f>IF(C2731="","",IF(AND(MONTH(C2731)&gt;=1,MONTH(C2731)&lt;=3),1,IF(AND(MONTH(C2731)&gt;=4,MONTH(C2731)&lt;=6),2,IF(AND(MONTH(C2731)&gt;=7,MONTH(C2731)&lt;=9),3,4))))</f>
        <v>3</v>
      </c>
      <c r="D2732" s="123"/>
      <c r="E2732" s="67" t="s">
        <v>2417</v>
      </c>
      <c r="F2732" s="66"/>
      <c r="G2732" s="45"/>
      <c r="H2732" s="45"/>
      <c r="I2732" s="45"/>
      <c r="J2732" s="45"/>
    </row>
    <row r="2733" spans="1:10" ht="13.5" customHeight="1" thickBot="1" x14ac:dyDescent="0.25">
      <c r="A2733" s="123"/>
      <c r="B2733" s="67" t="s">
        <v>12943</v>
      </c>
      <c r="C2733" s="76">
        <v>43019</v>
      </c>
      <c r="D2733" s="123"/>
      <c r="E2733" s="67" t="s">
        <v>3073</v>
      </c>
      <c r="F2733" s="66"/>
      <c r="G2733" s="45"/>
      <c r="H2733" s="45"/>
      <c r="I2733" s="45"/>
      <c r="J2733" s="45"/>
    </row>
    <row r="2734" spans="1:10" ht="13.5" customHeight="1" thickBot="1" x14ac:dyDescent="0.25">
      <c r="A2734" s="123"/>
      <c r="B2734" s="67" t="s">
        <v>1786</v>
      </c>
      <c r="C2734" s="117">
        <f>IF(C2733="","",IF(AND(MONTH(C2733)&gt;=1,MONTH(C2733)&lt;=3),1,IF(AND(MONTH(C2733)&gt;=4,MONTH(C2733)&lt;=6),2,IF(AND(MONTH(C2733)&gt;=7,MONTH(C2733)&lt;=9),3,4))))</f>
        <v>4</v>
      </c>
      <c r="D2734" s="123"/>
      <c r="E2734" s="67" t="s">
        <v>13193</v>
      </c>
      <c r="F2734" s="66"/>
      <c r="G2734" s="45"/>
      <c r="H2734" s="45"/>
      <c r="I2734" s="45"/>
      <c r="J2734" s="45"/>
    </row>
    <row r="2735" spans="1:10" ht="13.5" customHeight="1" thickBot="1" x14ac:dyDescent="0.25">
      <c r="A2735" s="45"/>
      <c r="B2735" s="45"/>
      <c r="C2735" s="45"/>
      <c r="D2735" s="45"/>
      <c r="E2735" s="45"/>
      <c r="F2735" s="45"/>
      <c r="G2735" s="45"/>
      <c r="H2735" s="45"/>
      <c r="I2735" s="45"/>
      <c r="J2735" s="45"/>
    </row>
    <row r="2736" spans="1:10" ht="13.5" customHeight="1" thickBot="1" x14ac:dyDescent="0.25">
      <c r="A2736" s="72" t="s">
        <v>15736</v>
      </c>
      <c r="B2736" s="72" t="s">
        <v>16147</v>
      </c>
      <c r="C2736" s="72" t="s">
        <v>15642</v>
      </c>
      <c r="D2736" s="72" t="s">
        <v>15252</v>
      </c>
      <c r="E2736" s="72" t="s">
        <v>6932</v>
      </c>
      <c r="F2736" s="72" t="s">
        <v>15281</v>
      </c>
      <c r="G2736" s="45"/>
      <c r="H2736" s="45"/>
      <c r="I2736" s="45"/>
      <c r="J2736" s="45"/>
    </row>
    <row r="2737" spans="1:10" ht="13.5" customHeight="1" x14ac:dyDescent="0.2">
      <c r="A2737" s="85">
        <v>44121503</v>
      </c>
      <c r="B2737" s="69" t="str">
        <f t="shared" ref="B2737:B2768" ca="1" si="131">IFERROR(INDEX(UNSPSCDes,MATCH(INDIRECT(ADDRESS(ROW(),COLUMN()-1,4)),UNSPSCCode,0)),"")</f>
        <v>Sobres</v>
      </c>
      <c r="C2737" s="81" t="s">
        <v>16989</v>
      </c>
      <c r="D2737" s="81">
        <v>4</v>
      </c>
      <c r="E2737" s="71">
        <v>200</v>
      </c>
      <c r="F2737" s="70">
        <f t="shared" ref="F2737:F2768" ca="1" si="132">INDIRECT(ADDRESS(ROW(),COLUMN()-2,4))*INDIRECT(ADDRESS(ROW(),COLUMN()-1,4))</f>
        <v>800</v>
      </c>
      <c r="G2737" s="45"/>
      <c r="H2737" s="45"/>
      <c r="I2737" s="45"/>
      <c r="J2737" s="45"/>
    </row>
    <row r="2738" spans="1:10" ht="13.5" customHeight="1" x14ac:dyDescent="0.2">
      <c r="A2738" s="85">
        <v>44121503</v>
      </c>
      <c r="B2738" s="69" t="str">
        <f t="shared" ca="1" si="131"/>
        <v>Sobres</v>
      </c>
      <c r="C2738" s="81" t="s">
        <v>16989</v>
      </c>
      <c r="D2738" s="81">
        <v>6</v>
      </c>
      <c r="E2738" s="71">
        <v>200</v>
      </c>
      <c r="F2738" s="70">
        <f t="shared" ca="1" si="132"/>
        <v>1200</v>
      </c>
      <c r="G2738" s="45"/>
      <c r="H2738" s="45"/>
      <c r="I2738" s="45"/>
      <c r="J2738" s="45"/>
    </row>
    <row r="2739" spans="1:10" ht="13.5" customHeight="1" x14ac:dyDescent="0.2">
      <c r="A2739" s="85">
        <v>44121503</v>
      </c>
      <c r="B2739" s="69" t="str">
        <f t="shared" ca="1" si="131"/>
        <v>Sobres</v>
      </c>
      <c r="C2739" s="81" t="s">
        <v>16989</v>
      </c>
      <c r="D2739" s="81">
        <v>563</v>
      </c>
      <c r="E2739" s="71">
        <v>200</v>
      </c>
      <c r="F2739" s="70">
        <f t="shared" ca="1" si="132"/>
        <v>112600</v>
      </c>
      <c r="G2739" s="45"/>
      <c r="H2739" s="45"/>
      <c r="I2739" s="45"/>
      <c r="J2739" s="45"/>
    </row>
    <row r="2740" spans="1:10" ht="13.5" customHeight="1" x14ac:dyDescent="0.2">
      <c r="A2740" s="85">
        <v>44121503</v>
      </c>
      <c r="B2740" s="69" t="str">
        <f t="shared" ca="1" si="131"/>
        <v>Sobres</v>
      </c>
      <c r="C2740" s="81" t="s">
        <v>16989</v>
      </c>
      <c r="D2740" s="81">
        <v>28</v>
      </c>
      <c r="E2740" s="71">
        <v>550</v>
      </c>
      <c r="F2740" s="70">
        <f t="shared" ca="1" si="132"/>
        <v>15400</v>
      </c>
      <c r="G2740" s="45"/>
      <c r="H2740" s="45"/>
      <c r="I2740" s="45"/>
      <c r="J2740" s="45"/>
    </row>
    <row r="2741" spans="1:10" ht="13.5" customHeight="1" x14ac:dyDescent="0.2">
      <c r="A2741" s="85">
        <v>44121503</v>
      </c>
      <c r="B2741" s="69" t="str">
        <f t="shared" ca="1" si="131"/>
        <v>Sobres</v>
      </c>
      <c r="C2741" s="81" t="s">
        <v>16989</v>
      </c>
      <c r="D2741" s="81">
        <v>86</v>
      </c>
      <c r="E2741" s="71">
        <v>600</v>
      </c>
      <c r="F2741" s="70">
        <f t="shared" ca="1" si="132"/>
        <v>51600</v>
      </c>
      <c r="G2741" s="45"/>
      <c r="H2741" s="45"/>
      <c r="I2741" s="45"/>
      <c r="J2741" s="45"/>
    </row>
    <row r="2742" spans="1:10" ht="13.5" customHeight="1" x14ac:dyDescent="0.2">
      <c r="A2742" s="85">
        <v>44121503</v>
      </c>
      <c r="B2742" s="69" t="str">
        <f t="shared" ca="1" si="131"/>
        <v>Sobres</v>
      </c>
      <c r="C2742" s="81" t="s">
        <v>16989</v>
      </c>
      <c r="D2742" s="81">
        <v>25</v>
      </c>
      <c r="E2742" s="71">
        <v>225</v>
      </c>
      <c r="F2742" s="70">
        <f t="shared" ca="1" si="132"/>
        <v>5625</v>
      </c>
      <c r="G2742" s="45"/>
      <c r="H2742" s="45"/>
      <c r="I2742" s="45"/>
      <c r="J2742" s="45"/>
    </row>
    <row r="2743" spans="1:10" ht="13.5" customHeight="1" x14ac:dyDescent="0.2">
      <c r="A2743" s="85">
        <v>44121503</v>
      </c>
      <c r="B2743" s="69" t="str">
        <f t="shared" ca="1" si="131"/>
        <v>Sobres</v>
      </c>
      <c r="C2743" s="81" t="s">
        <v>16989</v>
      </c>
      <c r="D2743" s="81">
        <v>66</v>
      </c>
      <c r="E2743" s="71">
        <v>75</v>
      </c>
      <c r="F2743" s="70">
        <f t="shared" ca="1" si="132"/>
        <v>4950</v>
      </c>
      <c r="G2743" s="45"/>
      <c r="H2743" s="45"/>
      <c r="I2743" s="45"/>
      <c r="J2743" s="45"/>
    </row>
    <row r="2744" spans="1:10" ht="13.5" customHeight="1" x14ac:dyDescent="0.2">
      <c r="A2744" s="85">
        <v>44121503</v>
      </c>
      <c r="B2744" s="69" t="str">
        <f t="shared" ca="1" si="131"/>
        <v>Sobres</v>
      </c>
      <c r="C2744" s="81" t="s">
        <v>16989</v>
      </c>
      <c r="D2744" s="81">
        <v>18</v>
      </c>
      <c r="E2744" s="71">
        <v>225</v>
      </c>
      <c r="F2744" s="70">
        <f t="shared" ca="1" si="132"/>
        <v>4050</v>
      </c>
      <c r="G2744" s="45"/>
      <c r="H2744" s="45"/>
      <c r="I2744" s="45"/>
      <c r="J2744" s="45"/>
    </row>
    <row r="2745" spans="1:10" ht="13.5" customHeight="1" x14ac:dyDescent="0.2">
      <c r="A2745" s="85">
        <v>44122011</v>
      </c>
      <c r="B2745" s="69" t="str">
        <f t="shared" ca="1" si="131"/>
        <v>Folders</v>
      </c>
      <c r="C2745" s="81" t="s">
        <v>16989</v>
      </c>
      <c r="D2745" s="81">
        <v>60</v>
      </c>
      <c r="E2745" s="71">
        <v>225</v>
      </c>
      <c r="F2745" s="70">
        <f t="shared" ca="1" si="132"/>
        <v>13500</v>
      </c>
      <c r="G2745" s="45"/>
      <c r="H2745" s="45"/>
      <c r="I2745" s="45"/>
      <c r="J2745" s="45"/>
    </row>
    <row r="2746" spans="1:10" ht="13.5" customHeight="1" x14ac:dyDescent="0.2">
      <c r="A2746" s="85">
        <v>44122011</v>
      </c>
      <c r="B2746" s="69" t="str">
        <f t="shared" ca="1" si="131"/>
        <v>Folders</v>
      </c>
      <c r="C2746" s="81" t="s">
        <v>16989</v>
      </c>
      <c r="D2746" s="81">
        <v>60</v>
      </c>
      <c r="E2746" s="71">
        <v>300</v>
      </c>
      <c r="F2746" s="70">
        <f t="shared" ca="1" si="132"/>
        <v>18000</v>
      </c>
      <c r="G2746" s="45"/>
      <c r="H2746" s="45"/>
      <c r="I2746" s="45"/>
      <c r="J2746" s="45"/>
    </row>
    <row r="2747" spans="1:10" ht="13.5" customHeight="1" x14ac:dyDescent="0.2">
      <c r="A2747" s="85">
        <v>44122011</v>
      </c>
      <c r="B2747" s="69" t="str">
        <f t="shared" ca="1" si="131"/>
        <v>Folders</v>
      </c>
      <c r="C2747" s="81" t="s">
        <v>16989</v>
      </c>
      <c r="D2747" s="81">
        <v>10</v>
      </c>
      <c r="E2747" s="71">
        <v>300</v>
      </c>
      <c r="F2747" s="70">
        <f t="shared" ca="1" si="132"/>
        <v>3000</v>
      </c>
      <c r="G2747" s="45"/>
      <c r="H2747" s="45"/>
      <c r="I2747" s="45"/>
      <c r="J2747" s="45"/>
    </row>
    <row r="2748" spans="1:10" ht="13.5" customHeight="1" x14ac:dyDescent="0.2">
      <c r="A2748" s="85">
        <v>44122011</v>
      </c>
      <c r="B2748" s="69" t="str">
        <f t="shared" ca="1" si="131"/>
        <v>Folders</v>
      </c>
      <c r="C2748" s="81" t="s">
        <v>16989</v>
      </c>
      <c r="D2748" s="81">
        <v>139</v>
      </c>
      <c r="E2748" s="71">
        <v>225</v>
      </c>
      <c r="F2748" s="70">
        <f t="shared" ca="1" si="132"/>
        <v>31275</v>
      </c>
      <c r="G2748" s="45"/>
      <c r="H2748" s="45"/>
      <c r="I2748" s="45"/>
      <c r="J2748" s="45"/>
    </row>
    <row r="2749" spans="1:10" ht="13.5" customHeight="1" x14ac:dyDescent="0.2">
      <c r="A2749" s="85">
        <v>44122003</v>
      </c>
      <c r="B2749" s="69" t="str">
        <f t="shared" ca="1" si="131"/>
        <v>Carpetas</v>
      </c>
      <c r="C2749" s="81" t="s">
        <v>18869</v>
      </c>
      <c r="D2749" s="81">
        <v>1</v>
      </c>
      <c r="E2749" s="71">
        <v>225</v>
      </c>
      <c r="F2749" s="70">
        <f t="shared" ca="1" si="132"/>
        <v>225</v>
      </c>
      <c r="G2749" s="45"/>
      <c r="H2749" s="45"/>
      <c r="I2749" s="45"/>
      <c r="J2749" s="45"/>
    </row>
    <row r="2750" spans="1:10" ht="13.5" customHeight="1" x14ac:dyDescent="0.2">
      <c r="A2750" s="85">
        <v>44122010</v>
      </c>
      <c r="B2750" s="69" t="str">
        <f t="shared" ca="1" si="131"/>
        <v>Separadores</v>
      </c>
      <c r="C2750" s="81" t="s">
        <v>18869</v>
      </c>
      <c r="D2750" s="81">
        <v>2</v>
      </c>
      <c r="E2750" s="71">
        <v>400</v>
      </c>
      <c r="F2750" s="70">
        <f t="shared" ca="1" si="132"/>
        <v>800</v>
      </c>
      <c r="G2750" s="45"/>
      <c r="H2750" s="45"/>
      <c r="I2750" s="45"/>
      <c r="J2750" s="45"/>
    </row>
    <row r="2751" spans="1:10" ht="13.5" customHeight="1" x14ac:dyDescent="0.2">
      <c r="A2751" s="85">
        <v>60101905</v>
      </c>
      <c r="B2751" s="69" t="str">
        <f t="shared" ca="1" si="131"/>
        <v>Fichas con letras del alfabeto</v>
      </c>
      <c r="C2751" s="81" t="s">
        <v>18869</v>
      </c>
      <c r="D2751" s="81">
        <v>200</v>
      </c>
      <c r="E2751" s="71">
        <v>55</v>
      </c>
      <c r="F2751" s="70">
        <f t="shared" ca="1" si="132"/>
        <v>11000</v>
      </c>
      <c r="G2751" s="45"/>
      <c r="H2751" s="45"/>
      <c r="I2751" s="45"/>
      <c r="J2751" s="45"/>
    </row>
    <row r="2752" spans="1:10" ht="13.5" customHeight="1" x14ac:dyDescent="0.2">
      <c r="A2752" s="85">
        <v>14111507</v>
      </c>
      <c r="B2752" s="69" t="str">
        <f t="shared" ca="1" si="131"/>
        <v>Papel para impresora o fotocopiadora</v>
      </c>
      <c r="C2752" s="81" t="s">
        <v>8725</v>
      </c>
      <c r="D2752" s="81">
        <v>178</v>
      </c>
      <c r="E2752" s="71">
        <v>55</v>
      </c>
      <c r="F2752" s="70">
        <f t="shared" ca="1" si="132"/>
        <v>9790</v>
      </c>
      <c r="G2752" s="45"/>
      <c r="H2752" s="45"/>
      <c r="I2752" s="45"/>
      <c r="J2752" s="45"/>
    </row>
    <row r="2753" spans="1:10" ht="13.5" customHeight="1" x14ac:dyDescent="0.2">
      <c r="A2753" s="85">
        <v>14111507</v>
      </c>
      <c r="B2753" s="69" t="str">
        <f t="shared" ca="1" si="131"/>
        <v>Papel para impresora o fotocopiadora</v>
      </c>
      <c r="C2753" s="81" t="s">
        <v>8725</v>
      </c>
      <c r="D2753" s="81">
        <v>1751</v>
      </c>
      <c r="E2753" s="71">
        <v>75</v>
      </c>
      <c r="F2753" s="70">
        <f t="shared" ca="1" si="132"/>
        <v>131325</v>
      </c>
      <c r="G2753" s="45"/>
      <c r="H2753" s="45"/>
      <c r="I2753" s="45"/>
      <c r="J2753" s="45"/>
    </row>
    <row r="2754" spans="1:10" ht="13.5" customHeight="1" x14ac:dyDescent="0.2">
      <c r="A2754" s="85">
        <v>14111507</v>
      </c>
      <c r="B2754" s="69" t="str">
        <f t="shared" ca="1" si="131"/>
        <v>Papel para impresora o fotocopiadora</v>
      </c>
      <c r="C2754" s="81" t="s">
        <v>8725</v>
      </c>
      <c r="D2754" s="81">
        <v>442</v>
      </c>
      <c r="E2754" s="71">
        <v>400</v>
      </c>
      <c r="F2754" s="70">
        <f t="shared" ca="1" si="132"/>
        <v>176800</v>
      </c>
      <c r="G2754" s="45"/>
      <c r="H2754" s="45"/>
      <c r="I2754" s="45"/>
      <c r="J2754" s="45"/>
    </row>
    <row r="2755" spans="1:10" ht="13.5" customHeight="1" x14ac:dyDescent="0.2">
      <c r="A2755" s="85">
        <v>14111507</v>
      </c>
      <c r="B2755" s="69" t="str">
        <f t="shared" ca="1" si="131"/>
        <v>Papel para impresora o fotocopiadora</v>
      </c>
      <c r="C2755" s="81" t="s">
        <v>8725</v>
      </c>
      <c r="D2755" s="81">
        <v>486</v>
      </c>
      <c r="E2755" s="71">
        <v>600</v>
      </c>
      <c r="F2755" s="70">
        <f t="shared" ca="1" si="132"/>
        <v>291600</v>
      </c>
      <c r="G2755" s="45"/>
      <c r="H2755" s="45"/>
      <c r="I2755" s="45"/>
      <c r="J2755" s="45"/>
    </row>
    <row r="2756" spans="1:10" ht="13.5" customHeight="1" x14ac:dyDescent="0.2">
      <c r="A2756" s="85">
        <v>14111507</v>
      </c>
      <c r="B2756" s="69" t="str">
        <f t="shared" ca="1" si="131"/>
        <v>Papel para impresora o fotocopiadora</v>
      </c>
      <c r="C2756" s="81" t="s">
        <v>8725</v>
      </c>
      <c r="D2756" s="81">
        <v>1</v>
      </c>
      <c r="E2756" s="71">
        <v>600</v>
      </c>
      <c r="F2756" s="70">
        <f t="shared" ca="1" si="132"/>
        <v>600</v>
      </c>
      <c r="G2756" s="45"/>
      <c r="H2756" s="45"/>
      <c r="I2756" s="45"/>
      <c r="J2756" s="45"/>
    </row>
    <row r="2757" spans="1:10" ht="13.5" customHeight="1" x14ac:dyDescent="0.2">
      <c r="A2757" s="85">
        <v>14111507</v>
      </c>
      <c r="B2757" s="69" t="str">
        <f t="shared" ca="1" si="131"/>
        <v>Papel para impresora o fotocopiadora</v>
      </c>
      <c r="C2757" s="81" t="s">
        <v>8725</v>
      </c>
      <c r="D2757" s="81">
        <v>6</v>
      </c>
      <c r="E2757" s="71">
        <v>600</v>
      </c>
      <c r="F2757" s="70">
        <f t="shared" ca="1" si="132"/>
        <v>3600</v>
      </c>
      <c r="G2757" s="45"/>
      <c r="H2757" s="45"/>
      <c r="I2757" s="45"/>
      <c r="J2757" s="45"/>
    </row>
    <row r="2758" spans="1:10" ht="13.5" customHeight="1" x14ac:dyDescent="0.2">
      <c r="A2758" s="85">
        <v>14111515</v>
      </c>
      <c r="B2758" s="69" t="str">
        <f t="shared" ca="1" si="131"/>
        <v>Papel para sumadora o máquina registradora</v>
      </c>
      <c r="C2758" s="81" t="s">
        <v>8725</v>
      </c>
      <c r="D2758" s="81">
        <v>120</v>
      </c>
      <c r="E2758" s="71">
        <v>600</v>
      </c>
      <c r="F2758" s="70">
        <f t="shared" ca="1" si="132"/>
        <v>72000</v>
      </c>
      <c r="G2758" s="45"/>
      <c r="H2758" s="45"/>
      <c r="I2758" s="45"/>
      <c r="J2758" s="45"/>
    </row>
    <row r="2759" spans="1:10" ht="13.5" customHeight="1" x14ac:dyDescent="0.2">
      <c r="A2759" s="85">
        <v>14111508</v>
      </c>
      <c r="B2759" s="69" t="str">
        <f t="shared" ca="1" si="131"/>
        <v>Papel para fax</v>
      </c>
      <c r="C2759" s="81" t="s">
        <v>8725</v>
      </c>
      <c r="D2759" s="81">
        <v>120</v>
      </c>
      <c r="E2759" s="71">
        <v>600</v>
      </c>
      <c r="F2759" s="70">
        <f t="shared" ca="1" si="132"/>
        <v>72000</v>
      </c>
      <c r="G2759" s="45"/>
      <c r="H2759" s="45"/>
      <c r="I2759" s="45"/>
      <c r="J2759" s="45"/>
    </row>
    <row r="2760" spans="1:10" ht="13.5" customHeight="1" x14ac:dyDescent="0.2">
      <c r="A2760" s="85">
        <v>14111509</v>
      </c>
      <c r="B2760" s="69" t="str">
        <f t="shared" ca="1" si="131"/>
        <v>Papel membreteado</v>
      </c>
      <c r="C2760" s="81" t="s">
        <v>8725</v>
      </c>
      <c r="D2760" s="81">
        <v>486</v>
      </c>
      <c r="E2760" s="71">
        <v>800</v>
      </c>
      <c r="F2760" s="70">
        <f t="shared" ca="1" si="132"/>
        <v>388800</v>
      </c>
      <c r="G2760" s="45"/>
      <c r="H2760" s="45"/>
      <c r="I2760" s="45"/>
      <c r="J2760" s="45"/>
    </row>
    <row r="2761" spans="1:10" ht="13.5" customHeight="1" x14ac:dyDescent="0.2">
      <c r="A2761" s="85">
        <v>44121706</v>
      </c>
      <c r="B2761" s="69" t="str">
        <f t="shared" ca="1" si="131"/>
        <v>Lápices de madera</v>
      </c>
      <c r="C2761" s="81" t="s">
        <v>18869</v>
      </c>
      <c r="D2761" s="81">
        <v>1261</v>
      </c>
      <c r="E2761" s="71">
        <v>10</v>
      </c>
      <c r="F2761" s="70">
        <f t="shared" ca="1" si="132"/>
        <v>12610</v>
      </c>
      <c r="G2761" s="45"/>
      <c r="H2761" s="45"/>
      <c r="I2761" s="45"/>
      <c r="J2761" s="45"/>
    </row>
    <row r="2762" spans="1:10" ht="13.5" customHeight="1" x14ac:dyDescent="0.2">
      <c r="A2762" s="85">
        <v>44121708</v>
      </c>
      <c r="B2762" s="69" t="str">
        <f t="shared" ca="1" si="131"/>
        <v>Marcadores</v>
      </c>
      <c r="C2762" s="81" t="s">
        <v>18869</v>
      </c>
      <c r="D2762" s="81">
        <v>544</v>
      </c>
      <c r="E2762" s="71">
        <v>85</v>
      </c>
      <c r="F2762" s="70">
        <f t="shared" ca="1" si="132"/>
        <v>46240</v>
      </c>
      <c r="G2762" s="45"/>
      <c r="H2762" s="45"/>
      <c r="I2762" s="45"/>
      <c r="J2762" s="45"/>
    </row>
    <row r="2763" spans="1:10" ht="13.5" customHeight="1" x14ac:dyDescent="0.2">
      <c r="A2763" s="85">
        <v>44121708</v>
      </c>
      <c r="B2763" s="69" t="str">
        <f t="shared" ca="1" si="131"/>
        <v>Marcadores</v>
      </c>
      <c r="C2763" s="81" t="s">
        <v>18869</v>
      </c>
      <c r="D2763" s="81">
        <v>300</v>
      </c>
      <c r="E2763" s="71">
        <v>95</v>
      </c>
      <c r="F2763" s="70">
        <f t="shared" ca="1" si="132"/>
        <v>28500</v>
      </c>
      <c r="G2763" s="45"/>
      <c r="H2763" s="45"/>
      <c r="I2763" s="45"/>
      <c r="J2763" s="45"/>
    </row>
    <row r="2764" spans="1:10" ht="13.5" customHeight="1" x14ac:dyDescent="0.2">
      <c r="A2764" s="85">
        <v>44121708</v>
      </c>
      <c r="B2764" s="69" t="str">
        <f t="shared" ca="1" si="131"/>
        <v>Marcadores</v>
      </c>
      <c r="C2764" s="81" t="s">
        <v>18869</v>
      </c>
      <c r="D2764" s="81">
        <v>10</v>
      </c>
      <c r="E2764" s="71">
        <v>95</v>
      </c>
      <c r="F2764" s="70">
        <f t="shared" ca="1" si="132"/>
        <v>950</v>
      </c>
      <c r="G2764" s="45"/>
      <c r="H2764" s="45"/>
      <c r="I2764" s="45"/>
      <c r="J2764" s="45"/>
    </row>
    <row r="2765" spans="1:10" ht="13.5" customHeight="1" x14ac:dyDescent="0.2">
      <c r="A2765" s="85">
        <v>43202003</v>
      </c>
      <c r="B2765" s="69" t="str">
        <f t="shared" ca="1" si="131"/>
        <v>Discos versátiles digitales dvd</v>
      </c>
      <c r="C2765" s="81" t="s">
        <v>18869</v>
      </c>
      <c r="D2765" s="81">
        <v>366</v>
      </c>
      <c r="E2765" s="71">
        <v>45</v>
      </c>
      <c r="F2765" s="70">
        <f t="shared" ca="1" si="132"/>
        <v>16470</v>
      </c>
      <c r="G2765" s="45"/>
      <c r="H2765" s="45"/>
      <c r="I2765" s="45"/>
      <c r="J2765" s="45"/>
    </row>
    <row r="2766" spans="1:10" ht="13.5" customHeight="1" x14ac:dyDescent="0.2">
      <c r="A2766" s="85">
        <v>44101602</v>
      </c>
      <c r="B2766" s="69" t="str">
        <f t="shared" ca="1" si="131"/>
        <v>Máquinas perforadoras o para unir papel</v>
      </c>
      <c r="C2766" s="81" t="s">
        <v>18869</v>
      </c>
      <c r="D2766" s="81">
        <v>94</v>
      </c>
      <c r="E2766" s="71">
        <v>225</v>
      </c>
      <c r="F2766" s="70">
        <f t="shared" ca="1" si="132"/>
        <v>21150</v>
      </c>
      <c r="G2766" s="45"/>
      <c r="H2766" s="45"/>
      <c r="I2766" s="45"/>
      <c r="J2766" s="45"/>
    </row>
    <row r="2767" spans="1:10" ht="13.5" customHeight="1" x14ac:dyDescent="0.2">
      <c r="A2767" s="85">
        <v>26111702</v>
      </c>
      <c r="B2767" s="69" t="str">
        <f t="shared" ca="1" si="131"/>
        <v>Pilas alcalinas</v>
      </c>
      <c r="C2767" s="81" t="s">
        <v>18869</v>
      </c>
      <c r="D2767" s="81">
        <v>480</v>
      </c>
      <c r="E2767" s="71">
        <v>95</v>
      </c>
      <c r="F2767" s="70">
        <f t="shared" ca="1" si="132"/>
        <v>45600</v>
      </c>
      <c r="G2767" s="45"/>
      <c r="H2767" s="45"/>
      <c r="I2767" s="45"/>
      <c r="J2767" s="45"/>
    </row>
    <row r="2768" spans="1:10" ht="13.5" customHeight="1" x14ac:dyDescent="0.2">
      <c r="A2768" s="85">
        <v>44121628</v>
      </c>
      <c r="B2768" s="69" t="str">
        <f t="shared" ca="1" si="131"/>
        <v>Contenedores o dispensadores de clips</v>
      </c>
      <c r="C2768" s="81" t="s">
        <v>18869</v>
      </c>
      <c r="D2768" s="81">
        <v>72</v>
      </c>
      <c r="E2768" s="71">
        <v>125</v>
      </c>
      <c r="F2768" s="70">
        <f t="shared" ca="1" si="132"/>
        <v>9000</v>
      </c>
      <c r="G2768" s="45"/>
      <c r="H2768" s="45"/>
      <c r="I2768" s="45"/>
      <c r="J2768" s="45"/>
    </row>
    <row r="2769" spans="1:10" ht="13.5" customHeight="1" x14ac:dyDescent="0.2">
      <c r="A2769" s="85">
        <v>24102202</v>
      </c>
      <c r="B2769" s="69" t="str">
        <f t="shared" ref="B2769:B2800" ca="1" si="133">IFERROR(INDEX(UNSPSCDes,MATCH(INDIRECT(ADDRESS(ROW(),COLUMN()-1,4)),UNSPSCCode,0)),"")</f>
        <v>Dispensadores de cinta para sellar cajas</v>
      </c>
      <c r="C2769" s="81" t="s">
        <v>18869</v>
      </c>
      <c r="D2769" s="81">
        <v>83</v>
      </c>
      <c r="E2769" s="71">
        <v>95</v>
      </c>
      <c r="F2769" s="70">
        <f t="shared" ref="F2769:F2800" ca="1" si="134">INDIRECT(ADDRESS(ROW(),COLUMN()-2,4))*INDIRECT(ADDRESS(ROW(),COLUMN()-1,4))</f>
        <v>7885</v>
      </c>
      <c r="G2769" s="45"/>
      <c r="H2769" s="45"/>
      <c r="I2769" s="45"/>
      <c r="J2769" s="45"/>
    </row>
    <row r="2770" spans="1:10" ht="13.5" customHeight="1" x14ac:dyDescent="0.2">
      <c r="A2770" s="85">
        <v>31162404</v>
      </c>
      <c r="B2770" s="69" t="str">
        <f t="shared" ca="1" si="133"/>
        <v>Grapas</v>
      </c>
      <c r="C2770" s="81" t="s">
        <v>16989</v>
      </c>
      <c r="D2770" s="81">
        <v>680</v>
      </c>
      <c r="E2770" s="71">
        <v>95</v>
      </c>
      <c r="F2770" s="70">
        <f t="shared" ca="1" si="134"/>
        <v>64600</v>
      </c>
      <c r="G2770" s="45"/>
      <c r="H2770" s="45"/>
      <c r="I2770" s="45"/>
      <c r="J2770" s="45"/>
    </row>
    <row r="2771" spans="1:10" ht="13.5" customHeight="1" x14ac:dyDescent="0.2">
      <c r="A2771" s="85">
        <v>44121615</v>
      </c>
      <c r="B2771" s="69" t="str">
        <f t="shared" ca="1" si="133"/>
        <v>Grapadoras</v>
      </c>
      <c r="C2771" s="81" t="s">
        <v>18869</v>
      </c>
      <c r="D2771" s="81">
        <v>38</v>
      </c>
      <c r="E2771" s="71">
        <v>225</v>
      </c>
      <c r="F2771" s="70">
        <f t="shared" ca="1" si="134"/>
        <v>8550</v>
      </c>
      <c r="G2771" s="45"/>
      <c r="H2771" s="45"/>
      <c r="I2771" s="45"/>
      <c r="J2771" s="45"/>
    </row>
    <row r="2772" spans="1:10" ht="13.5" customHeight="1" x14ac:dyDescent="0.2">
      <c r="A2772" s="85">
        <v>44111611</v>
      </c>
      <c r="B2772" s="69" t="str">
        <f t="shared" ca="1" si="133"/>
        <v>Clips para billetes</v>
      </c>
      <c r="C2772" s="81" t="s">
        <v>16989</v>
      </c>
      <c r="D2772" s="81">
        <v>24</v>
      </c>
      <c r="E2772" s="71">
        <v>200</v>
      </c>
      <c r="F2772" s="70">
        <f t="shared" ca="1" si="134"/>
        <v>4800</v>
      </c>
      <c r="G2772" s="45"/>
      <c r="H2772" s="45"/>
      <c r="I2772" s="45"/>
      <c r="J2772" s="45"/>
    </row>
    <row r="2773" spans="1:10" ht="13.5" customHeight="1" x14ac:dyDescent="0.2">
      <c r="A2773" s="85">
        <v>44122104</v>
      </c>
      <c r="B2773" s="69" t="str">
        <f t="shared" ca="1" si="133"/>
        <v>Clips para papel</v>
      </c>
      <c r="C2773" s="81" t="s">
        <v>16989</v>
      </c>
      <c r="D2773" s="81">
        <v>1360</v>
      </c>
      <c r="E2773" s="71">
        <v>175</v>
      </c>
      <c r="F2773" s="70">
        <f t="shared" ca="1" si="134"/>
        <v>238000</v>
      </c>
      <c r="G2773" s="45"/>
      <c r="H2773" s="45"/>
      <c r="I2773" s="45"/>
      <c r="J2773" s="45"/>
    </row>
    <row r="2774" spans="1:10" ht="13.5" customHeight="1" x14ac:dyDescent="0.2">
      <c r="A2774" s="85">
        <v>31201522</v>
      </c>
      <c r="B2774" s="69" t="str">
        <f t="shared" ca="1" si="133"/>
        <v>Cinta de transferencia adhesiva</v>
      </c>
      <c r="C2774" s="81" t="s">
        <v>18869</v>
      </c>
      <c r="D2774" s="81">
        <v>8</v>
      </c>
      <c r="E2774" s="71">
        <v>155</v>
      </c>
      <c r="F2774" s="70">
        <f t="shared" ca="1" si="134"/>
        <v>1240</v>
      </c>
      <c r="G2774" s="45"/>
      <c r="H2774" s="45"/>
      <c r="I2774" s="45"/>
      <c r="J2774" s="45"/>
    </row>
    <row r="2775" spans="1:10" ht="13.5" customHeight="1" x14ac:dyDescent="0.2">
      <c r="A2775" s="85">
        <v>60121226</v>
      </c>
      <c r="B2775" s="69" t="str">
        <f t="shared" ca="1" si="133"/>
        <v>Pinceles para acuarela</v>
      </c>
      <c r="C2775" s="81" t="s">
        <v>18869</v>
      </c>
      <c r="D2775" s="81">
        <v>2</v>
      </c>
      <c r="E2775" s="71">
        <v>80</v>
      </c>
      <c r="F2775" s="70">
        <f t="shared" ca="1" si="134"/>
        <v>160</v>
      </c>
      <c r="G2775" s="45"/>
      <c r="H2775" s="45"/>
      <c r="I2775" s="45"/>
      <c r="J2775" s="45"/>
    </row>
    <row r="2776" spans="1:10" ht="13.5" customHeight="1" x14ac:dyDescent="0.2">
      <c r="A2776" s="85">
        <v>14111526</v>
      </c>
      <c r="B2776" s="69" t="str">
        <f t="shared" ca="1" si="133"/>
        <v>Papel libretas o libros de mensajes telefónicos</v>
      </c>
      <c r="C2776" s="81" t="s">
        <v>18869</v>
      </c>
      <c r="D2776" s="81">
        <v>379</v>
      </c>
      <c r="E2776" s="71">
        <v>80</v>
      </c>
      <c r="F2776" s="70">
        <f t="shared" ca="1" si="134"/>
        <v>30320</v>
      </c>
      <c r="G2776" s="45"/>
      <c r="H2776" s="45"/>
      <c r="I2776" s="45"/>
      <c r="J2776" s="45"/>
    </row>
    <row r="2777" spans="1:10" ht="13.5" customHeight="1" x14ac:dyDescent="0.2">
      <c r="A2777" s="85">
        <v>14111526</v>
      </c>
      <c r="B2777" s="69" t="str">
        <f t="shared" ca="1" si="133"/>
        <v>Papel libretas o libros de mensajes telefónicos</v>
      </c>
      <c r="C2777" s="81" t="s">
        <v>18869</v>
      </c>
      <c r="D2777" s="81">
        <v>157</v>
      </c>
      <c r="E2777" s="71">
        <v>125</v>
      </c>
      <c r="F2777" s="70">
        <f t="shared" ca="1" si="134"/>
        <v>19625</v>
      </c>
      <c r="G2777" s="45"/>
      <c r="H2777" s="45"/>
      <c r="I2777" s="45"/>
      <c r="J2777" s="45"/>
    </row>
    <row r="2778" spans="1:10" ht="13.5" customHeight="1" x14ac:dyDescent="0.2">
      <c r="A2778" s="85">
        <v>56101703</v>
      </c>
      <c r="B2778" s="69" t="str">
        <f t="shared" ca="1" si="133"/>
        <v>Escritorios</v>
      </c>
      <c r="C2778" s="81" t="s">
        <v>18869</v>
      </c>
      <c r="D2778" s="81">
        <v>7</v>
      </c>
      <c r="E2778" s="71">
        <v>12000</v>
      </c>
      <c r="F2778" s="70">
        <f t="shared" ca="1" si="134"/>
        <v>84000</v>
      </c>
      <c r="G2778" s="45"/>
      <c r="H2778" s="45"/>
      <c r="I2778" s="45"/>
      <c r="J2778" s="45"/>
    </row>
    <row r="2779" spans="1:10" ht="13.5" customHeight="1" x14ac:dyDescent="0.2">
      <c r="A2779" s="85">
        <v>14111802</v>
      </c>
      <c r="B2779" s="69" t="str">
        <f t="shared" ca="1" si="133"/>
        <v>Recibos o libros de recibos</v>
      </c>
      <c r="C2779" s="81" t="s">
        <v>18869</v>
      </c>
      <c r="D2779" s="81">
        <v>10</v>
      </c>
      <c r="E2779" s="71">
        <v>60</v>
      </c>
      <c r="F2779" s="70">
        <f t="shared" ca="1" si="134"/>
        <v>600</v>
      </c>
      <c r="G2779" s="45"/>
      <c r="H2779" s="45"/>
      <c r="I2779" s="45"/>
      <c r="J2779" s="45"/>
    </row>
    <row r="2780" spans="1:10" ht="13.5" customHeight="1" x14ac:dyDescent="0.2">
      <c r="A2780" s="85">
        <v>44103504</v>
      </c>
      <c r="B2780" s="69" t="str">
        <f t="shared" ca="1" si="133"/>
        <v>Alambres o espirales de encuadernación</v>
      </c>
      <c r="C2780" s="81" t="s">
        <v>16989</v>
      </c>
      <c r="D2780" s="81">
        <v>1582</v>
      </c>
      <c r="E2780" s="71">
        <v>225</v>
      </c>
      <c r="F2780" s="70">
        <f t="shared" ca="1" si="134"/>
        <v>355950</v>
      </c>
      <c r="G2780" s="45"/>
      <c r="H2780" s="45"/>
      <c r="I2780" s="45"/>
      <c r="J2780" s="45"/>
    </row>
    <row r="2781" spans="1:10" ht="13.5" customHeight="1" x14ac:dyDescent="0.2">
      <c r="A2781" s="85">
        <v>44121613</v>
      </c>
      <c r="B2781" s="69" t="str">
        <f t="shared" ca="1" si="133"/>
        <v>Removedores de grapas (saca ganchos)</v>
      </c>
      <c r="C2781" s="81" t="s">
        <v>18869</v>
      </c>
      <c r="D2781" s="81">
        <v>156</v>
      </c>
      <c r="E2781" s="71">
        <v>75</v>
      </c>
      <c r="F2781" s="70">
        <f t="shared" ca="1" si="134"/>
        <v>11700</v>
      </c>
      <c r="G2781" s="45"/>
      <c r="H2781" s="45"/>
      <c r="I2781" s="45"/>
      <c r="J2781" s="45"/>
    </row>
    <row r="2782" spans="1:10" ht="13.5" customHeight="1" x14ac:dyDescent="0.2">
      <c r="A2782" s="85">
        <v>60121536</v>
      </c>
      <c r="B2782" s="69" t="str">
        <f t="shared" ca="1" si="133"/>
        <v>Borrador de crayón</v>
      </c>
      <c r="C2782" s="81" t="s">
        <v>18869</v>
      </c>
      <c r="D2782" s="81">
        <v>12</v>
      </c>
      <c r="E2782" s="71">
        <v>225</v>
      </c>
      <c r="F2782" s="70">
        <f t="shared" ca="1" si="134"/>
        <v>2700</v>
      </c>
      <c r="G2782" s="45"/>
      <c r="H2782" s="45"/>
      <c r="I2782" s="45"/>
      <c r="J2782" s="45"/>
    </row>
    <row r="2783" spans="1:10" ht="13.5" customHeight="1" x14ac:dyDescent="0.2">
      <c r="A2783" s="85">
        <v>44121716</v>
      </c>
      <c r="B2783" s="69" t="str">
        <f t="shared" ca="1" si="133"/>
        <v>Resaltadores</v>
      </c>
      <c r="C2783" s="81" t="s">
        <v>18869</v>
      </c>
      <c r="D2783" s="81">
        <v>458</v>
      </c>
      <c r="E2783" s="71">
        <v>225</v>
      </c>
      <c r="F2783" s="70">
        <f t="shared" ca="1" si="134"/>
        <v>103050</v>
      </c>
      <c r="G2783" s="45"/>
      <c r="H2783" s="45"/>
      <c r="I2783" s="45"/>
      <c r="J2783" s="45"/>
    </row>
    <row r="2784" spans="1:10" ht="13.5" customHeight="1" x14ac:dyDescent="0.2">
      <c r="A2784" s="85">
        <v>11101506</v>
      </c>
      <c r="B2784" s="69" t="str">
        <f t="shared" ca="1" si="133"/>
        <v>Tiza</v>
      </c>
      <c r="C2784" s="81" t="s">
        <v>18869</v>
      </c>
      <c r="D2784" s="81">
        <v>6</v>
      </c>
      <c r="E2784" s="71">
        <v>125</v>
      </c>
      <c r="F2784" s="70">
        <f t="shared" ca="1" si="134"/>
        <v>750</v>
      </c>
      <c r="G2784" s="45"/>
      <c r="H2784" s="45"/>
      <c r="I2784" s="45"/>
      <c r="J2784" s="45"/>
    </row>
    <row r="2785" spans="1:10" ht="13.5" customHeight="1" x14ac:dyDescent="0.2">
      <c r="A2785" s="85">
        <v>43201808</v>
      </c>
      <c r="B2785" s="69" t="str">
        <f t="shared" ca="1" si="133"/>
        <v>Disco compacto cd de sólo lectura</v>
      </c>
      <c r="C2785" s="81" t="s">
        <v>18869</v>
      </c>
      <c r="D2785" s="81">
        <v>1585</v>
      </c>
      <c r="E2785" s="71">
        <v>45</v>
      </c>
      <c r="F2785" s="70">
        <f t="shared" ca="1" si="134"/>
        <v>71325</v>
      </c>
      <c r="G2785" s="45"/>
      <c r="H2785" s="45"/>
      <c r="I2785" s="45"/>
      <c r="J2785" s="45"/>
    </row>
    <row r="2786" spans="1:10" ht="13.5" customHeight="1" x14ac:dyDescent="0.2">
      <c r="A2786" s="85">
        <v>31201610</v>
      </c>
      <c r="B2786" s="69" t="str">
        <f t="shared" ca="1" si="133"/>
        <v>Pegamentos</v>
      </c>
      <c r="C2786" s="81" t="s">
        <v>18869</v>
      </c>
      <c r="D2786" s="81">
        <v>120</v>
      </c>
      <c r="E2786" s="71">
        <v>45</v>
      </c>
      <c r="F2786" s="70">
        <f t="shared" ca="1" si="134"/>
        <v>5400</v>
      </c>
      <c r="G2786" s="45"/>
      <c r="H2786" s="45"/>
      <c r="I2786" s="45"/>
      <c r="J2786" s="45"/>
    </row>
    <row r="2787" spans="1:10" ht="13.5" customHeight="1" x14ac:dyDescent="0.2">
      <c r="A2787" s="85">
        <v>43202003</v>
      </c>
      <c r="B2787" s="69" t="str">
        <f t="shared" ca="1" si="133"/>
        <v>Discos versátiles digitales dvd</v>
      </c>
      <c r="C2787" s="81" t="s">
        <v>18869</v>
      </c>
      <c r="D2787" s="81">
        <v>458</v>
      </c>
      <c r="E2787" s="71">
        <v>45</v>
      </c>
      <c r="F2787" s="70">
        <f t="shared" ca="1" si="134"/>
        <v>20610</v>
      </c>
      <c r="G2787" s="45"/>
      <c r="H2787" s="45"/>
      <c r="I2787" s="45"/>
      <c r="J2787" s="45"/>
    </row>
    <row r="2788" spans="1:10" ht="13.5" customHeight="1" x14ac:dyDescent="0.2">
      <c r="A2788" s="85">
        <v>44121618</v>
      </c>
      <c r="B2788" s="69" t="str">
        <f t="shared" ca="1" si="133"/>
        <v>Tijeras</v>
      </c>
      <c r="C2788" s="81" t="s">
        <v>18869</v>
      </c>
      <c r="D2788" s="81">
        <v>176</v>
      </c>
      <c r="E2788" s="71">
        <v>400</v>
      </c>
      <c r="F2788" s="70">
        <f t="shared" ca="1" si="134"/>
        <v>70400</v>
      </c>
      <c r="G2788" s="45"/>
      <c r="H2788" s="45"/>
      <c r="I2788" s="45"/>
      <c r="J2788" s="45"/>
    </row>
    <row r="2789" spans="1:10" ht="13.5" customHeight="1" x14ac:dyDescent="0.2">
      <c r="A2789" s="85">
        <v>44111503</v>
      </c>
      <c r="B2789" s="69" t="str">
        <f t="shared" ca="1" si="133"/>
        <v>Organizadores o bandejas para el escritorio</v>
      </c>
      <c r="C2789" s="81" t="s">
        <v>18869</v>
      </c>
      <c r="D2789" s="81">
        <v>26</v>
      </c>
      <c r="E2789" s="71">
        <v>95</v>
      </c>
      <c r="F2789" s="70">
        <f t="shared" ca="1" si="134"/>
        <v>2470</v>
      </c>
      <c r="G2789" s="45"/>
      <c r="H2789" s="45"/>
      <c r="I2789" s="45"/>
      <c r="J2789" s="45"/>
    </row>
    <row r="2790" spans="1:10" ht="14.1" customHeight="1" x14ac:dyDescent="0.2">
      <c r="A2790" s="85">
        <v>60103107</v>
      </c>
      <c r="B2790" s="69" t="str">
        <f t="shared" ca="1" si="133"/>
        <v>Bandas elásticas para tableros geométricos</v>
      </c>
      <c r="C2790" s="81" t="s">
        <v>18869</v>
      </c>
      <c r="D2790" s="81">
        <v>240</v>
      </c>
      <c r="E2790" s="71">
        <v>55</v>
      </c>
      <c r="F2790" s="70">
        <f t="shared" ca="1" si="134"/>
        <v>13200</v>
      </c>
      <c r="G2790" s="45"/>
      <c r="H2790" s="45" t="str">
        <f>C2400</f>
        <v>BIENES</v>
      </c>
      <c r="I2790" s="45">
        <f>E2400</f>
        <v>0</v>
      </c>
      <c r="J2790" s="45">
        <f>D2400</f>
        <v>0</v>
      </c>
    </row>
    <row r="2791" spans="1:10" ht="14.1" customHeight="1" x14ac:dyDescent="0.25">
      <c r="A2791" s="85">
        <v>60121532</v>
      </c>
      <c r="B2791" s="69" t="str">
        <f t="shared" ca="1" si="133"/>
        <v>Borradores de goma moldeable</v>
      </c>
      <c r="C2791" s="81" t="s">
        <v>18869</v>
      </c>
      <c r="D2791" s="81">
        <v>240</v>
      </c>
      <c r="E2791" s="71">
        <v>75</v>
      </c>
      <c r="F2791" s="70">
        <f t="shared" ca="1" si="134"/>
        <v>18000</v>
      </c>
    </row>
    <row r="2792" spans="1:10" ht="33.75" customHeight="1" x14ac:dyDescent="0.2">
      <c r="A2792" s="85">
        <v>60121301</v>
      </c>
      <c r="B2792" s="69" t="str">
        <f t="shared" ca="1" si="133"/>
        <v>Guillotinas para cortar papel</v>
      </c>
      <c r="C2792" s="81" t="s">
        <v>18869</v>
      </c>
      <c r="D2792" s="81">
        <v>2</v>
      </c>
      <c r="E2792" s="71">
        <v>25</v>
      </c>
      <c r="F2792" s="70">
        <f t="shared" ca="1" si="134"/>
        <v>50</v>
      </c>
      <c r="G2792" s="45"/>
      <c r="H2792" s="45"/>
      <c r="I2792" s="45"/>
      <c r="J2792" s="45"/>
    </row>
    <row r="2793" spans="1:10" ht="13.5" customHeight="1" x14ac:dyDescent="0.2">
      <c r="A2793" s="85">
        <v>47131909</v>
      </c>
      <c r="B2793" s="69" t="str">
        <f t="shared" ca="1" si="133"/>
        <v>Almohadillas o rollos absorbentes</v>
      </c>
      <c r="C2793" s="81" t="s">
        <v>18869</v>
      </c>
      <c r="D2793" s="81">
        <v>2</v>
      </c>
      <c r="E2793" s="71">
        <v>90</v>
      </c>
      <c r="F2793" s="70">
        <f t="shared" ca="1" si="134"/>
        <v>180</v>
      </c>
      <c r="G2793" s="45"/>
      <c r="H2793" s="45"/>
      <c r="I2793" s="45"/>
      <c r="J2793" s="45"/>
    </row>
    <row r="2794" spans="1:10" ht="14.1" customHeight="1" x14ac:dyDescent="0.2">
      <c r="A2794" s="85">
        <v>47131909</v>
      </c>
      <c r="B2794" s="69" t="str">
        <f t="shared" ca="1" si="133"/>
        <v>Almohadillas o rollos absorbentes</v>
      </c>
      <c r="C2794" s="81" t="s">
        <v>18869</v>
      </c>
      <c r="D2794" s="81">
        <v>2</v>
      </c>
      <c r="E2794" s="71">
        <v>90</v>
      </c>
      <c r="F2794" s="70">
        <f t="shared" ca="1" si="134"/>
        <v>180</v>
      </c>
      <c r="G2794" s="45"/>
      <c r="H2794" s="45"/>
      <c r="I2794" s="45"/>
      <c r="J2794" s="45"/>
    </row>
    <row r="2795" spans="1:10" ht="14.1" customHeight="1" x14ac:dyDescent="0.2">
      <c r="A2795" s="85">
        <v>44122010</v>
      </c>
      <c r="B2795" s="69" t="str">
        <f t="shared" ca="1" si="133"/>
        <v>Separadores</v>
      </c>
      <c r="C2795" s="81" t="s">
        <v>18869</v>
      </c>
      <c r="D2795" s="81">
        <v>30</v>
      </c>
      <c r="E2795" s="71">
        <v>225</v>
      </c>
      <c r="F2795" s="70">
        <f t="shared" ca="1" si="134"/>
        <v>6750</v>
      </c>
      <c r="G2795" s="45"/>
      <c r="H2795" s="45"/>
      <c r="I2795" s="45"/>
      <c r="J2795" s="45"/>
    </row>
    <row r="2796" spans="1:10" ht="14.1" customHeight="1" x14ac:dyDescent="0.2">
      <c r="A2796" s="85">
        <v>44101805</v>
      </c>
      <c r="B2796" s="69" t="str">
        <f t="shared" ca="1" si="133"/>
        <v>Cintas para calculadoras</v>
      </c>
      <c r="C2796" s="81" t="s">
        <v>18869</v>
      </c>
      <c r="D2796" s="81">
        <v>241</v>
      </c>
      <c r="E2796" s="71">
        <v>225</v>
      </c>
      <c r="F2796" s="70">
        <f t="shared" ca="1" si="134"/>
        <v>54225</v>
      </c>
      <c r="G2796" s="45"/>
      <c r="H2796" s="45"/>
      <c r="I2796" s="45"/>
      <c r="J2796" s="45"/>
    </row>
    <row r="2797" spans="1:10" ht="14.1" customHeight="1" x14ac:dyDescent="0.2">
      <c r="A2797" s="85">
        <v>44101603</v>
      </c>
      <c r="B2797" s="69" t="str">
        <f t="shared" ca="1" si="133"/>
        <v>Máquinas trituradoras de papel o accesorios</v>
      </c>
      <c r="C2797" s="81" t="s">
        <v>18869</v>
      </c>
      <c r="D2797" s="81">
        <v>1</v>
      </c>
      <c r="E2797" s="71">
        <v>300</v>
      </c>
      <c r="F2797" s="70">
        <f t="shared" ca="1" si="134"/>
        <v>300</v>
      </c>
      <c r="G2797" s="45"/>
      <c r="H2797" s="45"/>
      <c r="I2797" s="45"/>
      <c r="J2797" s="45"/>
    </row>
    <row r="2798" spans="1:10" ht="14.1" customHeight="1" x14ac:dyDescent="0.2">
      <c r="A2798" s="85">
        <v>44122011</v>
      </c>
      <c r="B2798" s="69" t="str">
        <f t="shared" ca="1" si="133"/>
        <v>Folders</v>
      </c>
      <c r="C2798" s="81" t="s">
        <v>18869</v>
      </c>
      <c r="D2798" s="81">
        <v>120</v>
      </c>
      <c r="E2798" s="71">
        <v>15</v>
      </c>
      <c r="F2798" s="70">
        <f t="shared" ca="1" si="134"/>
        <v>1800</v>
      </c>
      <c r="G2798" s="45"/>
      <c r="H2798" s="45"/>
      <c r="I2798" s="45"/>
      <c r="J2798" s="45"/>
    </row>
    <row r="2799" spans="1:10" ht="14.1" customHeight="1" x14ac:dyDescent="0.2">
      <c r="A2799" s="85">
        <v>41111604</v>
      </c>
      <c r="B2799" s="69" t="str">
        <f t="shared" ca="1" si="133"/>
        <v>Reglas</v>
      </c>
      <c r="C2799" s="81" t="s">
        <v>18869</v>
      </c>
      <c r="D2799" s="81">
        <v>258</v>
      </c>
      <c r="E2799" s="71">
        <v>80</v>
      </c>
      <c r="F2799" s="70">
        <f t="shared" ca="1" si="134"/>
        <v>20640</v>
      </c>
      <c r="G2799" s="45"/>
      <c r="H2799" s="45"/>
      <c r="I2799" s="45"/>
      <c r="J2799" s="45"/>
    </row>
    <row r="2800" spans="1:10" ht="13.5" customHeight="1" x14ac:dyDescent="0.2">
      <c r="A2800" s="85">
        <v>56101703</v>
      </c>
      <c r="B2800" s="69" t="str">
        <f t="shared" ca="1" si="133"/>
        <v>Escritorios</v>
      </c>
      <c r="C2800" s="81" t="s">
        <v>18869</v>
      </c>
      <c r="D2800" s="81">
        <v>12</v>
      </c>
      <c r="E2800" s="71">
        <v>12000</v>
      </c>
      <c r="F2800" s="70">
        <f t="shared" ca="1" si="134"/>
        <v>144000</v>
      </c>
      <c r="G2800" s="45"/>
      <c r="H2800" s="45"/>
      <c r="I2800" s="45"/>
      <c r="J2800" s="45"/>
    </row>
    <row r="2801" spans="1:10" ht="13.5" customHeight="1" x14ac:dyDescent="0.2">
      <c r="A2801" s="85">
        <v>53141611</v>
      </c>
      <c r="B2801" s="69" t="str">
        <f t="shared" ref="B2801:B2804" ca="1" si="135">IFERROR(INDEX(UNSPSCDes,MATCH(INDIRECT(ADDRESS(ROW(),COLUMN()-1,4)),UNSPSCCode,0)),"")</f>
        <v>Marcadores de textiles o lápices para textiles o tiza para textiles</v>
      </c>
      <c r="C2801" s="81" t="s">
        <v>18869</v>
      </c>
      <c r="D2801" s="81">
        <v>68</v>
      </c>
      <c r="E2801" s="71">
        <v>95</v>
      </c>
      <c r="F2801" s="70">
        <f t="shared" ref="F2801:F2804" ca="1" si="136">INDIRECT(ADDRESS(ROW(),COLUMN()-2,4))*INDIRECT(ADDRESS(ROW(),COLUMN()-1,4))</f>
        <v>6460</v>
      </c>
      <c r="G2801" s="45"/>
      <c r="H2801" s="45"/>
      <c r="I2801" s="45"/>
      <c r="J2801" s="45"/>
    </row>
    <row r="2802" spans="1:10" ht="13.5" customHeight="1" x14ac:dyDescent="0.2">
      <c r="A2802" s="85">
        <v>44101805</v>
      </c>
      <c r="B2802" s="69" t="str">
        <f t="shared" ca="1" si="135"/>
        <v>Cintas para calculadoras</v>
      </c>
      <c r="C2802" s="81" t="s">
        <v>18869</v>
      </c>
      <c r="D2802" s="81">
        <v>1</v>
      </c>
      <c r="E2802" s="71">
        <v>225</v>
      </c>
      <c r="F2802" s="70">
        <f t="shared" ca="1" si="136"/>
        <v>225</v>
      </c>
      <c r="G2802" s="45"/>
      <c r="H2802" s="45"/>
      <c r="I2802" s="45"/>
      <c r="J2802" s="45"/>
    </row>
    <row r="2803" spans="1:10" ht="13.5" customHeight="1" x14ac:dyDescent="0.2">
      <c r="A2803" s="81"/>
      <c r="B2803" s="69" t="str">
        <f t="shared" ca="1" si="135"/>
        <v/>
      </c>
      <c r="C2803" s="81"/>
      <c r="D2803" s="81"/>
      <c r="E2803" s="71"/>
      <c r="F2803" s="70">
        <f t="shared" ca="1" si="136"/>
        <v>0</v>
      </c>
      <c r="G2803" s="45"/>
      <c r="H2803" s="45"/>
      <c r="I2803" s="45"/>
      <c r="J2803" s="45"/>
    </row>
    <row r="2804" spans="1:10" ht="13.5" customHeight="1" x14ac:dyDescent="0.2">
      <c r="A2804" s="81"/>
      <c r="B2804" s="69" t="str">
        <f t="shared" ca="1" si="135"/>
        <v/>
      </c>
      <c r="C2804" s="81"/>
      <c r="D2804" s="81"/>
      <c r="E2804" s="71"/>
      <c r="F2804" s="70">
        <f t="shared" ca="1" si="136"/>
        <v>0</v>
      </c>
      <c r="G2804" s="45"/>
      <c r="H2804" s="45"/>
      <c r="I2804" s="45"/>
      <c r="J2804" s="45"/>
    </row>
    <row r="2805" spans="1:10" ht="13.5" customHeight="1" x14ac:dyDescent="0.2">
      <c r="A2805" s="81"/>
      <c r="B2805" s="69" t="str">
        <f t="shared" ref="B2805" ca="1" si="137">IFERROR(INDEX(UNSPSCDes,MATCH(INDIRECT(ADDRESS(ROW(),COLUMN()-1,4)),UNSPSCCode,0)),"")</f>
        <v/>
      </c>
      <c r="C2805" s="81"/>
      <c r="D2805" s="81"/>
      <c r="E2805" s="71"/>
      <c r="F2805" s="70">
        <f t="shared" ref="F2805" ca="1" si="138">INDIRECT(ADDRESS(ROW(),COLUMN()-2,4))*INDIRECT(ADDRESS(ROW(),COLUMN()-1,4))</f>
        <v>0</v>
      </c>
      <c r="G2805" s="45"/>
      <c r="H2805" s="45"/>
      <c r="I2805" s="45"/>
      <c r="J2805" s="45"/>
    </row>
    <row r="2806" spans="1:10" ht="13.5" customHeight="1" x14ac:dyDescent="0.2">
      <c r="A2806" s="45"/>
      <c r="B2806" s="45"/>
      <c r="C2806" s="45"/>
      <c r="D2806" s="45"/>
      <c r="E2806" s="73" t="s">
        <v>12551</v>
      </c>
      <c r="F2806" s="74">
        <f ca="1">SUM(Table388[MONTO TOTAL ESTIMADO])</f>
        <v>2971205</v>
      </c>
      <c r="G2806" s="45"/>
      <c r="H2806" s="45"/>
      <c r="I2806" s="45"/>
      <c r="J2806" s="45"/>
    </row>
    <row r="2807" spans="1:10" ht="13.5" customHeight="1" thickBot="1" x14ac:dyDescent="0.25">
      <c r="G2807" s="45"/>
      <c r="H2807" s="45"/>
      <c r="I2807" s="45"/>
      <c r="J2807" s="45"/>
    </row>
    <row r="2808" spans="1:10" ht="13.5" customHeight="1" thickBot="1" x14ac:dyDescent="0.25">
      <c r="A2808" s="64" t="s">
        <v>16383</v>
      </c>
      <c r="B2808" s="64" t="s">
        <v>161</v>
      </c>
      <c r="C2808" s="64" t="s">
        <v>11724</v>
      </c>
      <c r="D2808" s="64" t="s">
        <v>14378</v>
      </c>
      <c r="E2808" s="64" t="s">
        <v>10962</v>
      </c>
      <c r="F2808" s="64" t="s">
        <v>11095</v>
      </c>
      <c r="G2808" s="45"/>
      <c r="H2808" s="45"/>
      <c r="I2808" s="45"/>
      <c r="J2808" s="45"/>
    </row>
    <row r="2809" spans="1:10" ht="13.5" customHeight="1" thickBot="1" x14ac:dyDescent="0.25">
      <c r="A2809" s="66" t="s">
        <v>18880</v>
      </c>
      <c r="B2809" s="66" t="s">
        <v>18868</v>
      </c>
      <c r="C2809" s="66" t="s">
        <v>10692</v>
      </c>
      <c r="D2809" s="66"/>
      <c r="E2809" s="66"/>
      <c r="F2809" s="66"/>
      <c r="G2809" s="45"/>
      <c r="H2809" s="45"/>
      <c r="I2809" s="45"/>
      <c r="J2809" s="45"/>
    </row>
    <row r="2810" spans="1:10" ht="13.5" customHeight="1" thickBot="1" x14ac:dyDescent="0.25">
      <c r="A2810" s="122" t="s">
        <v>14828</v>
      </c>
      <c r="B2810" s="67" t="s">
        <v>8528</v>
      </c>
      <c r="C2810" s="76">
        <v>43020</v>
      </c>
      <c r="D2810" s="122" t="s">
        <v>9386</v>
      </c>
      <c r="E2810" s="67" t="s">
        <v>13094</v>
      </c>
      <c r="F2810" s="66"/>
      <c r="G2810" s="45"/>
      <c r="H2810" s="45"/>
      <c r="I2810" s="45"/>
      <c r="J2810" s="45"/>
    </row>
    <row r="2811" spans="1:10" ht="13.5" customHeight="1" thickBot="1" x14ac:dyDescent="0.25">
      <c r="A2811" s="123"/>
      <c r="B2811" s="67" t="s">
        <v>1786</v>
      </c>
      <c r="C2811" s="117">
        <f>IF(C2810="","",IF(AND(MONTH(C2810)&gt;=1,MONTH(C2810)&lt;=3),1,IF(AND(MONTH(C2810)&gt;=4,MONTH(C2810)&lt;=6),2,IF(AND(MONTH(C2810)&gt;=7,MONTH(C2810)&lt;=9),3,4))))</f>
        <v>4</v>
      </c>
      <c r="D2811" s="123"/>
      <c r="E2811" s="67" t="s">
        <v>2417</v>
      </c>
      <c r="F2811" s="66"/>
      <c r="G2811" s="45"/>
      <c r="H2811" s="45"/>
      <c r="I2811" s="45"/>
      <c r="J2811" s="45"/>
    </row>
    <row r="2812" spans="1:10" ht="13.5" customHeight="1" thickBot="1" x14ac:dyDescent="0.25">
      <c r="A2812" s="123"/>
      <c r="B2812" s="67" t="s">
        <v>12943</v>
      </c>
      <c r="C2812" s="76">
        <v>43099</v>
      </c>
      <c r="D2812" s="123"/>
      <c r="E2812" s="67" t="s">
        <v>3073</v>
      </c>
      <c r="F2812" s="66"/>
      <c r="G2812" s="45"/>
      <c r="H2812" s="45"/>
      <c r="I2812" s="45"/>
      <c r="J2812" s="45"/>
    </row>
    <row r="2813" spans="1:10" ht="13.5" customHeight="1" thickBot="1" x14ac:dyDescent="0.25">
      <c r="A2813" s="123"/>
      <c r="B2813" s="67" t="s">
        <v>1786</v>
      </c>
      <c r="C2813" s="117">
        <f>IF(C2812="","",IF(AND(MONTH(C2812)&gt;=1,MONTH(C2812)&lt;=3),1,IF(AND(MONTH(C2812)&gt;=4,MONTH(C2812)&lt;=6),2,IF(AND(MONTH(C2812)&gt;=7,MONTH(C2812)&lt;=9),3,4))))</f>
        <v>4</v>
      </c>
      <c r="D2813" s="123"/>
      <c r="E2813" s="67" t="s">
        <v>13193</v>
      </c>
      <c r="F2813" s="66"/>
      <c r="G2813" s="45"/>
      <c r="H2813" s="45"/>
      <c r="I2813" s="45"/>
      <c r="J2813" s="45"/>
    </row>
    <row r="2814" spans="1:10" ht="13.5" customHeight="1" thickBot="1" x14ac:dyDescent="0.25">
      <c r="A2814" s="45"/>
      <c r="B2814" s="45"/>
      <c r="C2814" s="45"/>
      <c r="D2814" s="45"/>
      <c r="E2814" s="45"/>
      <c r="F2814" s="45"/>
      <c r="G2814" s="45"/>
      <c r="H2814" s="45"/>
      <c r="I2814" s="45"/>
      <c r="J2814" s="45"/>
    </row>
    <row r="2815" spans="1:10" ht="13.5" customHeight="1" thickBot="1" x14ac:dyDescent="0.25">
      <c r="A2815" s="72" t="s">
        <v>15736</v>
      </c>
      <c r="B2815" s="72" t="s">
        <v>16147</v>
      </c>
      <c r="C2815" s="72" t="s">
        <v>15642</v>
      </c>
      <c r="D2815" s="72" t="s">
        <v>15252</v>
      </c>
      <c r="E2815" s="72" t="s">
        <v>6932</v>
      </c>
      <c r="F2815" s="72" t="s">
        <v>15281</v>
      </c>
      <c r="G2815" s="45"/>
      <c r="H2815" s="45"/>
      <c r="I2815" s="45"/>
      <c r="J2815" s="45"/>
    </row>
    <row r="2816" spans="1:10" ht="13.5" customHeight="1" x14ac:dyDescent="0.2">
      <c r="A2816" s="85">
        <v>44121503</v>
      </c>
      <c r="B2816" s="69" t="str">
        <f t="shared" ref="B2816:B2860" ca="1" si="139">IFERROR(INDEX(UNSPSCDes,MATCH(INDIRECT(ADDRESS(ROW(),COLUMN()-1,4)),UNSPSCCode,0)),"")</f>
        <v>Sobres</v>
      </c>
      <c r="C2816" s="81" t="s">
        <v>16989</v>
      </c>
      <c r="D2816" s="81">
        <v>4</v>
      </c>
      <c r="E2816" s="71">
        <v>200</v>
      </c>
      <c r="F2816" s="70">
        <f t="shared" ref="F2816:F2860" ca="1" si="140">INDIRECT(ADDRESS(ROW(),COLUMN()-2,4))*INDIRECT(ADDRESS(ROW(),COLUMN()-1,4))</f>
        <v>800</v>
      </c>
      <c r="G2816" s="45"/>
      <c r="H2816" s="45"/>
      <c r="I2816" s="45"/>
      <c r="J2816" s="45"/>
    </row>
    <row r="2817" spans="1:10" ht="13.5" customHeight="1" x14ac:dyDescent="0.2">
      <c r="A2817" s="85">
        <v>44121503</v>
      </c>
      <c r="B2817" s="69" t="str">
        <f t="shared" ca="1" si="139"/>
        <v>Sobres</v>
      </c>
      <c r="C2817" s="81" t="s">
        <v>16989</v>
      </c>
      <c r="D2817" s="81">
        <v>6</v>
      </c>
      <c r="E2817" s="71">
        <v>200</v>
      </c>
      <c r="F2817" s="70">
        <f t="shared" ca="1" si="140"/>
        <v>1200</v>
      </c>
      <c r="G2817" s="45"/>
      <c r="H2817" s="45"/>
      <c r="I2817" s="45"/>
      <c r="J2817" s="45"/>
    </row>
    <row r="2818" spans="1:10" ht="13.5" customHeight="1" x14ac:dyDescent="0.2">
      <c r="A2818" s="85">
        <v>44121503</v>
      </c>
      <c r="B2818" s="69" t="str">
        <f t="shared" ca="1" si="139"/>
        <v>Sobres</v>
      </c>
      <c r="C2818" s="81" t="s">
        <v>16989</v>
      </c>
      <c r="D2818" s="81">
        <v>563</v>
      </c>
      <c r="E2818" s="71">
        <v>200</v>
      </c>
      <c r="F2818" s="70">
        <f t="shared" ca="1" si="140"/>
        <v>112600</v>
      </c>
      <c r="G2818" s="45"/>
      <c r="H2818" s="45"/>
      <c r="I2818" s="45"/>
      <c r="J2818" s="45"/>
    </row>
    <row r="2819" spans="1:10" ht="13.5" customHeight="1" x14ac:dyDescent="0.2">
      <c r="A2819" s="85">
        <v>44121503</v>
      </c>
      <c r="B2819" s="69" t="str">
        <f t="shared" ca="1" si="139"/>
        <v>Sobres</v>
      </c>
      <c r="C2819" s="81" t="s">
        <v>16989</v>
      </c>
      <c r="D2819" s="81">
        <v>28</v>
      </c>
      <c r="E2819" s="71">
        <v>550</v>
      </c>
      <c r="F2819" s="70">
        <f t="shared" ca="1" si="140"/>
        <v>15400</v>
      </c>
      <c r="G2819" s="45"/>
      <c r="H2819" s="45"/>
      <c r="I2819" s="45"/>
      <c r="J2819" s="45"/>
    </row>
    <row r="2820" spans="1:10" ht="13.5" customHeight="1" x14ac:dyDescent="0.2">
      <c r="A2820" s="85">
        <v>44121503</v>
      </c>
      <c r="B2820" s="69" t="str">
        <f t="shared" ca="1" si="139"/>
        <v>Sobres</v>
      </c>
      <c r="C2820" s="81" t="s">
        <v>16989</v>
      </c>
      <c r="D2820" s="81">
        <v>86</v>
      </c>
      <c r="E2820" s="71">
        <v>600</v>
      </c>
      <c r="F2820" s="70">
        <f t="shared" ca="1" si="140"/>
        <v>51600</v>
      </c>
      <c r="G2820" s="45"/>
      <c r="H2820" s="45"/>
      <c r="I2820" s="45"/>
      <c r="J2820" s="45"/>
    </row>
    <row r="2821" spans="1:10" ht="13.5" customHeight="1" x14ac:dyDescent="0.2">
      <c r="A2821" s="85">
        <v>44121503</v>
      </c>
      <c r="B2821" s="69" t="str">
        <f t="shared" ca="1" si="139"/>
        <v>Sobres</v>
      </c>
      <c r="C2821" s="81" t="s">
        <v>16989</v>
      </c>
      <c r="D2821" s="81">
        <v>25</v>
      </c>
      <c r="E2821" s="71">
        <v>225</v>
      </c>
      <c r="F2821" s="70">
        <f t="shared" ca="1" si="140"/>
        <v>5625</v>
      </c>
      <c r="G2821" s="45"/>
      <c r="H2821" s="45"/>
      <c r="I2821" s="45"/>
      <c r="J2821" s="45"/>
    </row>
    <row r="2822" spans="1:10" ht="13.5" customHeight="1" x14ac:dyDescent="0.2">
      <c r="A2822" s="85">
        <v>44121503</v>
      </c>
      <c r="B2822" s="69" t="str">
        <f t="shared" ca="1" si="139"/>
        <v>Sobres</v>
      </c>
      <c r="C2822" s="81" t="s">
        <v>16989</v>
      </c>
      <c r="D2822" s="81">
        <v>66</v>
      </c>
      <c r="E2822" s="71">
        <v>75</v>
      </c>
      <c r="F2822" s="70">
        <f t="shared" ca="1" si="140"/>
        <v>4950</v>
      </c>
      <c r="G2822" s="45"/>
      <c r="H2822" s="45"/>
      <c r="I2822" s="45"/>
      <c r="J2822" s="45"/>
    </row>
    <row r="2823" spans="1:10" ht="13.5" customHeight="1" x14ac:dyDescent="0.2">
      <c r="A2823" s="85">
        <v>44121503</v>
      </c>
      <c r="B2823" s="69" t="str">
        <f t="shared" ca="1" si="139"/>
        <v>Sobres</v>
      </c>
      <c r="C2823" s="81" t="s">
        <v>16989</v>
      </c>
      <c r="D2823" s="81">
        <v>18</v>
      </c>
      <c r="E2823" s="71">
        <v>225</v>
      </c>
      <c r="F2823" s="70">
        <f t="shared" ca="1" si="140"/>
        <v>4050</v>
      </c>
      <c r="G2823" s="45"/>
      <c r="H2823" s="45"/>
      <c r="I2823" s="45"/>
      <c r="J2823" s="45"/>
    </row>
    <row r="2824" spans="1:10" ht="13.5" customHeight="1" x14ac:dyDescent="0.2">
      <c r="A2824" s="85">
        <v>44122011</v>
      </c>
      <c r="B2824" s="69" t="str">
        <f t="shared" ca="1" si="139"/>
        <v>Folders</v>
      </c>
      <c r="C2824" s="81" t="s">
        <v>16989</v>
      </c>
      <c r="D2824" s="81">
        <v>60</v>
      </c>
      <c r="E2824" s="71">
        <v>225</v>
      </c>
      <c r="F2824" s="70">
        <f t="shared" ca="1" si="140"/>
        <v>13500</v>
      </c>
      <c r="G2824" s="45"/>
      <c r="H2824" s="45"/>
      <c r="I2824" s="45"/>
      <c r="J2824" s="45"/>
    </row>
    <row r="2825" spans="1:10" ht="13.5" customHeight="1" x14ac:dyDescent="0.2">
      <c r="A2825" s="85">
        <v>44122011</v>
      </c>
      <c r="B2825" s="69" t="str">
        <f t="shared" ca="1" si="139"/>
        <v>Folders</v>
      </c>
      <c r="C2825" s="81" t="s">
        <v>16989</v>
      </c>
      <c r="D2825" s="81">
        <v>60</v>
      </c>
      <c r="E2825" s="71">
        <v>300</v>
      </c>
      <c r="F2825" s="70">
        <f t="shared" ca="1" si="140"/>
        <v>18000</v>
      </c>
      <c r="G2825" s="45"/>
      <c r="H2825" s="45"/>
      <c r="I2825" s="45"/>
      <c r="J2825" s="45"/>
    </row>
    <row r="2826" spans="1:10" ht="13.5" customHeight="1" x14ac:dyDescent="0.2">
      <c r="A2826" s="85">
        <v>44122011</v>
      </c>
      <c r="B2826" s="69" t="str">
        <f t="shared" ca="1" si="139"/>
        <v>Folders</v>
      </c>
      <c r="C2826" s="81" t="s">
        <v>16989</v>
      </c>
      <c r="D2826" s="81">
        <v>10</v>
      </c>
      <c r="E2826" s="71">
        <v>300</v>
      </c>
      <c r="F2826" s="70">
        <f t="shared" ca="1" si="140"/>
        <v>3000</v>
      </c>
      <c r="G2826" s="45"/>
      <c r="H2826" s="45"/>
      <c r="I2826" s="45"/>
      <c r="J2826" s="45"/>
    </row>
    <row r="2827" spans="1:10" ht="13.5" customHeight="1" x14ac:dyDescent="0.2">
      <c r="A2827" s="85">
        <v>44122011</v>
      </c>
      <c r="B2827" s="69" t="str">
        <f t="shared" ca="1" si="139"/>
        <v>Folders</v>
      </c>
      <c r="C2827" s="81" t="s">
        <v>16989</v>
      </c>
      <c r="D2827" s="81">
        <v>139</v>
      </c>
      <c r="E2827" s="71">
        <v>225</v>
      </c>
      <c r="F2827" s="70">
        <f t="shared" ca="1" si="140"/>
        <v>31275</v>
      </c>
      <c r="G2827" s="45"/>
      <c r="H2827" s="45"/>
      <c r="I2827" s="45"/>
      <c r="J2827" s="45"/>
    </row>
    <row r="2828" spans="1:10" ht="13.5" customHeight="1" x14ac:dyDescent="0.2">
      <c r="A2828" s="85">
        <v>44122003</v>
      </c>
      <c r="B2828" s="69" t="str">
        <f t="shared" ca="1" si="139"/>
        <v>Carpetas</v>
      </c>
      <c r="C2828" s="81" t="s">
        <v>18869</v>
      </c>
      <c r="D2828" s="81">
        <v>1</v>
      </c>
      <c r="E2828" s="71">
        <v>225</v>
      </c>
      <c r="F2828" s="70">
        <f t="shared" ca="1" si="140"/>
        <v>225</v>
      </c>
      <c r="G2828" s="45"/>
      <c r="H2828" s="45"/>
      <c r="I2828" s="45"/>
      <c r="J2828" s="45"/>
    </row>
    <row r="2829" spans="1:10" ht="13.5" customHeight="1" x14ac:dyDescent="0.2">
      <c r="A2829" s="85">
        <v>44122010</v>
      </c>
      <c r="B2829" s="69" t="str">
        <f t="shared" ca="1" si="139"/>
        <v>Separadores</v>
      </c>
      <c r="C2829" s="81" t="s">
        <v>18869</v>
      </c>
      <c r="D2829" s="81">
        <v>2</v>
      </c>
      <c r="E2829" s="71">
        <v>400</v>
      </c>
      <c r="F2829" s="70">
        <f t="shared" ca="1" si="140"/>
        <v>800</v>
      </c>
      <c r="G2829" s="45"/>
      <c r="H2829" s="45"/>
      <c r="I2829" s="45"/>
      <c r="J2829" s="45"/>
    </row>
    <row r="2830" spans="1:10" ht="13.5" customHeight="1" x14ac:dyDescent="0.2">
      <c r="A2830" s="85">
        <v>60101905</v>
      </c>
      <c r="B2830" s="69" t="str">
        <f t="shared" ca="1" si="139"/>
        <v>Fichas con letras del alfabeto</v>
      </c>
      <c r="C2830" s="81" t="s">
        <v>18869</v>
      </c>
      <c r="D2830" s="81">
        <v>200</v>
      </c>
      <c r="E2830" s="71">
        <v>55</v>
      </c>
      <c r="F2830" s="70">
        <f t="shared" ca="1" si="140"/>
        <v>11000</v>
      </c>
      <c r="G2830" s="45"/>
      <c r="H2830" s="45"/>
      <c r="I2830" s="45"/>
      <c r="J2830" s="45"/>
    </row>
    <row r="2831" spans="1:10" ht="13.5" customHeight="1" x14ac:dyDescent="0.2">
      <c r="A2831" s="85">
        <v>14111507</v>
      </c>
      <c r="B2831" s="69" t="str">
        <f t="shared" ca="1" si="139"/>
        <v>Papel para impresora o fotocopiadora</v>
      </c>
      <c r="C2831" s="81" t="s">
        <v>8725</v>
      </c>
      <c r="D2831" s="81">
        <v>178</v>
      </c>
      <c r="E2831" s="71">
        <v>55</v>
      </c>
      <c r="F2831" s="70">
        <f t="shared" ca="1" si="140"/>
        <v>9790</v>
      </c>
      <c r="G2831" s="45"/>
      <c r="H2831" s="45"/>
      <c r="I2831" s="45"/>
      <c r="J2831" s="45"/>
    </row>
    <row r="2832" spans="1:10" ht="13.5" customHeight="1" x14ac:dyDescent="0.2">
      <c r="A2832" s="85">
        <v>14111507</v>
      </c>
      <c r="B2832" s="69" t="str">
        <f t="shared" ca="1" si="139"/>
        <v>Papel para impresora o fotocopiadora</v>
      </c>
      <c r="C2832" s="81" t="s">
        <v>8725</v>
      </c>
      <c r="D2832" s="81">
        <v>1751</v>
      </c>
      <c r="E2832" s="71">
        <v>75</v>
      </c>
      <c r="F2832" s="70">
        <f t="shared" ca="1" si="140"/>
        <v>131325</v>
      </c>
      <c r="G2832" s="45"/>
      <c r="H2832" s="45"/>
      <c r="I2832" s="45"/>
      <c r="J2832" s="45"/>
    </row>
    <row r="2833" spans="1:10" ht="13.5" customHeight="1" x14ac:dyDescent="0.2">
      <c r="A2833" s="85">
        <v>14111507</v>
      </c>
      <c r="B2833" s="69" t="str">
        <f t="shared" ca="1" si="139"/>
        <v>Papel para impresora o fotocopiadora</v>
      </c>
      <c r="C2833" s="81" t="s">
        <v>8725</v>
      </c>
      <c r="D2833" s="81">
        <v>442</v>
      </c>
      <c r="E2833" s="71">
        <v>400</v>
      </c>
      <c r="F2833" s="70">
        <f t="shared" ca="1" si="140"/>
        <v>176800</v>
      </c>
      <c r="G2833" s="45"/>
      <c r="H2833" s="45"/>
      <c r="I2833" s="45"/>
      <c r="J2833" s="45"/>
    </row>
    <row r="2834" spans="1:10" ht="13.5" customHeight="1" x14ac:dyDescent="0.2">
      <c r="A2834" s="85">
        <v>14111507</v>
      </c>
      <c r="B2834" s="69" t="str">
        <f t="shared" ca="1" si="139"/>
        <v>Papel para impresora o fotocopiadora</v>
      </c>
      <c r="C2834" s="81" t="s">
        <v>8725</v>
      </c>
      <c r="D2834" s="81">
        <v>486</v>
      </c>
      <c r="E2834" s="71">
        <v>600</v>
      </c>
      <c r="F2834" s="70">
        <f t="shared" ca="1" si="140"/>
        <v>291600</v>
      </c>
      <c r="G2834" s="45"/>
      <c r="H2834" s="45"/>
      <c r="I2834" s="45"/>
      <c r="J2834" s="45"/>
    </row>
    <row r="2835" spans="1:10" ht="13.5" customHeight="1" x14ac:dyDescent="0.2">
      <c r="A2835" s="85">
        <v>14111507</v>
      </c>
      <c r="B2835" s="69" t="str">
        <f t="shared" ca="1" si="139"/>
        <v>Papel para impresora o fotocopiadora</v>
      </c>
      <c r="C2835" s="81" t="s">
        <v>8725</v>
      </c>
      <c r="D2835" s="81">
        <v>1</v>
      </c>
      <c r="E2835" s="71">
        <v>600</v>
      </c>
      <c r="F2835" s="70">
        <f t="shared" ca="1" si="140"/>
        <v>600</v>
      </c>
      <c r="G2835" s="45"/>
      <c r="H2835" s="45"/>
      <c r="I2835" s="45"/>
      <c r="J2835" s="45"/>
    </row>
    <row r="2836" spans="1:10" ht="13.5" customHeight="1" x14ac:dyDescent="0.2">
      <c r="A2836" s="85">
        <v>14111507</v>
      </c>
      <c r="B2836" s="69" t="str">
        <f t="shared" ca="1" si="139"/>
        <v>Papel para impresora o fotocopiadora</v>
      </c>
      <c r="C2836" s="81" t="s">
        <v>8725</v>
      </c>
      <c r="D2836" s="81">
        <v>6</v>
      </c>
      <c r="E2836" s="71">
        <v>600</v>
      </c>
      <c r="F2836" s="70">
        <f t="shared" ca="1" si="140"/>
        <v>3600</v>
      </c>
      <c r="G2836" s="45"/>
      <c r="H2836" s="45"/>
      <c r="I2836" s="45"/>
      <c r="J2836" s="45"/>
    </row>
    <row r="2837" spans="1:10" ht="13.5" customHeight="1" x14ac:dyDescent="0.2">
      <c r="A2837" s="85">
        <v>14111515</v>
      </c>
      <c r="B2837" s="69" t="str">
        <f t="shared" ca="1" si="139"/>
        <v>Papel para sumadora o máquina registradora</v>
      </c>
      <c r="C2837" s="81" t="s">
        <v>8725</v>
      </c>
      <c r="D2837" s="81">
        <v>120</v>
      </c>
      <c r="E2837" s="71">
        <v>600</v>
      </c>
      <c r="F2837" s="70">
        <f t="shared" ca="1" si="140"/>
        <v>72000</v>
      </c>
      <c r="G2837" s="45"/>
      <c r="H2837" s="45"/>
      <c r="I2837" s="45"/>
      <c r="J2837" s="45"/>
    </row>
    <row r="2838" spans="1:10" ht="13.5" customHeight="1" x14ac:dyDescent="0.2">
      <c r="A2838" s="85">
        <v>14111508</v>
      </c>
      <c r="B2838" s="69" t="str">
        <f t="shared" ca="1" si="139"/>
        <v>Papel para fax</v>
      </c>
      <c r="C2838" s="81" t="s">
        <v>8725</v>
      </c>
      <c r="D2838" s="81">
        <v>120</v>
      </c>
      <c r="E2838" s="71">
        <v>600</v>
      </c>
      <c r="F2838" s="70">
        <f t="shared" ca="1" si="140"/>
        <v>72000</v>
      </c>
      <c r="G2838" s="45"/>
      <c r="H2838" s="45"/>
      <c r="I2838" s="45"/>
      <c r="J2838" s="45"/>
    </row>
    <row r="2839" spans="1:10" ht="14.1" customHeight="1" x14ac:dyDescent="0.2">
      <c r="A2839" s="85">
        <v>14111509</v>
      </c>
      <c r="B2839" s="69" t="str">
        <f t="shared" ca="1" si="139"/>
        <v>Papel membreteado</v>
      </c>
      <c r="C2839" s="81" t="s">
        <v>8725</v>
      </c>
      <c r="D2839" s="81">
        <v>486</v>
      </c>
      <c r="E2839" s="71">
        <v>800</v>
      </c>
      <c r="F2839" s="70">
        <f t="shared" ca="1" si="140"/>
        <v>388800</v>
      </c>
      <c r="G2839" s="45"/>
      <c r="H2839" s="45" t="str">
        <f>C2503</f>
        <v>Bienes</v>
      </c>
      <c r="I2839" s="45">
        <f>E2503</f>
        <v>0</v>
      </c>
      <c r="J2839" s="45">
        <f>D2503</f>
        <v>0</v>
      </c>
    </row>
    <row r="2840" spans="1:10" ht="14.1" customHeight="1" x14ac:dyDescent="0.25">
      <c r="A2840" s="85">
        <v>44121706</v>
      </c>
      <c r="B2840" s="69" t="str">
        <f t="shared" ca="1" si="139"/>
        <v>Lápices de madera</v>
      </c>
      <c r="C2840" s="81" t="s">
        <v>18869</v>
      </c>
      <c r="D2840" s="81">
        <v>1261</v>
      </c>
      <c r="E2840" s="71">
        <v>10</v>
      </c>
      <c r="F2840" s="70">
        <f t="shared" ca="1" si="140"/>
        <v>12610</v>
      </c>
    </row>
    <row r="2841" spans="1:10" ht="33.75" customHeight="1" x14ac:dyDescent="0.2">
      <c r="A2841" s="85">
        <v>44121708</v>
      </c>
      <c r="B2841" s="69" t="str">
        <f t="shared" ca="1" si="139"/>
        <v>Marcadores</v>
      </c>
      <c r="C2841" s="81" t="s">
        <v>18869</v>
      </c>
      <c r="D2841" s="81">
        <v>544</v>
      </c>
      <c r="E2841" s="71">
        <v>85</v>
      </c>
      <c r="F2841" s="70">
        <f t="shared" ca="1" si="140"/>
        <v>46240</v>
      </c>
      <c r="G2841" s="45"/>
      <c r="H2841" s="45"/>
      <c r="I2841" s="45"/>
      <c r="J2841" s="45"/>
    </row>
    <row r="2842" spans="1:10" ht="13.5" customHeight="1" x14ac:dyDescent="0.2">
      <c r="A2842" s="85">
        <v>44121708</v>
      </c>
      <c r="B2842" s="69" t="str">
        <f t="shared" ca="1" si="139"/>
        <v>Marcadores</v>
      </c>
      <c r="C2842" s="81" t="s">
        <v>18869</v>
      </c>
      <c r="D2842" s="81">
        <v>300</v>
      </c>
      <c r="E2842" s="71">
        <v>95</v>
      </c>
      <c r="F2842" s="70">
        <f t="shared" ca="1" si="140"/>
        <v>28500</v>
      </c>
      <c r="G2842" s="45"/>
      <c r="H2842" s="45"/>
      <c r="I2842" s="45"/>
      <c r="J2842" s="45"/>
    </row>
    <row r="2843" spans="1:10" ht="14.1" customHeight="1" x14ac:dyDescent="0.2">
      <c r="A2843" s="85">
        <v>44121708</v>
      </c>
      <c r="B2843" s="69" t="str">
        <f t="shared" ca="1" si="139"/>
        <v>Marcadores</v>
      </c>
      <c r="C2843" s="81" t="s">
        <v>18869</v>
      </c>
      <c r="D2843" s="81">
        <v>10</v>
      </c>
      <c r="E2843" s="71">
        <v>95</v>
      </c>
      <c r="F2843" s="70">
        <f t="shared" ca="1" si="140"/>
        <v>950</v>
      </c>
      <c r="G2843" s="45"/>
      <c r="H2843" s="45"/>
      <c r="I2843" s="45"/>
      <c r="J2843" s="45"/>
    </row>
    <row r="2844" spans="1:10" ht="14.1" customHeight="1" x14ac:dyDescent="0.2">
      <c r="A2844" s="85">
        <v>43202003</v>
      </c>
      <c r="B2844" s="69" t="str">
        <f t="shared" ca="1" si="139"/>
        <v>Discos versátiles digitales dvd</v>
      </c>
      <c r="C2844" s="81" t="s">
        <v>18869</v>
      </c>
      <c r="D2844" s="81">
        <v>366</v>
      </c>
      <c r="E2844" s="71">
        <v>45</v>
      </c>
      <c r="F2844" s="70">
        <f t="shared" ca="1" si="140"/>
        <v>16470</v>
      </c>
      <c r="G2844" s="45"/>
      <c r="H2844" s="45"/>
      <c r="I2844" s="45"/>
      <c r="J2844" s="45"/>
    </row>
    <row r="2845" spans="1:10" ht="14.1" customHeight="1" x14ac:dyDescent="0.2">
      <c r="A2845" s="85">
        <v>44101602</v>
      </c>
      <c r="B2845" s="69" t="str">
        <f t="shared" ca="1" si="139"/>
        <v>Máquinas perforadoras o para unir papel</v>
      </c>
      <c r="C2845" s="81" t="s">
        <v>18869</v>
      </c>
      <c r="D2845" s="81">
        <v>94</v>
      </c>
      <c r="E2845" s="71">
        <v>225</v>
      </c>
      <c r="F2845" s="70">
        <f t="shared" ca="1" si="140"/>
        <v>21150</v>
      </c>
      <c r="G2845" s="45"/>
      <c r="H2845" s="45"/>
      <c r="I2845" s="45"/>
      <c r="J2845" s="45"/>
    </row>
    <row r="2846" spans="1:10" ht="14.1" customHeight="1" x14ac:dyDescent="0.2">
      <c r="A2846" s="85">
        <v>26111702</v>
      </c>
      <c r="B2846" s="69" t="str">
        <f t="shared" ca="1" si="139"/>
        <v>Pilas alcalinas</v>
      </c>
      <c r="C2846" s="81" t="s">
        <v>18869</v>
      </c>
      <c r="D2846" s="81">
        <v>480</v>
      </c>
      <c r="E2846" s="71">
        <v>95</v>
      </c>
      <c r="F2846" s="70">
        <f t="shared" ca="1" si="140"/>
        <v>45600</v>
      </c>
      <c r="G2846" s="45"/>
      <c r="H2846" s="45"/>
      <c r="I2846" s="45"/>
      <c r="J2846" s="45"/>
    </row>
    <row r="2847" spans="1:10" ht="14.1" customHeight="1" x14ac:dyDescent="0.2">
      <c r="A2847" s="85">
        <v>44121628</v>
      </c>
      <c r="B2847" s="69" t="str">
        <f t="shared" ca="1" si="139"/>
        <v>Contenedores o dispensadores de clips</v>
      </c>
      <c r="C2847" s="81" t="s">
        <v>18869</v>
      </c>
      <c r="D2847" s="81">
        <v>72</v>
      </c>
      <c r="E2847" s="71">
        <v>125</v>
      </c>
      <c r="F2847" s="70">
        <f t="shared" ca="1" si="140"/>
        <v>9000</v>
      </c>
      <c r="G2847" s="45"/>
      <c r="H2847" s="45"/>
      <c r="I2847" s="45"/>
      <c r="J2847" s="45"/>
    </row>
    <row r="2848" spans="1:10" ht="14.1" customHeight="1" x14ac:dyDescent="0.2">
      <c r="A2848" s="85">
        <v>24102202</v>
      </c>
      <c r="B2848" s="69" t="str">
        <f t="shared" ca="1" si="139"/>
        <v>Dispensadores de cinta para sellar cajas</v>
      </c>
      <c r="C2848" s="81" t="s">
        <v>18869</v>
      </c>
      <c r="D2848" s="81">
        <v>83</v>
      </c>
      <c r="E2848" s="71">
        <v>95</v>
      </c>
      <c r="F2848" s="70">
        <f t="shared" ca="1" si="140"/>
        <v>7885</v>
      </c>
      <c r="G2848" s="45"/>
      <c r="H2848" s="45"/>
      <c r="I2848" s="45"/>
      <c r="J2848" s="45"/>
    </row>
    <row r="2849" spans="1:10" ht="14.1" customHeight="1" x14ac:dyDescent="0.2">
      <c r="A2849" s="85">
        <v>31162404</v>
      </c>
      <c r="B2849" s="69" t="str">
        <f t="shared" ca="1" si="139"/>
        <v>Grapas</v>
      </c>
      <c r="C2849" s="81" t="s">
        <v>16989</v>
      </c>
      <c r="D2849" s="81">
        <v>680</v>
      </c>
      <c r="E2849" s="71">
        <v>95</v>
      </c>
      <c r="F2849" s="70">
        <f t="shared" ca="1" si="140"/>
        <v>64600</v>
      </c>
      <c r="G2849" s="45"/>
      <c r="H2849" s="45"/>
      <c r="I2849" s="45"/>
      <c r="J2849" s="45"/>
    </row>
    <row r="2850" spans="1:10" ht="13.5" customHeight="1" x14ac:dyDescent="0.2">
      <c r="A2850" s="85">
        <v>44121615</v>
      </c>
      <c r="B2850" s="69" t="str">
        <f t="shared" ca="1" si="139"/>
        <v>Grapadoras</v>
      </c>
      <c r="C2850" s="81" t="s">
        <v>18869</v>
      </c>
      <c r="D2850" s="81">
        <v>38</v>
      </c>
      <c r="E2850" s="71">
        <v>225</v>
      </c>
      <c r="F2850" s="70">
        <f t="shared" ca="1" si="140"/>
        <v>8550</v>
      </c>
      <c r="G2850" s="45"/>
      <c r="H2850" s="45"/>
      <c r="I2850" s="45"/>
      <c r="J2850" s="45"/>
    </row>
    <row r="2851" spans="1:10" ht="13.5" customHeight="1" x14ac:dyDescent="0.2">
      <c r="A2851" s="85">
        <v>44111611</v>
      </c>
      <c r="B2851" s="69" t="str">
        <f t="shared" ca="1" si="139"/>
        <v>Clips para billetes</v>
      </c>
      <c r="C2851" s="81" t="s">
        <v>16989</v>
      </c>
      <c r="D2851" s="81">
        <v>24</v>
      </c>
      <c r="E2851" s="71">
        <v>200</v>
      </c>
      <c r="F2851" s="70">
        <f t="shared" ca="1" si="140"/>
        <v>4800</v>
      </c>
      <c r="G2851" s="45"/>
      <c r="H2851" s="45"/>
      <c r="I2851" s="45"/>
      <c r="J2851" s="45"/>
    </row>
    <row r="2852" spans="1:10" ht="13.5" customHeight="1" x14ac:dyDescent="0.2">
      <c r="A2852" s="85">
        <v>44122104</v>
      </c>
      <c r="B2852" s="69" t="str">
        <f t="shared" ca="1" si="139"/>
        <v>Clips para papel</v>
      </c>
      <c r="C2852" s="81" t="s">
        <v>16989</v>
      </c>
      <c r="D2852" s="81">
        <v>1360</v>
      </c>
      <c r="E2852" s="71">
        <v>175</v>
      </c>
      <c r="F2852" s="70">
        <f t="shared" ca="1" si="140"/>
        <v>238000</v>
      </c>
      <c r="G2852" s="45"/>
      <c r="H2852" s="45"/>
      <c r="I2852" s="45"/>
      <c r="J2852" s="45"/>
    </row>
    <row r="2853" spans="1:10" ht="13.5" customHeight="1" x14ac:dyDescent="0.2">
      <c r="A2853" s="85">
        <v>31201522</v>
      </c>
      <c r="B2853" s="69" t="str">
        <f t="shared" ca="1" si="139"/>
        <v>Cinta de transferencia adhesiva</v>
      </c>
      <c r="C2853" s="81" t="s">
        <v>18869</v>
      </c>
      <c r="D2853" s="81">
        <v>8</v>
      </c>
      <c r="E2853" s="71">
        <v>155</v>
      </c>
      <c r="F2853" s="70">
        <f t="shared" ca="1" si="140"/>
        <v>1240</v>
      </c>
      <c r="G2853" s="45"/>
      <c r="H2853" s="45"/>
      <c r="I2853" s="45"/>
      <c r="J2853" s="45"/>
    </row>
    <row r="2854" spans="1:10" ht="13.5" customHeight="1" x14ac:dyDescent="0.2">
      <c r="A2854" s="85">
        <v>60121226</v>
      </c>
      <c r="B2854" s="69" t="str">
        <f t="shared" ca="1" si="139"/>
        <v>Pinceles para acuarela</v>
      </c>
      <c r="C2854" s="81" t="s">
        <v>18869</v>
      </c>
      <c r="D2854" s="81">
        <v>2</v>
      </c>
      <c r="E2854" s="71">
        <v>80</v>
      </c>
      <c r="F2854" s="70">
        <f t="shared" ca="1" si="140"/>
        <v>160</v>
      </c>
      <c r="G2854" s="45"/>
      <c r="H2854" s="45"/>
      <c r="I2854" s="45"/>
      <c r="J2854" s="45"/>
    </row>
    <row r="2855" spans="1:10" ht="13.5" customHeight="1" x14ac:dyDescent="0.2">
      <c r="A2855" s="85">
        <v>14111526</v>
      </c>
      <c r="B2855" s="69" t="str">
        <f t="shared" ca="1" si="139"/>
        <v>Papel libretas o libros de mensajes telefónicos</v>
      </c>
      <c r="C2855" s="81" t="s">
        <v>18869</v>
      </c>
      <c r="D2855" s="81">
        <v>379</v>
      </c>
      <c r="E2855" s="71">
        <v>80</v>
      </c>
      <c r="F2855" s="70">
        <f t="shared" ca="1" si="140"/>
        <v>30320</v>
      </c>
      <c r="G2855" s="45"/>
      <c r="H2855" s="45"/>
      <c r="I2855" s="45"/>
      <c r="J2855" s="45"/>
    </row>
    <row r="2856" spans="1:10" ht="13.5" customHeight="1" x14ac:dyDescent="0.2">
      <c r="A2856" s="85">
        <v>14111526</v>
      </c>
      <c r="B2856" s="69" t="str">
        <f t="shared" ca="1" si="139"/>
        <v>Papel libretas o libros de mensajes telefónicos</v>
      </c>
      <c r="C2856" s="81" t="s">
        <v>18869</v>
      </c>
      <c r="D2856" s="81">
        <v>157</v>
      </c>
      <c r="E2856" s="71">
        <v>125</v>
      </c>
      <c r="F2856" s="70">
        <f t="shared" ca="1" si="140"/>
        <v>19625</v>
      </c>
      <c r="G2856" s="45"/>
      <c r="H2856" s="45"/>
      <c r="I2856" s="45"/>
      <c r="J2856" s="45"/>
    </row>
    <row r="2857" spans="1:10" ht="13.5" customHeight="1" x14ac:dyDescent="0.2">
      <c r="A2857" s="85">
        <v>56101703</v>
      </c>
      <c r="B2857" s="69" t="str">
        <f t="shared" ca="1" si="139"/>
        <v>Escritorios</v>
      </c>
      <c r="C2857" s="81" t="s">
        <v>18869</v>
      </c>
      <c r="D2857" s="81">
        <v>7</v>
      </c>
      <c r="E2857" s="71">
        <v>12000</v>
      </c>
      <c r="F2857" s="70">
        <f t="shared" ca="1" si="140"/>
        <v>84000</v>
      </c>
      <c r="G2857" s="45"/>
      <c r="H2857" s="45"/>
      <c r="I2857" s="45"/>
      <c r="J2857" s="45"/>
    </row>
    <row r="2858" spans="1:10" ht="13.5" customHeight="1" x14ac:dyDescent="0.2">
      <c r="A2858" s="85">
        <v>14111802</v>
      </c>
      <c r="B2858" s="69" t="str">
        <f t="shared" ca="1" si="139"/>
        <v>Recibos o libros de recibos</v>
      </c>
      <c r="C2858" s="81" t="s">
        <v>18869</v>
      </c>
      <c r="D2858" s="81">
        <v>10</v>
      </c>
      <c r="E2858" s="71">
        <v>60</v>
      </c>
      <c r="F2858" s="70">
        <f t="shared" ca="1" si="140"/>
        <v>600</v>
      </c>
      <c r="G2858" s="45"/>
      <c r="H2858" s="45"/>
      <c r="I2858" s="45"/>
      <c r="J2858" s="45"/>
    </row>
    <row r="2859" spans="1:10" ht="13.5" customHeight="1" x14ac:dyDescent="0.2">
      <c r="A2859" s="85">
        <v>44103504</v>
      </c>
      <c r="B2859" s="69" t="str">
        <f t="shared" ca="1" si="139"/>
        <v>Alambres o espirales de encuadernación</v>
      </c>
      <c r="C2859" s="81" t="s">
        <v>16989</v>
      </c>
      <c r="D2859" s="81">
        <v>1582</v>
      </c>
      <c r="E2859" s="71">
        <v>225</v>
      </c>
      <c r="F2859" s="70">
        <f t="shared" ca="1" si="140"/>
        <v>355950</v>
      </c>
      <c r="G2859" s="45"/>
      <c r="H2859" s="45"/>
      <c r="I2859" s="45"/>
      <c r="J2859" s="45"/>
    </row>
    <row r="2860" spans="1:10" ht="13.5" customHeight="1" x14ac:dyDescent="0.2">
      <c r="A2860" s="85">
        <v>44121613</v>
      </c>
      <c r="B2860" s="69" t="str">
        <f t="shared" ca="1" si="139"/>
        <v>Removedores de grapas (saca ganchos)</v>
      </c>
      <c r="C2860" s="81" t="s">
        <v>18869</v>
      </c>
      <c r="D2860" s="81">
        <v>156</v>
      </c>
      <c r="E2860" s="71">
        <v>75</v>
      </c>
      <c r="F2860" s="70">
        <f t="shared" ca="1" si="140"/>
        <v>11700</v>
      </c>
      <c r="G2860" s="45"/>
      <c r="H2860" s="45"/>
      <c r="I2860" s="45"/>
      <c r="J2860" s="45"/>
    </row>
    <row r="2861" spans="1:10" ht="13.5" customHeight="1" x14ac:dyDescent="0.2">
      <c r="A2861" s="85">
        <v>60121536</v>
      </c>
      <c r="B2861" s="69" t="str">
        <f t="shared" ref="B2861:B2882" ca="1" si="141">IFERROR(INDEX(UNSPSCDes,MATCH(INDIRECT(ADDRESS(ROW(),COLUMN()-1,4)),UNSPSCCode,0)),"")</f>
        <v>Borrador de crayón</v>
      </c>
      <c r="C2861" s="81" t="s">
        <v>18869</v>
      </c>
      <c r="D2861" s="81">
        <v>12</v>
      </c>
      <c r="E2861" s="71">
        <v>225</v>
      </c>
      <c r="F2861" s="70">
        <f t="shared" ref="F2861:F2882" ca="1" si="142">INDIRECT(ADDRESS(ROW(),COLUMN()-2,4))*INDIRECT(ADDRESS(ROW(),COLUMN()-1,4))</f>
        <v>2700</v>
      </c>
      <c r="G2861" s="45"/>
      <c r="H2861" s="45"/>
      <c r="I2861" s="45"/>
      <c r="J2861" s="45"/>
    </row>
    <row r="2862" spans="1:10" ht="13.5" customHeight="1" x14ac:dyDescent="0.2">
      <c r="A2862" s="85">
        <v>44121716</v>
      </c>
      <c r="B2862" s="69" t="str">
        <f t="shared" ca="1" si="141"/>
        <v>Resaltadores</v>
      </c>
      <c r="C2862" s="81" t="s">
        <v>18869</v>
      </c>
      <c r="D2862" s="81">
        <v>458</v>
      </c>
      <c r="E2862" s="71">
        <v>225</v>
      </c>
      <c r="F2862" s="70">
        <f t="shared" ca="1" si="142"/>
        <v>103050</v>
      </c>
      <c r="G2862" s="45"/>
      <c r="H2862" s="45"/>
      <c r="I2862" s="45"/>
      <c r="J2862" s="45"/>
    </row>
    <row r="2863" spans="1:10" ht="13.5" customHeight="1" x14ac:dyDescent="0.2">
      <c r="A2863" s="85">
        <v>11101506</v>
      </c>
      <c r="B2863" s="69" t="str">
        <f t="shared" ca="1" si="141"/>
        <v>Tiza</v>
      </c>
      <c r="C2863" s="81" t="s">
        <v>18869</v>
      </c>
      <c r="D2863" s="81">
        <v>6</v>
      </c>
      <c r="E2863" s="71">
        <v>125</v>
      </c>
      <c r="F2863" s="70">
        <f t="shared" ca="1" si="142"/>
        <v>750</v>
      </c>
      <c r="G2863" s="45"/>
      <c r="H2863" s="45"/>
      <c r="I2863" s="45"/>
      <c r="J2863" s="45"/>
    </row>
    <row r="2864" spans="1:10" ht="13.5" customHeight="1" x14ac:dyDescent="0.2">
      <c r="A2864" s="85">
        <v>43201808</v>
      </c>
      <c r="B2864" s="69" t="str">
        <f t="shared" ca="1" si="141"/>
        <v>Disco compacto cd de sólo lectura</v>
      </c>
      <c r="C2864" s="81" t="s">
        <v>18869</v>
      </c>
      <c r="D2864" s="81">
        <v>1585</v>
      </c>
      <c r="E2864" s="71">
        <v>45</v>
      </c>
      <c r="F2864" s="70">
        <f t="shared" ca="1" si="142"/>
        <v>71325</v>
      </c>
      <c r="G2864" s="45"/>
      <c r="H2864" s="45"/>
      <c r="I2864" s="45"/>
      <c r="J2864" s="45"/>
    </row>
    <row r="2865" spans="1:10" ht="13.5" customHeight="1" x14ac:dyDescent="0.2">
      <c r="A2865" s="85">
        <v>31201610</v>
      </c>
      <c r="B2865" s="69" t="str">
        <f t="shared" ca="1" si="141"/>
        <v>Pegamentos</v>
      </c>
      <c r="C2865" s="81" t="s">
        <v>18869</v>
      </c>
      <c r="D2865" s="81">
        <v>120</v>
      </c>
      <c r="E2865" s="71">
        <v>45</v>
      </c>
      <c r="F2865" s="70">
        <f t="shared" ca="1" si="142"/>
        <v>5400</v>
      </c>
      <c r="G2865" s="45"/>
      <c r="H2865" s="45"/>
      <c r="I2865" s="45"/>
      <c r="J2865" s="45"/>
    </row>
    <row r="2866" spans="1:10" ht="13.5" customHeight="1" x14ac:dyDescent="0.2">
      <c r="A2866" s="85">
        <v>43202003</v>
      </c>
      <c r="B2866" s="69" t="str">
        <f t="shared" ca="1" si="141"/>
        <v>Discos versátiles digitales dvd</v>
      </c>
      <c r="C2866" s="81" t="s">
        <v>18869</v>
      </c>
      <c r="D2866" s="81">
        <v>458</v>
      </c>
      <c r="E2866" s="71">
        <v>45</v>
      </c>
      <c r="F2866" s="70">
        <f t="shared" ca="1" si="142"/>
        <v>20610</v>
      </c>
      <c r="G2866" s="45"/>
      <c r="H2866" s="45"/>
      <c r="I2866" s="45"/>
      <c r="J2866" s="45"/>
    </row>
    <row r="2867" spans="1:10" ht="13.5" customHeight="1" x14ac:dyDescent="0.2">
      <c r="A2867" s="85">
        <v>44121618</v>
      </c>
      <c r="B2867" s="69" t="str">
        <f t="shared" ca="1" si="141"/>
        <v>Tijeras</v>
      </c>
      <c r="C2867" s="81" t="s">
        <v>18869</v>
      </c>
      <c r="D2867" s="81">
        <v>176</v>
      </c>
      <c r="E2867" s="71">
        <v>400</v>
      </c>
      <c r="F2867" s="70">
        <f t="shared" ca="1" si="142"/>
        <v>70400</v>
      </c>
      <c r="G2867" s="45"/>
      <c r="H2867" s="45"/>
      <c r="I2867" s="45"/>
      <c r="J2867" s="45"/>
    </row>
    <row r="2868" spans="1:10" ht="13.5" customHeight="1" x14ac:dyDescent="0.2">
      <c r="A2868" s="85">
        <v>44111503</v>
      </c>
      <c r="B2868" s="69" t="str">
        <f t="shared" ca="1" si="141"/>
        <v>Organizadores o bandejas para el escritorio</v>
      </c>
      <c r="C2868" s="81" t="s">
        <v>18869</v>
      </c>
      <c r="D2868" s="81">
        <v>26</v>
      </c>
      <c r="E2868" s="71">
        <v>95</v>
      </c>
      <c r="F2868" s="70">
        <f t="shared" ca="1" si="142"/>
        <v>2470</v>
      </c>
      <c r="G2868" s="45"/>
      <c r="H2868" s="45"/>
      <c r="I2868" s="45"/>
      <c r="J2868" s="45"/>
    </row>
    <row r="2869" spans="1:10" ht="13.5" customHeight="1" x14ac:dyDescent="0.2">
      <c r="A2869" s="85">
        <v>60103107</v>
      </c>
      <c r="B2869" s="69" t="str">
        <f t="shared" ca="1" si="141"/>
        <v>Bandas elásticas para tableros geométricos</v>
      </c>
      <c r="C2869" s="81" t="s">
        <v>18869</v>
      </c>
      <c r="D2869" s="81">
        <v>240</v>
      </c>
      <c r="E2869" s="71">
        <v>55</v>
      </c>
      <c r="F2869" s="70">
        <f t="shared" ca="1" si="142"/>
        <v>13200</v>
      </c>
      <c r="G2869" s="45"/>
      <c r="H2869" s="45"/>
      <c r="I2869" s="45"/>
      <c r="J2869" s="45"/>
    </row>
    <row r="2870" spans="1:10" ht="13.5" customHeight="1" x14ac:dyDescent="0.2">
      <c r="A2870" s="85">
        <v>60121532</v>
      </c>
      <c r="B2870" s="69" t="str">
        <f t="shared" ca="1" si="141"/>
        <v>Borradores de goma moldeable</v>
      </c>
      <c r="C2870" s="81" t="s">
        <v>18869</v>
      </c>
      <c r="D2870" s="81">
        <v>240</v>
      </c>
      <c r="E2870" s="71">
        <v>75</v>
      </c>
      <c r="F2870" s="70">
        <f t="shared" ca="1" si="142"/>
        <v>18000</v>
      </c>
      <c r="G2870" s="45"/>
      <c r="H2870" s="45"/>
      <c r="I2870" s="45"/>
      <c r="J2870" s="45"/>
    </row>
    <row r="2871" spans="1:10" ht="13.5" customHeight="1" x14ac:dyDescent="0.2">
      <c r="A2871" s="85">
        <v>60121301</v>
      </c>
      <c r="B2871" s="69" t="str">
        <f t="shared" ca="1" si="141"/>
        <v>Guillotinas para cortar papel</v>
      </c>
      <c r="C2871" s="81" t="s">
        <v>18869</v>
      </c>
      <c r="D2871" s="81">
        <v>2</v>
      </c>
      <c r="E2871" s="71">
        <v>25</v>
      </c>
      <c r="F2871" s="70">
        <f t="shared" ca="1" si="142"/>
        <v>50</v>
      </c>
      <c r="G2871" s="45"/>
      <c r="H2871" s="45"/>
      <c r="I2871" s="45"/>
      <c r="J2871" s="45"/>
    </row>
    <row r="2872" spans="1:10" ht="13.5" customHeight="1" x14ac:dyDescent="0.2">
      <c r="A2872" s="85">
        <v>47131909</v>
      </c>
      <c r="B2872" s="69" t="str">
        <f t="shared" ca="1" si="141"/>
        <v>Almohadillas o rollos absorbentes</v>
      </c>
      <c r="C2872" s="81" t="s">
        <v>18869</v>
      </c>
      <c r="D2872" s="81">
        <v>2</v>
      </c>
      <c r="E2872" s="71">
        <v>90</v>
      </c>
      <c r="F2872" s="70">
        <f t="shared" ca="1" si="142"/>
        <v>180</v>
      </c>
      <c r="G2872" s="45"/>
      <c r="H2872" s="45"/>
      <c r="I2872" s="45"/>
      <c r="J2872" s="45"/>
    </row>
    <row r="2873" spans="1:10" ht="13.5" customHeight="1" x14ac:dyDescent="0.2">
      <c r="A2873" s="85">
        <v>47131909</v>
      </c>
      <c r="B2873" s="69" t="str">
        <f t="shared" ca="1" si="141"/>
        <v>Almohadillas o rollos absorbentes</v>
      </c>
      <c r="C2873" s="81" t="s">
        <v>18869</v>
      </c>
      <c r="D2873" s="81">
        <v>2</v>
      </c>
      <c r="E2873" s="71">
        <v>90</v>
      </c>
      <c r="F2873" s="70">
        <f t="shared" ca="1" si="142"/>
        <v>180</v>
      </c>
      <c r="G2873" s="45"/>
      <c r="H2873" s="45"/>
      <c r="I2873" s="45"/>
      <c r="J2873" s="45"/>
    </row>
    <row r="2874" spans="1:10" ht="13.5" customHeight="1" x14ac:dyDescent="0.2">
      <c r="A2874" s="85">
        <v>44122010</v>
      </c>
      <c r="B2874" s="69" t="str">
        <f t="shared" ca="1" si="141"/>
        <v>Separadores</v>
      </c>
      <c r="C2874" s="81" t="s">
        <v>18869</v>
      </c>
      <c r="D2874" s="81">
        <v>30</v>
      </c>
      <c r="E2874" s="71">
        <v>225</v>
      </c>
      <c r="F2874" s="70">
        <f t="shared" ca="1" si="142"/>
        <v>6750</v>
      </c>
      <c r="G2874" s="45"/>
      <c r="H2874" s="45"/>
      <c r="I2874" s="45"/>
      <c r="J2874" s="45"/>
    </row>
    <row r="2875" spans="1:10" ht="13.5" customHeight="1" x14ac:dyDescent="0.2">
      <c r="A2875" s="85">
        <v>44101805</v>
      </c>
      <c r="B2875" s="69" t="str">
        <f t="shared" ca="1" si="141"/>
        <v>Cintas para calculadoras</v>
      </c>
      <c r="C2875" s="81" t="s">
        <v>18869</v>
      </c>
      <c r="D2875" s="81">
        <v>241</v>
      </c>
      <c r="E2875" s="71">
        <v>225</v>
      </c>
      <c r="F2875" s="70">
        <f t="shared" ca="1" si="142"/>
        <v>54225</v>
      </c>
      <c r="G2875" s="45"/>
      <c r="H2875" s="45"/>
      <c r="I2875" s="45"/>
      <c r="J2875" s="45"/>
    </row>
    <row r="2876" spans="1:10" ht="13.5" customHeight="1" x14ac:dyDescent="0.2">
      <c r="A2876" s="85">
        <v>44101603</v>
      </c>
      <c r="B2876" s="69" t="str">
        <f t="shared" ca="1" si="141"/>
        <v>Máquinas trituradoras de papel o accesorios</v>
      </c>
      <c r="C2876" s="81" t="s">
        <v>18869</v>
      </c>
      <c r="D2876" s="81">
        <v>1</v>
      </c>
      <c r="E2876" s="71">
        <v>300</v>
      </c>
      <c r="F2876" s="70">
        <f t="shared" ca="1" si="142"/>
        <v>300</v>
      </c>
      <c r="G2876" s="45"/>
      <c r="H2876" s="45"/>
      <c r="I2876" s="45"/>
      <c r="J2876" s="45"/>
    </row>
    <row r="2877" spans="1:10" ht="13.5" customHeight="1" x14ac:dyDescent="0.2">
      <c r="A2877" s="85">
        <v>44122011</v>
      </c>
      <c r="B2877" s="69" t="str">
        <f t="shared" ca="1" si="141"/>
        <v>Folders</v>
      </c>
      <c r="C2877" s="81" t="s">
        <v>18869</v>
      </c>
      <c r="D2877" s="81">
        <v>120</v>
      </c>
      <c r="E2877" s="71">
        <v>15</v>
      </c>
      <c r="F2877" s="70">
        <f t="shared" ca="1" si="142"/>
        <v>1800</v>
      </c>
      <c r="G2877" s="45"/>
      <c r="H2877" s="45"/>
      <c r="I2877" s="45"/>
      <c r="J2877" s="45"/>
    </row>
    <row r="2878" spans="1:10" ht="13.5" customHeight="1" x14ac:dyDescent="0.2">
      <c r="A2878" s="85">
        <v>41111604</v>
      </c>
      <c r="B2878" s="69" t="str">
        <f t="shared" ca="1" si="141"/>
        <v>Reglas</v>
      </c>
      <c r="C2878" s="81" t="s">
        <v>18869</v>
      </c>
      <c r="D2878" s="81">
        <v>258</v>
      </c>
      <c r="E2878" s="71">
        <v>80</v>
      </c>
      <c r="F2878" s="70">
        <f t="shared" ca="1" si="142"/>
        <v>20640</v>
      </c>
      <c r="G2878" s="45"/>
      <c r="H2878" s="45"/>
      <c r="I2878" s="45"/>
      <c r="J2878" s="45"/>
    </row>
    <row r="2879" spans="1:10" ht="13.5" customHeight="1" x14ac:dyDescent="0.2">
      <c r="A2879" s="85">
        <v>56101703</v>
      </c>
      <c r="B2879" s="69" t="str">
        <f t="shared" ca="1" si="141"/>
        <v>Escritorios</v>
      </c>
      <c r="C2879" s="81" t="s">
        <v>18869</v>
      </c>
      <c r="D2879" s="81">
        <v>12</v>
      </c>
      <c r="E2879" s="71">
        <v>12000</v>
      </c>
      <c r="F2879" s="70">
        <f t="shared" ca="1" si="142"/>
        <v>144000</v>
      </c>
      <c r="G2879" s="45"/>
      <c r="H2879" s="45"/>
      <c r="I2879" s="45"/>
      <c r="J2879" s="45"/>
    </row>
    <row r="2880" spans="1:10" ht="13.5" customHeight="1" x14ac:dyDescent="0.2">
      <c r="A2880" s="85">
        <v>53141611</v>
      </c>
      <c r="B2880" s="69" t="str">
        <f t="shared" ca="1" si="141"/>
        <v>Marcadores de textiles o lápices para textiles o tiza para textiles</v>
      </c>
      <c r="C2880" s="81" t="s">
        <v>18869</v>
      </c>
      <c r="D2880" s="81">
        <v>68</v>
      </c>
      <c r="E2880" s="71">
        <v>95</v>
      </c>
      <c r="F2880" s="70">
        <f t="shared" ca="1" si="142"/>
        <v>6460</v>
      </c>
      <c r="G2880" s="45"/>
      <c r="H2880" s="45"/>
      <c r="I2880" s="45"/>
      <c r="J2880" s="45"/>
    </row>
    <row r="2881" spans="1:10" ht="13.5" customHeight="1" x14ac:dyDescent="0.2">
      <c r="A2881" s="85">
        <v>44101805</v>
      </c>
      <c r="B2881" s="69" t="str">
        <f t="shared" ca="1" si="141"/>
        <v>Cintas para calculadoras</v>
      </c>
      <c r="C2881" s="81" t="s">
        <v>18869</v>
      </c>
      <c r="D2881" s="81">
        <v>1</v>
      </c>
      <c r="E2881" s="71">
        <v>225</v>
      </c>
      <c r="F2881" s="70">
        <f t="shared" ca="1" si="142"/>
        <v>225</v>
      </c>
      <c r="G2881" s="45"/>
      <c r="H2881" s="45"/>
      <c r="I2881" s="45"/>
      <c r="J2881" s="45"/>
    </row>
    <row r="2882" spans="1:10" ht="13.5" customHeight="1" x14ac:dyDescent="0.2">
      <c r="A2882" s="85"/>
      <c r="B2882" s="69" t="str">
        <f t="shared" ca="1" si="141"/>
        <v/>
      </c>
      <c r="C2882" s="81"/>
      <c r="D2882" s="81"/>
      <c r="E2882" s="71"/>
      <c r="F2882" s="70">
        <f t="shared" ca="1" si="142"/>
        <v>0</v>
      </c>
      <c r="G2882" s="45"/>
      <c r="H2882" s="45"/>
      <c r="I2882" s="45"/>
      <c r="J2882" s="45"/>
    </row>
    <row r="2883" spans="1:10" ht="13.5" customHeight="1" x14ac:dyDescent="0.2">
      <c r="A2883" s="45"/>
      <c r="B2883" s="45"/>
      <c r="C2883" s="45"/>
      <c r="D2883" s="45"/>
      <c r="E2883" s="73" t="s">
        <v>12551</v>
      </c>
      <c r="F2883" s="74">
        <f ca="1">SUM(Table389[MONTO TOTAL ESTIMADO])</f>
        <v>2971205</v>
      </c>
      <c r="G2883" s="45"/>
      <c r="H2883" s="45"/>
      <c r="I2883" s="45"/>
      <c r="J2883" s="45"/>
    </row>
    <row r="2884" spans="1:10" ht="13.5" customHeight="1" x14ac:dyDescent="0.2">
      <c r="G2884" s="45"/>
      <c r="H2884" s="45"/>
      <c r="I2884" s="45"/>
      <c r="J2884" s="45"/>
    </row>
    <row r="2885" spans="1:10" ht="13.5" customHeight="1" thickBot="1" x14ac:dyDescent="0.25">
      <c r="G2885" s="45"/>
      <c r="H2885" s="45"/>
      <c r="I2885" s="45"/>
      <c r="J2885" s="45"/>
    </row>
    <row r="2886" spans="1:10" ht="13.5" customHeight="1" thickBot="1" x14ac:dyDescent="0.25">
      <c r="A2886" s="64" t="s">
        <v>16383</v>
      </c>
      <c r="B2886" s="64" t="s">
        <v>161</v>
      </c>
      <c r="C2886" s="64" t="s">
        <v>11724</v>
      </c>
      <c r="D2886" s="64" t="s">
        <v>14378</v>
      </c>
      <c r="E2886" s="64" t="s">
        <v>10962</v>
      </c>
      <c r="F2886" s="64" t="s">
        <v>11095</v>
      </c>
      <c r="G2886" s="45"/>
      <c r="H2886" s="45"/>
      <c r="I2886" s="45"/>
      <c r="J2886" s="45"/>
    </row>
    <row r="2887" spans="1:10" ht="13.5" customHeight="1" thickBot="1" x14ac:dyDescent="0.25">
      <c r="A2887" s="66" t="s">
        <v>18881</v>
      </c>
      <c r="B2887" s="66" t="s">
        <v>18876</v>
      </c>
      <c r="C2887" s="66" t="s">
        <v>6798</v>
      </c>
      <c r="D2887" s="66"/>
      <c r="E2887" s="66"/>
      <c r="F2887" s="66"/>
      <c r="G2887" s="45"/>
      <c r="H2887" s="45"/>
      <c r="I2887" s="45"/>
      <c r="J2887" s="45"/>
    </row>
    <row r="2888" spans="1:10" ht="13.5" customHeight="1" thickBot="1" x14ac:dyDescent="0.25">
      <c r="A2888" s="122" t="s">
        <v>14828</v>
      </c>
      <c r="B2888" s="67" t="s">
        <v>8528</v>
      </c>
      <c r="C2888" s="76">
        <v>42835</v>
      </c>
      <c r="D2888" s="122" t="s">
        <v>9386</v>
      </c>
      <c r="E2888" s="67" t="s">
        <v>13094</v>
      </c>
      <c r="F2888" s="66"/>
      <c r="G2888" s="45"/>
      <c r="H2888" s="45"/>
      <c r="I2888" s="45"/>
      <c r="J2888" s="45"/>
    </row>
    <row r="2889" spans="1:10" ht="13.5" customHeight="1" thickBot="1" x14ac:dyDescent="0.25">
      <c r="A2889" s="123"/>
      <c r="B2889" s="67" t="s">
        <v>1786</v>
      </c>
      <c r="C2889" s="118">
        <f>IF(C2888="","",IF(AND(MONTH(C2888)&gt;=1,MONTH(C2888)&lt;=3),1,IF(AND(MONTH(C2888)&gt;=4,MONTH(C2888)&lt;=6),2,IF(AND(MONTH(C2888)&gt;=7,MONTH(C2888)&lt;=9),3,4))))</f>
        <v>2</v>
      </c>
      <c r="D2889" s="123"/>
      <c r="E2889" s="67" t="s">
        <v>2417</v>
      </c>
      <c r="F2889" s="66"/>
      <c r="G2889" s="45"/>
      <c r="H2889" s="45"/>
      <c r="I2889" s="45"/>
      <c r="J2889" s="45"/>
    </row>
    <row r="2890" spans="1:10" ht="13.5" customHeight="1" thickBot="1" x14ac:dyDescent="0.25">
      <c r="A2890" s="123"/>
      <c r="B2890" s="67" t="s">
        <v>12943</v>
      </c>
      <c r="C2890" s="76">
        <v>42926</v>
      </c>
      <c r="D2890" s="123"/>
      <c r="E2890" s="67" t="s">
        <v>3073</v>
      </c>
      <c r="F2890" s="66"/>
      <c r="G2890" s="45"/>
      <c r="H2890" s="45"/>
      <c r="I2890" s="45"/>
      <c r="J2890" s="45"/>
    </row>
    <row r="2891" spans="1:10" ht="13.5" customHeight="1" thickBot="1" x14ac:dyDescent="0.25">
      <c r="A2891" s="123"/>
      <c r="B2891" s="67" t="s">
        <v>1786</v>
      </c>
      <c r="C2891" s="118">
        <f>IF(C2890="","",IF(AND(MONTH(C2890)&gt;=1,MONTH(C2890)&lt;=3),1,IF(AND(MONTH(C2890)&gt;=4,MONTH(C2890)&lt;=6),2,IF(AND(MONTH(C2890)&gt;=7,MONTH(C2890)&lt;=9),3,4))))</f>
        <v>3</v>
      </c>
      <c r="D2891" s="123"/>
      <c r="E2891" s="67" t="s">
        <v>13193</v>
      </c>
      <c r="F2891" s="66"/>
      <c r="G2891" s="45"/>
      <c r="H2891" s="45"/>
      <c r="I2891" s="45"/>
      <c r="J2891" s="45"/>
    </row>
    <row r="2892" spans="1:10" ht="13.5" customHeight="1" thickBot="1" x14ac:dyDescent="0.25">
      <c r="A2892" s="45"/>
      <c r="B2892" s="45"/>
      <c r="C2892" s="45"/>
      <c r="D2892" s="45"/>
      <c r="E2892" s="45"/>
      <c r="F2892" s="45"/>
      <c r="G2892" s="45"/>
      <c r="H2892" s="45"/>
      <c r="I2892" s="45"/>
      <c r="J2892" s="45"/>
    </row>
    <row r="2893" spans="1:10" ht="13.5" customHeight="1" thickBot="1" x14ac:dyDescent="0.25">
      <c r="A2893" s="72" t="s">
        <v>15736</v>
      </c>
      <c r="B2893" s="72" t="s">
        <v>16147</v>
      </c>
      <c r="C2893" s="72" t="s">
        <v>15642</v>
      </c>
      <c r="D2893" s="72" t="s">
        <v>15252</v>
      </c>
      <c r="E2893" s="72" t="s">
        <v>6932</v>
      </c>
      <c r="F2893" s="72" t="s">
        <v>15281</v>
      </c>
      <c r="G2893" s="45"/>
      <c r="H2893" s="45"/>
      <c r="I2893" s="45"/>
      <c r="J2893" s="45"/>
    </row>
    <row r="2894" spans="1:10" ht="13.5" customHeight="1" x14ac:dyDescent="0.2">
      <c r="A2894" s="85">
        <v>78111808</v>
      </c>
      <c r="B2894" s="69" t="str">
        <f ca="1">IFERROR(INDEX(UNSPSCDes,MATCH(INDIRECT(ADDRESS(ROW(),COLUMN()-1,4)),UNSPSCCode,0)),"")</f>
        <v>Alquiler de vehículos</v>
      </c>
      <c r="C2894" s="81" t="s">
        <v>18869</v>
      </c>
      <c r="D2894" s="81">
        <v>112</v>
      </c>
      <c r="E2894" s="71">
        <v>5000</v>
      </c>
      <c r="F2894" s="70">
        <f ca="1">INDIRECT(ADDRESS(ROW(),COLUMN()-2,4))*INDIRECT(ADDRESS(ROW(),COLUMN()-1,4))</f>
        <v>560000</v>
      </c>
      <c r="G2894" s="45"/>
      <c r="H2894" s="45"/>
      <c r="I2894" s="45"/>
      <c r="J2894" s="45"/>
    </row>
    <row r="2895" spans="1:10" ht="13.5" customHeight="1" x14ac:dyDescent="0.2">
      <c r="A2895" s="81"/>
      <c r="B2895" s="69" t="str">
        <f ca="1">IFERROR(INDEX(UNSPSCDes,MATCH(INDIRECT(ADDRESS(ROW(),COLUMN()-1,4)),UNSPSCCode,0)),"")</f>
        <v/>
      </c>
      <c r="C2895" s="81"/>
      <c r="D2895" s="81"/>
      <c r="E2895" s="71"/>
      <c r="F2895" s="70">
        <f ca="1">INDIRECT(ADDRESS(ROW(),COLUMN()-2,4))*INDIRECT(ADDRESS(ROW(),COLUMN()-1,4))</f>
        <v>0</v>
      </c>
      <c r="G2895" s="45"/>
      <c r="H2895" s="45"/>
      <c r="I2895" s="45"/>
      <c r="J2895" s="45"/>
    </row>
    <row r="2896" spans="1:10" ht="13.5" customHeight="1" x14ac:dyDescent="0.2">
      <c r="A2896" s="81"/>
      <c r="B2896" s="69" t="str">
        <f ca="1">IFERROR(INDEX(UNSPSCDes,MATCH(INDIRECT(ADDRESS(ROW(),COLUMN()-1,4)),UNSPSCCode,0)),"")</f>
        <v/>
      </c>
      <c r="C2896" s="81"/>
      <c r="D2896" s="81"/>
      <c r="E2896" s="71"/>
      <c r="F2896" s="70">
        <f ca="1">INDIRECT(ADDRESS(ROW(),COLUMN()-2,4))*INDIRECT(ADDRESS(ROW(),COLUMN()-1,4))</f>
        <v>0</v>
      </c>
      <c r="G2896" s="45"/>
      <c r="H2896" s="45"/>
      <c r="I2896" s="45"/>
      <c r="J2896" s="45"/>
    </row>
    <row r="2897" spans="1:10" ht="13.5" customHeight="1" x14ac:dyDescent="0.2">
      <c r="A2897" s="81"/>
      <c r="B2897" s="69" t="str">
        <f ca="1">IFERROR(INDEX(UNSPSCDes,MATCH(INDIRECT(ADDRESS(ROW(),COLUMN()-1,4)),UNSPSCCode,0)),"")</f>
        <v/>
      </c>
      <c r="C2897" s="81"/>
      <c r="D2897" s="81"/>
      <c r="E2897" s="71"/>
      <c r="F2897" s="70">
        <f ca="1">INDIRECT(ADDRESS(ROW(),COLUMN()-2,4))*INDIRECT(ADDRESS(ROW(),COLUMN()-1,4))</f>
        <v>0</v>
      </c>
      <c r="G2897" s="45"/>
      <c r="H2897" s="45"/>
      <c r="I2897" s="45"/>
      <c r="J2897" s="45"/>
    </row>
    <row r="2898" spans="1:10" ht="13.5" customHeight="1" x14ac:dyDescent="0.2">
      <c r="A2898" s="45"/>
      <c r="B2898" s="45"/>
      <c r="C2898" s="45"/>
      <c r="D2898" s="45"/>
      <c r="E2898" s="73" t="s">
        <v>12551</v>
      </c>
      <c r="F2898" s="74">
        <f ca="1">SUM(Table393[MONTO TOTAL ESTIMADO])</f>
        <v>560000</v>
      </c>
      <c r="G2898" s="45"/>
      <c r="H2898" s="45"/>
      <c r="I2898" s="45"/>
      <c r="J2898" s="45"/>
    </row>
    <row r="2899" spans="1:10" ht="13.5" customHeight="1" thickBot="1" x14ac:dyDescent="0.25">
      <c r="G2899" s="45"/>
      <c r="H2899" s="45"/>
      <c r="I2899" s="45"/>
      <c r="J2899" s="45"/>
    </row>
    <row r="2900" spans="1:10" ht="13.5" customHeight="1" thickBot="1" x14ac:dyDescent="0.25">
      <c r="A2900" s="64" t="s">
        <v>16383</v>
      </c>
      <c r="B2900" s="64" t="s">
        <v>161</v>
      </c>
      <c r="C2900" s="64" t="s">
        <v>11724</v>
      </c>
      <c r="D2900" s="64" t="s">
        <v>14378</v>
      </c>
      <c r="E2900" s="64" t="s">
        <v>10962</v>
      </c>
      <c r="F2900" s="64" t="s">
        <v>11095</v>
      </c>
      <c r="G2900" s="45"/>
      <c r="H2900" s="45"/>
      <c r="I2900" s="45"/>
      <c r="J2900" s="45"/>
    </row>
    <row r="2901" spans="1:10" ht="13.5" customHeight="1" thickBot="1" x14ac:dyDescent="0.25">
      <c r="A2901" s="66" t="s">
        <v>18881</v>
      </c>
      <c r="B2901" s="66" t="s">
        <v>18876</v>
      </c>
      <c r="C2901" s="66" t="s">
        <v>6798</v>
      </c>
      <c r="D2901" s="66"/>
      <c r="E2901" s="66"/>
      <c r="F2901" s="66"/>
      <c r="G2901" s="45"/>
      <c r="H2901" s="45"/>
      <c r="I2901" s="45"/>
      <c r="J2901" s="45"/>
    </row>
    <row r="2902" spans="1:10" ht="13.5" customHeight="1" thickBot="1" x14ac:dyDescent="0.25">
      <c r="A2902" s="122" t="s">
        <v>14828</v>
      </c>
      <c r="B2902" s="67" t="s">
        <v>8528</v>
      </c>
      <c r="C2902" s="76">
        <v>42927</v>
      </c>
      <c r="D2902" s="122" t="s">
        <v>9386</v>
      </c>
      <c r="E2902" s="67" t="s">
        <v>13094</v>
      </c>
      <c r="F2902" s="66"/>
      <c r="G2902" s="45"/>
      <c r="H2902" s="45"/>
      <c r="I2902" s="45"/>
      <c r="J2902" s="45"/>
    </row>
    <row r="2903" spans="1:10" ht="13.5" customHeight="1" thickBot="1" x14ac:dyDescent="0.25">
      <c r="A2903" s="123"/>
      <c r="B2903" s="67" t="s">
        <v>1786</v>
      </c>
      <c r="C2903" s="118">
        <f>IF(C2902="","",IF(AND(MONTH(C2902)&gt;=1,MONTH(C2902)&lt;=3),1,IF(AND(MONTH(C2902)&gt;=4,MONTH(C2902)&lt;=6),2,IF(AND(MONTH(C2902)&gt;=7,MONTH(C2902)&lt;=9),3,4))))</f>
        <v>3</v>
      </c>
      <c r="D2903" s="123"/>
      <c r="E2903" s="67" t="s">
        <v>2417</v>
      </c>
      <c r="F2903" s="66"/>
      <c r="G2903" s="45"/>
      <c r="H2903" s="45"/>
      <c r="I2903" s="45"/>
      <c r="J2903" s="45"/>
    </row>
    <row r="2904" spans="1:10" ht="13.5" customHeight="1" thickBot="1" x14ac:dyDescent="0.25">
      <c r="A2904" s="123"/>
      <c r="B2904" s="67" t="s">
        <v>12943</v>
      </c>
      <c r="C2904" s="76">
        <v>43019</v>
      </c>
      <c r="D2904" s="123"/>
      <c r="E2904" s="67" t="s">
        <v>3073</v>
      </c>
      <c r="F2904" s="66"/>
      <c r="G2904" s="45"/>
      <c r="H2904" s="45"/>
      <c r="I2904" s="45"/>
      <c r="J2904" s="45"/>
    </row>
    <row r="2905" spans="1:10" ht="13.5" customHeight="1" thickBot="1" x14ac:dyDescent="0.25">
      <c r="A2905" s="123"/>
      <c r="B2905" s="67" t="s">
        <v>1786</v>
      </c>
      <c r="C2905" s="118">
        <f>IF(C2904="","",IF(AND(MONTH(C2904)&gt;=1,MONTH(C2904)&lt;=3),1,IF(AND(MONTH(C2904)&gt;=4,MONTH(C2904)&lt;=6),2,IF(AND(MONTH(C2904)&gt;=7,MONTH(C2904)&lt;=9),3,4))))</f>
        <v>4</v>
      </c>
      <c r="D2905" s="123"/>
      <c r="E2905" s="67" t="s">
        <v>13193</v>
      </c>
      <c r="F2905" s="66"/>
      <c r="G2905" s="45"/>
      <c r="H2905" s="45"/>
      <c r="I2905" s="45"/>
      <c r="J2905" s="45"/>
    </row>
    <row r="2906" spans="1:10" ht="13.5" customHeight="1" thickBot="1" x14ac:dyDescent="0.25">
      <c r="A2906" s="45"/>
      <c r="B2906" s="45"/>
      <c r="C2906" s="45"/>
      <c r="D2906" s="45"/>
      <c r="E2906" s="45"/>
      <c r="F2906" s="45"/>
      <c r="G2906" s="45"/>
      <c r="H2906" s="45"/>
      <c r="I2906" s="45"/>
      <c r="J2906" s="45"/>
    </row>
    <row r="2907" spans="1:10" ht="13.5" customHeight="1" thickBot="1" x14ac:dyDescent="0.25">
      <c r="A2907" s="72" t="s">
        <v>15736</v>
      </c>
      <c r="B2907" s="72" t="s">
        <v>16147</v>
      </c>
      <c r="C2907" s="72" t="s">
        <v>15642</v>
      </c>
      <c r="D2907" s="72" t="s">
        <v>15252</v>
      </c>
      <c r="E2907" s="72" t="s">
        <v>6932</v>
      </c>
      <c r="F2907" s="72" t="s">
        <v>15281</v>
      </c>
      <c r="G2907" s="45"/>
      <c r="H2907" s="45"/>
      <c r="I2907" s="45"/>
      <c r="J2907" s="45"/>
    </row>
    <row r="2908" spans="1:10" ht="13.5" customHeight="1" x14ac:dyDescent="0.2">
      <c r="A2908" s="85">
        <v>78111808</v>
      </c>
      <c r="B2908" s="69" t="str">
        <f t="shared" ref="B2908:B2913" ca="1" si="143">IFERROR(INDEX(UNSPSCDes,MATCH(INDIRECT(ADDRESS(ROW(),COLUMN()-1,4)),UNSPSCCode,0)),"")</f>
        <v>Alquiler de vehículos</v>
      </c>
      <c r="C2908" s="81" t="s">
        <v>18869</v>
      </c>
      <c r="D2908" s="81">
        <v>112</v>
      </c>
      <c r="E2908" s="71">
        <v>5000</v>
      </c>
      <c r="F2908" s="70">
        <f t="shared" ref="F2908:F2913" ca="1" si="144">INDIRECT(ADDRESS(ROW(),COLUMN()-2,4))*INDIRECT(ADDRESS(ROW(),COLUMN()-1,4))</f>
        <v>560000</v>
      </c>
      <c r="G2908" s="45"/>
      <c r="H2908" s="45"/>
      <c r="I2908" s="45"/>
      <c r="J2908" s="45"/>
    </row>
    <row r="2909" spans="1:10" ht="13.5" customHeight="1" x14ac:dyDescent="0.2">
      <c r="A2909" s="81"/>
      <c r="B2909" s="69" t="str">
        <f t="shared" ca="1" si="143"/>
        <v/>
      </c>
      <c r="C2909" s="81"/>
      <c r="D2909" s="81"/>
      <c r="E2909" s="71"/>
      <c r="F2909" s="70">
        <f t="shared" ca="1" si="144"/>
        <v>0</v>
      </c>
      <c r="G2909" s="45"/>
      <c r="H2909" s="45"/>
      <c r="I2909" s="45"/>
      <c r="J2909" s="45"/>
    </row>
    <row r="2910" spans="1:10" ht="14.1" customHeight="1" x14ac:dyDescent="0.2">
      <c r="A2910" s="81"/>
      <c r="B2910" s="69" t="str">
        <f t="shared" ca="1" si="143"/>
        <v/>
      </c>
      <c r="C2910" s="81"/>
      <c r="D2910" s="81"/>
      <c r="E2910" s="71"/>
      <c r="F2910" s="70">
        <f t="shared" ca="1" si="144"/>
        <v>0</v>
      </c>
      <c r="G2910" s="45"/>
      <c r="H2910" s="45" t="str">
        <f>C2552</f>
        <v>BIENES</v>
      </c>
      <c r="I2910" s="45">
        <f>E2552</f>
        <v>0</v>
      </c>
      <c r="J2910" s="45">
        <f>D2552</f>
        <v>0</v>
      </c>
    </row>
    <row r="2911" spans="1:10" ht="14.1" customHeight="1" x14ac:dyDescent="0.25">
      <c r="A2911" s="81"/>
      <c r="B2911" s="69" t="str">
        <f t="shared" ca="1" si="143"/>
        <v/>
      </c>
      <c r="C2911" s="81"/>
      <c r="D2911" s="81"/>
      <c r="E2911" s="71"/>
      <c r="F2911" s="70">
        <f t="shared" ca="1" si="144"/>
        <v>0</v>
      </c>
    </row>
    <row r="2912" spans="1:10" ht="33.75" customHeight="1" x14ac:dyDescent="0.2">
      <c r="A2912" s="81"/>
      <c r="B2912" s="69" t="str">
        <f t="shared" ca="1" si="143"/>
        <v/>
      </c>
      <c r="C2912" s="81"/>
      <c r="D2912" s="81"/>
      <c r="E2912" s="71"/>
      <c r="F2912" s="70">
        <f t="shared" ca="1" si="144"/>
        <v>0</v>
      </c>
      <c r="G2912" s="45"/>
      <c r="H2912" s="45"/>
      <c r="I2912" s="45"/>
      <c r="J2912" s="45"/>
    </row>
    <row r="2913" spans="1:10" ht="13.5" customHeight="1" x14ac:dyDescent="0.2">
      <c r="A2913" s="81"/>
      <c r="B2913" s="69" t="str">
        <f t="shared" ca="1" si="143"/>
        <v/>
      </c>
      <c r="C2913" s="81"/>
      <c r="D2913" s="81"/>
      <c r="E2913" s="71"/>
      <c r="F2913" s="70">
        <f t="shared" ca="1" si="144"/>
        <v>0</v>
      </c>
      <c r="G2913" s="45"/>
      <c r="H2913" s="45"/>
      <c r="I2913" s="45"/>
      <c r="J2913" s="45"/>
    </row>
    <row r="2914" spans="1:10" ht="14.1" customHeight="1" x14ac:dyDescent="0.2">
      <c r="A2914" s="45"/>
      <c r="B2914" s="45"/>
      <c r="C2914" s="45"/>
      <c r="D2914" s="45"/>
      <c r="E2914" s="73" t="s">
        <v>12551</v>
      </c>
      <c r="F2914" s="74">
        <f ca="1">SUM(Table394[MONTO TOTAL ESTIMADO])</f>
        <v>560000</v>
      </c>
      <c r="G2914" s="45"/>
      <c r="H2914" s="45"/>
      <c r="I2914" s="45"/>
      <c r="J2914" s="45"/>
    </row>
    <row r="2915" spans="1:10" ht="14.1" customHeight="1" thickBot="1" x14ac:dyDescent="0.25">
      <c r="G2915" s="45"/>
      <c r="H2915" s="45"/>
      <c r="I2915" s="45"/>
      <c r="J2915" s="45"/>
    </row>
    <row r="2916" spans="1:10" ht="14.1" customHeight="1" thickBot="1" x14ac:dyDescent="0.25">
      <c r="A2916" s="64" t="s">
        <v>16383</v>
      </c>
      <c r="B2916" s="64" t="s">
        <v>161</v>
      </c>
      <c r="C2916" s="64" t="s">
        <v>11724</v>
      </c>
      <c r="D2916" s="64" t="s">
        <v>14378</v>
      </c>
      <c r="E2916" s="64" t="s">
        <v>10962</v>
      </c>
      <c r="F2916" s="64" t="s">
        <v>11095</v>
      </c>
      <c r="G2916" s="45"/>
      <c r="H2916" s="45"/>
      <c r="I2916" s="45"/>
      <c r="J2916" s="45"/>
    </row>
    <row r="2917" spans="1:10" ht="14.1" customHeight="1" thickBot="1" x14ac:dyDescent="0.25">
      <c r="A2917" s="66" t="s">
        <v>18881</v>
      </c>
      <c r="B2917" s="66" t="s">
        <v>18876</v>
      </c>
      <c r="C2917" s="66" t="s">
        <v>6798</v>
      </c>
      <c r="D2917" s="66"/>
      <c r="E2917" s="66"/>
      <c r="F2917" s="66"/>
      <c r="G2917" s="45"/>
      <c r="H2917" s="45"/>
      <c r="I2917" s="45"/>
      <c r="J2917" s="45"/>
    </row>
    <row r="2918" spans="1:10" ht="14.1" customHeight="1" thickBot="1" x14ac:dyDescent="0.25">
      <c r="A2918" s="122" t="s">
        <v>14828</v>
      </c>
      <c r="B2918" s="67" t="s">
        <v>8528</v>
      </c>
      <c r="C2918" s="76">
        <v>43020</v>
      </c>
      <c r="D2918" s="122" t="s">
        <v>9386</v>
      </c>
      <c r="E2918" s="67" t="s">
        <v>13094</v>
      </c>
      <c r="F2918" s="66"/>
      <c r="G2918" s="45"/>
      <c r="H2918" s="45"/>
      <c r="I2918" s="45"/>
      <c r="J2918" s="45"/>
    </row>
    <row r="2919" spans="1:10" ht="14.1" customHeight="1" thickBot="1" x14ac:dyDescent="0.25">
      <c r="A2919" s="123"/>
      <c r="B2919" s="67" t="s">
        <v>1786</v>
      </c>
      <c r="C2919" s="118">
        <f>IF(C2918="","",IF(AND(MONTH(C2918)&gt;=1,MONTH(C2918)&lt;=3),1,IF(AND(MONTH(C2918)&gt;=4,MONTH(C2918)&lt;=6),2,IF(AND(MONTH(C2918)&gt;=7,MONTH(C2918)&lt;=9),3,4))))</f>
        <v>4</v>
      </c>
      <c r="D2919" s="123"/>
      <c r="E2919" s="67" t="s">
        <v>2417</v>
      </c>
      <c r="F2919" s="66"/>
      <c r="G2919" s="45"/>
      <c r="H2919" s="45"/>
      <c r="I2919" s="45"/>
      <c r="J2919" s="45"/>
    </row>
    <row r="2920" spans="1:10" ht="14.1" customHeight="1" thickBot="1" x14ac:dyDescent="0.25">
      <c r="A2920" s="123"/>
      <c r="B2920" s="67" t="s">
        <v>12943</v>
      </c>
      <c r="C2920" s="76">
        <v>43099</v>
      </c>
      <c r="D2920" s="123"/>
      <c r="E2920" s="67" t="s">
        <v>3073</v>
      </c>
      <c r="F2920" s="66"/>
      <c r="G2920" s="45"/>
      <c r="H2920" s="45"/>
      <c r="I2920" s="45"/>
      <c r="J2920" s="45"/>
    </row>
    <row r="2921" spans="1:10" ht="13.5" customHeight="1" thickBot="1" x14ac:dyDescent="0.25">
      <c r="A2921" s="123"/>
      <c r="B2921" s="67" t="s">
        <v>1786</v>
      </c>
      <c r="C2921" s="118">
        <f>IF(C2920="","",IF(AND(MONTH(C2920)&gt;=1,MONTH(C2920)&lt;=3),1,IF(AND(MONTH(C2920)&gt;=4,MONTH(C2920)&lt;=6),2,IF(AND(MONTH(C2920)&gt;=7,MONTH(C2920)&lt;=9),3,4))))</f>
        <v>4</v>
      </c>
      <c r="D2921" s="123"/>
      <c r="E2921" s="67" t="s">
        <v>13193</v>
      </c>
      <c r="F2921" s="66"/>
      <c r="G2921" s="45"/>
      <c r="H2921" s="45"/>
      <c r="I2921" s="45"/>
      <c r="J2921" s="45"/>
    </row>
    <row r="2922" spans="1:10" ht="13.5" customHeight="1" thickBot="1" x14ac:dyDescent="0.25">
      <c r="A2922" s="45"/>
      <c r="B2922" s="45"/>
      <c r="C2922" s="45"/>
      <c r="D2922" s="45"/>
      <c r="E2922" s="45"/>
      <c r="F2922" s="45"/>
      <c r="G2922" s="45"/>
      <c r="H2922" s="45"/>
      <c r="I2922" s="45"/>
      <c r="J2922" s="45"/>
    </row>
    <row r="2923" spans="1:10" ht="13.5" customHeight="1" thickBot="1" x14ac:dyDescent="0.25">
      <c r="A2923" s="72" t="s">
        <v>15736</v>
      </c>
      <c r="B2923" s="72" t="s">
        <v>16147</v>
      </c>
      <c r="C2923" s="72" t="s">
        <v>15642</v>
      </c>
      <c r="D2923" s="72" t="s">
        <v>15252</v>
      </c>
      <c r="E2923" s="72" t="s">
        <v>6932</v>
      </c>
      <c r="F2923" s="72" t="s">
        <v>15281</v>
      </c>
      <c r="G2923" s="45"/>
      <c r="H2923" s="45"/>
      <c r="I2923" s="45"/>
      <c r="J2923" s="45"/>
    </row>
    <row r="2924" spans="1:10" ht="13.5" customHeight="1" x14ac:dyDescent="0.2">
      <c r="A2924" s="85">
        <v>78111808</v>
      </c>
      <c r="B2924" s="69" t="str">
        <f t="shared" ref="B2924:B2929" ca="1" si="145">IFERROR(INDEX(UNSPSCDes,MATCH(INDIRECT(ADDRESS(ROW(),COLUMN()-1,4)),UNSPSCCode,0)),"")</f>
        <v>Alquiler de vehículos</v>
      </c>
      <c r="C2924" s="81" t="s">
        <v>18869</v>
      </c>
      <c r="D2924" s="81">
        <v>112</v>
      </c>
      <c r="E2924" s="71">
        <v>5000</v>
      </c>
      <c r="F2924" s="70">
        <f t="shared" ref="F2924:F2929" ca="1" si="146">INDIRECT(ADDRESS(ROW(),COLUMN()-2,4))*INDIRECT(ADDRESS(ROW(),COLUMN()-1,4))</f>
        <v>560000</v>
      </c>
      <c r="G2924" s="45"/>
      <c r="H2924" s="45"/>
      <c r="I2924" s="45"/>
      <c r="J2924" s="45"/>
    </row>
    <row r="2925" spans="1:10" ht="13.5" customHeight="1" x14ac:dyDescent="0.2">
      <c r="A2925" s="81"/>
      <c r="B2925" s="69" t="str">
        <f t="shared" ca="1" si="145"/>
        <v/>
      </c>
      <c r="C2925" s="81"/>
      <c r="D2925" s="81"/>
      <c r="E2925" s="71"/>
      <c r="F2925" s="70">
        <f t="shared" ca="1" si="146"/>
        <v>0</v>
      </c>
      <c r="G2925" s="45"/>
      <c r="H2925" s="45"/>
      <c r="I2925" s="45"/>
      <c r="J2925" s="45"/>
    </row>
    <row r="2926" spans="1:10" ht="13.5" customHeight="1" x14ac:dyDescent="0.2">
      <c r="A2926" s="81"/>
      <c r="B2926" s="69" t="str">
        <f t="shared" ca="1" si="145"/>
        <v/>
      </c>
      <c r="C2926" s="81"/>
      <c r="D2926" s="81"/>
      <c r="E2926" s="71"/>
      <c r="F2926" s="70">
        <f t="shared" ca="1" si="146"/>
        <v>0</v>
      </c>
      <c r="G2926" s="45"/>
      <c r="H2926" s="45"/>
      <c r="I2926" s="45"/>
      <c r="J2926" s="45"/>
    </row>
    <row r="2927" spans="1:10" ht="13.5" customHeight="1" x14ac:dyDescent="0.2">
      <c r="A2927" s="81"/>
      <c r="B2927" s="69" t="str">
        <f t="shared" ca="1" si="145"/>
        <v/>
      </c>
      <c r="C2927" s="81"/>
      <c r="D2927" s="81"/>
      <c r="E2927" s="71"/>
      <c r="F2927" s="70">
        <f t="shared" ca="1" si="146"/>
        <v>0</v>
      </c>
      <c r="G2927" s="45"/>
      <c r="H2927" s="45"/>
      <c r="I2927" s="45"/>
      <c r="J2927" s="45"/>
    </row>
    <row r="2928" spans="1:10" ht="13.5" customHeight="1" x14ac:dyDescent="0.2">
      <c r="A2928" s="81"/>
      <c r="B2928" s="69" t="str">
        <f t="shared" ca="1" si="145"/>
        <v/>
      </c>
      <c r="C2928" s="81"/>
      <c r="D2928" s="81"/>
      <c r="E2928" s="71"/>
      <c r="F2928" s="70">
        <f t="shared" ca="1" si="146"/>
        <v>0</v>
      </c>
      <c r="G2928" s="45"/>
      <c r="H2928" s="45"/>
      <c r="I2928" s="45"/>
      <c r="J2928" s="45"/>
    </row>
    <row r="2929" spans="1:10" ht="13.5" customHeight="1" x14ac:dyDescent="0.2">
      <c r="A2929" s="81"/>
      <c r="B2929" s="69" t="str">
        <f t="shared" ca="1" si="145"/>
        <v/>
      </c>
      <c r="C2929" s="81"/>
      <c r="D2929" s="81"/>
      <c r="E2929" s="71"/>
      <c r="F2929" s="70">
        <f t="shared" ca="1" si="146"/>
        <v>0</v>
      </c>
      <c r="G2929" s="45"/>
      <c r="H2929" s="45"/>
      <c r="I2929" s="45"/>
      <c r="J2929" s="45"/>
    </row>
    <row r="2930" spans="1:10" ht="13.5" customHeight="1" x14ac:dyDescent="0.2">
      <c r="A2930" s="45"/>
      <c r="B2930" s="45"/>
      <c r="C2930" s="45"/>
      <c r="D2930" s="45"/>
      <c r="E2930" s="73" t="s">
        <v>12551</v>
      </c>
      <c r="F2930" s="74">
        <f ca="1">SUM(Table395[MONTO TOTAL ESTIMADO])</f>
        <v>560000</v>
      </c>
      <c r="G2930" s="45"/>
      <c r="H2930" s="45"/>
      <c r="I2930" s="45"/>
      <c r="J2930" s="45"/>
    </row>
    <row r="2931" spans="1:10" ht="13.5" customHeight="1" thickBot="1" x14ac:dyDescent="0.25">
      <c r="G2931" s="45"/>
      <c r="H2931" s="45"/>
      <c r="I2931" s="45"/>
      <c r="J2931" s="45"/>
    </row>
    <row r="2932" spans="1:10" ht="13.5" customHeight="1" thickBot="1" x14ac:dyDescent="0.25">
      <c r="A2932" s="64" t="s">
        <v>16383</v>
      </c>
      <c r="B2932" s="64" t="s">
        <v>161</v>
      </c>
      <c r="C2932" s="64" t="s">
        <v>11724</v>
      </c>
      <c r="D2932" s="64" t="s">
        <v>14378</v>
      </c>
      <c r="E2932" s="64" t="s">
        <v>10962</v>
      </c>
      <c r="F2932" s="64" t="s">
        <v>11095</v>
      </c>
      <c r="G2932" s="45"/>
      <c r="H2932" s="45"/>
      <c r="I2932" s="45"/>
      <c r="J2932" s="45"/>
    </row>
    <row r="2933" spans="1:10" ht="13.5" customHeight="1" thickBot="1" x14ac:dyDescent="0.25">
      <c r="A2933" s="66" t="s">
        <v>18882</v>
      </c>
      <c r="B2933" s="66" t="s">
        <v>18868</v>
      </c>
      <c r="C2933" s="66" t="s">
        <v>10692</v>
      </c>
      <c r="D2933" s="66"/>
      <c r="E2933" s="66"/>
      <c r="F2933" s="66"/>
      <c r="G2933" s="45"/>
      <c r="H2933" s="45"/>
      <c r="I2933" s="45"/>
      <c r="J2933" s="45"/>
    </row>
    <row r="2934" spans="1:10" ht="13.5" customHeight="1" thickBot="1" x14ac:dyDescent="0.25">
      <c r="A2934" s="122" t="s">
        <v>14828</v>
      </c>
      <c r="B2934" s="67" t="s">
        <v>8528</v>
      </c>
      <c r="C2934" s="76"/>
      <c r="D2934" s="122" t="s">
        <v>9386</v>
      </c>
      <c r="E2934" s="67" t="s">
        <v>13094</v>
      </c>
      <c r="F2934" s="66"/>
      <c r="G2934" s="45"/>
      <c r="H2934" s="45"/>
      <c r="I2934" s="45"/>
      <c r="J2934" s="45"/>
    </row>
    <row r="2935" spans="1:10" ht="13.5" customHeight="1" thickBot="1" x14ac:dyDescent="0.25">
      <c r="A2935" s="123"/>
      <c r="B2935" s="67" t="s">
        <v>1786</v>
      </c>
      <c r="C2935" s="118" t="str">
        <f>IF(C2934="","",IF(AND(MONTH(C2934)&gt;=1,MONTH(C2934)&lt;=3),1,IF(AND(MONTH(C2934)&gt;=4,MONTH(C2934)&lt;=6),2,IF(AND(MONTH(C2934)&gt;=7,MONTH(C2934)&lt;=9),3,4))))</f>
        <v/>
      </c>
      <c r="D2935" s="123"/>
      <c r="E2935" s="67" t="s">
        <v>2417</v>
      </c>
      <c r="F2935" s="66"/>
      <c r="G2935" s="45"/>
      <c r="H2935" s="45"/>
      <c r="I2935" s="45"/>
      <c r="J2935" s="45"/>
    </row>
    <row r="2936" spans="1:10" ht="13.5" customHeight="1" thickBot="1" x14ac:dyDescent="0.25">
      <c r="A2936" s="123"/>
      <c r="B2936" s="67" t="s">
        <v>12943</v>
      </c>
      <c r="C2936" s="76"/>
      <c r="D2936" s="123"/>
      <c r="E2936" s="67" t="s">
        <v>3073</v>
      </c>
      <c r="F2936" s="66"/>
      <c r="G2936" s="45"/>
      <c r="H2936" s="45"/>
      <c r="I2936" s="45"/>
      <c r="J2936" s="45"/>
    </row>
    <row r="2937" spans="1:10" ht="13.5" customHeight="1" thickBot="1" x14ac:dyDescent="0.25">
      <c r="A2937" s="123"/>
      <c r="B2937" s="67" t="s">
        <v>1786</v>
      </c>
      <c r="C2937" s="118" t="str">
        <f>IF(C2936="","",IF(AND(MONTH(C2936)&gt;=1,MONTH(C2936)&lt;=3),1,IF(AND(MONTH(C2936)&gt;=4,MONTH(C2936)&lt;=6),2,IF(AND(MONTH(C2936)&gt;=7,MONTH(C2936)&lt;=9),3,4))))</f>
        <v/>
      </c>
      <c r="D2937" s="123"/>
      <c r="E2937" s="67" t="s">
        <v>13193</v>
      </c>
      <c r="F2937" s="66"/>
      <c r="G2937" s="45"/>
      <c r="H2937" s="45"/>
      <c r="I2937" s="45"/>
      <c r="J2937" s="45"/>
    </row>
    <row r="2938" spans="1:10" ht="13.5" customHeight="1" thickBot="1" x14ac:dyDescent="0.25">
      <c r="A2938" s="45"/>
      <c r="B2938" s="45"/>
      <c r="C2938" s="45"/>
      <c r="D2938" s="45"/>
      <c r="E2938" s="45"/>
      <c r="F2938" s="45"/>
      <c r="G2938" s="45"/>
      <c r="H2938" s="45"/>
      <c r="I2938" s="45"/>
      <c r="J2938" s="45"/>
    </row>
    <row r="2939" spans="1:10" ht="13.5" customHeight="1" thickBot="1" x14ac:dyDescent="0.25">
      <c r="A2939" s="72" t="s">
        <v>15736</v>
      </c>
      <c r="B2939" s="72" t="s">
        <v>16147</v>
      </c>
      <c r="C2939" s="72" t="s">
        <v>15642</v>
      </c>
      <c r="D2939" s="72" t="s">
        <v>15252</v>
      </c>
      <c r="E2939" s="72" t="s">
        <v>6932</v>
      </c>
      <c r="F2939" s="72" t="s">
        <v>15281</v>
      </c>
      <c r="G2939" s="45"/>
      <c r="H2939" s="45"/>
      <c r="I2939" s="45"/>
      <c r="J2939" s="45"/>
    </row>
    <row r="2940" spans="1:10" ht="13.5" customHeight="1" x14ac:dyDescent="0.2">
      <c r="A2940" s="85">
        <v>60131405</v>
      </c>
      <c r="B2940" s="69" t="str">
        <f t="shared" ref="B2940:B2967" ca="1" si="147">IFERROR(INDEX(UNSPSCDes,MATCH(INDIRECT(ADDRESS(ROW(),COLUMN()-1,4)),UNSPSCCode,0)),"")</f>
        <v>Tambores</v>
      </c>
      <c r="C2940" s="81" t="s">
        <v>18869</v>
      </c>
      <c r="D2940" s="81">
        <v>24</v>
      </c>
      <c r="E2940" s="71">
        <v>7000</v>
      </c>
      <c r="F2940" s="70">
        <f t="shared" ref="F2940:F2967" ca="1" si="148">INDIRECT(ADDRESS(ROW(),COLUMN()-2,4))*INDIRECT(ADDRESS(ROW(),COLUMN()-1,4))</f>
        <v>168000</v>
      </c>
      <c r="G2940" s="45"/>
      <c r="H2940" s="45"/>
      <c r="I2940" s="45"/>
      <c r="J2940" s="45"/>
    </row>
    <row r="2941" spans="1:10" ht="13.5" customHeight="1" x14ac:dyDescent="0.2">
      <c r="A2941" s="85">
        <v>60131101</v>
      </c>
      <c r="B2941" s="69" t="str">
        <f t="shared" ca="1" si="147"/>
        <v>Trompetas</v>
      </c>
      <c r="C2941" s="81" t="s">
        <v>18869</v>
      </c>
      <c r="D2941" s="81">
        <v>24</v>
      </c>
      <c r="E2941" s="71">
        <v>25000</v>
      </c>
      <c r="F2941" s="70">
        <f t="shared" ca="1" si="148"/>
        <v>600000</v>
      </c>
      <c r="G2941" s="45"/>
      <c r="H2941" s="45"/>
      <c r="I2941" s="45"/>
      <c r="J2941" s="45"/>
    </row>
    <row r="2942" spans="1:10" ht="13.5" customHeight="1" x14ac:dyDescent="0.2">
      <c r="A2942" s="85">
        <v>60131203</v>
      </c>
      <c r="B2942" s="69" t="str">
        <f t="shared" ca="1" si="147"/>
        <v>Flautas musicales</v>
      </c>
      <c r="C2942" s="81" t="s">
        <v>18869</v>
      </c>
      <c r="D2942" s="81">
        <v>118</v>
      </c>
      <c r="E2942" s="71">
        <v>12000</v>
      </c>
      <c r="F2942" s="70">
        <f t="shared" ca="1" si="148"/>
        <v>1416000</v>
      </c>
      <c r="G2942" s="45"/>
      <c r="H2942" s="45"/>
      <c r="I2942" s="45"/>
      <c r="J2942" s="45"/>
    </row>
    <row r="2943" spans="1:10" ht="13.5" customHeight="1" x14ac:dyDescent="0.2">
      <c r="A2943" s="85">
        <v>43211706</v>
      </c>
      <c r="B2943" s="69" t="str">
        <f t="shared" ca="1" si="147"/>
        <v>Teclados</v>
      </c>
      <c r="C2943" s="81" t="s">
        <v>18869</v>
      </c>
      <c r="D2943" s="81">
        <v>15</v>
      </c>
      <c r="E2943" s="71">
        <v>6000</v>
      </c>
      <c r="F2943" s="70">
        <f t="shared" ca="1" si="148"/>
        <v>90000</v>
      </c>
      <c r="G2943" s="45"/>
      <c r="H2943" s="45"/>
      <c r="I2943" s="45"/>
      <c r="J2943" s="45"/>
    </row>
    <row r="2944" spans="1:10" ht="13.5" customHeight="1" x14ac:dyDescent="0.2">
      <c r="A2944" s="85">
        <v>43211706</v>
      </c>
      <c r="B2944" s="69" t="str">
        <f t="shared" ca="1" si="147"/>
        <v>Teclados</v>
      </c>
      <c r="C2944" s="81" t="s">
        <v>18869</v>
      </c>
      <c r="D2944" s="81">
        <v>14</v>
      </c>
      <c r="E2944" s="71">
        <v>6000</v>
      </c>
      <c r="F2944" s="70">
        <f t="shared" ca="1" si="148"/>
        <v>84000</v>
      </c>
      <c r="G2944" s="45"/>
      <c r="H2944" s="45"/>
      <c r="I2944" s="45"/>
      <c r="J2944" s="45"/>
    </row>
    <row r="2945" spans="1:10" ht="13.5" customHeight="1" x14ac:dyDescent="0.2">
      <c r="A2945" s="85">
        <v>60131101</v>
      </c>
      <c r="B2945" s="69" t="str">
        <f t="shared" ca="1" si="147"/>
        <v>Trompetas</v>
      </c>
      <c r="C2945" s="81" t="s">
        <v>18869</v>
      </c>
      <c r="D2945" s="81">
        <v>14</v>
      </c>
      <c r="E2945" s="71">
        <v>25000</v>
      </c>
      <c r="F2945" s="70">
        <f t="shared" ca="1" si="148"/>
        <v>350000</v>
      </c>
      <c r="G2945" s="45"/>
      <c r="H2945" s="45"/>
      <c r="I2945" s="45"/>
      <c r="J2945" s="45"/>
    </row>
    <row r="2946" spans="1:10" ht="13.5" customHeight="1" x14ac:dyDescent="0.2">
      <c r="A2946" s="85">
        <v>60131201</v>
      </c>
      <c r="B2946" s="69" t="str">
        <f t="shared" ca="1" si="147"/>
        <v>Clarinetes</v>
      </c>
      <c r="C2946" s="81" t="s">
        <v>18869</v>
      </c>
      <c r="D2946" s="81">
        <v>14</v>
      </c>
      <c r="E2946" s="71">
        <v>13000</v>
      </c>
      <c r="F2946" s="70">
        <f t="shared" ca="1" si="148"/>
        <v>182000</v>
      </c>
      <c r="G2946" s="45"/>
      <c r="H2946" s="45"/>
      <c r="I2946" s="45"/>
      <c r="J2946" s="45"/>
    </row>
    <row r="2947" spans="1:10" ht="13.5" customHeight="1" x14ac:dyDescent="0.2">
      <c r="A2947" s="85">
        <v>60131303</v>
      </c>
      <c r="B2947" s="69" t="str">
        <f t="shared" ca="1" si="147"/>
        <v>Guitarras</v>
      </c>
      <c r="C2947" s="81" t="s">
        <v>18869</v>
      </c>
      <c r="D2947" s="81">
        <v>360</v>
      </c>
      <c r="E2947" s="71">
        <v>20000</v>
      </c>
      <c r="F2947" s="70">
        <f t="shared" ca="1" si="148"/>
        <v>7200000</v>
      </c>
      <c r="G2947" s="45"/>
      <c r="H2947" s="45"/>
      <c r="I2947" s="45"/>
      <c r="J2947" s="45"/>
    </row>
    <row r="2948" spans="1:10" ht="13.5" customHeight="1" x14ac:dyDescent="0.2">
      <c r="A2948" s="85">
        <v>45111501</v>
      </c>
      <c r="B2948" s="69" t="str">
        <f t="shared" ca="1" si="147"/>
        <v>Atriles autónomos</v>
      </c>
      <c r="C2948" s="81" t="s">
        <v>18869</v>
      </c>
      <c r="D2948" s="81">
        <v>12</v>
      </c>
      <c r="E2948" s="71">
        <v>6000</v>
      </c>
      <c r="F2948" s="70">
        <f t="shared" ca="1" si="148"/>
        <v>72000</v>
      </c>
      <c r="G2948" s="45"/>
      <c r="H2948" s="45"/>
      <c r="I2948" s="45"/>
      <c r="J2948" s="45"/>
    </row>
    <row r="2949" spans="1:10" ht="13.5" customHeight="1" x14ac:dyDescent="0.2">
      <c r="A2949" s="85">
        <v>60131111</v>
      </c>
      <c r="B2949" s="69" t="str">
        <f t="shared" ca="1" si="147"/>
        <v>Bombardinos barítono</v>
      </c>
      <c r="C2949" s="81" t="s">
        <v>18869</v>
      </c>
      <c r="D2949" s="81">
        <v>12</v>
      </c>
      <c r="E2949" s="71">
        <v>15000</v>
      </c>
      <c r="F2949" s="70">
        <f t="shared" ca="1" si="148"/>
        <v>180000</v>
      </c>
      <c r="G2949" s="45"/>
      <c r="H2949" s="45"/>
      <c r="I2949" s="45"/>
      <c r="J2949" s="45"/>
    </row>
    <row r="2950" spans="1:10" ht="13.5" customHeight="1" x14ac:dyDescent="0.2">
      <c r="A2950" s="85">
        <v>60104906</v>
      </c>
      <c r="B2950" s="69" t="str">
        <f t="shared" ca="1" si="147"/>
        <v>Kits de baterías</v>
      </c>
      <c r="C2950" s="81" t="s">
        <v>18869</v>
      </c>
      <c r="D2950" s="81">
        <v>12</v>
      </c>
      <c r="E2950" s="71">
        <v>20000</v>
      </c>
      <c r="F2950" s="70">
        <f t="shared" ca="1" si="148"/>
        <v>240000</v>
      </c>
      <c r="G2950" s="45"/>
      <c r="H2950" s="45"/>
      <c r="I2950" s="45"/>
      <c r="J2950" s="45"/>
    </row>
    <row r="2951" spans="1:10" ht="13.5" customHeight="1" x14ac:dyDescent="0.2">
      <c r="A2951" s="85">
        <v>56121101</v>
      </c>
      <c r="B2951" s="69" t="str">
        <f t="shared" ca="1" si="147"/>
        <v>Caballetes</v>
      </c>
      <c r="C2951" s="81" t="s">
        <v>18869</v>
      </c>
      <c r="D2951" s="81">
        <v>300</v>
      </c>
      <c r="E2951" s="71">
        <v>10000</v>
      </c>
      <c r="F2951" s="70">
        <f t="shared" ca="1" si="148"/>
        <v>3000000</v>
      </c>
      <c r="G2951" s="45"/>
      <c r="H2951" s="45"/>
      <c r="I2951" s="45"/>
      <c r="J2951" s="45"/>
    </row>
    <row r="2952" spans="1:10" ht="13.5" customHeight="1" x14ac:dyDescent="0.2">
      <c r="A2952" s="85">
        <v>60131104</v>
      </c>
      <c r="B2952" s="69" t="str">
        <f t="shared" ca="1" si="147"/>
        <v>Saxofones</v>
      </c>
      <c r="C2952" s="81" t="s">
        <v>18869</v>
      </c>
      <c r="D2952" s="81">
        <v>12</v>
      </c>
      <c r="E2952" s="71">
        <v>15000</v>
      </c>
      <c r="F2952" s="70">
        <f t="shared" ca="1" si="148"/>
        <v>180000</v>
      </c>
      <c r="G2952" s="45"/>
      <c r="H2952" s="45"/>
      <c r="I2952" s="45"/>
      <c r="J2952" s="45"/>
    </row>
    <row r="2953" spans="1:10" ht="13.5" customHeight="1" x14ac:dyDescent="0.2">
      <c r="A2953" s="85">
        <v>60131104</v>
      </c>
      <c r="B2953" s="69" t="str">
        <f t="shared" ca="1" si="147"/>
        <v>Saxofones</v>
      </c>
      <c r="C2953" s="81" t="s">
        <v>18869</v>
      </c>
      <c r="D2953" s="81">
        <v>12</v>
      </c>
      <c r="E2953" s="71">
        <v>15000</v>
      </c>
      <c r="F2953" s="70">
        <f t="shared" ca="1" si="148"/>
        <v>180000</v>
      </c>
      <c r="G2953" s="45"/>
      <c r="H2953" s="45"/>
      <c r="I2953" s="45"/>
      <c r="J2953" s="45"/>
    </row>
    <row r="2954" spans="1:10" ht="13.5" customHeight="1" x14ac:dyDescent="0.2">
      <c r="A2954" s="85">
        <v>30103413</v>
      </c>
      <c r="B2954" s="69" t="str">
        <f t="shared" ca="1" si="147"/>
        <v>Lingotes no metálicos</v>
      </c>
      <c r="C2954" s="81" t="s">
        <v>18869</v>
      </c>
      <c r="D2954" s="81">
        <v>300</v>
      </c>
      <c r="E2954" s="71">
        <v>12000</v>
      </c>
      <c r="F2954" s="70">
        <f t="shared" ca="1" si="148"/>
        <v>3600000</v>
      </c>
      <c r="G2954" s="45"/>
      <c r="H2954" s="45"/>
      <c r="I2954" s="45"/>
      <c r="J2954" s="45"/>
    </row>
    <row r="2955" spans="1:10" ht="13.5" customHeight="1" x14ac:dyDescent="0.2">
      <c r="A2955" s="85">
        <v>56101514</v>
      </c>
      <c r="B2955" s="69" t="str">
        <f t="shared" ca="1" si="147"/>
        <v>Taburetes</v>
      </c>
      <c r="C2955" s="81" t="s">
        <v>18869</v>
      </c>
      <c r="D2955" s="81">
        <v>360</v>
      </c>
      <c r="E2955" s="71">
        <v>7000</v>
      </c>
      <c r="F2955" s="70">
        <f t="shared" ca="1" si="148"/>
        <v>2520000</v>
      </c>
      <c r="G2955" s="45"/>
      <c r="H2955" s="45"/>
      <c r="I2955" s="45"/>
      <c r="J2955" s="45"/>
    </row>
    <row r="2956" spans="1:10" ht="13.5" customHeight="1" x14ac:dyDescent="0.2">
      <c r="A2956" s="85">
        <v>30101603</v>
      </c>
      <c r="B2956" s="69" t="str">
        <f t="shared" ca="1" si="147"/>
        <v>Barras de hierro</v>
      </c>
      <c r="C2956" s="81" t="s">
        <v>18869</v>
      </c>
      <c r="D2956" s="81">
        <v>18</v>
      </c>
      <c r="E2956" s="71">
        <v>3500</v>
      </c>
      <c r="F2956" s="70">
        <f t="shared" ca="1" si="148"/>
        <v>63000</v>
      </c>
      <c r="G2956" s="45"/>
      <c r="H2956" s="45"/>
      <c r="I2956" s="45"/>
      <c r="J2956" s="45"/>
    </row>
    <row r="2957" spans="1:10" ht="13.5" customHeight="1" x14ac:dyDescent="0.2">
      <c r="A2957" s="85">
        <v>60131503</v>
      </c>
      <c r="B2957" s="69" t="str">
        <f t="shared" ca="1" si="147"/>
        <v>Cuerdas o plectros para instrumentos</v>
      </c>
      <c r="C2957" s="81" t="s">
        <v>18869</v>
      </c>
      <c r="D2957" s="81">
        <v>15</v>
      </c>
      <c r="E2957" s="71">
        <v>2500</v>
      </c>
      <c r="F2957" s="70">
        <f t="shared" ca="1" si="148"/>
        <v>37500</v>
      </c>
      <c r="G2957" s="45"/>
      <c r="H2957" s="45"/>
      <c r="I2957" s="45"/>
      <c r="J2957" s="45"/>
    </row>
    <row r="2958" spans="1:10" ht="13.5" customHeight="1" x14ac:dyDescent="0.2">
      <c r="A2958" s="85">
        <v>60131504</v>
      </c>
      <c r="B2958" s="69" t="str">
        <f t="shared" ca="1" si="147"/>
        <v>Clavijas de afinación</v>
      </c>
      <c r="C2958" s="81" t="s">
        <v>18869</v>
      </c>
      <c r="D2958" s="81">
        <v>15</v>
      </c>
      <c r="E2958" s="71">
        <v>1500</v>
      </c>
      <c r="F2958" s="70">
        <f t="shared" ca="1" si="148"/>
        <v>22500</v>
      </c>
      <c r="G2958" s="45"/>
      <c r="H2958" s="45"/>
      <c r="I2958" s="45"/>
      <c r="J2958" s="45"/>
    </row>
    <row r="2959" spans="1:10" ht="13.5" customHeight="1" x14ac:dyDescent="0.2">
      <c r="A2959" s="85">
        <v>24102004</v>
      </c>
      <c r="B2959" s="69" t="str">
        <f t="shared" ca="1" si="147"/>
        <v>Estanterías para almacenaje</v>
      </c>
      <c r="C2959" s="81" t="s">
        <v>18869</v>
      </c>
      <c r="D2959" s="81">
        <v>15</v>
      </c>
      <c r="E2959" s="71">
        <v>12000</v>
      </c>
      <c r="F2959" s="70">
        <f t="shared" ca="1" si="148"/>
        <v>180000</v>
      </c>
      <c r="G2959" s="45"/>
      <c r="H2959" s="45"/>
      <c r="I2959" s="45"/>
      <c r="J2959" s="45"/>
    </row>
    <row r="2960" spans="1:10" ht="13.5" customHeight="1" x14ac:dyDescent="0.2">
      <c r="A2960" s="85">
        <v>60131503</v>
      </c>
      <c r="B2960" s="69" t="str">
        <f t="shared" ca="1" si="147"/>
        <v>Cuerdas o plectros para instrumentos</v>
      </c>
      <c r="C2960" s="81" t="s">
        <v>18869</v>
      </c>
      <c r="D2960" s="81">
        <v>13</v>
      </c>
      <c r="E2960" s="71">
        <v>1500</v>
      </c>
      <c r="F2960" s="70">
        <f t="shared" ca="1" si="148"/>
        <v>19500</v>
      </c>
      <c r="G2960" s="45"/>
      <c r="H2960" s="45"/>
      <c r="I2960" s="45"/>
      <c r="J2960" s="45"/>
    </row>
    <row r="2961" spans="1:10" ht="13.5" customHeight="1" x14ac:dyDescent="0.2">
      <c r="A2961" s="85">
        <v>60131309</v>
      </c>
      <c r="B2961" s="69" t="str">
        <f t="shared" ca="1" si="147"/>
        <v>Bajos</v>
      </c>
      <c r="C2961" s="81" t="s">
        <v>18869</v>
      </c>
      <c r="D2961" s="81">
        <v>1</v>
      </c>
      <c r="E2961" s="71">
        <v>35000</v>
      </c>
      <c r="F2961" s="70">
        <f t="shared" ca="1" si="148"/>
        <v>35000</v>
      </c>
      <c r="G2961" s="45"/>
      <c r="H2961" s="45"/>
      <c r="I2961" s="45"/>
      <c r="J2961" s="45"/>
    </row>
    <row r="2962" spans="1:10" ht="13.5" customHeight="1" x14ac:dyDescent="0.2">
      <c r="A2962" s="85">
        <v>31201610</v>
      </c>
      <c r="B2962" s="69" t="str">
        <f t="shared" ca="1" si="147"/>
        <v>Pegamentos</v>
      </c>
      <c r="C2962" s="81" t="s">
        <v>18869</v>
      </c>
      <c r="D2962" s="81">
        <v>5</v>
      </c>
      <c r="E2962" s="71">
        <v>900</v>
      </c>
      <c r="F2962" s="70">
        <f t="shared" ca="1" si="148"/>
        <v>4500</v>
      </c>
      <c r="G2962" s="45"/>
      <c r="H2962" s="45"/>
      <c r="I2962" s="45"/>
      <c r="J2962" s="45"/>
    </row>
    <row r="2963" spans="1:10" ht="13.5" customHeight="1" x14ac:dyDescent="0.2">
      <c r="A2963" s="85"/>
      <c r="B2963" s="69" t="str">
        <f t="shared" ca="1" si="147"/>
        <v/>
      </c>
      <c r="C2963" s="81"/>
      <c r="D2963" s="81"/>
      <c r="E2963" s="71"/>
      <c r="F2963" s="70">
        <f t="shared" ca="1" si="148"/>
        <v>0</v>
      </c>
      <c r="G2963" s="45"/>
      <c r="H2963" s="45"/>
      <c r="I2963" s="45"/>
      <c r="J2963" s="45"/>
    </row>
    <row r="2964" spans="1:10" ht="13.5" customHeight="1" x14ac:dyDescent="0.2">
      <c r="A2964" s="85"/>
      <c r="B2964" s="69" t="str">
        <f t="shared" ca="1" si="147"/>
        <v/>
      </c>
      <c r="C2964" s="81"/>
      <c r="D2964" s="81"/>
      <c r="E2964" s="71"/>
      <c r="F2964" s="70">
        <f t="shared" ca="1" si="148"/>
        <v>0</v>
      </c>
      <c r="G2964" s="45"/>
      <c r="H2964" s="45"/>
      <c r="I2964" s="45"/>
      <c r="J2964" s="45"/>
    </row>
    <row r="2965" spans="1:10" ht="13.5" customHeight="1" x14ac:dyDescent="0.2">
      <c r="A2965" s="85"/>
      <c r="B2965" s="69" t="str">
        <f t="shared" ca="1" si="147"/>
        <v/>
      </c>
      <c r="C2965" s="81"/>
      <c r="D2965" s="81"/>
      <c r="E2965" s="71"/>
      <c r="F2965" s="70">
        <f t="shared" ca="1" si="148"/>
        <v>0</v>
      </c>
      <c r="G2965" s="45"/>
      <c r="H2965" s="45"/>
      <c r="I2965" s="45"/>
      <c r="J2965" s="45"/>
    </row>
    <row r="2966" spans="1:10" ht="13.5" customHeight="1" x14ac:dyDescent="0.2">
      <c r="A2966" s="85"/>
      <c r="B2966" s="69" t="str">
        <f t="shared" ca="1" si="147"/>
        <v/>
      </c>
      <c r="C2966" s="81"/>
      <c r="D2966" s="81"/>
      <c r="E2966" s="71"/>
      <c r="F2966" s="70">
        <f t="shared" ca="1" si="148"/>
        <v>0</v>
      </c>
      <c r="G2966" s="45"/>
      <c r="H2966" s="45"/>
      <c r="I2966" s="45"/>
      <c r="J2966" s="45"/>
    </row>
    <row r="2967" spans="1:10" ht="13.5" customHeight="1" x14ac:dyDescent="0.2">
      <c r="A2967" s="85"/>
      <c r="B2967" s="69" t="str">
        <f t="shared" ca="1" si="147"/>
        <v/>
      </c>
      <c r="C2967" s="81"/>
      <c r="D2967" s="81"/>
      <c r="E2967" s="71"/>
      <c r="F2967" s="70">
        <f t="shared" ca="1" si="148"/>
        <v>0</v>
      </c>
      <c r="G2967" s="45"/>
      <c r="H2967" s="45"/>
      <c r="I2967" s="45"/>
      <c r="J2967" s="45"/>
    </row>
    <row r="2968" spans="1:10" ht="13.5" customHeight="1" x14ac:dyDescent="0.2">
      <c r="A2968" s="45"/>
      <c r="B2968" s="45"/>
      <c r="C2968" s="45"/>
      <c r="D2968" s="45"/>
      <c r="E2968" s="73" t="s">
        <v>12551</v>
      </c>
      <c r="F2968" s="74">
        <f ca="1">SUM(Table396[MONTO TOTAL ESTIMADO])</f>
        <v>20424000</v>
      </c>
      <c r="G2968" s="45"/>
      <c r="H2968" s="45"/>
      <c r="I2968" s="45"/>
      <c r="J2968" s="45"/>
    </row>
    <row r="2969" spans="1:10" ht="13.5" customHeight="1" thickBot="1" x14ac:dyDescent="0.25">
      <c r="G2969" s="45"/>
      <c r="H2969" s="45"/>
      <c r="I2969" s="45"/>
      <c r="J2969" s="45"/>
    </row>
    <row r="2970" spans="1:10" ht="13.5" customHeight="1" thickBot="1" x14ac:dyDescent="0.25">
      <c r="A2970" s="64" t="s">
        <v>16383</v>
      </c>
      <c r="B2970" s="64" t="s">
        <v>161</v>
      </c>
      <c r="C2970" s="64" t="s">
        <v>11724</v>
      </c>
      <c r="D2970" s="64" t="s">
        <v>14378</v>
      </c>
      <c r="E2970" s="64" t="s">
        <v>10962</v>
      </c>
      <c r="F2970" s="64" t="s">
        <v>11095</v>
      </c>
      <c r="G2970" s="45"/>
      <c r="H2970" s="45"/>
      <c r="I2970" s="45"/>
      <c r="J2970" s="45"/>
    </row>
    <row r="2971" spans="1:10" ht="13.5" customHeight="1" thickBot="1" x14ac:dyDescent="0.25">
      <c r="A2971" s="66" t="s">
        <v>18882</v>
      </c>
      <c r="B2971" s="66" t="s">
        <v>18868</v>
      </c>
      <c r="C2971" s="66" t="s">
        <v>10692</v>
      </c>
      <c r="D2971" s="66"/>
      <c r="E2971" s="66"/>
      <c r="F2971" s="66"/>
      <c r="G2971" s="45"/>
      <c r="H2971" s="45"/>
      <c r="I2971" s="45"/>
      <c r="J2971" s="45"/>
    </row>
    <row r="2972" spans="1:10" ht="13.5" customHeight="1" thickBot="1" x14ac:dyDescent="0.25">
      <c r="A2972" s="122" t="s">
        <v>14828</v>
      </c>
      <c r="B2972" s="67" t="s">
        <v>8528</v>
      </c>
      <c r="C2972" s="76"/>
      <c r="D2972" s="122" t="s">
        <v>9386</v>
      </c>
      <c r="E2972" s="67" t="s">
        <v>13094</v>
      </c>
      <c r="F2972" s="66"/>
      <c r="G2972" s="45"/>
      <c r="H2972" s="45"/>
      <c r="I2972" s="45"/>
      <c r="J2972" s="45"/>
    </row>
    <row r="2973" spans="1:10" ht="13.5" customHeight="1" thickBot="1" x14ac:dyDescent="0.25">
      <c r="A2973" s="123"/>
      <c r="B2973" s="67" t="s">
        <v>1786</v>
      </c>
      <c r="C2973" s="118" t="str">
        <f>IF(C2972="","",IF(AND(MONTH(C2972)&gt;=1,MONTH(C2972)&lt;=3),1,IF(AND(MONTH(C2972)&gt;=4,MONTH(C2972)&lt;=6),2,IF(AND(MONTH(C2972)&gt;=7,MONTH(C2972)&lt;=9),3,4))))</f>
        <v/>
      </c>
      <c r="D2973" s="123"/>
      <c r="E2973" s="67" t="s">
        <v>2417</v>
      </c>
      <c r="F2973" s="66"/>
      <c r="G2973" s="45"/>
      <c r="H2973" s="45"/>
      <c r="I2973" s="45"/>
      <c r="J2973" s="45"/>
    </row>
    <row r="2974" spans="1:10" ht="13.5" customHeight="1" thickBot="1" x14ac:dyDescent="0.25">
      <c r="A2974" s="123"/>
      <c r="B2974" s="67" t="s">
        <v>12943</v>
      </c>
      <c r="C2974" s="76"/>
      <c r="D2974" s="123"/>
      <c r="E2974" s="67" t="s">
        <v>3073</v>
      </c>
      <c r="F2974" s="66"/>
      <c r="G2974" s="45"/>
      <c r="H2974" s="45"/>
      <c r="I2974" s="45"/>
      <c r="J2974" s="45"/>
    </row>
    <row r="2975" spans="1:10" ht="13.5" customHeight="1" thickBot="1" x14ac:dyDescent="0.25">
      <c r="A2975" s="123"/>
      <c r="B2975" s="67" t="s">
        <v>1786</v>
      </c>
      <c r="C2975" s="118" t="str">
        <f>IF(C2974="","",IF(AND(MONTH(C2974)&gt;=1,MONTH(C2974)&lt;=3),1,IF(AND(MONTH(C2974)&gt;=4,MONTH(C2974)&lt;=6),2,IF(AND(MONTH(C2974)&gt;=7,MONTH(C2974)&lt;=9),3,4))))</f>
        <v/>
      </c>
      <c r="D2975" s="123"/>
      <c r="E2975" s="67" t="s">
        <v>13193</v>
      </c>
      <c r="F2975" s="66"/>
      <c r="G2975" s="45"/>
      <c r="H2975" s="45"/>
      <c r="I2975" s="45"/>
      <c r="J2975" s="45"/>
    </row>
    <row r="2976" spans="1:10" ht="13.5" customHeight="1" thickBot="1" x14ac:dyDescent="0.25">
      <c r="A2976" s="45"/>
      <c r="B2976" s="45"/>
      <c r="C2976" s="45"/>
      <c r="D2976" s="45"/>
      <c r="E2976" s="45"/>
      <c r="F2976" s="45"/>
      <c r="G2976" s="45"/>
      <c r="H2976" s="45"/>
      <c r="I2976" s="45"/>
      <c r="J2976" s="45"/>
    </row>
    <row r="2977" spans="1:10" ht="14.1" customHeight="1" thickBot="1" x14ac:dyDescent="0.25">
      <c r="A2977" s="72" t="s">
        <v>15736</v>
      </c>
      <c r="B2977" s="72" t="s">
        <v>16147</v>
      </c>
      <c r="C2977" s="72" t="s">
        <v>15642</v>
      </c>
      <c r="D2977" s="72" t="s">
        <v>15252</v>
      </c>
      <c r="E2977" s="72" t="s">
        <v>6932</v>
      </c>
      <c r="F2977" s="72" t="s">
        <v>15281</v>
      </c>
      <c r="G2977" s="45"/>
      <c r="H2977" s="45" t="str">
        <f>C2602</f>
        <v>BIENES</v>
      </c>
      <c r="I2977" s="45">
        <f>E2602</f>
        <v>0</v>
      </c>
      <c r="J2977" s="45">
        <f>D2602</f>
        <v>0</v>
      </c>
    </row>
    <row r="2978" spans="1:10" ht="14.1" customHeight="1" x14ac:dyDescent="0.25">
      <c r="A2978" s="85">
        <v>60131405</v>
      </c>
      <c r="B2978" s="69" t="str">
        <f t="shared" ref="B2978:B3003" ca="1" si="149">IFERROR(INDEX(UNSPSCDes,MATCH(INDIRECT(ADDRESS(ROW(),COLUMN()-1,4)),UNSPSCCode,0)),"")</f>
        <v>Tambores</v>
      </c>
      <c r="C2978" s="81" t="s">
        <v>18869</v>
      </c>
      <c r="D2978" s="81">
        <v>24</v>
      </c>
      <c r="E2978" s="71">
        <v>7000</v>
      </c>
      <c r="F2978" s="70">
        <f t="shared" ref="F2978:F3003" ca="1" si="150">INDIRECT(ADDRESS(ROW(),COLUMN()-2,4))*INDIRECT(ADDRESS(ROW(),COLUMN()-1,4))</f>
        <v>168000</v>
      </c>
    </row>
    <row r="2979" spans="1:10" ht="33.75" customHeight="1" x14ac:dyDescent="0.2">
      <c r="A2979" s="85">
        <v>60131101</v>
      </c>
      <c r="B2979" s="69" t="str">
        <f t="shared" ca="1" si="149"/>
        <v>Trompetas</v>
      </c>
      <c r="C2979" s="81" t="s">
        <v>18869</v>
      </c>
      <c r="D2979" s="81">
        <v>24</v>
      </c>
      <c r="E2979" s="71">
        <v>25000</v>
      </c>
      <c r="F2979" s="70">
        <f t="shared" ca="1" si="150"/>
        <v>600000</v>
      </c>
      <c r="G2979" s="45"/>
      <c r="H2979" s="45"/>
      <c r="I2979" s="45"/>
      <c r="J2979" s="45"/>
    </row>
    <row r="2980" spans="1:10" ht="13.5" customHeight="1" x14ac:dyDescent="0.2">
      <c r="A2980" s="85">
        <v>60131203</v>
      </c>
      <c r="B2980" s="69" t="str">
        <f t="shared" ca="1" si="149"/>
        <v>Flautas musicales</v>
      </c>
      <c r="C2980" s="81" t="s">
        <v>18869</v>
      </c>
      <c r="D2980" s="81">
        <v>118</v>
      </c>
      <c r="E2980" s="71">
        <v>12000</v>
      </c>
      <c r="F2980" s="70">
        <f t="shared" ca="1" si="150"/>
        <v>1416000</v>
      </c>
      <c r="G2980" s="45"/>
      <c r="H2980" s="45"/>
      <c r="I2980" s="45"/>
      <c r="J2980" s="45"/>
    </row>
    <row r="2981" spans="1:10" ht="14.1" customHeight="1" x14ac:dyDescent="0.2">
      <c r="A2981" s="85">
        <v>43211706</v>
      </c>
      <c r="B2981" s="69" t="str">
        <f t="shared" ca="1" si="149"/>
        <v>Teclados</v>
      </c>
      <c r="C2981" s="81" t="s">
        <v>18869</v>
      </c>
      <c r="D2981" s="81">
        <v>15</v>
      </c>
      <c r="E2981" s="71">
        <v>6000</v>
      </c>
      <c r="F2981" s="70">
        <f t="shared" ca="1" si="150"/>
        <v>90000</v>
      </c>
      <c r="G2981" s="45"/>
      <c r="H2981" s="45"/>
      <c r="I2981" s="45"/>
      <c r="J2981" s="45"/>
    </row>
    <row r="2982" spans="1:10" ht="14.1" customHeight="1" x14ac:dyDescent="0.2">
      <c r="A2982" s="85">
        <v>43211706</v>
      </c>
      <c r="B2982" s="69" t="str">
        <f t="shared" ca="1" si="149"/>
        <v>Teclados</v>
      </c>
      <c r="C2982" s="81" t="s">
        <v>18869</v>
      </c>
      <c r="D2982" s="81">
        <v>14</v>
      </c>
      <c r="E2982" s="71">
        <v>6000</v>
      </c>
      <c r="F2982" s="70">
        <f t="shared" ca="1" si="150"/>
        <v>84000</v>
      </c>
      <c r="G2982" s="45"/>
      <c r="H2982" s="45"/>
      <c r="I2982" s="45"/>
      <c r="J2982" s="45"/>
    </row>
    <row r="2983" spans="1:10" ht="14.1" customHeight="1" x14ac:dyDescent="0.2">
      <c r="A2983" s="85">
        <v>60131101</v>
      </c>
      <c r="B2983" s="69" t="str">
        <f t="shared" ca="1" si="149"/>
        <v>Trompetas</v>
      </c>
      <c r="C2983" s="81" t="s">
        <v>18869</v>
      </c>
      <c r="D2983" s="81">
        <v>14</v>
      </c>
      <c r="E2983" s="71">
        <v>25000</v>
      </c>
      <c r="F2983" s="70">
        <f t="shared" ca="1" si="150"/>
        <v>350000</v>
      </c>
      <c r="G2983" s="45"/>
      <c r="H2983" s="45"/>
      <c r="I2983" s="45"/>
      <c r="J2983" s="45"/>
    </row>
    <row r="2984" spans="1:10" ht="14.1" customHeight="1" x14ac:dyDescent="0.2">
      <c r="A2984" s="85">
        <v>60131201</v>
      </c>
      <c r="B2984" s="69" t="str">
        <f t="shared" ca="1" si="149"/>
        <v>Clarinetes</v>
      </c>
      <c r="C2984" s="81" t="s">
        <v>18869</v>
      </c>
      <c r="D2984" s="81">
        <v>14</v>
      </c>
      <c r="E2984" s="71">
        <v>13000</v>
      </c>
      <c r="F2984" s="70">
        <f t="shared" ca="1" si="150"/>
        <v>182000</v>
      </c>
      <c r="G2984" s="45"/>
      <c r="H2984" s="45"/>
      <c r="I2984" s="45"/>
      <c r="J2984" s="45"/>
    </row>
    <row r="2985" spans="1:10" ht="14.1" customHeight="1" x14ac:dyDescent="0.2">
      <c r="A2985" s="85">
        <v>60131303</v>
      </c>
      <c r="B2985" s="69" t="str">
        <f t="shared" ca="1" si="149"/>
        <v>Guitarras</v>
      </c>
      <c r="C2985" s="81" t="s">
        <v>18869</v>
      </c>
      <c r="D2985" s="81">
        <v>360</v>
      </c>
      <c r="E2985" s="71">
        <v>20000</v>
      </c>
      <c r="F2985" s="70">
        <f t="shared" ca="1" si="150"/>
        <v>7200000</v>
      </c>
      <c r="G2985" s="45"/>
      <c r="H2985" s="45"/>
      <c r="I2985" s="45"/>
      <c r="J2985" s="45"/>
    </row>
    <row r="2986" spans="1:10" ht="14.1" customHeight="1" x14ac:dyDescent="0.2">
      <c r="A2986" s="85">
        <v>45111501</v>
      </c>
      <c r="B2986" s="69" t="str">
        <f t="shared" ca="1" si="149"/>
        <v>Atriles autónomos</v>
      </c>
      <c r="C2986" s="81" t="s">
        <v>18869</v>
      </c>
      <c r="D2986" s="81">
        <v>12</v>
      </c>
      <c r="E2986" s="71">
        <v>6000</v>
      </c>
      <c r="F2986" s="70">
        <f t="shared" ca="1" si="150"/>
        <v>72000</v>
      </c>
      <c r="G2986" s="45"/>
      <c r="H2986" s="45"/>
      <c r="I2986" s="45"/>
      <c r="J2986" s="45"/>
    </row>
    <row r="2987" spans="1:10" ht="13.5" customHeight="1" x14ac:dyDescent="0.2">
      <c r="A2987" s="85">
        <v>60131111</v>
      </c>
      <c r="B2987" s="69" t="str">
        <f t="shared" ca="1" si="149"/>
        <v>Bombardinos barítono</v>
      </c>
      <c r="C2987" s="81" t="s">
        <v>18869</v>
      </c>
      <c r="D2987" s="81">
        <v>12</v>
      </c>
      <c r="E2987" s="71">
        <v>15000</v>
      </c>
      <c r="F2987" s="70">
        <f t="shared" ca="1" si="150"/>
        <v>180000</v>
      </c>
      <c r="G2987" s="45"/>
      <c r="H2987" s="45"/>
      <c r="I2987" s="45"/>
      <c r="J2987" s="45"/>
    </row>
    <row r="2988" spans="1:10" ht="13.5" customHeight="1" x14ac:dyDescent="0.2">
      <c r="A2988" s="85">
        <v>60104906</v>
      </c>
      <c r="B2988" s="69" t="str">
        <f t="shared" ca="1" si="149"/>
        <v>Kits de baterías</v>
      </c>
      <c r="C2988" s="81" t="s">
        <v>18869</v>
      </c>
      <c r="D2988" s="81">
        <v>12</v>
      </c>
      <c r="E2988" s="71">
        <v>20000</v>
      </c>
      <c r="F2988" s="70">
        <f t="shared" ca="1" si="150"/>
        <v>240000</v>
      </c>
      <c r="G2988" s="45"/>
      <c r="H2988" s="45"/>
      <c r="I2988" s="45"/>
      <c r="J2988" s="45"/>
    </row>
    <row r="2989" spans="1:10" ht="13.5" customHeight="1" x14ac:dyDescent="0.2">
      <c r="A2989" s="85">
        <v>56121101</v>
      </c>
      <c r="B2989" s="69" t="str">
        <f t="shared" ca="1" si="149"/>
        <v>Caballetes</v>
      </c>
      <c r="C2989" s="81" t="s">
        <v>18869</v>
      </c>
      <c r="D2989" s="81">
        <v>300</v>
      </c>
      <c r="E2989" s="71">
        <v>10000</v>
      </c>
      <c r="F2989" s="70">
        <f t="shared" ca="1" si="150"/>
        <v>3000000</v>
      </c>
      <c r="G2989" s="45"/>
      <c r="H2989" s="45"/>
      <c r="I2989" s="45"/>
      <c r="J2989" s="45"/>
    </row>
    <row r="2990" spans="1:10" ht="13.5" customHeight="1" x14ac:dyDescent="0.2">
      <c r="A2990" s="85">
        <v>60131104</v>
      </c>
      <c r="B2990" s="69" t="str">
        <f t="shared" ca="1" si="149"/>
        <v>Saxofones</v>
      </c>
      <c r="C2990" s="81" t="s">
        <v>18869</v>
      </c>
      <c r="D2990" s="81">
        <v>12</v>
      </c>
      <c r="E2990" s="71">
        <v>15000</v>
      </c>
      <c r="F2990" s="70">
        <f t="shared" ca="1" si="150"/>
        <v>180000</v>
      </c>
      <c r="G2990" s="45"/>
      <c r="H2990" s="45"/>
      <c r="I2990" s="45"/>
      <c r="J2990" s="45"/>
    </row>
    <row r="2991" spans="1:10" ht="13.5" customHeight="1" x14ac:dyDescent="0.2">
      <c r="A2991" s="85">
        <v>60131104</v>
      </c>
      <c r="B2991" s="69" t="str">
        <f t="shared" ca="1" si="149"/>
        <v>Saxofones</v>
      </c>
      <c r="C2991" s="81" t="s">
        <v>18869</v>
      </c>
      <c r="D2991" s="81">
        <v>12</v>
      </c>
      <c r="E2991" s="71">
        <v>15000</v>
      </c>
      <c r="F2991" s="70">
        <f t="shared" ca="1" si="150"/>
        <v>180000</v>
      </c>
      <c r="G2991" s="45"/>
      <c r="H2991" s="45"/>
      <c r="I2991" s="45"/>
      <c r="J2991" s="45"/>
    </row>
    <row r="2992" spans="1:10" ht="13.5" customHeight="1" x14ac:dyDescent="0.2">
      <c r="A2992" s="85">
        <v>30103413</v>
      </c>
      <c r="B2992" s="69" t="str">
        <f t="shared" ca="1" si="149"/>
        <v>Lingotes no metálicos</v>
      </c>
      <c r="C2992" s="81" t="s">
        <v>18869</v>
      </c>
      <c r="D2992" s="81">
        <v>300</v>
      </c>
      <c r="E2992" s="71">
        <v>12000</v>
      </c>
      <c r="F2992" s="70">
        <f t="shared" ca="1" si="150"/>
        <v>3600000</v>
      </c>
      <c r="G2992" s="45"/>
      <c r="H2992" s="45"/>
      <c r="I2992" s="45"/>
      <c r="J2992" s="45"/>
    </row>
    <row r="2993" spans="1:10" ht="13.5" customHeight="1" x14ac:dyDescent="0.2">
      <c r="A2993" s="85">
        <v>56101514</v>
      </c>
      <c r="B2993" s="69" t="str">
        <f t="shared" ca="1" si="149"/>
        <v>Taburetes</v>
      </c>
      <c r="C2993" s="81" t="s">
        <v>18869</v>
      </c>
      <c r="D2993" s="81">
        <v>360</v>
      </c>
      <c r="E2993" s="71">
        <v>7000</v>
      </c>
      <c r="F2993" s="70">
        <f t="shared" ca="1" si="150"/>
        <v>2520000</v>
      </c>
      <c r="G2993" s="45"/>
      <c r="H2993" s="45"/>
      <c r="I2993" s="45"/>
      <c r="J2993" s="45"/>
    </row>
    <row r="2994" spans="1:10" ht="13.5" customHeight="1" x14ac:dyDescent="0.2">
      <c r="A2994" s="85">
        <v>30101603</v>
      </c>
      <c r="B2994" s="69" t="str">
        <f t="shared" ca="1" si="149"/>
        <v>Barras de hierro</v>
      </c>
      <c r="C2994" s="81" t="s">
        <v>18869</v>
      </c>
      <c r="D2994" s="81">
        <v>18</v>
      </c>
      <c r="E2994" s="71">
        <v>3500</v>
      </c>
      <c r="F2994" s="70">
        <f t="shared" ca="1" si="150"/>
        <v>63000</v>
      </c>
      <c r="G2994" s="45"/>
      <c r="H2994" s="45"/>
      <c r="I2994" s="45"/>
      <c r="J2994" s="45"/>
    </row>
    <row r="2995" spans="1:10" ht="13.5" customHeight="1" x14ac:dyDescent="0.2">
      <c r="A2995" s="85">
        <v>60131503</v>
      </c>
      <c r="B2995" s="69" t="str">
        <f t="shared" ca="1" si="149"/>
        <v>Cuerdas o plectros para instrumentos</v>
      </c>
      <c r="C2995" s="81" t="s">
        <v>18869</v>
      </c>
      <c r="D2995" s="81">
        <v>15</v>
      </c>
      <c r="E2995" s="71">
        <v>2500</v>
      </c>
      <c r="F2995" s="70">
        <f t="shared" ca="1" si="150"/>
        <v>37500</v>
      </c>
      <c r="G2995" s="45"/>
      <c r="H2995" s="45"/>
      <c r="I2995" s="45"/>
      <c r="J2995" s="45"/>
    </row>
    <row r="2996" spans="1:10" ht="13.5" customHeight="1" x14ac:dyDescent="0.2">
      <c r="A2996" s="85">
        <v>60131504</v>
      </c>
      <c r="B2996" s="69" t="str">
        <f t="shared" ca="1" si="149"/>
        <v>Clavijas de afinación</v>
      </c>
      <c r="C2996" s="81" t="s">
        <v>18869</v>
      </c>
      <c r="D2996" s="81">
        <v>15</v>
      </c>
      <c r="E2996" s="71">
        <v>1500</v>
      </c>
      <c r="F2996" s="70">
        <f t="shared" ca="1" si="150"/>
        <v>22500</v>
      </c>
      <c r="G2996" s="45"/>
      <c r="H2996" s="45"/>
      <c r="I2996" s="45"/>
      <c r="J2996" s="45"/>
    </row>
    <row r="2997" spans="1:10" ht="13.5" customHeight="1" x14ac:dyDescent="0.2">
      <c r="A2997" s="85">
        <v>24102004</v>
      </c>
      <c r="B2997" s="69" t="str">
        <f t="shared" ca="1" si="149"/>
        <v>Estanterías para almacenaje</v>
      </c>
      <c r="C2997" s="81" t="s">
        <v>18869</v>
      </c>
      <c r="D2997" s="81">
        <v>15</v>
      </c>
      <c r="E2997" s="71">
        <v>12000</v>
      </c>
      <c r="F2997" s="70">
        <f t="shared" ca="1" si="150"/>
        <v>180000</v>
      </c>
      <c r="G2997" s="45"/>
      <c r="H2997" s="45"/>
      <c r="I2997" s="45"/>
      <c r="J2997" s="45"/>
    </row>
    <row r="2998" spans="1:10" ht="13.5" customHeight="1" x14ac:dyDescent="0.2">
      <c r="A2998" s="85">
        <v>60131503</v>
      </c>
      <c r="B2998" s="69" t="str">
        <f t="shared" ca="1" si="149"/>
        <v>Cuerdas o plectros para instrumentos</v>
      </c>
      <c r="C2998" s="81" t="s">
        <v>18869</v>
      </c>
      <c r="D2998" s="81">
        <v>13</v>
      </c>
      <c r="E2998" s="71">
        <v>1500</v>
      </c>
      <c r="F2998" s="70">
        <f t="shared" ca="1" si="150"/>
        <v>19500</v>
      </c>
      <c r="G2998" s="45"/>
      <c r="H2998" s="45"/>
      <c r="I2998" s="45"/>
      <c r="J2998" s="45"/>
    </row>
    <row r="2999" spans="1:10" ht="13.5" customHeight="1" x14ac:dyDescent="0.2">
      <c r="A2999" s="85">
        <v>60131309</v>
      </c>
      <c r="B2999" s="69" t="str">
        <f t="shared" ca="1" si="149"/>
        <v>Bajos</v>
      </c>
      <c r="C2999" s="81" t="s">
        <v>18869</v>
      </c>
      <c r="D2999" s="81">
        <v>1</v>
      </c>
      <c r="E2999" s="71">
        <v>35000</v>
      </c>
      <c r="F2999" s="70">
        <f t="shared" ca="1" si="150"/>
        <v>35000</v>
      </c>
      <c r="G2999" s="45"/>
      <c r="H2999" s="45"/>
      <c r="I2999" s="45"/>
      <c r="J2999" s="45"/>
    </row>
    <row r="3000" spans="1:10" ht="13.5" customHeight="1" x14ac:dyDescent="0.2">
      <c r="A3000" s="85">
        <v>31201610</v>
      </c>
      <c r="B3000" s="69" t="str">
        <f t="shared" ca="1" si="149"/>
        <v>Pegamentos</v>
      </c>
      <c r="C3000" s="81" t="s">
        <v>18869</v>
      </c>
      <c r="D3000" s="81">
        <v>5</v>
      </c>
      <c r="E3000" s="71">
        <v>900</v>
      </c>
      <c r="F3000" s="70">
        <f t="shared" ca="1" si="150"/>
        <v>4500</v>
      </c>
      <c r="G3000" s="45"/>
      <c r="H3000" s="45"/>
      <c r="I3000" s="45"/>
      <c r="J3000" s="45"/>
    </row>
    <row r="3001" spans="1:10" ht="13.5" customHeight="1" x14ac:dyDescent="0.2">
      <c r="A3001" s="85"/>
      <c r="B3001" s="69" t="str">
        <f t="shared" ca="1" si="149"/>
        <v/>
      </c>
      <c r="C3001" s="81"/>
      <c r="D3001" s="81"/>
      <c r="E3001" s="71"/>
      <c r="F3001" s="70">
        <f t="shared" ca="1" si="150"/>
        <v>0</v>
      </c>
      <c r="G3001" s="45"/>
      <c r="H3001" s="45"/>
      <c r="I3001" s="45"/>
      <c r="J3001" s="45"/>
    </row>
    <row r="3002" spans="1:10" ht="13.5" customHeight="1" x14ac:dyDescent="0.2">
      <c r="A3002" s="81"/>
      <c r="B3002" s="69" t="str">
        <f t="shared" ca="1" si="149"/>
        <v/>
      </c>
      <c r="C3002" s="81"/>
      <c r="D3002" s="81"/>
      <c r="E3002" s="71"/>
      <c r="F3002" s="70">
        <f t="shared" ca="1" si="150"/>
        <v>0</v>
      </c>
      <c r="G3002" s="45"/>
      <c r="H3002" s="45"/>
      <c r="I3002" s="45"/>
      <c r="J3002" s="45"/>
    </row>
    <row r="3003" spans="1:10" ht="13.5" customHeight="1" x14ac:dyDescent="0.2">
      <c r="A3003" s="81"/>
      <c r="B3003" s="69" t="str">
        <f t="shared" ca="1" si="149"/>
        <v/>
      </c>
      <c r="C3003" s="81"/>
      <c r="D3003" s="81"/>
      <c r="E3003" s="71"/>
      <c r="F3003" s="70">
        <f t="shared" ca="1" si="150"/>
        <v>0</v>
      </c>
      <c r="G3003" s="45"/>
      <c r="H3003" s="45"/>
      <c r="I3003" s="45"/>
      <c r="J3003" s="45"/>
    </row>
    <row r="3004" spans="1:10" ht="13.5" customHeight="1" x14ac:dyDescent="0.2">
      <c r="A3004" s="45"/>
      <c r="B3004" s="45"/>
      <c r="C3004" s="45"/>
      <c r="D3004" s="45"/>
      <c r="E3004" s="73" t="s">
        <v>12551</v>
      </c>
      <c r="F3004" s="74">
        <f ca="1">SUM(Table397[MONTO TOTAL ESTIMADO])</f>
        <v>20424000</v>
      </c>
      <c r="G3004" s="45"/>
      <c r="H3004" s="45"/>
      <c r="I3004" s="45"/>
      <c r="J3004" s="45"/>
    </row>
    <row r="3005" spans="1:10" ht="13.5" customHeight="1" thickBot="1" x14ac:dyDescent="0.25">
      <c r="G3005" s="45"/>
      <c r="H3005" s="45"/>
      <c r="I3005" s="45"/>
      <c r="J3005" s="45"/>
    </row>
    <row r="3006" spans="1:10" ht="13.5" customHeight="1" thickBot="1" x14ac:dyDescent="0.25">
      <c r="A3006" s="64" t="s">
        <v>16383</v>
      </c>
      <c r="B3006" s="64" t="s">
        <v>161</v>
      </c>
      <c r="C3006" s="64" t="s">
        <v>11724</v>
      </c>
      <c r="D3006" s="64" t="s">
        <v>14378</v>
      </c>
      <c r="E3006" s="64" t="s">
        <v>10962</v>
      </c>
      <c r="F3006" s="64" t="s">
        <v>11095</v>
      </c>
      <c r="G3006" s="45"/>
      <c r="H3006" s="45"/>
      <c r="I3006" s="45"/>
      <c r="J3006" s="45"/>
    </row>
    <row r="3007" spans="1:10" ht="13.5" customHeight="1" thickBot="1" x14ac:dyDescent="0.25">
      <c r="A3007" s="66" t="s">
        <v>18882</v>
      </c>
      <c r="B3007" s="66" t="s">
        <v>18868</v>
      </c>
      <c r="C3007" s="66" t="s">
        <v>10692</v>
      </c>
      <c r="D3007" s="66"/>
      <c r="E3007" s="66"/>
      <c r="F3007" s="66"/>
      <c r="G3007" s="45"/>
      <c r="H3007" s="45"/>
      <c r="I3007" s="45"/>
      <c r="J3007" s="45"/>
    </row>
    <row r="3008" spans="1:10" ht="13.5" customHeight="1" thickBot="1" x14ac:dyDescent="0.25">
      <c r="A3008" s="122" t="s">
        <v>14828</v>
      </c>
      <c r="B3008" s="67" t="s">
        <v>8528</v>
      </c>
      <c r="C3008" s="76"/>
      <c r="D3008" s="122" t="s">
        <v>9386</v>
      </c>
      <c r="E3008" s="67" t="s">
        <v>13094</v>
      </c>
      <c r="F3008" s="66"/>
      <c r="G3008" s="45"/>
      <c r="H3008" s="45"/>
      <c r="I3008" s="45"/>
      <c r="J3008" s="45"/>
    </row>
    <row r="3009" spans="1:10" ht="13.5" customHeight="1" thickBot="1" x14ac:dyDescent="0.25">
      <c r="A3009" s="123"/>
      <c r="B3009" s="67" t="s">
        <v>1786</v>
      </c>
      <c r="C3009" s="118" t="str">
        <f>IF(C3008="","",IF(AND(MONTH(C3008)&gt;=1,MONTH(C3008)&lt;=3),1,IF(AND(MONTH(C3008)&gt;=4,MONTH(C3008)&lt;=6),2,IF(AND(MONTH(C3008)&gt;=7,MONTH(C3008)&lt;=9),3,4))))</f>
        <v/>
      </c>
      <c r="D3009" s="123"/>
      <c r="E3009" s="67" t="s">
        <v>2417</v>
      </c>
      <c r="F3009" s="66"/>
      <c r="G3009" s="45"/>
      <c r="H3009" s="45"/>
      <c r="I3009" s="45"/>
      <c r="J3009" s="45"/>
    </row>
    <row r="3010" spans="1:10" ht="13.5" customHeight="1" thickBot="1" x14ac:dyDescent="0.25">
      <c r="A3010" s="123"/>
      <c r="B3010" s="67" t="s">
        <v>12943</v>
      </c>
      <c r="C3010" s="76"/>
      <c r="D3010" s="123"/>
      <c r="E3010" s="67" t="s">
        <v>3073</v>
      </c>
      <c r="F3010" s="66"/>
      <c r="G3010" s="45"/>
      <c r="H3010" s="45"/>
      <c r="I3010" s="45"/>
      <c r="J3010" s="45"/>
    </row>
    <row r="3011" spans="1:10" ht="13.5" customHeight="1" thickBot="1" x14ac:dyDescent="0.25">
      <c r="A3011" s="123"/>
      <c r="B3011" s="67" t="s">
        <v>1786</v>
      </c>
      <c r="C3011" s="118" t="str">
        <f>IF(C3010="","",IF(AND(MONTH(C3010)&gt;=1,MONTH(C3010)&lt;=3),1,IF(AND(MONTH(C3010)&gt;=4,MONTH(C3010)&lt;=6),2,IF(AND(MONTH(C3010)&gt;=7,MONTH(C3010)&lt;=9),3,4))))</f>
        <v/>
      </c>
      <c r="D3011" s="123"/>
      <c r="E3011" s="67" t="s">
        <v>13193</v>
      </c>
      <c r="F3011" s="66"/>
      <c r="G3011" s="45"/>
      <c r="H3011" s="45"/>
      <c r="I3011" s="45"/>
      <c r="J3011" s="45"/>
    </row>
    <row r="3012" spans="1:10" ht="13.5" customHeight="1" thickBot="1" x14ac:dyDescent="0.25">
      <c r="A3012" s="45"/>
      <c r="B3012" s="45"/>
      <c r="C3012" s="45"/>
      <c r="D3012" s="45"/>
      <c r="E3012" s="45"/>
      <c r="F3012" s="45"/>
      <c r="G3012" s="45"/>
      <c r="H3012" s="45"/>
      <c r="I3012" s="45"/>
      <c r="J3012" s="45"/>
    </row>
    <row r="3013" spans="1:10" ht="13.5" customHeight="1" thickBot="1" x14ac:dyDescent="0.25">
      <c r="A3013" s="72" t="s">
        <v>15736</v>
      </c>
      <c r="B3013" s="72" t="s">
        <v>16147</v>
      </c>
      <c r="C3013" s="72" t="s">
        <v>15642</v>
      </c>
      <c r="D3013" s="72" t="s">
        <v>15252</v>
      </c>
      <c r="E3013" s="72" t="s">
        <v>6932</v>
      </c>
      <c r="F3013" s="72" t="s">
        <v>15281</v>
      </c>
      <c r="G3013" s="45"/>
      <c r="H3013" s="45"/>
      <c r="I3013" s="45"/>
      <c r="J3013" s="45"/>
    </row>
    <row r="3014" spans="1:10" ht="13.5" customHeight="1" x14ac:dyDescent="0.2">
      <c r="A3014" s="85">
        <v>60131405</v>
      </c>
      <c r="B3014" s="69" t="str">
        <f t="shared" ref="B3014:B3039" ca="1" si="151">IFERROR(INDEX(UNSPSCDes,MATCH(INDIRECT(ADDRESS(ROW(),COLUMN()-1,4)),UNSPSCCode,0)),"")</f>
        <v>Tambores</v>
      </c>
      <c r="C3014" s="81" t="s">
        <v>18869</v>
      </c>
      <c r="D3014" s="81">
        <v>24</v>
      </c>
      <c r="E3014" s="71">
        <v>7000</v>
      </c>
      <c r="F3014" s="70">
        <f t="shared" ref="F3014:F3039" ca="1" si="152">INDIRECT(ADDRESS(ROW(),COLUMN()-2,4))*INDIRECT(ADDRESS(ROW(),COLUMN()-1,4))</f>
        <v>168000</v>
      </c>
      <c r="G3014" s="45"/>
      <c r="H3014" s="45"/>
      <c r="I3014" s="45"/>
      <c r="J3014" s="45"/>
    </row>
    <row r="3015" spans="1:10" ht="13.5" customHeight="1" x14ac:dyDescent="0.2">
      <c r="A3015" s="85">
        <v>60131101</v>
      </c>
      <c r="B3015" s="69" t="str">
        <f t="shared" ca="1" si="151"/>
        <v>Trompetas</v>
      </c>
      <c r="C3015" s="81" t="s">
        <v>18869</v>
      </c>
      <c r="D3015" s="81">
        <v>24</v>
      </c>
      <c r="E3015" s="71">
        <v>25000</v>
      </c>
      <c r="F3015" s="70">
        <f t="shared" ca="1" si="152"/>
        <v>600000</v>
      </c>
      <c r="G3015" s="45"/>
      <c r="H3015" s="45"/>
      <c r="I3015" s="45"/>
      <c r="J3015" s="45"/>
    </row>
    <row r="3016" spans="1:10" ht="13.5" customHeight="1" x14ac:dyDescent="0.2">
      <c r="A3016" s="85">
        <v>60131203</v>
      </c>
      <c r="B3016" s="69" t="str">
        <f t="shared" ca="1" si="151"/>
        <v>Flautas musicales</v>
      </c>
      <c r="C3016" s="81" t="s">
        <v>18869</v>
      </c>
      <c r="D3016" s="81">
        <v>118</v>
      </c>
      <c r="E3016" s="71">
        <v>12000</v>
      </c>
      <c r="F3016" s="70">
        <f t="shared" ca="1" si="152"/>
        <v>1416000</v>
      </c>
      <c r="G3016" s="45"/>
      <c r="H3016" s="45"/>
      <c r="I3016" s="45"/>
      <c r="J3016" s="45"/>
    </row>
    <row r="3017" spans="1:10" ht="13.5" customHeight="1" x14ac:dyDescent="0.2">
      <c r="A3017" s="85">
        <v>43211706</v>
      </c>
      <c r="B3017" s="69" t="str">
        <f t="shared" ca="1" si="151"/>
        <v>Teclados</v>
      </c>
      <c r="C3017" s="81" t="s">
        <v>18869</v>
      </c>
      <c r="D3017" s="81">
        <v>15</v>
      </c>
      <c r="E3017" s="71">
        <v>6000</v>
      </c>
      <c r="F3017" s="70">
        <f t="shared" ca="1" si="152"/>
        <v>90000</v>
      </c>
      <c r="G3017" s="45"/>
      <c r="H3017" s="45"/>
      <c r="I3017" s="45"/>
      <c r="J3017" s="45"/>
    </row>
    <row r="3018" spans="1:10" ht="13.5" customHeight="1" x14ac:dyDescent="0.2">
      <c r="A3018" s="85">
        <v>43211706</v>
      </c>
      <c r="B3018" s="69" t="str">
        <f t="shared" ca="1" si="151"/>
        <v>Teclados</v>
      </c>
      <c r="C3018" s="81" t="s">
        <v>18869</v>
      </c>
      <c r="D3018" s="81">
        <v>14</v>
      </c>
      <c r="E3018" s="71">
        <v>6000</v>
      </c>
      <c r="F3018" s="70">
        <f t="shared" ca="1" si="152"/>
        <v>84000</v>
      </c>
      <c r="G3018" s="45"/>
      <c r="H3018" s="45"/>
      <c r="I3018" s="45"/>
      <c r="J3018" s="45"/>
    </row>
    <row r="3019" spans="1:10" ht="13.5" customHeight="1" x14ac:dyDescent="0.2">
      <c r="A3019" s="85">
        <v>60131101</v>
      </c>
      <c r="B3019" s="69" t="str">
        <f t="shared" ca="1" si="151"/>
        <v>Trompetas</v>
      </c>
      <c r="C3019" s="81" t="s">
        <v>18869</v>
      </c>
      <c r="D3019" s="81">
        <v>14</v>
      </c>
      <c r="E3019" s="71">
        <v>25000</v>
      </c>
      <c r="F3019" s="70">
        <f t="shared" ca="1" si="152"/>
        <v>350000</v>
      </c>
      <c r="G3019" s="45"/>
      <c r="H3019" s="45"/>
      <c r="I3019" s="45"/>
      <c r="J3019" s="45"/>
    </row>
    <row r="3020" spans="1:10" ht="13.5" customHeight="1" x14ac:dyDescent="0.2">
      <c r="A3020" s="85">
        <v>60131201</v>
      </c>
      <c r="B3020" s="69" t="str">
        <f t="shared" ca="1" si="151"/>
        <v>Clarinetes</v>
      </c>
      <c r="C3020" s="81" t="s">
        <v>18869</v>
      </c>
      <c r="D3020" s="81">
        <v>14</v>
      </c>
      <c r="E3020" s="71">
        <v>13000</v>
      </c>
      <c r="F3020" s="70">
        <f t="shared" ca="1" si="152"/>
        <v>182000</v>
      </c>
      <c r="G3020" s="45"/>
      <c r="H3020" s="45"/>
      <c r="I3020" s="45"/>
      <c r="J3020" s="45"/>
    </row>
    <row r="3021" spans="1:10" ht="13.5" customHeight="1" x14ac:dyDescent="0.2">
      <c r="A3021" s="85">
        <v>60131303</v>
      </c>
      <c r="B3021" s="69" t="str">
        <f t="shared" ca="1" si="151"/>
        <v>Guitarras</v>
      </c>
      <c r="C3021" s="81" t="s">
        <v>18869</v>
      </c>
      <c r="D3021" s="81">
        <v>360</v>
      </c>
      <c r="E3021" s="71">
        <v>20000</v>
      </c>
      <c r="F3021" s="70">
        <f t="shared" ca="1" si="152"/>
        <v>7200000</v>
      </c>
      <c r="G3021" s="45"/>
      <c r="H3021" s="45"/>
      <c r="I3021" s="45"/>
      <c r="J3021" s="45"/>
    </row>
    <row r="3022" spans="1:10" ht="13.5" customHeight="1" x14ac:dyDescent="0.2">
      <c r="A3022" s="85">
        <v>45111501</v>
      </c>
      <c r="B3022" s="69" t="str">
        <f t="shared" ca="1" si="151"/>
        <v>Atriles autónomos</v>
      </c>
      <c r="C3022" s="81" t="s">
        <v>18869</v>
      </c>
      <c r="D3022" s="81">
        <v>12</v>
      </c>
      <c r="E3022" s="71">
        <v>6000</v>
      </c>
      <c r="F3022" s="70">
        <f t="shared" ca="1" si="152"/>
        <v>72000</v>
      </c>
      <c r="G3022" s="45"/>
      <c r="H3022" s="45"/>
      <c r="I3022" s="45"/>
      <c r="J3022" s="45"/>
    </row>
    <row r="3023" spans="1:10" ht="13.5" customHeight="1" x14ac:dyDescent="0.2">
      <c r="A3023" s="85">
        <v>60131111</v>
      </c>
      <c r="B3023" s="69" t="str">
        <f t="shared" ca="1" si="151"/>
        <v>Bombardinos barítono</v>
      </c>
      <c r="C3023" s="81" t="s">
        <v>18869</v>
      </c>
      <c r="D3023" s="81">
        <v>12</v>
      </c>
      <c r="E3023" s="71">
        <v>15000</v>
      </c>
      <c r="F3023" s="70">
        <f t="shared" ca="1" si="152"/>
        <v>180000</v>
      </c>
      <c r="G3023" s="45"/>
      <c r="H3023" s="45"/>
      <c r="I3023" s="45"/>
      <c r="J3023" s="45"/>
    </row>
    <row r="3024" spans="1:10" ht="13.5" customHeight="1" x14ac:dyDescent="0.2">
      <c r="A3024" s="85">
        <v>60104906</v>
      </c>
      <c r="B3024" s="69" t="str">
        <f t="shared" ca="1" si="151"/>
        <v>Kits de baterías</v>
      </c>
      <c r="C3024" s="81" t="s">
        <v>18869</v>
      </c>
      <c r="D3024" s="81">
        <v>12</v>
      </c>
      <c r="E3024" s="71">
        <v>20000</v>
      </c>
      <c r="F3024" s="70">
        <f t="shared" ca="1" si="152"/>
        <v>240000</v>
      </c>
      <c r="G3024" s="45"/>
      <c r="H3024" s="45"/>
      <c r="I3024" s="45"/>
      <c r="J3024" s="45"/>
    </row>
    <row r="3025" spans="1:10" ht="13.5" customHeight="1" x14ac:dyDescent="0.2">
      <c r="A3025" s="85">
        <v>56121101</v>
      </c>
      <c r="B3025" s="69" t="str">
        <f t="shared" ca="1" si="151"/>
        <v>Caballetes</v>
      </c>
      <c r="C3025" s="81" t="s">
        <v>18869</v>
      </c>
      <c r="D3025" s="81">
        <v>300</v>
      </c>
      <c r="E3025" s="71">
        <v>10000</v>
      </c>
      <c r="F3025" s="70">
        <f t="shared" ca="1" si="152"/>
        <v>3000000</v>
      </c>
      <c r="G3025" s="45"/>
      <c r="H3025" s="45"/>
      <c r="I3025" s="45"/>
      <c r="J3025" s="45"/>
    </row>
    <row r="3026" spans="1:10" ht="13.5" customHeight="1" x14ac:dyDescent="0.2">
      <c r="A3026" s="85">
        <v>60131104</v>
      </c>
      <c r="B3026" s="69" t="str">
        <f t="shared" ca="1" si="151"/>
        <v>Saxofones</v>
      </c>
      <c r="C3026" s="81" t="s">
        <v>18869</v>
      </c>
      <c r="D3026" s="81">
        <v>12</v>
      </c>
      <c r="E3026" s="71">
        <v>15000</v>
      </c>
      <c r="F3026" s="70">
        <f t="shared" ca="1" si="152"/>
        <v>180000</v>
      </c>
      <c r="G3026" s="45"/>
      <c r="H3026" s="45"/>
      <c r="I3026" s="45"/>
      <c r="J3026" s="45"/>
    </row>
    <row r="3027" spans="1:10" ht="13.5" customHeight="1" x14ac:dyDescent="0.2">
      <c r="A3027" s="85">
        <v>60131104</v>
      </c>
      <c r="B3027" s="69" t="str">
        <f t="shared" ca="1" si="151"/>
        <v>Saxofones</v>
      </c>
      <c r="C3027" s="81" t="s">
        <v>18869</v>
      </c>
      <c r="D3027" s="81">
        <v>12</v>
      </c>
      <c r="E3027" s="71">
        <v>15000</v>
      </c>
      <c r="F3027" s="70">
        <f t="shared" ca="1" si="152"/>
        <v>180000</v>
      </c>
      <c r="G3027" s="45"/>
      <c r="H3027" s="45"/>
      <c r="I3027" s="45"/>
      <c r="J3027" s="45"/>
    </row>
    <row r="3028" spans="1:10" ht="13.5" customHeight="1" x14ac:dyDescent="0.2">
      <c r="A3028" s="85">
        <v>30103413</v>
      </c>
      <c r="B3028" s="69" t="str">
        <f t="shared" ca="1" si="151"/>
        <v>Lingotes no metálicos</v>
      </c>
      <c r="C3028" s="81" t="s">
        <v>18869</v>
      </c>
      <c r="D3028" s="81">
        <v>300</v>
      </c>
      <c r="E3028" s="71">
        <v>12000</v>
      </c>
      <c r="F3028" s="70">
        <f t="shared" ca="1" si="152"/>
        <v>3600000</v>
      </c>
      <c r="G3028" s="45"/>
      <c r="H3028" s="45"/>
      <c r="I3028" s="45"/>
      <c r="J3028" s="45"/>
    </row>
    <row r="3029" spans="1:10" ht="13.5" customHeight="1" x14ac:dyDescent="0.2">
      <c r="A3029" s="85">
        <v>56101514</v>
      </c>
      <c r="B3029" s="69" t="str">
        <f t="shared" ca="1" si="151"/>
        <v>Taburetes</v>
      </c>
      <c r="C3029" s="81" t="s">
        <v>18869</v>
      </c>
      <c r="D3029" s="81">
        <v>360</v>
      </c>
      <c r="E3029" s="71">
        <v>7000</v>
      </c>
      <c r="F3029" s="70">
        <f t="shared" ca="1" si="152"/>
        <v>2520000</v>
      </c>
      <c r="G3029" s="45"/>
      <c r="H3029" s="45"/>
      <c r="I3029" s="45"/>
      <c r="J3029" s="45"/>
    </row>
    <row r="3030" spans="1:10" ht="13.5" customHeight="1" x14ac:dyDescent="0.2">
      <c r="A3030" s="85">
        <v>30101603</v>
      </c>
      <c r="B3030" s="69" t="str">
        <f t="shared" ca="1" si="151"/>
        <v>Barras de hierro</v>
      </c>
      <c r="C3030" s="81" t="s">
        <v>18869</v>
      </c>
      <c r="D3030" s="81">
        <v>18</v>
      </c>
      <c r="E3030" s="71">
        <v>3500</v>
      </c>
      <c r="F3030" s="70">
        <f t="shared" ca="1" si="152"/>
        <v>63000</v>
      </c>
      <c r="G3030" s="45"/>
      <c r="H3030" s="45"/>
      <c r="I3030" s="45"/>
      <c r="J3030" s="45"/>
    </row>
    <row r="3031" spans="1:10" ht="13.5" customHeight="1" x14ac:dyDescent="0.2">
      <c r="A3031" s="85">
        <v>60131503</v>
      </c>
      <c r="B3031" s="69" t="str">
        <f t="shared" ca="1" si="151"/>
        <v>Cuerdas o plectros para instrumentos</v>
      </c>
      <c r="C3031" s="81" t="s">
        <v>18869</v>
      </c>
      <c r="D3031" s="81">
        <v>15</v>
      </c>
      <c r="E3031" s="71">
        <v>2500</v>
      </c>
      <c r="F3031" s="70">
        <f t="shared" ca="1" si="152"/>
        <v>37500</v>
      </c>
      <c r="G3031" s="45"/>
      <c r="H3031" s="45"/>
      <c r="I3031" s="45"/>
      <c r="J3031" s="45"/>
    </row>
    <row r="3032" spans="1:10" ht="13.5" customHeight="1" x14ac:dyDescent="0.2">
      <c r="A3032" s="85">
        <v>60131504</v>
      </c>
      <c r="B3032" s="69" t="str">
        <f t="shared" ca="1" si="151"/>
        <v>Clavijas de afinación</v>
      </c>
      <c r="C3032" s="81" t="s">
        <v>18869</v>
      </c>
      <c r="D3032" s="81">
        <v>15</v>
      </c>
      <c r="E3032" s="71">
        <v>1500</v>
      </c>
      <c r="F3032" s="70">
        <f t="shared" ca="1" si="152"/>
        <v>22500</v>
      </c>
      <c r="G3032" s="45"/>
      <c r="H3032" s="45"/>
      <c r="I3032" s="45"/>
      <c r="J3032" s="45"/>
    </row>
    <row r="3033" spans="1:10" ht="13.5" customHeight="1" x14ac:dyDescent="0.2">
      <c r="A3033" s="85">
        <v>24102004</v>
      </c>
      <c r="B3033" s="69" t="str">
        <f t="shared" ca="1" si="151"/>
        <v>Estanterías para almacenaje</v>
      </c>
      <c r="C3033" s="81" t="s">
        <v>18869</v>
      </c>
      <c r="D3033" s="81">
        <v>15</v>
      </c>
      <c r="E3033" s="71">
        <v>12000</v>
      </c>
      <c r="F3033" s="70">
        <f t="shared" ca="1" si="152"/>
        <v>180000</v>
      </c>
      <c r="G3033" s="45"/>
      <c r="H3033" s="45"/>
      <c r="I3033" s="45"/>
      <c r="J3033" s="45"/>
    </row>
    <row r="3034" spans="1:10" ht="13.5" customHeight="1" x14ac:dyDescent="0.2">
      <c r="A3034" s="85">
        <v>60131503</v>
      </c>
      <c r="B3034" s="69" t="str">
        <f t="shared" ca="1" si="151"/>
        <v>Cuerdas o plectros para instrumentos</v>
      </c>
      <c r="C3034" s="81" t="s">
        <v>18869</v>
      </c>
      <c r="D3034" s="81">
        <v>13</v>
      </c>
      <c r="E3034" s="71">
        <v>1500</v>
      </c>
      <c r="F3034" s="70">
        <f t="shared" ca="1" si="152"/>
        <v>19500</v>
      </c>
      <c r="G3034" s="45"/>
      <c r="H3034" s="45"/>
      <c r="I3034" s="45"/>
      <c r="J3034" s="45"/>
    </row>
    <row r="3035" spans="1:10" ht="13.5" customHeight="1" x14ac:dyDescent="0.2">
      <c r="A3035" s="85">
        <v>60131309</v>
      </c>
      <c r="B3035" s="69" t="str">
        <f t="shared" ca="1" si="151"/>
        <v>Bajos</v>
      </c>
      <c r="C3035" s="81" t="s">
        <v>18869</v>
      </c>
      <c r="D3035" s="81">
        <v>1</v>
      </c>
      <c r="E3035" s="71">
        <v>35000</v>
      </c>
      <c r="F3035" s="70">
        <f t="shared" ca="1" si="152"/>
        <v>35000</v>
      </c>
      <c r="G3035" s="45"/>
      <c r="H3035" s="45"/>
      <c r="I3035" s="45"/>
      <c r="J3035" s="45"/>
    </row>
    <row r="3036" spans="1:10" ht="13.5" customHeight="1" x14ac:dyDescent="0.2">
      <c r="A3036" s="85">
        <v>31201610</v>
      </c>
      <c r="B3036" s="69" t="str">
        <f t="shared" ca="1" si="151"/>
        <v>Pegamentos</v>
      </c>
      <c r="C3036" s="81" t="s">
        <v>18869</v>
      </c>
      <c r="D3036" s="81">
        <v>5</v>
      </c>
      <c r="E3036" s="71">
        <v>900</v>
      </c>
      <c r="F3036" s="70">
        <f t="shared" ca="1" si="152"/>
        <v>4500</v>
      </c>
      <c r="G3036" s="45"/>
      <c r="H3036" s="45"/>
      <c r="I3036" s="45"/>
      <c r="J3036" s="45"/>
    </row>
    <row r="3037" spans="1:10" ht="13.5" customHeight="1" x14ac:dyDescent="0.2">
      <c r="A3037" s="111"/>
      <c r="B3037" s="69" t="str">
        <f t="shared" ca="1" si="151"/>
        <v/>
      </c>
      <c r="C3037" s="111"/>
      <c r="D3037" s="111"/>
      <c r="E3037" s="71"/>
      <c r="F3037" s="70">
        <f t="shared" ca="1" si="152"/>
        <v>0</v>
      </c>
      <c r="G3037" s="45"/>
      <c r="H3037" s="45"/>
      <c r="I3037" s="45"/>
      <c r="J3037" s="45"/>
    </row>
    <row r="3038" spans="1:10" ht="13.5" customHeight="1" x14ac:dyDescent="0.2">
      <c r="A3038" s="81"/>
      <c r="B3038" s="69" t="str">
        <f t="shared" ca="1" si="151"/>
        <v/>
      </c>
      <c r="C3038" s="81"/>
      <c r="D3038" s="81"/>
      <c r="E3038" s="71"/>
      <c r="F3038" s="70">
        <f t="shared" ca="1" si="152"/>
        <v>0</v>
      </c>
      <c r="G3038" s="45"/>
      <c r="H3038" s="45"/>
      <c r="I3038" s="45"/>
      <c r="J3038" s="45"/>
    </row>
    <row r="3039" spans="1:10" ht="13.5" customHeight="1" x14ac:dyDescent="0.2">
      <c r="A3039" s="81"/>
      <c r="B3039" s="69" t="str">
        <f t="shared" ca="1" si="151"/>
        <v/>
      </c>
      <c r="C3039" s="81"/>
      <c r="D3039" s="81"/>
      <c r="E3039" s="71"/>
      <c r="F3039" s="70">
        <f t="shared" ca="1" si="152"/>
        <v>0</v>
      </c>
      <c r="G3039" s="45"/>
      <c r="H3039" s="45"/>
      <c r="I3039" s="45"/>
      <c r="J3039" s="45"/>
    </row>
    <row r="3040" spans="1:10" ht="13.5" customHeight="1" x14ac:dyDescent="0.2">
      <c r="A3040" s="45"/>
      <c r="B3040" s="45"/>
      <c r="C3040" s="45"/>
      <c r="D3040" s="45"/>
      <c r="E3040" s="73" t="s">
        <v>12551</v>
      </c>
      <c r="F3040" s="74">
        <f ca="1">SUM(Table398[MONTO TOTAL ESTIMADO])</f>
        <v>20424000</v>
      </c>
      <c r="G3040" s="45"/>
      <c r="H3040" s="45"/>
      <c r="I3040" s="45"/>
      <c r="J3040" s="45"/>
    </row>
    <row r="3041" spans="1:10" ht="13.5" customHeight="1" thickBot="1" x14ac:dyDescent="0.25">
      <c r="G3041" s="45"/>
      <c r="H3041" s="45"/>
      <c r="I3041" s="45"/>
      <c r="J3041" s="45"/>
    </row>
    <row r="3042" spans="1:10" ht="13.5" customHeight="1" thickBot="1" x14ac:dyDescent="0.25">
      <c r="A3042" s="64" t="s">
        <v>16383</v>
      </c>
      <c r="B3042" s="64" t="s">
        <v>161</v>
      </c>
      <c r="C3042" s="64" t="s">
        <v>11724</v>
      </c>
      <c r="D3042" s="64" t="s">
        <v>14378</v>
      </c>
      <c r="E3042" s="64" t="s">
        <v>10962</v>
      </c>
      <c r="F3042" s="64" t="s">
        <v>11095</v>
      </c>
      <c r="G3042" s="45"/>
      <c r="H3042" s="45"/>
      <c r="I3042" s="45"/>
      <c r="J3042" s="45"/>
    </row>
    <row r="3043" spans="1:10" ht="13.5" customHeight="1" thickBot="1" x14ac:dyDescent="0.25">
      <c r="A3043" s="66" t="s">
        <v>18883</v>
      </c>
      <c r="B3043" s="66" t="s">
        <v>18868</v>
      </c>
      <c r="C3043" s="66" t="s">
        <v>10692</v>
      </c>
      <c r="D3043" s="66"/>
      <c r="E3043" s="66"/>
      <c r="F3043" s="66"/>
      <c r="G3043" s="45"/>
      <c r="H3043" s="45"/>
      <c r="I3043" s="45"/>
      <c r="J3043" s="45"/>
    </row>
    <row r="3044" spans="1:10" ht="13.5" customHeight="1" thickBot="1" x14ac:dyDescent="0.25">
      <c r="A3044" s="122" t="s">
        <v>14828</v>
      </c>
      <c r="B3044" s="67" t="s">
        <v>8528</v>
      </c>
      <c r="C3044" s="76"/>
      <c r="D3044" s="122" t="s">
        <v>9386</v>
      </c>
      <c r="E3044" s="67" t="s">
        <v>13094</v>
      </c>
      <c r="F3044" s="66"/>
      <c r="G3044" s="45"/>
      <c r="H3044" s="45"/>
      <c r="I3044" s="45"/>
      <c r="J3044" s="45"/>
    </row>
    <row r="3045" spans="1:10" ht="13.5" customHeight="1" thickBot="1" x14ac:dyDescent="0.25">
      <c r="A3045" s="123"/>
      <c r="B3045" s="67" t="s">
        <v>1786</v>
      </c>
      <c r="C3045" s="119" t="str">
        <f>IF(C3044="","",IF(AND(MONTH(C3044)&gt;=1,MONTH(C3044)&lt;=3),1,IF(AND(MONTH(C3044)&gt;=4,MONTH(C3044)&lt;=6),2,IF(AND(MONTH(C3044)&gt;=7,MONTH(C3044)&lt;=9),3,4))))</f>
        <v/>
      </c>
      <c r="D3045" s="123"/>
      <c r="E3045" s="67" t="s">
        <v>2417</v>
      </c>
      <c r="F3045" s="66"/>
      <c r="G3045" s="45"/>
      <c r="H3045" s="45"/>
      <c r="I3045" s="45"/>
      <c r="J3045" s="45"/>
    </row>
    <row r="3046" spans="1:10" ht="13.5" customHeight="1" thickBot="1" x14ac:dyDescent="0.25">
      <c r="A3046" s="123"/>
      <c r="B3046" s="67" t="s">
        <v>12943</v>
      </c>
      <c r="C3046" s="76"/>
      <c r="D3046" s="123"/>
      <c r="E3046" s="67" t="s">
        <v>3073</v>
      </c>
      <c r="F3046" s="66"/>
      <c r="G3046" s="45"/>
      <c r="H3046" s="45"/>
      <c r="I3046" s="45"/>
      <c r="J3046" s="45"/>
    </row>
    <row r="3047" spans="1:10" ht="13.5" customHeight="1" thickBot="1" x14ac:dyDescent="0.25">
      <c r="A3047" s="123"/>
      <c r="B3047" s="67" t="s">
        <v>1786</v>
      </c>
      <c r="C3047" s="119" t="str">
        <f>IF(C3046="","",IF(AND(MONTH(C3046)&gt;=1,MONTH(C3046)&lt;=3),1,IF(AND(MONTH(C3046)&gt;=4,MONTH(C3046)&lt;=6),2,IF(AND(MONTH(C3046)&gt;=7,MONTH(C3046)&lt;=9),3,4))))</f>
        <v/>
      </c>
      <c r="D3047" s="123"/>
      <c r="E3047" s="67" t="s">
        <v>13193</v>
      </c>
      <c r="F3047" s="66"/>
      <c r="G3047" s="45"/>
      <c r="H3047" s="45"/>
      <c r="I3047" s="45"/>
      <c r="J3047" s="45"/>
    </row>
    <row r="3048" spans="1:10" ht="13.5" customHeight="1" thickBot="1" x14ac:dyDescent="0.25">
      <c r="A3048" s="45"/>
      <c r="B3048" s="45"/>
      <c r="C3048" s="45"/>
      <c r="D3048" s="45"/>
      <c r="E3048" s="45"/>
      <c r="F3048" s="45"/>
      <c r="G3048" s="45"/>
      <c r="H3048" s="45"/>
      <c r="I3048" s="45"/>
      <c r="J3048" s="45"/>
    </row>
    <row r="3049" spans="1:10" ht="13.5" customHeight="1" thickBot="1" x14ac:dyDescent="0.25">
      <c r="A3049" s="72" t="s">
        <v>15736</v>
      </c>
      <c r="B3049" s="72" t="s">
        <v>16147</v>
      </c>
      <c r="C3049" s="72" t="s">
        <v>15642</v>
      </c>
      <c r="D3049" s="72" t="s">
        <v>15252</v>
      </c>
      <c r="E3049" s="72" t="s">
        <v>6932</v>
      </c>
      <c r="F3049" s="72" t="s">
        <v>15281</v>
      </c>
      <c r="G3049" s="45"/>
      <c r="H3049" s="45"/>
      <c r="I3049" s="45"/>
      <c r="J3049" s="45"/>
    </row>
    <row r="3050" spans="1:10" ht="13.5" customHeight="1" x14ac:dyDescent="0.2">
      <c r="A3050" s="85">
        <v>84121803</v>
      </c>
      <c r="B3050" s="69" t="str">
        <f ca="1">IFERROR(INDEX(UNSPSCDes,MATCH(INDIRECT(ADDRESS(ROW(),COLUMN()-1,4)),UNSPSCCode,0)),"")</f>
        <v>Bonos del estado</v>
      </c>
      <c r="C3050" s="81" t="s">
        <v>18869</v>
      </c>
      <c r="D3050" s="81">
        <v>1200</v>
      </c>
      <c r="E3050" s="71">
        <v>5000</v>
      </c>
      <c r="F3050" s="70">
        <f ca="1">INDIRECT(ADDRESS(ROW(),COLUMN()-2,4))*INDIRECT(ADDRESS(ROW(),COLUMN()-1,4))</f>
        <v>6000000</v>
      </c>
      <c r="G3050" s="45"/>
      <c r="H3050" s="45"/>
      <c r="I3050" s="45"/>
      <c r="J3050" s="45"/>
    </row>
    <row r="3051" spans="1:10" ht="13.5" customHeight="1" x14ac:dyDescent="0.2">
      <c r="A3051" s="81"/>
      <c r="B3051" s="69" t="str">
        <f ca="1">IFERROR(INDEX(UNSPSCDes,MATCH(INDIRECT(ADDRESS(ROW(),COLUMN()-1,4)),UNSPSCCode,0)),"")</f>
        <v/>
      </c>
      <c r="C3051" s="81"/>
      <c r="D3051" s="81"/>
      <c r="E3051" s="71"/>
      <c r="F3051" s="70">
        <f ca="1">INDIRECT(ADDRESS(ROW(),COLUMN()-2,4))*INDIRECT(ADDRESS(ROW(),COLUMN()-1,4))</f>
        <v>0</v>
      </c>
      <c r="G3051" s="45"/>
      <c r="H3051" s="45"/>
      <c r="I3051" s="45"/>
      <c r="J3051" s="45"/>
    </row>
    <row r="3052" spans="1:10" ht="13.5" customHeight="1" x14ac:dyDescent="0.2">
      <c r="A3052" s="81"/>
      <c r="B3052" s="69" t="str">
        <f ca="1">IFERROR(INDEX(UNSPSCDes,MATCH(INDIRECT(ADDRESS(ROW(),COLUMN()-1,4)),UNSPSCCode,0)),"")</f>
        <v/>
      </c>
      <c r="C3052" s="81"/>
      <c r="D3052" s="81"/>
      <c r="E3052" s="71"/>
      <c r="F3052" s="70">
        <f ca="1">INDIRECT(ADDRESS(ROW(),COLUMN()-2,4))*INDIRECT(ADDRESS(ROW(),COLUMN()-1,4))</f>
        <v>0</v>
      </c>
      <c r="G3052" s="45"/>
      <c r="H3052" s="45"/>
      <c r="I3052" s="45"/>
      <c r="J3052" s="45"/>
    </row>
    <row r="3053" spans="1:10" ht="13.5" customHeight="1" x14ac:dyDescent="0.2">
      <c r="A3053" s="81"/>
      <c r="B3053" s="69" t="str">
        <f ca="1">IFERROR(INDEX(UNSPSCDes,MATCH(INDIRECT(ADDRESS(ROW(),COLUMN()-1,4)),UNSPSCCode,0)),"")</f>
        <v/>
      </c>
      <c r="C3053" s="81"/>
      <c r="D3053" s="81"/>
      <c r="E3053" s="71"/>
      <c r="F3053" s="70">
        <f ca="1">INDIRECT(ADDRESS(ROW(),COLUMN()-2,4))*INDIRECT(ADDRESS(ROW(),COLUMN()-1,4))</f>
        <v>0</v>
      </c>
      <c r="G3053" s="45"/>
      <c r="H3053" s="45"/>
      <c r="I3053" s="45"/>
      <c r="J3053" s="45"/>
    </row>
    <row r="3054" spans="1:10" ht="13.5" customHeight="1" x14ac:dyDescent="0.2">
      <c r="A3054" s="45"/>
      <c r="B3054" s="45"/>
      <c r="C3054" s="45"/>
      <c r="D3054" s="45"/>
      <c r="E3054" s="73" t="s">
        <v>12551</v>
      </c>
      <c r="F3054" s="74">
        <f ca="1">SUM(Table399[MONTO TOTAL ESTIMADO])</f>
        <v>6000000</v>
      </c>
      <c r="G3054" s="45"/>
      <c r="H3054" s="45"/>
      <c r="I3054" s="45"/>
      <c r="J3054" s="45"/>
    </row>
    <row r="3055" spans="1:10" ht="13.5" customHeight="1" thickBot="1" x14ac:dyDescent="0.25">
      <c r="G3055" s="45"/>
      <c r="H3055" s="45"/>
      <c r="I3055" s="45"/>
      <c r="J3055" s="45"/>
    </row>
    <row r="3056" spans="1:10" ht="14.1" customHeight="1" thickBot="1" x14ac:dyDescent="0.25">
      <c r="A3056" s="64" t="s">
        <v>16383</v>
      </c>
      <c r="B3056" s="64" t="s">
        <v>161</v>
      </c>
      <c r="C3056" s="64" t="s">
        <v>11724</v>
      </c>
      <c r="D3056" s="64" t="s">
        <v>14378</v>
      </c>
      <c r="E3056" s="64" t="s">
        <v>10962</v>
      </c>
      <c r="F3056" s="64" t="s">
        <v>11095</v>
      </c>
      <c r="G3056" s="45"/>
      <c r="H3056" s="45" t="str">
        <f>C2651</f>
        <v>BIENES</v>
      </c>
      <c r="I3056" s="45">
        <f>E2651</f>
        <v>0</v>
      </c>
      <c r="J3056" s="45">
        <f>D2651</f>
        <v>0</v>
      </c>
    </row>
    <row r="3057" spans="1:10" ht="14.1" customHeight="1" thickBot="1" x14ac:dyDescent="0.3">
      <c r="A3057" s="66" t="s">
        <v>18883</v>
      </c>
      <c r="B3057" s="66" t="s">
        <v>18868</v>
      </c>
      <c r="C3057" s="66" t="s">
        <v>10692</v>
      </c>
      <c r="D3057" s="66"/>
      <c r="E3057" s="66"/>
      <c r="F3057" s="66"/>
    </row>
    <row r="3058" spans="1:10" ht="33.75" customHeight="1" thickBot="1" x14ac:dyDescent="0.25">
      <c r="A3058" s="122" t="s">
        <v>14828</v>
      </c>
      <c r="B3058" s="67" t="s">
        <v>8528</v>
      </c>
      <c r="C3058" s="76"/>
      <c r="D3058" s="122" t="s">
        <v>9386</v>
      </c>
      <c r="E3058" s="67" t="s">
        <v>13094</v>
      </c>
      <c r="F3058" s="66"/>
      <c r="G3058" s="45"/>
      <c r="H3058" s="45"/>
      <c r="I3058" s="45"/>
      <c r="J3058" s="45"/>
    </row>
    <row r="3059" spans="1:10" ht="14.1" customHeight="1" thickBot="1" x14ac:dyDescent="0.25">
      <c r="A3059" s="123"/>
      <c r="B3059" s="67" t="s">
        <v>1786</v>
      </c>
      <c r="C3059" s="119" t="str">
        <f>IF(C3058="","",IF(AND(MONTH(C3058)&gt;=1,MONTH(C3058)&lt;=3),1,IF(AND(MONTH(C3058)&gt;=4,MONTH(C3058)&lt;=6),2,IF(AND(MONTH(C3058)&gt;=7,MONTH(C3058)&lt;=9),3,4))))</f>
        <v/>
      </c>
      <c r="D3059" s="123"/>
      <c r="E3059" s="67" t="s">
        <v>2417</v>
      </c>
      <c r="F3059" s="66"/>
      <c r="G3059" s="45"/>
      <c r="H3059" s="45"/>
      <c r="I3059" s="45"/>
      <c r="J3059" s="45"/>
    </row>
    <row r="3060" spans="1:10" ht="14.1" customHeight="1" thickBot="1" x14ac:dyDescent="0.25">
      <c r="A3060" s="123"/>
      <c r="B3060" s="67" t="s">
        <v>12943</v>
      </c>
      <c r="C3060" s="76"/>
      <c r="D3060" s="123"/>
      <c r="E3060" s="67" t="s">
        <v>3073</v>
      </c>
      <c r="F3060" s="66"/>
      <c r="G3060" s="45"/>
      <c r="H3060" s="45"/>
      <c r="I3060" s="45"/>
      <c r="J3060" s="45"/>
    </row>
    <row r="3061" spans="1:10" ht="14.1" customHeight="1" thickBot="1" x14ac:dyDescent="0.25">
      <c r="A3061" s="123"/>
      <c r="B3061" s="67" t="s">
        <v>1786</v>
      </c>
      <c r="C3061" s="119" t="str">
        <f>IF(C3060="","",IF(AND(MONTH(C3060)&gt;=1,MONTH(C3060)&lt;=3),1,IF(AND(MONTH(C3060)&gt;=4,MONTH(C3060)&lt;=6),2,IF(AND(MONTH(C3060)&gt;=7,MONTH(C3060)&lt;=9),3,4))))</f>
        <v/>
      </c>
      <c r="D3061" s="123"/>
      <c r="E3061" s="67" t="s">
        <v>13193</v>
      </c>
      <c r="F3061" s="66"/>
      <c r="G3061" s="45"/>
      <c r="H3061" s="45"/>
      <c r="I3061" s="45"/>
      <c r="J3061" s="45"/>
    </row>
    <row r="3062" spans="1:10" ht="14.1" customHeight="1" thickBot="1" x14ac:dyDescent="0.25">
      <c r="A3062" s="45"/>
      <c r="B3062" s="45"/>
      <c r="C3062" s="45"/>
      <c r="D3062" s="45"/>
      <c r="E3062" s="45"/>
      <c r="F3062" s="45"/>
      <c r="G3062" s="45"/>
      <c r="H3062" s="45"/>
      <c r="I3062" s="45"/>
      <c r="J3062" s="45"/>
    </row>
    <row r="3063" spans="1:10" ht="14.1" customHeight="1" thickBot="1" x14ac:dyDescent="0.25">
      <c r="A3063" s="72" t="s">
        <v>15736</v>
      </c>
      <c r="B3063" s="72" t="s">
        <v>16147</v>
      </c>
      <c r="C3063" s="72" t="s">
        <v>15642</v>
      </c>
      <c r="D3063" s="72" t="s">
        <v>15252</v>
      </c>
      <c r="E3063" s="72" t="s">
        <v>6932</v>
      </c>
      <c r="F3063" s="72" t="s">
        <v>15281</v>
      </c>
      <c r="G3063" s="45"/>
      <c r="H3063" s="45"/>
      <c r="I3063" s="45"/>
      <c r="J3063" s="45"/>
    </row>
    <row r="3064" spans="1:10" ht="14.1" customHeight="1" x14ac:dyDescent="0.2">
      <c r="A3064" s="85">
        <v>84121803</v>
      </c>
      <c r="B3064" s="69" t="str">
        <f ca="1">IFERROR(INDEX(UNSPSCDes,MATCH(INDIRECT(ADDRESS(ROW(),COLUMN()-1,4)),UNSPSCCode,0)),"")</f>
        <v>Bonos del estado</v>
      </c>
      <c r="C3064" s="81" t="s">
        <v>18869</v>
      </c>
      <c r="D3064" s="81">
        <v>1200</v>
      </c>
      <c r="E3064" s="71">
        <v>5000</v>
      </c>
      <c r="F3064" s="70">
        <f ca="1">INDIRECT(ADDRESS(ROW(),COLUMN()-2,4))*INDIRECT(ADDRESS(ROW(),COLUMN()-1,4))</f>
        <v>6000000</v>
      </c>
      <c r="G3064" s="45"/>
      <c r="H3064" s="45"/>
      <c r="I3064" s="45"/>
      <c r="J3064" s="45"/>
    </row>
    <row r="3065" spans="1:10" ht="14.1" customHeight="1" x14ac:dyDescent="0.2">
      <c r="A3065" s="81"/>
      <c r="B3065" s="69" t="str">
        <f ca="1">IFERROR(INDEX(UNSPSCDes,MATCH(INDIRECT(ADDRESS(ROW(),COLUMN()-1,4)),UNSPSCCode,0)),"")</f>
        <v/>
      </c>
      <c r="C3065" s="81"/>
      <c r="D3065" s="81"/>
      <c r="E3065" s="71"/>
      <c r="F3065" s="70">
        <f ca="1">INDIRECT(ADDRESS(ROW(),COLUMN()-2,4))*INDIRECT(ADDRESS(ROW(),COLUMN()-1,4))</f>
        <v>0</v>
      </c>
      <c r="G3065" s="45"/>
      <c r="H3065" s="45"/>
      <c r="I3065" s="45"/>
      <c r="J3065" s="45"/>
    </row>
    <row r="3066" spans="1:10" ht="14.1" customHeight="1" x14ac:dyDescent="0.2">
      <c r="A3066" s="81"/>
      <c r="B3066" s="69" t="str">
        <f ca="1">IFERROR(INDEX(UNSPSCDes,MATCH(INDIRECT(ADDRESS(ROW(),COLUMN()-1,4)),UNSPSCCode,0)),"")</f>
        <v/>
      </c>
      <c r="C3066" s="81"/>
      <c r="D3066" s="81"/>
      <c r="E3066" s="71"/>
      <c r="F3066" s="70">
        <f ca="1">INDIRECT(ADDRESS(ROW(),COLUMN()-2,4))*INDIRECT(ADDRESS(ROW(),COLUMN()-1,4))</f>
        <v>0</v>
      </c>
      <c r="G3066" s="45"/>
      <c r="H3066" s="45"/>
      <c r="I3066" s="45"/>
      <c r="J3066" s="45"/>
    </row>
    <row r="3067" spans="1:10" ht="13.5" customHeight="1" x14ac:dyDescent="0.2">
      <c r="A3067" s="81"/>
      <c r="B3067" s="69" t="str">
        <f ca="1">IFERROR(INDEX(UNSPSCDes,MATCH(INDIRECT(ADDRESS(ROW(),COLUMN()-1,4)),UNSPSCCode,0)),"")</f>
        <v/>
      </c>
      <c r="C3067" s="81"/>
      <c r="D3067" s="81"/>
      <c r="E3067" s="71"/>
      <c r="F3067" s="70">
        <f ca="1">INDIRECT(ADDRESS(ROW(),COLUMN()-2,4))*INDIRECT(ADDRESS(ROW(),COLUMN()-1,4))</f>
        <v>0</v>
      </c>
      <c r="G3067" s="45"/>
      <c r="H3067" s="45"/>
      <c r="I3067" s="45"/>
      <c r="J3067" s="45"/>
    </row>
    <row r="3068" spans="1:10" ht="13.5" customHeight="1" x14ac:dyDescent="0.2">
      <c r="A3068" s="45"/>
      <c r="B3068" s="45"/>
      <c r="C3068" s="45"/>
      <c r="D3068" s="45"/>
      <c r="E3068" s="73" t="s">
        <v>12551</v>
      </c>
      <c r="F3068" s="74">
        <f ca="1">SUM(Table3100[MONTO TOTAL ESTIMADO])</f>
        <v>6000000</v>
      </c>
      <c r="G3068" s="45"/>
      <c r="H3068" s="45"/>
      <c r="I3068" s="45"/>
      <c r="J3068" s="45"/>
    </row>
    <row r="3069" spans="1:10" ht="13.5" customHeight="1" thickBot="1" x14ac:dyDescent="0.25">
      <c r="G3069" s="45"/>
      <c r="H3069" s="45"/>
      <c r="I3069" s="45"/>
      <c r="J3069" s="45"/>
    </row>
    <row r="3070" spans="1:10" ht="13.5" customHeight="1" thickBot="1" x14ac:dyDescent="0.25">
      <c r="A3070" s="64" t="s">
        <v>16383</v>
      </c>
      <c r="B3070" s="64" t="s">
        <v>161</v>
      </c>
      <c r="C3070" s="64" t="s">
        <v>11724</v>
      </c>
      <c r="D3070" s="64" t="s">
        <v>14378</v>
      </c>
      <c r="E3070" s="64" t="s">
        <v>10962</v>
      </c>
      <c r="F3070" s="64" t="s">
        <v>11095</v>
      </c>
      <c r="G3070" s="45"/>
      <c r="H3070" s="45"/>
      <c r="I3070" s="45"/>
      <c r="J3070" s="45"/>
    </row>
    <row r="3071" spans="1:10" ht="13.5" customHeight="1" thickBot="1" x14ac:dyDescent="0.25">
      <c r="A3071" s="66" t="s">
        <v>18883</v>
      </c>
      <c r="B3071" s="66" t="s">
        <v>18868</v>
      </c>
      <c r="C3071" s="66" t="s">
        <v>10692</v>
      </c>
      <c r="D3071" s="66"/>
      <c r="E3071" s="66"/>
      <c r="F3071" s="66"/>
      <c r="G3071" s="45"/>
      <c r="H3071" s="45"/>
      <c r="I3071" s="45"/>
      <c r="J3071" s="45"/>
    </row>
    <row r="3072" spans="1:10" ht="13.5" customHeight="1" thickBot="1" x14ac:dyDescent="0.25">
      <c r="A3072" s="122" t="s">
        <v>14828</v>
      </c>
      <c r="B3072" s="67" t="s">
        <v>8528</v>
      </c>
      <c r="C3072" s="76"/>
      <c r="D3072" s="122" t="s">
        <v>9386</v>
      </c>
      <c r="E3072" s="67" t="s">
        <v>13094</v>
      </c>
      <c r="F3072" s="66"/>
      <c r="G3072" s="45"/>
      <c r="H3072" s="45"/>
      <c r="I3072" s="45"/>
      <c r="J3072" s="45"/>
    </row>
    <row r="3073" spans="1:10" ht="13.5" customHeight="1" thickBot="1" x14ac:dyDescent="0.25">
      <c r="A3073" s="123"/>
      <c r="B3073" s="67" t="s">
        <v>1786</v>
      </c>
      <c r="C3073" s="119" t="str">
        <f>IF(C3072="","",IF(AND(MONTH(C3072)&gt;=1,MONTH(C3072)&lt;=3),1,IF(AND(MONTH(C3072)&gt;=4,MONTH(C3072)&lt;=6),2,IF(AND(MONTH(C3072)&gt;=7,MONTH(C3072)&lt;=9),3,4))))</f>
        <v/>
      </c>
      <c r="D3073" s="123"/>
      <c r="E3073" s="67" t="s">
        <v>2417</v>
      </c>
      <c r="F3073" s="66"/>
      <c r="G3073" s="45"/>
      <c r="H3073" s="45"/>
      <c r="I3073" s="45"/>
      <c r="J3073" s="45"/>
    </row>
    <row r="3074" spans="1:10" ht="13.5" customHeight="1" thickBot="1" x14ac:dyDescent="0.25">
      <c r="A3074" s="123"/>
      <c r="B3074" s="67" t="s">
        <v>12943</v>
      </c>
      <c r="C3074" s="76"/>
      <c r="D3074" s="123"/>
      <c r="E3074" s="67" t="s">
        <v>3073</v>
      </c>
      <c r="F3074" s="66"/>
      <c r="G3074" s="45"/>
      <c r="H3074" s="45"/>
      <c r="I3074" s="45"/>
      <c r="J3074" s="45"/>
    </row>
    <row r="3075" spans="1:10" ht="13.5" customHeight="1" thickBot="1" x14ac:dyDescent="0.25">
      <c r="A3075" s="123"/>
      <c r="B3075" s="67" t="s">
        <v>1786</v>
      </c>
      <c r="C3075" s="119" t="str">
        <f>IF(C3074="","",IF(AND(MONTH(C3074)&gt;=1,MONTH(C3074)&lt;=3),1,IF(AND(MONTH(C3074)&gt;=4,MONTH(C3074)&lt;=6),2,IF(AND(MONTH(C3074)&gt;=7,MONTH(C3074)&lt;=9),3,4))))</f>
        <v/>
      </c>
      <c r="D3075" s="123"/>
      <c r="E3075" s="67" t="s">
        <v>13193</v>
      </c>
      <c r="F3075" s="66"/>
      <c r="G3075" s="45"/>
      <c r="H3075" s="45"/>
      <c r="I3075" s="45"/>
      <c r="J3075" s="45"/>
    </row>
    <row r="3076" spans="1:10" ht="13.5" customHeight="1" thickBot="1" x14ac:dyDescent="0.25">
      <c r="A3076" s="45"/>
      <c r="B3076" s="45"/>
      <c r="C3076" s="45"/>
      <c r="D3076" s="45"/>
      <c r="E3076" s="45"/>
      <c r="F3076" s="45"/>
      <c r="G3076" s="45"/>
      <c r="H3076" s="45"/>
      <c r="I3076" s="45"/>
      <c r="J3076" s="45"/>
    </row>
    <row r="3077" spans="1:10" ht="13.5" customHeight="1" thickBot="1" x14ac:dyDescent="0.25">
      <c r="A3077" s="72" t="s">
        <v>15736</v>
      </c>
      <c r="B3077" s="72" t="s">
        <v>16147</v>
      </c>
      <c r="C3077" s="72" t="s">
        <v>15642</v>
      </c>
      <c r="D3077" s="72" t="s">
        <v>15252</v>
      </c>
      <c r="E3077" s="72" t="s">
        <v>6932</v>
      </c>
      <c r="F3077" s="72" t="s">
        <v>15281</v>
      </c>
      <c r="G3077" s="45"/>
      <c r="H3077" s="45"/>
      <c r="I3077" s="45"/>
      <c r="J3077" s="45"/>
    </row>
    <row r="3078" spans="1:10" ht="13.5" customHeight="1" x14ac:dyDescent="0.2">
      <c r="A3078" s="85">
        <v>84121803</v>
      </c>
      <c r="B3078" s="69" t="str">
        <f ca="1">IFERROR(INDEX(UNSPSCDes,MATCH(INDIRECT(ADDRESS(ROW(),COLUMN()-1,4)),UNSPSCCode,0)),"")</f>
        <v>Bonos del estado</v>
      </c>
      <c r="C3078" s="81" t="s">
        <v>18869</v>
      </c>
      <c r="D3078" s="81">
        <v>1200</v>
      </c>
      <c r="E3078" s="71">
        <v>5000</v>
      </c>
      <c r="F3078" s="70">
        <f ca="1">INDIRECT(ADDRESS(ROW(),COLUMN()-2,4))*INDIRECT(ADDRESS(ROW(),COLUMN()-1,4))</f>
        <v>6000000</v>
      </c>
      <c r="G3078" s="45"/>
      <c r="H3078" s="45"/>
      <c r="I3078" s="45"/>
      <c r="J3078" s="45"/>
    </row>
    <row r="3079" spans="1:10" ht="13.5" customHeight="1" x14ac:dyDescent="0.2">
      <c r="A3079" s="81"/>
      <c r="B3079" s="69" t="str">
        <f ca="1">IFERROR(INDEX(UNSPSCDes,MATCH(INDIRECT(ADDRESS(ROW(),COLUMN()-1,4)),UNSPSCCode,0)),"")</f>
        <v/>
      </c>
      <c r="C3079" s="81"/>
      <c r="D3079" s="81"/>
      <c r="E3079" s="71"/>
      <c r="F3079" s="70">
        <f ca="1">INDIRECT(ADDRESS(ROW(),COLUMN()-2,4))*INDIRECT(ADDRESS(ROW(),COLUMN()-1,4))</f>
        <v>0</v>
      </c>
      <c r="G3079" s="45"/>
      <c r="H3079" s="45"/>
      <c r="I3079" s="45"/>
      <c r="J3079" s="45"/>
    </row>
    <row r="3080" spans="1:10" ht="13.5" customHeight="1" x14ac:dyDescent="0.2">
      <c r="A3080" s="81"/>
      <c r="B3080" s="69" t="str">
        <f ca="1">IFERROR(INDEX(UNSPSCDes,MATCH(INDIRECT(ADDRESS(ROW(),COLUMN()-1,4)),UNSPSCCode,0)),"")</f>
        <v/>
      </c>
      <c r="C3080" s="81"/>
      <c r="D3080" s="81"/>
      <c r="E3080" s="71"/>
      <c r="F3080" s="70">
        <f ca="1">INDIRECT(ADDRESS(ROW(),COLUMN()-2,4))*INDIRECT(ADDRESS(ROW(),COLUMN()-1,4))</f>
        <v>0</v>
      </c>
      <c r="G3080" s="45"/>
      <c r="H3080" s="45"/>
      <c r="I3080" s="45"/>
      <c r="J3080" s="45"/>
    </row>
    <row r="3081" spans="1:10" ht="13.5" customHeight="1" x14ac:dyDescent="0.2">
      <c r="A3081" s="45"/>
      <c r="B3081" s="45"/>
      <c r="C3081" s="45"/>
      <c r="D3081" s="45"/>
      <c r="E3081" s="73" t="s">
        <v>12551</v>
      </c>
      <c r="F3081" s="74">
        <f ca="1">SUM(Table3101[MONTO TOTAL ESTIMADO])</f>
        <v>6000000</v>
      </c>
      <c r="G3081" s="45"/>
      <c r="H3081" s="45"/>
      <c r="I3081" s="45"/>
      <c r="J3081" s="45"/>
    </row>
    <row r="3082" spans="1:10" ht="13.5" customHeight="1" x14ac:dyDescent="0.2">
      <c r="G3082" s="45"/>
      <c r="H3082" s="45"/>
      <c r="I3082" s="45"/>
      <c r="J3082" s="45"/>
    </row>
    <row r="3083" spans="1:10" ht="13.5" customHeight="1" x14ac:dyDescent="0.2">
      <c r="G3083" s="45"/>
      <c r="H3083" s="45"/>
      <c r="I3083" s="45"/>
      <c r="J3083" s="45"/>
    </row>
    <row r="3084" spans="1:10" ht="13.5" customHeight="1" x14ac:dyDescent="0.2">
      <c r="G3084" s="45"/>
      <c r="H3084" s="45"/>
      <c r="I3084" s="45"/>
      <c r="J3084" s="45"/>
    </row>
    <row r="3085" spans="1:10" ht="13.5" customHeight="1" x14ac:dyDescent="0.2">
      <c r="G3085" s="45"/>
      <c r="H3085" s="45"/>
      <c r="I3085" s="45"/>
      <c r="J3085" s="45"/>
    </row>
    <row r="3086" spans="1:10" ht="13.5" customHeight="1" x14ac:dyDescent="0.2">
      <c r="G3086" s="45"/>
      <c r="H3086" s="45"/>
      <c r="I3086" s="45"/>
      <c r="J3086" s="45"/>
    </row>
    <row r="3087" spans="1:10" ht="13.5" customHeight="1" x14ac:dyDescent="0.2">
      <c r="G3087" s="45"/>
      <c r="H3087" s="45"/>
      <c r="I3087" s="45"/>
      <c r="J3087" s="45"/>
    </row>
    <row r="3088" spans="1:10" ht="13.5" customHeight="1" x14ac:dyDescent="0.2">
      <c r="G3088" s="45"/>
      <c r="H3088" s="45"/>
      <c r="I3088" s="45"/>
      <c r="J3088" s="45"/>
    </row>
    <row r="3089" spans="7:10" ht="13.5" customHeight="1" x14ac:dyDescent="0.2">
      <c r="G3089" s="45"/>
      <c r="H3089" s="45"/>
      <c r="I3089" s="45"/>
      <c r="J3089" s="45"/>
    </row>
    <row r="3090" spans="7:10" ht="13.5" customHeight="1" x14ac:dyDescent="0.2">
      <c r="G3090" s="45"/>
      <c r="H3090" s="45"/>
      <c r="I3090" s="45"/>
      <c r="J3090" s="45"/>
    </row>
    <row r="3091" spans="7:10" ht="13.5" customHeight="1" x14ac:dyDescent="0.2">
      <c r="G3091" s="45"/>
      <c r="H3091" s="45"/>
      <c r="I3091" s="45"/>
      <c r="J3091" s="45"/>
    </row>
    <row r="3092" spans="7:10" ht="13.5" customHeight="1" x14ac:dyDescent="0.2">
      <c r="G3092" s="45"/>
      <c r="H3092" s="45"/>
      <c r="I3092" s="45"/>
      <c r="J3092" s="45"/>
    </row>
    <row r="3093" spans="7:10" ht="13.5" customHeight="1" x14ac:dyDescent="0.2">
      <c r="G3093" s="45"/>
      <c r="H3093" s="45"/>
      <c r="I3093" s="45"/>
      <c r="J3093" s="45"/>
    </row>
    <row r="3094" spans="7:10" ht="13.5" customHeight="1" x14ac:dyDescent="0.2">
      <c r="G3094" s="45"/>
      <c r="H3094" s="45"/>
      <c r="I3094" s="45"/>
      <c r="J3094" s="45"/>
    </row>
    <row r="3095" spans="7:10" ht="13.5" customHeight="1" x14ac:dyDescent="0.2">
      <c r="G3095" s="45"/>
      <c r="H3095" s="45"/>
      <c r="I3095" s="45"/>
      <c r="J3095" s="45"/>
    </row>
    <row r="3096" spans="7:10" ht="13.5" customHeight="1" x14ac:dyDescent="0.2">
      <c r="G3096" s="45"/>
      <c r="H3096" s="45"/>
      <c r="I3096" s="45"/>
      <c r="J3096" s="45"/>
    </row>
    <row r="3097" spans="7:10" ht="13.5" customHeight="1" x14ac:dyDescent="0.2">
      <c r="G3097" s="45"/>
      <c r="H3097" s="45"/>
      <c r="I3097" s="45"/>
      <c r="J3097" s="45"/>
    </row>
    <row r="3098" spans="7:10" ht="13.5" customHeight="1" x14ac:dyDescent="0.2">
      <c r="G3098" s="45"/>
      <c r="H3098" s="45"/>
      <c r="I3098" s="45"/>
      <c r="J3098" s="45"/>
    </row>
    <row r="3099" spans="7:10" ht="13.5" customHeight="1" x14ac:dyDescent="0.2">
      <c r="G3099" s="45"/>
      <c r="H3099" s="45"/>
      <c r="I3099" s="45"/>
      <c r="J3099" s="45"/>
    </row>
    <row r="3100" spans="7:10" ht="13.5" customHeight="1" x14ac:dyDescent="0.2">
      <c r="G3100" s="45"/>
      <c r="H3100" s="45"/>
      <c r="I3100" s="45"/>
      <c r="J3100" s="45"/>
    </row>
    <row r="3101" spans="7:10" ht="13.5" customHeight="1" x14ac:dyDescent="0.2">
      <c r="G3101" s="45"/>
      <c r="H3101" s="45"/>
      <c r="I3101" s="45"/>
      <c r="J3101" s="45"/>
    </row>
    <row r="3102" spans="7:10" ht="13.5" customHeight="1" x14ac:dyDescent="0.2">
      <c r="G3102" s="45"/>
      <c r="H3102" s="45"/>
      <c r="I3102" s="45"/>
      <c r="J3102" s="45"/>
    </row>
    <row r="3103" spans="7:10" ht="13.5" customHeight="1" x14ac:dyDescent="0.2">
      <c r="G3103" s="45"/>
      <c r="H3103" s="45"/>
      <c r="I3103" s="45"/>
      <c r="J3103" s="45"/>
    </row>
    <row r="3104" spans="7:10" ht="13.5" customHeight="1" x14ac:dyDescent="0.2">
      <c r="G3104" s="45"/>
      <c r="H3104" s="45"/>
      <c r="I3104" s="45"/>
      <c r="J3104" s="45"/>
    </row>
    <row r="3105" spans="7:10" ht="13.5" customHeight="1" x14ac:dyDescent="0.2">
      <c r="G3105" s="45"/>
      <c r="H3105" s="45"/>
      <c r="I3105" s="45"/>
      <c r="J3105" s="45"/>
    </row>
    <row r="3106" spans="7:10" ht="13.5" customHeight="1" x14ac:dyDescent="0.2">
      <c r="G3106" s="45"/>
      <c r="H3106" s="45"/>
      <c r="I3106" s="45"/>
      <c r="J3106" s="45"/>
    </row>
    <row r="3107" spans="7:10" ht="13.5" customHeight="1" x14ac:dyDescent="0.2">
      <c r="G3107" s="45"/>
      <c r="H3107" s="45"/>
      <c r="I3107" s="45"/>
      <c r="J3107" s="45"/>
    </row>
    <row r="3108" spans="7:10" ht="13.5" customHeight="1" x14ac:dyDescent="0.2">
      <c r="G3108" s="45"/>
      <c r="H3108" s="45"/>
      <c r="I3108" s="45"/>
      <c r="J3108" s="45"/>
    </row>
    <row r="3109" spans="7:10" ht="13.5" customHeight="1" x14ac:dyDescent="0.2">
      <c r="G3109" s="45"/>
      <c r="H3109" s="45"/>
      <c r="I3109" s="45"/>
      <c r="J3109" s="45"/>
    </row>
    <row r="3110" spans="7:10" ht="13.5" customHeight="1" x14ac:dyDescent="0.2">
      <c r="G3110" s="45"/>
      <c r="H3110" s="45"/>
      <c r="I3110" s="45"/>
      <c r="J3110" s="45"/>
    </row>
    <row r="3111" spans="7:10" ht="13.5" customHeight="1" x14ac:dyDescent="0.2">
      <c r="G3111" s="45"/>
      <c r="H3111" s="45"/>
      <c r="I3111" s="45"/>
      <c r="J3111" s="45"/>
    </row>
    <row r="3112" spans="7:10" ht="13.5" customHeight="1" x14ac:dyDescent="0.2">
      <c r="G3112" s="45"/>
      <c r="H3112" s="45"/>
      <c r="I3112" s="45"/>
      <c r="J3112" s="45"/>
    </row>
    <row r="3113" spans="7:10" ht="13.5" customHeight="1" x14ac:dyDescent="0.2">
      <c r="G3113" s="45"/>
      <c r="H3113" s="45"/>
      <c r="I3113" s="45"/>
      <c r="J3113" s="45"/>
    </row>
    <row r="3114" spans="7:10" ht="13.5" customHeight="1" x14ac:dyDescent="0.2">
      <c r="G3114" s="45"/>
      <c r="H3114" s="45"/>
      <c r="I3114" s="45"/>
      <c r="J3114" s="45"/>
    </row>
    <row r="3115" spans="7:10" ht="13.5" customHeight="1" x14ac:dyDescent="0.2">
      <c r="G3115" s="45"/>
      <c r="H3115" s="45"/>
      <c r="I3115" s="45"/>
      <c r="J3115" s="45"/>
    </row>
    <row r="3116" spans="7:10" ht="13.5" customHeight="1" x14ac:dyDescent="0.2">
      <c r="G3116" s="45"/>
      <c r="H3116" s="45"/>
      <c r="I3116" s="45"/>
      <c r="J3116" s="45"/>
    </row>
    <row r="3117" spans="7:10" ht="13.5" customHeight="1" x14ac:dyDescent="0.2">
      <c r="G3117" s="45"/>
      <c r="H3117" s="45"/>
      <c r="I3117" s="45"/>
      <c r="J3117" s="45"/>
    </row>
    <row r="3118" spans="7:10" ht="13.5" customHeight="1" x14ac:dyDescent="0.2">
      <c r="G3118" s="45"/>
      <c r="H3118" s="45"/>
      <c r="I3118" s="45"/>
      <c r="J3118" s="45"/>
    </row>
    <row r="3119" spans="7:10" ht="13.5" customHeight="1" x14ac:dyDescent="0.2">
      <c r="G3119" s="45"/>
      <c r="H3119" s="45"/>
      <c r="I3119" s="45"/>
      <c r="J3119" s="45"/>
    </row>
    <row r="3120" spans="7:10" ht="13.5" customHeight="1" x14ac:dyDescent="0.2">
      <c r="G3120" s="45"/>
      <c r="H3120" s="45"/>
      <c r="I3120" s="45"/>
      <c r="J3120" s="45"/>
    </row>
    <row r="3121" spans="7:10" ht="13.5" customHeight="1" x14ac:dyDescent="0.2">
      <c r="G3121" s="45"/>
      <c r="H3121" s="45"/>
      <c r="I3121" s="45"/>
      <c r="J3121" s="45"/>
    </row>
    <row r="3122" spans="7:10" ht="13.5" customHeight="1" x14ac:dyDescent="0.2">
      <c r="G3122" s="45"/>
      <c r="H3122" s="45"/>
      <c r="I3122" s="45"/>
      <c r="J3122" s="45"/>
    </row>
    <row r="3123" spans="7:10" ht="13.5" customHeight="1" x14ac:dyDescent="0.2">
      <c r="G3123" s="45"/>
      <c r="H3123" s="45"/>
      <c r="I3123" s="45"/>
      <c r="J3123" s="45"/>
    </row>
    <row r="3124" spans="7:10" ht="13.5" customHeight="1" x14ac:dyDescent="0.2">
      <c r="G3124" s="45"/>
      <c r="H3124" s="45"/>
      <c r="I3124" s="45"/>
      <c r="J3124" s="45"/>
    </row>
    <row r="3125" spans="7:10" ht="13.5" customHeight="1" x14ac:dyDescent="0.2">
      <c r="G3125" s="45"/>
      <c r="H3125" s="45"/>
      <c r="I3125" s="45"/>
      <c r="J3125" s="45"/>
    </row>
    <row r="3126" spans="7:10" ht="13.5" customHeight="1" x14ac:dyDescent="0.2">
      <c r="G3126" s="45"/>
      <c r="H3126" s="45"/>
      <c r="I3126" s="45"/>
      <c r="J3126" s="45"/>
    </row>
    <row r="3127" spans="7:10" ht="13.5" customHeight="1" x14ac:dyDescent="0.2">
      <c r="G3127" s="45"/>
      <c r="H3127" s="45"/>
      <c r="I3127" s="45"/>
      <c r="J3127" s="45"/>
    </row>
    <row r="3128" spans="7:10" ht="13.5" customHeight="1" x14ac:dyDescent="0.2">
      <c r="G3128" s="45"/>
      <c r="H3128" s="45"/>
      <c r="I3128" s="45"/>
      <c r="J3128" s="45"/>
    </row>
    <row r="3129" spans="7:10" ht="13.5" customHeight="1" x14ac:dyDescent="0.2">
      <c r="G3129" s="45"/>
      <c r="H3129" s="45"/>
      <c r="I3129" s="45"/>
      <c r="J3129" s="45"/>
    </row>
    <row r="3130" spans="7:10" ht="13.5" customHeight="1" x14ac:dyDescent="0.2">
      <c r="G3130" s="45"/>
      <c r="H3130" s="45"/>
      <c r="I3130" s="45"/>
      <c r="J3130" s="45"/>
    </row>
    <row r="3131" spans="7:10" ht="13.5" customHeight="1" x14ac:dyDescent="0.2">
      <c r="G3131" s="45"/>
      <c r="H3131" s="45"/>
      <c r="I3131" s="45"/>
      <c r="J3131" s="45"/>
    </row>
    <row r="3132" spans="7:10" ht="13.5" customHeight="1" x14ac:dyDescent="0.2">
      <c r="G3132" s="45"/>
      <c r="H3132" s="45"/>
      <c r="I3132" s="45"/>
      <c r="J3132" s="45"/>
    </row>
    <row r="3133" spans="7:10" ht="13.5" customHeight="1" x14ac:dyDescent="0.2">
      <c r="G3133" s="45"/>
      <c r="H3133" s="45"/>
      <c r="I3133" s="45"/>
      <c r="J3133" s="45"/>
    </row>
    <row r="3134" spans="7:10" ht="13.5" customHeight="1" x14ac:dyDescent="0.2">
      <c r="G3134" s="45"/>
      <c r="H3134" s="45"/>
      <c r="I3134" s="45"/>
      <c r="J3134" s="45"/>
    </row>
    <row r="3135" spans="7:10" ht="13.5" customHeight="1" x14ac:dyDescent="0.2">
      <c r="G3135" s="45"/>
      <c r="H3135" s="45" t="str">
        <f>C2730</f>
        <v>BIENES</v>
      </c>
      <c r="I3135" s="45">
        <f>E2730</f>
        <v>0</v>
      </c>
      <c r="J3135" s="45">
        <f>D2730</f>
        <v>0</v>
      </c>
    </row>
    <row r="3137" spans="7:10" ht="33.75" customHeight="1" x14ac:dyDescent="0.2">
      <c r="G3137" s="45"/>
      <c r="H3137" s="45"/>
      <c r="I3137" s="45"/>
      <c r="J3137" s="45"/>
    </row>
    <row r="3138" spans="7:10" ht="14.1" customHeight="1" x14ac:dyDescent="0.2">
      <c r="G3138" s="45"/>
      <c r="H3138" s="45"/>
      <c r="I3138" s="45"/>
      <c r="J3138" s="45"/>
    </row>
    <row r="3139" spans="7:10" ht="14.1" customHeight="1" x14ac:dyDescent="0.2">
      <c r="G3139" s="45"/>
      <c r="H3139" s="45"/>
      <c r="I3139" s="45"/>
      <c r="J3139" s="45"/>
    </row>
    <row r="3140" spans="7:10" ht="14.1" customHeight="1" x14ac:dyDescent="0.2">
      <c r="G3140" s="45"/>
      <c r="H3140" s="45"/>
      <c r="I3140" s="45"/>
      <c r="J3140" s="45"/>
    </row>
    <row r="3141" spans="7:10" ht="14.1" customHeight="1" x14ac:dyDescent="0.2">
      <c r="G3141" s="45"/>
      <c r="H3141" s="45"/>
      <c r="I3141" s="45"/>
      <c r="J3141" s="45"/>
    </row>
    <row r="3142" spans="7:10" ht="14.1" customHeight="1" x14ac:dyDescent="0.2">
      <c r="G3142" s="45"/>
      <c r="H3142" s="45"/>
      <c r="I3142" s="45"/>
      <c r="J3142" s="45"/>
    </row>
    <row r="3143" spans="7:10" ht="14.1" customHeight="1" x14ac:dyDescent="0.2">
      <c r="G3143" s="45"/>
      <c r="H3143" s="45"/>
      <c r="I3143" s="45"/>
      <c r="J3143" s="45"/>
    </row>
    <row r="3144" spans="7:10" ht="14.1" customHeight="1" x14ac:dyDescent="0.2">
      <c r="G3144" s="45"/>
      <c r="H3144" s="45"/>
      <c r="I3144" s="45"/>
      <c r="J3144" s="45"/>
    </row>
    <row r="3145" spans="7:10" ht="14.1" customHeight="1" x14ac:dyDescent="0.2">
      <c r="G3145" s="45"/>
      <c r="H3145" s="45"/>
      <c r="I3145" s="45"/>
      <c r="J3145" s="45"/>
    </row>
    <row r="3146" spans="7:10" ht="13.5" customHeight="1" x14ac:dyDescent="0.2">
      <c r="G3146" s="45"/>
      <c r="H3146" s="45"/>
      <c r="I3146" s="45"/>
      <c r="J3146" s="45"/>
    </row>
    <row r="3147" spans="7:10" ht="13.5" customHeight="1" x14ac:dyDescent="0.2">
      <c r="G3147" s="45"/>
      <c r="H3147" s="45"/>
      <c r="I3147" s="45"/>
      <c r="J3147" s="45"/>
    </row>
    <row r="3148" spans="7:10" ht="13.5" customHeight="1" x14ac:dyDescent="0.2">
      <c r="G3148" s="45"/>
      <c r="H3148" s="45"/>
      <c r="I3148" s="45"/>
      <c r="J3148" s="45"/>
    </row>
    <row r="3149" spans="7:10" ht="13.5" customHeight="1" x14ac:dyDescent="0.2">
      <c r="G3149" s="45"/>
      <c r="H3149" s="45"/>
      <c r="I3149" s="45"/>
      <c r="J3149" s="45"/>
    </row>
    <row r="3150" spans="7:10" ht="13.5" customHeight="1" x14ac:dyDescent="0.2">
      <c r="G3150" s="45"/>
      <c r="H3150" s="45"/>
      <c r="I3150" s="45"/>
      <c r="J3150" s="45"/>
    </row>
    <row r="3151" spans="7:10" ht="13.5" customHeight="1" x14ac:dyDescent="0.2">
      <c r="G3151" s="45"/>
      <c r="H3151" s="45"/>
      <c r="I3151" s="45"/>
      <c r="J3151" s="45"/>
    </row>
    <row r="3152" spans="7:10" ht="13.5" customHeight="1" x14ac:dyDescent="0.2">
      <c r="G3152" s="45"/>
      <c r="H3152" s="45"/>
      <c r="I3152" s="45"/>
      <c r="J3152" s="45"/>
    </row>
    <row r="3153" spans="7:10" ht="13.5" customHeight="1" x14ac:dyDescent="0.2">
      <c r="G3153" s="45"/>
      <c r="H3153" s="45"/>
      <c r="I3153" s="45"/>
      <c r="J3153" s="45"/>
    </row>
    <row r="3154" spans="7:10" ht="13.5" customHeight="1" x14ac:dyDescent="0.2">
      <c r="G3154" s="45"/>
      <c r="H3154" s="45"/>
      <c r="I3154" s="45"/>
      <c r="J3154" s="45"/>
    </row>
    <row r="3155" spans="7:10" ht="13.5" customHeight="1" x14ac:dyDescent="0.2">
      <c r="G3155" s="45"/>
      <c r="H3155" s="45"/>
      <c r="I3155" s="45"/>
      <c r="J3155" s="45"/>
    </row>
    <row r="3156" spans="7:10" ht="13.5" customHeight="1" x14ac:dyDescent="0.2">
      <c r="G3156" s="45"/>
      <c r="H3156" s="45"/>
      <c r="I3156" s="45"/>
      <c r="J3156" s="45"/>
    </row>
    <row r="3157" spans="7:10" ht="13.5" customHeight="1" x14ac:dyDescent="0.2">
      <c r="G3157" s="45"/>
      <c r="H3157" s="45"/>
      <c r="I3157" s="45"/>
      <c r="J3157" s="45"/>
    </row>
    <row r="3158" spans="7:10" ht="13.5" customHeight="1" x14ac:dyDescent="0.2">
      <c r="G3158" s="45"/>
      <c r="H3158" s="45"/>
      <c r="I3158" s="45"/>
      <c r="J3158" s="45"/>
    </row>
    <row r="3159" spans="7:10" ht="13.5" customHeight="1" x14ac:dyDescent="0.2">
      <c r="G3159" s="45"/>
      <c r="H3159" s="45"/>
      <c r="I3159" s="45"/>
      <c r="J3159" s="45"/>
    </row>
    <row r="3160" spans="7:10" ht="13.5" customHeight="1" x14ac:dyDescent="0.2">
      <c r="G3160" s="45"/>
      <c r="H3160" s="45"/>
      <c r="I3160" s="45"/>
      <c r="J3160" s="45"/>
    </row>
    <row r="3161" spans="7:10" ht="13.5" customHeight="1" x14ac:dyDescent="0.2">
      <c r="G3161" s="45"/>
      <c r="H3161" s="45"/>
      <c r="I3161" s="45"/>
      <c r="J3161" s="45"/>
    </row>
    <row r="3162" spans="7:10" ht="13.5" customHeight="1" x14ac:dyDescent="0.2">
      <c r="G3162" s="45"/>
      <c r="H3162" s="45"/>
      <c r="I3162" s="45"/>
      <c r="J3162" s="45"/>
    </row>
    <row r="3163" spans="7:10" ht="13.5" customHeight="1" x14ac:dyDescent="0.2">
      <c r="G3163" s="45"/>
      <c r="H3163" s="45"/>
      <c r="I3163" s="45"/>
      <c r="J3163" s="45"/>
    </row>
    <row r="3164" spans="7:10" ht="13.5" customHeight="1" x14ac:dyDescent="0.2">
      <c r="G3164" s="45"/>
      <c r="H3164" s="45"/>
      <c r="I3164" s="45"/>
      <c r="J3164" s="45"/>
    </row>
    <row r="3165" spans="7:10" ht="13.5" customHeight="1" x14ac:dyDescent="0.2">
      <c r="G3165" s="45"/>
      <c r="H3165" s="45"/>
      <c r="I3165" s="45"/>
      <c r="J3165" s="45"/>
    </row>
    <row r="3166" spans="7:10" ht="13.5" customHeight="1" x14ac:dyDescent="0.2">
      <c r="G3166" s="45"/>
      <c r="H3166" s="45"/>
      <c r="I3166" s="45"/>
      <c r="J3166" s="45"/>
    </row>
    <row r="3167" spans="7:10" ht="13.5" customHeight="1" x14ac:dyDescent="0.2">
      <c r="G3167" s="45"/>
      <c r="H3167" s="45"/>
      <c r="I3167" s="45"/>
      <c r="J3167" s="45"/>
    </row>
    <row r="3168" spans="7:10" ht="13.5" customHeight="1" x14ac:dyDescent="0.2">
      <c r="G3168" s="45"/>
      <c r="H3168" s="45"/>
      <c r="I3168" s="45"/>
      <c r="J3168" s="45"/>
    </row>
    <row r="3169" spans="7:10" ht="13.5" customHeight="1" x14ac:dyDescent="0.2">
      <c r="G3169" s="45"/>
      <c r="H3169" s="45"/>
      <c r="I3169" s="45"/>
      <c r="J3169" s="45"/>
    </row>
    <row r="3170" spans="7:10" ht="13.5" customHeight="1" x14ac:dyDescent="0.2">
      <c r="G3170" s="45"/>
      <c r="H3170" s="45"/>
      <c r="I3170" s="45"/>
      <c r="J3170" s="45"/>
    </row>
    <row r="3171" spans="7:10" ht="13.5" customHeight="1" x14ac:dyDescent="0.2">
      <c r="G3171" s="45"/>
      <c r="H3171" s="45"/>
      <c r="I3171" s="45"/>
      <c r="J3171" s="45"/>
    </row>
    <row r="3172" spans="7:10" ht="13.5" customHeight="1" x14ac:dyDescent="0.2">
      <c r="G3172" s="45"/>
      <c r="H3172" s="45"/>
      <c r="I3172" s="45"/>
      <c r="J3172" s="45"/>
    </row>
    <row r="3173" spans="7:10" ht="13.5" customHeight="1" x14ac:dyDescent="0.2">
      <c r="G3173" s="45"/>
      <c r="H3173" s="45"/>
      <c r="I3173" s="45"/>
      <c r="J3173" s="45"/>
    </row>
    <row r="3174" spans="7:10" ht="13.5" customHeight="1" x14ac:dyDescent="0.2">
      <c r="G3174" s="45"/>
      <c r="H3174" s="45"/>
      <c r="I3174" s="45"/>
      <c r="J3174" s="45"/>
    </row>
    <row r="3175" spans="7:10" ht="13.5" customHeight="1" x14ac:dyDescent="0.2">
      <c r="G3175" s="45"/>
      <c r="H3175" s="45"/>
      <c r="I3175" s="45"/>
      <c r="J3175" s="45"/>
    </row>
    <row r="3176" spans="7:10" ht="13.5" customHeight="1" x14ac:dyDescent="0.2">
      <c r="G3176" s="45"/>
      <c r="H3176" s="45"/>
      <c r="I3176" s="45"/>
      <c r="J3176" s="45"/>
    </row>
    <row r="3177" spans="7:10" ht="13.5" customHeight="1" x14ac:dyDescent="0.2">
      <c r="G3177" s="45"/>
      <c r="H3177" s="45"/>
      <c r="I3177" s="45"/>
      <c r="J3177" s="45"/>
    </row>
    <row r="3178" spans="7:10" ht="13.5" customHeight="1" x14ac:dyDescent="0.2">
      <c r="G3178" s="45"/>
      <c r="H3178" s="45"/>
      <c r="I3178" s="45"/>
      <c r="J3178" s="45"/>
    </row>
    <row r="3179" spans="7:10" ht="13.5" customHeight="1" x14ac:dyDescent="0.2">
      <c r="G3179" s="45"/>
      <c r="H3179" s="45"/>
      <c r="I3179" s="45"/>
      <c r="J3179" s="45"/>
    </row>
    <row r="3180" spans="7:10" ht="13.5" customHeight="1" x14ac:dyDescent="0.2">
      <c r="G3180" s="45"/>
      <c r="H3180" s="45"/>
      <c r="I3180" s="45"/>
      <c r="J3180" s="45"/>
    </row>
    <row r="3181" spans="7:10" ht="13.5" customHeight="1" x14ac:dyDescent="0.2">
      <c r="G3181" s="45"/>
      <c r="H3181" s="45"/>
      <c r="I3181" s="45"/>
      <c r="J3181" s="45"/>
    </row>
    <row r="3182" spans="7:10" ht="13.5" customHeight="1" x14ac:dyDescent="0.2">
      <c r="G3182" s="45"/>
      <c r="H3182" s="45"/>
      <c r="I3182" s="45"/>
      <c r="J3182" s="45"/>
    </row>
    <row r="3183" spans="7:10" ht="13.5" customHeight="1" x14ac:dyDescent="0.2">
      <c r="G3183" s="45"/>
      <c r="H3183" s="45"/>
      <c r="I3183" s="45"/>
      <c r="J3183" s="45"/>
    </row>
    <row r="3184" spans="7:10" ht="13.5" customHeight="1" x14ac:dyDescent="0.2">
      <c r="G3184" s="45"/>
      <c r="H3184" s="45"/>
      <c r="I3184" s="45"/>
      <c r="J3184" s="45"/>
    </row>
    <row r="3185" spans="7:10" ht="13.5" customHeight="1" x14ac:dyDescent="0.2">
      <c r="G3185" s="45"/>
      <c r="H3185" s="45"/>
      <c r="I3185" s="45"/>
      <c r="J3185" s="45"/>
    </row>
    <row r="3186" spans="7:10" ht="13.5" customHeight="1" x14ac:dyDescent="0.2">
      <c r="G3186" s="45"/>
      <c r="H3186" s="45"/>
      <c r="I3186" s="45"/>
      <c r="J3186" s="45"/>
    </row>
    <row r="3187" spans="7:10" ht="13.5" customHeight="1" x14ac:dyDescent="0.2">
      <c r="G3187" s="45"/>
      <c r="H3187" s="45"/>
      <c r="I3187" s="45"/>
      <c r="J3187" s="45"/>
    </row>
    <row r="3188" spans="7:10" ht="13.5" customHeight="1" x14ac:dyDescent="0.2">
      <c r="G3188" s="45"/>
      <c r="H3188" s="45"/>
      <c r="I3188" s="45"/>
      <c r="J3188" s="45"/>
    </row>
    <row r="3189" spans="7:10" ht="13.5" customHeight="1" x14ac:dyDescent="0.2">
      <c r="G3189" s="45"/>
      <c r="H3189" s="45"/>
      <c r="I3189" s="45"/>
      <c r="J3189" s="45"/>
    </row>
    <row r="3190" spans="7:10" ht="14.1" customHeight="1" x14ac:dyDescent="0.2">
      <c r="G3190" s="45"/>
      <c r="H3190" s="45" t="str">
        <f>C2809</f>
        <v>BIENES</v>
      </c>
      <c r="I3190" s="45">
        <f>E2809</f>
        <v>0</v>
      </c>
      <c r="J3190" s="45">
        <f>D2809</f>
        <v>0</v>
      </c>
    </row>
    <row r="3206" spans="7:10" ht="13.5" customHeight="1" x14ac:dyDescent="0.25"/>
    <row r="3209" spans="7:10" ht="8.25" customHeight="1" x14ac:dyDescent="0.2">
      <c r="G3209" s="45"/>
      <c r="H3209" s="45"/>
      <c r="I3209" s="45"/>
      <c r="J3209" s="45"/>
    </row>
    <row r="3210" spans="7:10" ht="23.25" customHeight="1" x14ac:dyDescent="0.2">
      <c r="G3210" s="45"/>
      <c r="H3210" s="45"/>
      <c r="I3210" s="45"/>
      <c r="J3210" s="45"/>
    </row>
    <row r="3211" spans="7:10" ht="13.5" customHeight="1" x14ac:dyDescent="0.2">
      <c r="G3211" s="45"/>
      <c r="H3211" s="45"/>
      <c r="I3211" s="45"/>
      <c r="J3211" s="45"/>
    </row>
    <row r="3212" spans="7:10" ht="13.5" customHeight="1" x14ac:dyDescent="0.2">
      <c r="G3212" s="45"/>
      <c r="H3212" s="45"/>
      <c r="I3212" s="45"/>
      <c r="J3212" s="45"/>
    </row>
    <row r="3213" spans="7:10" ht="14.1" customHeight="1" x14ac:dyDescent="0.2">
      <c r="G3213" s="45"/>
      <c r="H3213" s="45" t="e">
        <f>#REF!</f>
        <v>#REF!</v>
      </c>
      <c r="I3213" s="45" t="e">
        <f>#REF!</f>
        <v>#REF!</v>
      </c>
      <c r="J3213" s="45" t="e">
        <f>#REF!</f>
        <v>#REF!</v>
      </c>
    </row>
    <row r="3215" spans="7:10" ht="33.75" customHeight="1" x14ac:dyDescent="0.2">
      <c r="G3215" s="45"/>
      <c r="H3215" s="45"/>
      <c r="I3215" s="45"/>
      <c r="J3215" s="45"/>
    </row>
    <row r="3216" spans="7:10" ht="14.1" customHeight="1" x14ac:dyDescent="0.2">
      <c r="G3216" s="45"/>
      <c r="H3216" s="45"/>
      <c r="I3216" s="45"/>
      <c r="J3216" s="45"/>
    </row>
    <row r="3217" spans="7:10" ht="14.1" customHeight="1" x14ac:dyDescent="0.2">
      <c r="G3217" s="45"/>
      <c r="H3217" s="45"/>
      <c r="I3217" s="45"/>
      <c r="J3217" s="45"/>
    </row>
    <row r="3218" spans="7:10" ht="14.1" customHeight="1" x14ac:dyDescent="0.2">
      <c r="G3218" s="45"/>
      <c r="H3218" s="45"/>
      <c r="I3218" s="45"/>
      <c r="J3218" s="45"/>
    </row>
    <row r="3219" spans="7:10" ht="14.1" customHeight="1" x14ac:dyDescent="0.2">
      <c r="G3219" s="45"/>
      <c r="H3219" s="45"/>
      <c r="I3219" s="45"/>
      <c r="J3219" s="45"/>
    </row>
    <row r="3220" spans="7:10" ht="14.1" customHeight="1" x14ac:dyDescent="0.2">
      <c r="G3220" s="45"/>
      <c r="H3220" s="45"/>
      <c r="I3220" s="45"/>
      <c r="J3220" s="45"/>
    </row>
    <row r="3221" spans="7:10" ht="14.1" customHeight="1" x14ac:dyDescent="0.2">
      <c r="G3221" s="45"/>
      <c r="H3221" s="45"/>
      <c r="I3221" s="45"/>
      <c r="J3221" s="45"/>
    </row>
    <row r="3222" spans="7:10" ht="14.1" customHeight="1" x14ac:dyDescent="0.2">
      <c r="G3222" s="45"/>
      <c r="H3222" s="45"/>
      <c r="I3222" s="45"/>
      <c r="J3222" s="45"/>
    </row>
    <row r="3223" spans="7:10" ht="5.25" customHeight="1" x14ac:dyDescent="0.2">
      <c r="G3223" s="45"/>
      <c r="H3223" s="45"/>
      <c r="I3223" s="45"/>
      <c r="J3223" s="45"/>
    </row>
    <row r="3224" spans="7:10" ht="18.75" customHeight="1" x14ac:dyDescent="0.2">
      <c r="G3224" s="45"/>
      <c r="H3224" s="45"/>
      <c r="I3224" s="45"/>
      <c r="J3224" s="45"/>
    </row>
    <row r="3225" spans="7:10" ht="13.5" customHeight="1" x14ac:dyDescent="0.2">
      <c r="G3225" s="45"/>
      <c r="H3225" s="45"/>
      <c r="I3225" s="45"/>
      <c r="J3225" s="45"/>
    </row>
    <row r="3226" spans="7:10" ht="13.5" customHeight="1" x14ac:dyDescent="0.2">
      <c r="G3226" s="45"/>
      <c r="H3226" s="45"/>
      <c r="I3226" s="45"/>
      <c r="J3226" s="45"/>
    </row>
    <row r="3227" spans="7:10" ht="14.1" customHeight="1" x14ac:dyDescent="0.2">
      <c r="G3227" s="45"/>
      <c r="H3227" s="45" t="str">
        <f>C2887</f>
        <v>Servicios</v>
      </c>
      <c r="I3227" s="45">
        <f>E2887</f>
        <v>0</v>
      </c>
      <c r="J3227" s="45">
        <f>D2887</f>
        <v>0</v>
      </c>
    </row>
    <row r="3229" spans="7:10" ht="33.75" customHeight="1" x14ac:dyDescent="0.2">
      <c r="G3229" s="45"/>
      <c r="H3229" s="45"/>
      <c r="I3229" s="45"/>
      <c r="J3229" s="45"/>
    </row>
    <row r="3230" spans="7:10" ht="14.1" customHeight="1" x14ac:dyDescent="0.2">
      <c r="G3230" s="45"/>
      <c r="H3230" s="45"/>
      <c r="I3230" s="45"/>
      <c r="J3230" s="45"/>
    </row>
    <row r="3231" spans="7:10" ht="14.1" customHeight="1" x14ac:dyDescent="0.2">
      <c r="G3231" s="45"/>
      <c r="H3231" s="45"/>
      <c r="I3231" s="45"/>
      <c r="J3231" s="45"/>
    </row>
    <row r="3232" spans="7:10" ht="14.1" customHeight="1" x14ac:dyDescent="0.2">
      <c r="G3232" s="45"/>
      <c r="H3232" s="45"/>
      <c r="I3232" s="45"/>
      <c r="J3232" s="45"/>
    </row>
    <row r="3233" spans="7:10" ht="14.1" customHeight="1" x14ac:dyDescent="0.2">
      <c r="G3233" s="45"/>
      <c r="H3233" s="45"/>
      <c r="I3233" s="45"/>
      <c r="J3233" s="45"/>
    </row>
    <row r="3234" spans="7:10" ht="14.1" customHeight="1" x14ac:dyDescent="0.2">
      <c r="G3234" s="45"/>
      <c r="H3234" s="45"/>
      <c r="I3234" s="45"/>
      <c r="J3234" s="45"/>
    </row>
    <row r="3235" spans="7:10" ht="14.1" customHeight="1" x14ac:dyDescent="0.2">
      <c r="G3235" s="45"/>
      <c r="H3235" s="45"/>
      <c r="I3235" s="45"/>
      <c r="J3235" s="45"/>
    </row>
    <row r="3236" spans="7:10" ht="14.1" customHeight="1" x14ac:dyDescent="0.2">
      <c r="G3236" s="45"/>
      <c r="H3236" s="45"/>
      <c r="I3236" s="45"/>
      <c r="J3236" s="45"/>
    </row>
    <row r="3237" spans="7:10" ht="13.5" customHeight="1" x14ac:dyDescent="0.2">
      <c r="G3237" s="45"/>
      <c r="H3237" s="45"/>
      <c r="I3237" s="45"/>
      <c r="J3237" s="45"/>
    </row>
    <row r="3238" spans="7:10" ht="13.5" customHeight="1" x14ac:dyDescent="0.2">
      <c r="G3238" s="45"/>
      <c r="H3238" s="45"/>
      <c r="I3238" s="45"/>
      <c r="J3238" s="45"/>
    </row>
    <row r="3239" spans="7:10" ht="13.5" customHeight="1" x14ac:dyDescent="0.2">
      <c r="G3239" s="45"/>
      <c r="H3239" s="45"/>
      <c r="I3239" s="45"/>
      <c r="J3239" s="45"/>
    </row>
    <row r="3240" spans="7:10" ht="13.5" customHeight="1" x14ac:dyDescent="0.2">
      <c r="G3240" s="45"/>
      <c r="H3240" s="45"/>
      <c r="I3240" s="45"/>
      <c r="J3240" s="45"/>
    </row>
    <row r="3241" spans="7:10" ht="13.5" customHeight="1" x14ac:dyDescent="0.2">
      <c r="G3241" s="45"/>
      <c r="H3241" s="45"/>
      <c r="I3241" s="45"/>
      <c r="J3241" s="45"/>
    </row>
    <row r="3242" spans="7:10" ht="13.5" customHeight="1" x14ac:dyDescent="0.2">
      <c r="G3242" s="45"/>
      <c r="H3242" s="45"/>
      <c r="I3242" s="45"/>
      <c r="J3242" s="45"/>
    </row>
    <row r="3243" spans="7:10" ht="14.1" customHeight="1" x14ac:dyDescent="0.2">
      <c r="G3243" s="45"/>
      <c r="H3243" s="45" t="str">
        <f>C2901</f>
        <v>Servicios</v>
      </c>
      <c r="I3243" s="45">
        <f>E2901</f>
        <v>0</v>
      </c>
      <c r="J3243" s="45">
        <f>D2901</f>
        <v>0</v>
      </c>
    </row>
    <row r="3245" spans="7:10" ht="33.75" customHeight="1" x14ac:dyDescent="0.2">
      <c r="G3245" s="45"/>
      <c r="H3245" s="45"/>
      <c r="I3245" s="45"/>
      <c r="J3245" s="45"/>
    </row>
    <row r="3246" spans="7:10" ht="13.5" customHeight="1" x14ac:dyDescent="0.2">
      <c r="G3246" s="45"/>
      <c r="H3246" s="45"/>
      <c r="I3246" s="45"/>
      <c r="J3246" s="45"/>
    </row>
    <row r="3247" spans="7:10" ht="14.1" customHeight="1" x14ac:dyDescent="0.2">
      <c r="G3247" s="45"/>
      <c r="H3247" s="45"/>
      <c r="I3247" s="45"/>
      <c r="J3247" s="45"/>
    </row>
    <row r="3248" spans="7:10" ht="14.1" customHeight="1" x14ac:dyDescent="0.2">
      <c r="G3248" s="45"/>
      <c r="H3248" s="45"/>
      <c r="I3248" s="45"/>
      <c r="J3248" s="45"/>
    </row>
    <row r="3249" spans="7:10" ht="14.1" customHeight="1" x14ac:dyDescent="0.2">
      <c r="G3249" s="45"/>
      <c r="H3249" s="45"/>
      <c r="I3249" s="45"/>
      <c r="J3249" s="45"/>
    </row>
    <row r="3250" spans="7:10" ht="14.1" customHeight="1" x14ac:dyDescent="0.2">
      <c r="G3250" s="45"/>
      <c r="H3250" s="45"/>
      <c r="I3250" s="45"/>
      <c r="J3250" s="45"/>
    </row>
    <row r="3251" spans="7:10" ht="14.1" customHeight="1" x14ac:dyDescent="0.2">
      <c r="G3251" s="45"/>
      <c r="H3251" s="45"/>
      <c r="I3251" s="45"/>
      <c r="J3251" s="45"/>
    </row>
    <row r="3252" spans="7:10" ht="14.1" customHeight="1" x14ac:dyDescent="0.2">
      <c r="G3252" s="45"/>
      <c r="H3252" s="45"/>
      <c r="I3252" s="45"/>
      <c r="J3252" s="45"/>
    </row>
    <row r="3253" spans="7:10" ht="13.5" customHeight="1" x14ac:dyDescent="0.2">
      <c r="G3253" s="45"/>
      <c r="H3253" s="45"/>
      <c r="I3253" s="45"/>
      <c r="J3253" s="45"/>
    </row>
    <row r="3254" spans="7:10" ht="13.5" customHeight="1" x14ac:dyDescent="0.2">
      <c r="G3254" s="45"/>
      <c r="H3254" s="45"/>
      <c r="I3254" s="45"/>
      <c r="J3254" s="45"/>
    </row>
    <row r="3255" spans="7:10" ht="4.5" customHeight="1" x14ac:dyDescent="0.2">
      <c r="G3255" s="45"/>
      <c r="H3255" s="45"/>
      <c r="I3255" s="45"/>
      <c r="J3255" s="45"/>
    </row>
    <row r="3256" spans="7:10" ht="28.5" customHeight="1" x14ac:dyDescent="0.2">
      <c r="G3256" s="45"/>
      <c r="H3256" s="45"/>
      <c r="I3256" s="45"/>
      <c r="J3256" s="45"/>
    </row>
    <row r="3257" spans="7:10" ht="13.5" customHeight="1" x14ac:dyDescent="0.2">
      <c r="G3257" s="45"/>
      <c r="H3257" s="45"/>
      <c r="I3257" s="45"/>
      <c r="J3257" s="45"/>
    </row>
    <row r="3258" spans="7:10" ht="13.5" customHeight="1" x14ac:dyDescent="0.2">
      <c r="G3258" s="45"/>
      <c r="H3258" s="45"/>
      <c r="I3258" s="45"/>
      <c r="J3258" s="45"/>
    </row>
    <row r="3259" spans="7:10" ht="14.1" customHeight="1" x14ac:dyDescent="0.2">
      <c r="G3259" s="45"/>
      <c r="H3259" s="45" t="str">
        <f>C2917</f>
        <v>Servicios</v>
      </c>
      <c r="I3259" s="45">
        <f>E2917</f>
        <v>0</v>
      </c>
      <c r="J3259" s="45">
        <f>D2917</f>
        <v>0</v>
      </c>
    </row>
    <row r="3261" spans="7:10" ht="33.75" customHeight="1" x14ac:dyDescent="0.2">
      <c r="G3261" s="45"/>
      <c r="H3261" s="45"/>
      <c r="I3261" s="45"/>
      <c r="J3261" s="45"/>
    </row>
    <row r="3262" spans="7:10" ht="13.5" customHeight="1" x14ac:dyDescent="0.2">
      <c r="G3262" s="45"/>
      <c r="H3262" s="45"/>
      <c r="I3262" s="45"/>
      <c r="J3262" s="45"/>
    </row>
    <row r="3263" spans="7:10" ht="14.1" customHeight="1" x14ac:dyDescent="0.2">
      <c r="G3263" s="45"/>
      <c r="H3263" s="45"/>
      <c r="I3263" s="45"/>
      <c r="J3263" s="45"/>
    </row>
    <row r="3264" spans="7:10" ht="14.1" customHeight="1" x14ac:dyDescent="0.2">
      <c r="G3264" s="45"/>
      <c r="H3264" s="45"/>
      <c r="I3264" s="45"/>
      <c r="J3264" s="45"/>
    </row>
    <row r="3265" spans="7:10" ht="14.1" customHeight="1" x14ac:dyDescent="0.2">
      <c r="G3265" s="45"/>
      <c r="H3265" s="45"/>
      <c r="I3265" s="45"/>
      <c r="J3265" s="45"/>
    </row>
    <row r="3266" spans="7:10" ht="14.1" customHeight="1" x14ac:dyDescent="0.2">
      <c r="G3266" s="45"/>
      <c r="H3266" s="45"/>
      <c r="I3266" s="45"/>
      <c r="J3266" s="45"/>
    </row>
    <row r="3267" spans="7:10" ht="14.1" customHeight="1" x14ac:dyDescent="0.2">
      <c r="G3267" s="45"/>
      <c r="H3267" s="45"/>
      <c r="I3267" s="45"/>
      <c r="J3267" s="45"/>
    </row>
    <row r="3268" spans="7:10" ht="14.1" customHeight="1" x14ac:dyDescent="0.2">
      <c r="G3268" s="45"/>
      <c r="H3268" s="45"/>
      <c r="I3268" s="45"/>
      <c r="J3268" s="45"/>
    </row>
    <row r="3269" spans="7:10" ht="13.5" customHeight="1" x14ac:dyDescent="0.2">
      <c r="G3269" s="45"/>
      <c r="H3269" s="45"/>
      <c r="I3269" s="45"/>
      <c r="J3269" s="45"/>
    </row>
    <row r="3270" spans="7:10" ht="13.5" customHeight="1" x14ac:dyDescent="0.2">
      <c r="G3270" s="45"/>
      <c r="H3270" s="45"/>
      <c r="I3270" s="45"/>
      <c r="J3270" s="45"/>
    </row>
    <row r="3271" spans="7:10" ht="13.5" customHeight="1" x14ac:dyDescent="0.2">
      <c r="G3271" s="45"/>
      <c r="H3271" s="45"/>
      <c r="I3271" s="45"/>
      <c r="J3271" s="45"/>
    </row>
    <row r="3272" spans="7:10" ht="13.5" customHeight="1" x14ac:dyDescent="0.2">
      <c r="G3272" s="45"/>
      <c r="H3272" s="45"/>
      <c r="I3272" s="45"/>
      <c r="J3272" s="45"/>
    </row>
    <row r="3273" spans="7:10" ht="13.5" customHeight="1" x14ac:dyDescent="0.2">
      <c r="G3273" s="45"/>
      <c r="H3273" s="45"/>
      <c r="I3273" s="45"/>
      <c r="J3273" s="45"/>
    </row>
    <row r="3274" spans="7:10" ht="13.5" customHeight="1" x14ac:dyDescent="0.2">
      <c r="G3274" s="45"/>
      <c r="H3274" s="45"/>
      <c r="I3274" s="45"/>
      <c r="J3274" s="45"/>
    </row>
    <row r="3275" spans="7:10" ht="13.5" customHeight="1" x14ac:dyDescent="0.2">
      <c r="G3275" s="45"/>
      <c r="H3275" s="45"/>
      <c r="I3275" s="45"/>
      <c r="J3275" s="45"/>
    </row>
    <row r="3276" spans="7:10" ht="13.5" customHeight="1" x14ac:dyDescent="0.2">
      <c r="G3276" s="45"/>
      <c r="H3276" s="45"/>
      <c r="I3276" s="45"/>
      <c r="J3276" s="45"/>
    </row>
    <row r="3277" spans="7:10" ht="13.5" customHeight="1" x14ac:dyDescent="0.2">
      <c r="G3277" s="45"/>
      <c r="H3277" s="45"/>
      <c r="I3277" s="45"/>
      <c r="J3277" s="45"/>
    </row>
    <row r="3278" spans="7:10" ht="13.5" customHeight="1" x14ac:dyDescent="0.2">
      <c r="G3278" s="45"/>
      <c r="H3278" s="45"/>
      <c r="I3278" s="45"/>
      <c r="J3278" s="45"/>
    </row>
    <row r="3279" spans="7:10" ht="13.5" customHeight="1" x14ac:dyDescent="0.2">
      <c r="G3279" s="45"/>
      <c r="H3279" s="45"/>
      <c r="I3279" s="45"/>
      <c r="J3279" s="45"/>
    </row>
    <row r="3280" spans="7:10" ht="13.5" customHeight="1" x14ac:dyDescent="0.2">
      <c r="G3280" s="45"/>
      <c r="H3280" s="45"/>
      <c r="I3280" s="45"/>
      <c r="J3280" s="45"/>
    </row>
    <row r="3281" spans="7:10" ht="13.5" customHeight="1" x14ac:dyDescent="0.2">
      <c r="G3281" s="45"/>
      <c r="H3281" s="45"/>
      <c r="I3281" s="45"/>
      <c r="J3281" s="45"/>
    </row>
    <row r="3282" spans="7:10" ht="13.5" customHeight="1" x14ac:dyDescent="0.2">
      <c r="G3282" s="45"/>
      <c r="H3282" s="45"/>
      <c r="I3282" s="45"/>
      <c r="J3282" s="45"/>
    </row>
    <row r="3283" spans="7:10" ht="13.5" customHeight="1" x14ac:dyDescent="0.2">
      <c r="G3283" s="45"/>
      <c r="H3283" s="45"/>
      <c r="I3283" s="45"/>
      <c r="J3283" s="45"/>
    </row>
    <row r="3284" spans="7:10" ht="13.5" customHeight="1" x14ac:dyDescent="0.2">
      <c r="G3284" s="45"/>
      <c r="H3284" s="45"/>
      <c r="I3284" s="45"/>
      <c r="J3284" s="45"/>
    </row>
    <row r="3285" spans="7:10" ht="13.5" customHeight="1" x14ac:dyDescent="0.2">
      <c r="G3285" s="45"/>
      <c r="H3285" s="45"/>
      <c r="I3285" s="45"/>
      <c r="J3285" s="45"/>
    </row>
    <row r="3286" spans="7:10" ht="13.5" customHeight="1" x14ac:dyDescent="0.2">
      <c r="G3286" s="45"/>
      <c r="H3286" s="45"/>
      <c r="I3286" s="45"/>
      <c r="J3286" s="45"/>
    </row>
    <row r="3287" spans="7:10" ht="13.5" customHeight="1" x14ac:dyDescent="0.2">
      <c r="G3287" s="45"/>
      <c r="H3287" s="45"/>
      <c r="I3287" s="45"/>
      <c r="J3287" s="45"/>
    </row>
    <row r="3288" spans="7:10" ht="13.5" customHeight="1" x14ac:dyDescent="0.2">
      <c r="G3288" s="45"/>
      <c r="H3288" s="45"/>
      <c r="I3288" s="45"/>
      <c r="J3288" s="45"/>
    </row>
    <row r="3289" spans="7:10" ht="13.5" customHeight="1" x14ac:dyDescent="0.2">
      <c r="G3289" s="45"/>
      <c r="H3289" s="45"/>
      <c r="I3289" s="45"/>
      <c r="J3289" s="45"/>
    </row>
    <row r="3290" spans="7:10" ht="13.5" customHeight="1" x14ac:dyDescent="0.2">
      <c r="G3290" s="45"/>
      <c r="H3290" s="45"/>
      <c r="I3290" s="45"/>
      <c r="J3290" s="45"/>
    </row>
    <row r="3291" spans="7:10" ht="13.5" customHeight="1" x14ac:dyDescent="0.2">
      <c r="G3291" s="45"/>
      <c r="H3291" s="45"/>
      <c r="I3291" s="45"/>
      <c r="J3291" s="45"/>
    </row>
    <row r="3292" spans="7:10" ht="13.5" customHeight="1" x14ac:dyDescent="0.2">
      <c r="G3292" s="45"/>
      <c r="H3292" s="45"/>
      <c r="I3292" s="45"/>
      <c r="J3292" s="45"/>
    </row>
    <row r="3293" spans="7:10" ht="13.5" customHeight="1" x14ac:dyDescent="0.2">
      <c r="G3293" s="45"/>
      <c r="H3293" s="45"/>
      <c r="I3293" s="45"/>
      <c r="J3293" s="45"/>
    </row>
    <row r="3294" spans="7:10" ht="13.5" customHeight="1" x14ac:dyDescent="0.2">
      <c r="G3294" s="45"/>
      <c r="H3294" s="45"/>
      <c r="I3294" s="45"/>
      <c r="J3294" s="45"/>
    </row>
    <row r="3295" spans="7:10" ht="13.5" customHeight="1" x14ac:dyDescent="0.2">
      <c r="G3295" s="45"/>
      <c r="H3295" s="45"/>
      <c r="I3295" s="45"/>
      <c r="J3295" s="45"/>
    </row>
    <row r="3296" spans="7:10" ht="13.5" customHeight="1" x14ac:dyDescent="0.2">
      <c r="G3296" s="45"/>
      <c r="H3296" s="45"/>
      <c r="I3296" s="45"/>
      <c r="J3296" s="45"/>
    </row>
    <row r="3297" spans="7:10" ht="14.1" customHeight="1" x14ac:dyDescent="0.2">
      <c r="G3297" s="45"/>
      <c r="H3297" s="45" t="str">
        <f>C2933</f>
        <v>BIENES</v>
      </c>
      <c r="I3297" s="45">
        <f>E2933</f>
        <v>0</v>
      </c>
      <c r="J3297" s="45">
        <f>D2933</f>
        <v>0</v>
      </c>
    </row>
    <row r="3299" spans="7:10" ht="33.75" customHeight="1" x14ac:dyDescent="0.2">
      <c r="G3299" s="45"/>
      <c r="H3299" s="45"/>
      <c r="I3299" s="45"/>
      <c r="J3299" s="45"/>
    </row>
    <row r="3300" spans="7:10" ht="13.5" customHeight="1" x14ac:dyDescent="0.2">
      <c r="G3300" s="45"/>
      <c r="H3300" s="45"/>
      <c r="I3300" s="45"/>
      <c r="J3300" s="45"/>
    </row>
    <row r="3301" spans="7:10" ht="14.1" customHeight="1" x14ac:dyDescent="0.2">
      <c r="G3301" s="45"/>
      <c r="H3301" s="45"/>
      <c r="I3301" s="45"/>
      <c r="J3301" s="45"/>
    </row>
    <row r="3302" spans="7:10" ht="14.1" customHeight="1" x14ac:dyDescent="0.2">
      <c r="G3302" s="45"/>
      <c r="H3302" s="45"/>
      <c r="I3302" s="45"/>
      <c r="J3302" s="45"/>
    </row>
    <row r="3303" spans="7:10" ht="14.1" customHeight="1" x14ac:dyDescent="0.2">
      <c r="G3303" s="45"/>
      <c r="H3303" s="45"/>
      <c r="I3303" s="45"/>
      <c r="J3303" s="45"/>
    </row>
    <row r="3304" spans="7:10" ht="14.1" customHeight="1" x14ac:dyDescent="0.2">
      <c r="G3304" s="45"/>
      <c r="H3304" s="45"/>
      <c r="I3304" s="45"/>
      <c r="J3304" s="45"/>
    </row>
    <row r="3305" spans="7:10" ht="14.1" customHeight="1" x14ac:dyDescent="0.2">
      <c r="G3305" s="45"/>
      <c r="H3305" s="45"/>
      <c r="I3305" s="45"/>
      <c r="J3305" s="45"/>
    </row>
    <row r="3306" spans="7:10" ht="14.1" customHeight="1" x14ac:dyDescent="0.2">
      <c r="G3306" s="45"/>
      <c r="H3306" s="45"/>
      <c r="I3306" s="45"/>
      <c r="J3306" s="45"/>
    </row>
    <row r="3307" spans="7:10" ht="14.1" customHeight="1" x14ac:dyDescent="0.2">
      <c r="G3307" s="45"/>
      <c r="H3307" s="45"/>
      <c r="I3307" s="45"/>
      <c r="J3307" s="45"/>
    </row>
    <row r="3308" spans="7:10" ht="13.5" customHeight="1" x14ac:dyDescent="0.2">
      <c r="G3308" s="45"/>
      <c r="H3308" s="45"/>
      <c r="I3308" s="45"/>
      <c r="J3308" s="45"/>
    </row>
    <row r="3309" spans="7:10" ht="13.5" customHeight="1" x14ac:dyDescent="0.2">
      <c r="G3309" s="45"/>
      <c r="H3309" s="45"/>
      <c r="I3309" s="45"/>
      <c r="J3309" s="45"/>
    </row>
    <row r="3310" spans="7:10" ht="13.5" customHeight="1" x14ac:dyDescent="0.2">
      <c r="G3310" s="45"/>
      <c r="H3310" s="45"/>
      <c r="I3310" s="45"/>
      <c r="J3310" s="45"/>
    </row>
    <row r="3311" spans="7:10" ht="13.5" customHeight="1" x14ac:dyDescent="0.2">
      <c r="G3311" s="45"/>
      <c r="H3311" s="45"/>
      <c r="I3311" s="45"/>
      <c r="J3311" s="45"/>
    </row>
    <row r="3312" spans="7:10" ht="13.5" customHeight="1" x14ac:dyDescent="0.2">
      <c r="G3312" s="45"/>
      <c r="H3312" s="45"/>
      <c r="I3312" s="45"/>
      <c r="J3312" s="45"/>
    </row>
    <row r="3313" spans="7:10" ht="13.5" customHeight="1" x14ac:dyDescent="0.2">
      <c r="G3313" s="45"/>
      <c r="H3313" s="45"/>
      <c r="I3313" s="45"/>
      <c r="J3313" s="45"/>
    </row>
    <row r="3314" spans="7:10" ht="13.5" customHeight="1" x14ac:dyDescent="0.2">
      <c r="G3314" s="45"/>
      <c r="H3314" s="45"/>
      <c r="I3314" s="45"/>
      <c r="J3314" s="45"/>
    </row>
    <row r="3315" spans="7:10" ht="13.5" customHeight="1" x14ac:dyDescent="0.2">
      <c r="G3315" s="45"/>
      <c r="H3315" s="45"/>
      <c r="I3315" s="45"/>
      <c r="J3315" s="45"/>
    </row>
    <row r="3316" spans="7:10" ht="13.5" customHeight="1" x14ac:dyDescent="0.2">
      <c r="G3316" s="45"/>
      <c r="H3316" s="45"/>
      <c r="I3316" s="45"/>
      <c r="J3316" s="45"/>
    </row>
    <row r="3317" spans="7:10" ht="13.5" customHeight="1" x14ac:dyDescent="0.2">
      <c r="G3317" s="45"/>
      <c r="H3317" s="45"/>
      <c r="I3317" s="45"/>
      <c r="J3317" s="45"/>
    </row>
    <row r="3318" spans="7:10" ht="13.5" customHeight="1" x14ac:dyDescent="0.2">
      <c r="G3318" s="45"/>
      <c r="H3318" s="45"/>
      <c r="I3318" s="45"/>
      <c r="J3318" s="45"/>
    </row>
    <row r="3319" spans="7:10" ht="13.5" customHeight="1" x14ac:dyDescent="0.2">
      <c r="G3319" s="45"/>
      <c r="H3319" s="45"/>
      <c r="I3319" s="45"/>
      <c r="J3319" s="45"/>
    </row>
    <row r="3320" spans="7:10" ht="13.5" customHeight="1" x14ac:dyDescent="0.2">
      <c r="G3320" s="45"/>
      <c r="H3320" s="45"/>
      <c r="I3320" s="45"/>
      <c r="J3320" s="45"/>
    </row>
    <row r="3321" spans="7:10" ht="13.5" customHeight="1" x14ac:dyDescent="0.2">
      <c r="G3321" s="45"/>
      <c r="H3321" s="45"/>
      <c r="I3321" s="45"/>
      <c r="J3321" s="45"/>
    </row>
    <row r="3322" spans="7:10" ht="13.5" customHeight="1" x14ac:dyDescent="0.2">
      <c r="G3322" s="45"/>
      <c r="H3322" s="45"/>
      <c r="I3322" s="45"/>
      <c r="J3322" s="45"/>
    </row>
    <row r="3323" spans="7:10" ht="13.5" customHeight="1" x14ac:dyDescent="0.2">
      <c r="G3323" s="45"/>
      <c r="H3323" s="45"/>
      <c r="I3323" s="45"/>
      <c r="J3323" s="45"/>
    </row>
    <row r="3324" spans="7:10" ht="13.5" customHeight="1" x14ac:dyDescent="0.2">
      <c r="G3324" s="45"/>
      <c r="H3324" s="45"/>
      <c r="I3324" s="45"/>
      <c r="J3324" s="45"/>
    </row>
    <row r="3325" spans="7:10" ht="13.5" customHeight="1" x14ac:dyDescent="0.2">
      <c r="G3325" s="45"/>
      <c r="H3325" s="45"/>
      <c r="I3325" s="45"/>
      <c r="J3325" s="45"/>
    </row>
    <row r="3326" spans="7:10" ht="13.5" customHeight="1" x14ac:dyDescent="0.2">
      <c r="G3326" s="45"/>
      <c r="H3326" s="45"/>
      <c r="I3326" s="45"/>
      <c r="J3326" s="45"/>
    </row>
    <row r="3327" spans="7:10" ht="13.5" customHeight="1" x14ac:dyDescent="0.2">
      <c r="G3327" s="45"/>
      <c r="H3327" s="45"/>
      <c r="I3327" s="45"/>
      <c r="J3327" s="45"/>
    </row>
    <row r="3328" spans="7:10" ht="13.5" customHeight="1" x14ac:dyDescent="0.2">
      <c r="G3328" s="45"/>
      <c r="H3328" s="45"/>
      <c r="I3328" s="45"/>
      <c r="J3328" s="45"/>
    </row>
    <row r="3329" spans="7:10" ht="13.5" customHeight="1" x14ac:dyDescent="0.2">
      <c r="G3329" s="45"/>
      <c r="H3329" s="45"/>
      <c r="I3329" s="45"/>
      <c r="J3329" s="45"/>
    </row>
    <row r="3330" spans="7:10" ht="13.5" customHeight="1" x14ac:dyDescent="0.2">
      <c r="G3330" s="45"/>
      <c r="H3330" s="45"/>
      <c r="I3330" s="45"/>
      <c r="J3330" s="45"/>
    </row>
    <row r="3331" spans="7:10" ht="13.5" customHeight="1" x14ac:dyDescent="0.2">
      <c r="G3331" s="45"/>
      <c r="H3331" s="45"/>
      <c r="I3331" s="45"/>
      <c r="J3331" s="45"/>
    </row>
    <row r="3332" spans="7:10" ht="13.5" customHeight="1" x14ac:dyDescent="0.2">
      <c r="G3332" s="45"/>
      <c r="H3332" s="45"/>
      <c r="I3332" s="45"/>
      <c r="J3332" s="45"/>
    </row>
    <row r="3333" spans="7:10" ht="14.1" customHeight="1" x14ac:dyDescent="0.2">
      <c r="G3333" s="45"/>
      <c r="H3333" s="45" t="str">
        <f>C2971</f>
        <v>BIENES</v>
      </c>
      <c r="I3333" s="45">
        <f>E2971</f>
        <v>0</v>
      </c>
      <c r="J3333" s="45">
        <f>D2971</f>
        <v>0</v>
      </c>
    </row>
    <row r="3335" spans="7:10" ht="33.75" customHeight="1" x14ac:dyDescent="0.2">
      <c r="G3335" s="45"/>
      <c r="H3335" s="45"/>
      <c r="I3335" s="45"/>
      <c r="J3335" s="45"/>
    </row>
    <row r="3336" spans="7:10" ht="13.5" customHeight="1" x14ac:dyDescent="0.2">
      <c r="G3336" s="45"/>
      <c r="H3336" s="45"/>
      <c r="I3336" s="45"/>
      <c r="J3336" s="45"/>
    </row>
    <row r="3337" spans="7:10" ht="14.1" customHeight="1" x14ac:dyDescent="0.2">
      <c r="G3337" s="45"/>
      <c r="H3337" s="45"/>
      <c r="I3337" s="45"/>
      <c r="J3337" s="45"/>
    </row>
    <row r="3338" spans="7:10" ht="14.1" customHeight="1" x14ac:dyDescent="0.2">
      <c r="G3338" s="45"/>
      <c r="H3338" s="45"/>
      <c r="I3338" s="45"/>
      <c r="J3338" s="45"/>
    </row>
    <row r="3339" spans="7:10" ht="14.1" customHeight="1" x14ac:dyDescent="0.2">
      <c r="G3339" s="45"/>
      <c r="H3339" s="45"/>
      <c r="I3339" s="45"/>
      <c r="J3339" s="45"/>
    </row>
    <row r="3340" spans="7:10" ht="14.1" customHeight="1" x14ac:dyDescent="0.2">
      <c r="G3340" s="45"/>
      <c r="H3340" s="45"/>
      <c r="I3340" s="45"/>
      <c r="J3340" s="45"/>
    </row>
    <row r="3341" spans="7:10" ht="14.1" customHeight="1" x14ac:dyDescent="0.2">
      <c r="G3341" s="45"/>
      <c r="H3341" s="45"/>
      <c r="I3341" s="45"/>
      <c r="J3341" s="45"/>
    </row>
    <row r="3342" spans="7:10" ht="14.1" customHeight="1" x14ac:dyDescent="0.2">
      <c r="G3342" s="45"/>
      <c r="H3342" s="45"/>
      <c r="I3342" s="45"/>
      <c r="J3342" s="45"/>
    </row>
    <row r="3343" spans="7:10" ht="14.1" customHeight="1" x14ac:dyDescent="0.2">
      <c r="G3343" s="45"/>
      <c r="H3343" s="45"/>
      <c r="I3343" s="45"/>
      <c r="J3343" s="45"/>
    </row>
    <row r="3344" spans="7:10" ht="13.5" customHeight="1" x14ac:dyDescent="0.2">
      <c r="G3344" s="45"/>
      <c r="H3344" s="45"/>
      <c r="I3344" s="45"/>
      <c r="J3344" s="45"/>
    </row>
    <row r="3345" spans="7:10" ht="13.5" customHeight="1" x14ac:dyDescent="0.2">
      <c r="G3345" s="45"/>
      <c r="H3345" s="45"/>
      <c r="I3345" s="45"/>
      <c r="J3345" s="45"/>
    </row>
    <row r="3346" spans="7:10" ht="13.5" customHeight="1" x14ac:dyDescent="0.2">
      <c r="G3346" s="45"/>
      <c r="H3346" s="45"/>
      <c r="I3346" s="45"/>
      <c r="J3346" s="45"/>
    </row>
    <row r="3347" spans="7:10" ht="13.5" customHeight="1" x14ac:dyDescent="0.2">
      <c r="G3347" s="45"/>
      <c r="H3347" s="45"/>
      <c r="I3347" s="45"/>
      <c r="J3347" s="45"/>
    </row>
    <row r="3348" spans="7:10" ht="13.5" customHeight="1" x14ac:dyDescent="0.2">
      <c r="G3348" s="45"/>
      <c r="H3348" s="45"/>
      <c r="I3348" s="45"/>
      <c r="J3348" s="45"/>
    </row>
    <row r="3349" spans="7:10" ht="13.5" customHeight="1" x14ac:dyDescent="0.2">
      <c r="G3349" s="45"/>
      <c r="H3349" s="45"/>
      <c r="I3349" s="45"/>
      <c r="J3349" s="45"/>
    </row>
    <row r="3350" spans="7:10" ht="13.5" customHeight="1" x14ac:dyDescent="0.2">
      <c r="G3350" s="45"/>
      <c r="H3350" s="45"/>
      <c r="I3350" s="45"/>
      <c r="J3350" s="45"/>
    </row>
    <row r="3351" spans="7:10" ht="13.5" customHeight="1" x14ac:dyDescent="0.2">
      <c r="G3351" s="45"/>
      <c r="H3351" s="45"/>
      <c r="I3351" s="45"/>
      <c r="J3351" s="45"/>
    </row>
    <row r="3352" spans="7:10" ht="13.5" customHeight="1" x14ac:dyDescent="0.2">
      <c r="G3352" s="45"/>
      <c r="H3352" s="45"/>
      <c r="I3352" s="45"/>
      <c r="J3352" s="45"/>
    </row>
    <row r="3353" spans="7:10" ht="13.5" customHeight="1" x14ac:dyDescent="0.2">
      <c r="G3353" s="45"/>
      <c r="H3353" s="45"/>
      <c r="I3353" s="45"/>
      <c r="J3353" s="45"/>
    </row>
    <row r="3354" spans="7:10" ht="13.5" customHeight="1" x14ac:dyDescent="0.2">
      <c r="G3354" s="45"/>
      <c r="H3354" s="45"/>
      <c r="I3354" s="45"/>
      <c r="J3354" s="45"/>
    </row>
    <row r="3355" spans="7:10" ht="13.5" customHeight="1" x14ac:dyDescent="0.2">
      <c r="G3355" s="45"/>
      <c r="H3355" s="45"/>
      <c r="I3355" s="45"/>
      <c r="J3355" s="45"/>
    </row>
    <row r="3356" spans="7:10" ht="13.5" customHeight="1" x14ac:dyDescent="0.2">
      <c r="G3356" s="45"/>
      <c r="H3356" s="45"/>
      <c r="I3356" s="45"/>
      <c r="J3356" s="45"/>
    </row>
    <row r="3357" spans="7:10" ht="13.5" customHeight="1" x14ac:dyDescent="0.2">
      <c r="G3357" s="45"/>
      <c r="H3357" s="45"/>
      <c r="I3357" s="45"/>
      <c r="J3357" s="45"/>
    </row>
    <row r="3358" spans="7:10" ht="13.5" customHeight="1" x14ac:dyDescent="0.2">
      <c r="G3358" s="45"/>
      <c r="H3358" s="45"/>
      <c r="I3358" s="45"/>
      <c r="J3358" s="45"/>
    </row>
    <row r="3359" spans="7:10" ht="13.5" customHeight="1" x14ac:dyDescent="0.2">
      <c r="G3359" s="45"/>
      <c r="H3359" s="45"/>
      <c r="I3359" s="45"/>
      <c r="J3359" s="45"/>
    </row>
    <row r="3360" spans="7:10" ht="13.5" customHeight="1" x14ac:dyDescent="0.2">
      <c r="G3360" s="45"/>
      <c r="H3360" s="45"/>
      <c r="I3360" s="45"/>
      <c r="J3360" s="45"/>
    </row>
    <row r="3361" spans="7:10" ht="13.5" customHeight="1" x14ac:dyDescent="0.2">
      <c r="G3361" s="45"/>
      <c r="H3361" s="45"/>
      <c r="I3361" s="45"/>
      <c r="J3361" s="45"/>
    </row>
    <row r="3362" spans="7:10" ht="13.5" customHeight="1" x14ac:dyDescent="0.2">
      <c r="G3362" s="45"/>
      <c r="H3362" s="45"/>
      <c r="I3362" s="45"/>
      <c r="J3362" s="45"/>
    </row>
    <row r="3363" spans="7:10" ht="13.5" customHeight="1" x14ac:dyDescent="0.2">
      <c r="G3363" s="45"/>
      <c r="H3363" s="45"/>
      <c r="I3363" s="45"/>
      <c r="J3363" s="45"/>
    </row>
    <row r="3364" spans="7:10" ht="13.5" customHeight="1" x14ac:dyDescent="0.2">
      <c r="G3364" s="45"/>
      <c r="H3364" s="45"/>
      <c r="I3364" s="45"/>
      <c r="J3364" s="45"/>
    </row>
    <row r="3365" spans="7:10" ht="13.5" customHeight="1" x14ac:dyDescent="0.2">
      <c r="G3365" s="45"/>
      <c r="H3365" s="45"/>
      <c r="I3365" s="45"/>
      <c r="J3365" s="45"/>
    </row>
    <row r="3366" spans="7:10" ht="13.5" customHeight="1" x14ac:dyDescent="0.2">
      <c r="G3366" s="45"/>
      <c r="H3366" s="45"/>
      <c r="I3366" s="45"/>
      <c r="J3366" s="45"/>
    </row>
    <row r="3367" spans="7:10" ht="13.5" customHeight="1" x14ac:dyDescent="0.2">
      <c r="G3367" s="45"/>
      <c r="H3367" s="45"/>
      <c r="I3367" s="45"/>
      <c r="J3367" s="45"/>
    </row>
    <row r="3368" spans="7:10" ht="13.5" customHeight="1" x14ac:dyDescent="0.2">
      <c r="G3368" s="45"/>
      <c r="H3368" s="45"/>
      <c r="I3368" s="45"/>
      <c r="J3368" s="45"/>
    </row>
    <row r="3369" spans="7:10" ht="14.1" customHeight="1" x14ac:dyDescent="0.2">
      <c r="G3369" s="45"/>
      <c r="H3369" s="45" t="str">
        <f>C3007</f>
        <v>BIENES</v>
      </c>
      <c r="I3369" s="45">
        <f>E3007</f>
        <v>0</v>
      </c>
      <c r="J3369" s="45">
        <f>D3007</f>
        <v>0</v>
      </c>
    </row>
    <row r="3371" spans="7:10" ht="33.75" customHeight="1" x14ac:dyDescent="0.2">
      <c r="G3371" s="45"/>
      <c r="H3371" s="45"/>
      <c r="I3371" s="45"/>
      <c r="J3371" s="45"/>
    </row>
    <row r="3372" spans="7:10" ht="13.5" customHeight="1" x14ac:dyDescent="0.2">
      <c r="G3372" s="45"/>
      <c r="H3372" s="45"/>
      <c r="I3372" s="45"/>
      <c r="J3372" s="45"/>
    </row>
    <row r="3373" spans="7:10" ht="14.1" customHeight="1" x14ac:dyDescent="0.2">
      <c r="G3373" s="45"/>
      <c r="H3373" s="45"/>
      <c r="I3373" s="45"/>
      <c r="J3373" s="45"/>
    </row>
    <row r="3374" spans="7:10" ht="14.1" customHeight="1" x14ac:dyDescent="0.2">
      <c r="G3374" s="45"/>
      <c r="H3374" s="45"/>
      <c r="I3374" s="45"/>
      <c r="J3374" s="45"/>
    </row>
    <row r="3375" spans="7:10" ht="14.1" customHeight="1" x14ac:dyDescent="0.2">
      <c r="G3375" s="45"/>
      <c r="H3375" s="45"/>
      <c r="I3375" s="45"/>
      <c r="J3375" s="45"/>
    </row>
    <row r="3376" spans="7:10" ht="14.1" customHeight="1" x14ac:dyDescent="0.2">
      <c r="G3376" s="45"/>
      <c r="H3376" s="45"/>
      <c r="I3376" s="45"/>
      <c r="J3376" s="45"/>
    </row>
    <row r="3377" spans="7:10" ht="14.1" customHeight="1" x14ac:dyDescent="0.2">
      <c r="G3377" s="45"/>
      <c r="H3377" s="45"/>
      <c r="I3377" s="45"/>
      <c r="J3377" s="45"/>
    </row>
    <row r="3378" spans="7:10" ht="14.1" customHeight="1" x14ac:dyDescent="0.2">
      <c r="G3378" s="45"/>
      <c r="H3378" s="45"/>
      <c r="I3378" s="45"/>
      <c r="J3378" s="45"/>
    </row>
    <row r="3379" spans="7:10" ht="13.5" customHeight="1" x14ac:dyDescent="0.2">
      <c r="G3379" s="45"/>
      <c r="H3379" s="45"/>
      <c r="I3379" s="45"/>
      <c r="J3379" s="45"/>
    </row>
    <row r="3380" spans="7:10" ht="13.5" customHeight="1" x14ac:dyDescent="0.2">
      <c r="G3380" s="45"/>
      <c r="H3380" s="45"/>
      <c r="I3380" s="45"/>
      <c r="J3380" s="45"/>
    </row>
    <row r="3381" spans="7:10" ht="13.5" customHeight="1" x14ac:dyDescent="0.2">
      <c r="G3381" s="45"/>
      <c r="H3381" s="45"/>
      <c r="I3381" s="45"/>
      <c r="J3381" s="45"/>
    </row>
    <row r="3382" spans="7:10" ht="13.5" customHeight="1" x14ac:dyDescent="0.2">
      <c r="G3382" s="45"/>
      <c r="H3382" s="45"/>
      <c r="I3382" s="45"/>
      <c r="J3382" s="45"/>
    </row>
    <row r="3383" spans="7:10" ht="14.1" customHeight="1" x14ac:dyDescent="0.2">
      <c r="G3383" s="45"/>
      <c r="H3383" s="45" t="str">
        <f>C3043</f>
        <v>BIENES</v>
      </c>
      <c r="I3383" s="45">
        <f>E3043</f>
        <v>0</v>
      </c>
      <c r="J3383" s="45">
        <f>D3043</f>
        <v>0</v>
      </c>
    </row>
    <row r="3385" spans="7:10" ht="33.75" customHeight="1" x14ac:dyDescent="0.2">
      <c r="G3385" s="45"/>
      <c r="H3385" s="45"/>
      <c r="I3385" s="45"/>
      <c r="J3385" s="45"/>
    </row>
    <row r="3386" spans="7:10" ht="14.1" customHeight="1" x14ac:dyDescent="0.2">
      <c r="G3386" s="45"/>
      <c r="H3386" s="45"/>
      <c r="I3386" s="45"/>
      <c r="J3386" s="45"/>
    </row>
    <row r="3387" spans="7:10" ht="14.1" customHeight="1" x14ac:dyDescent="0.2">
      <c r="G3387" s="45"/>
      <c r="H3387" s="45"/>
      <c r="I3387" s="45"/>
      <c r="J3387" s="45"/>
    </row>
    <row r="3388" spans="7:10" ht="14.1" customHeight="1" x14ac:dyDescent="0.2">
      <c r="G3388" s="45"/>
      <c r="H3388" s="45"/>
      <c r="I3388" s="45"/>
      <c r="J3388" s="45"/>
    </row>
    <row r="3389" spans="7:10" ht="14.1" customHeight="1" x14ac:dyDescent="0.2">
      <c r="G3389" s="45"/>
      <c r="H3389" s="45"/>
      <c r="I3389" s="45"/>
      <c r="J3389" s="45"/>
    </row>
    <row r="3390" spans="7:10" ht="14.1" customHeight="1" x14ac:dyDescent="0.2">
      <c r="G3390" s="45"/>
      <c r="H3390" s="45"/>
      <c r="I3390" s="45"/>
      <c r="J3390" s="45"/>
    </row>
    <row r="3391" spans="7:10" ht="14.1" customHeight="1" x14ac:dyDescent="0.2">
      <c r="G3391" s="45"/>
      <c r="H3391" s="45"/>
      <c r="I3391" s="45"/>
      <c r="J3391" s="45"/>
    </row>
    <row r="3392" spans="7:10" ht="14.1" customHeight="1" x14ac:dyDescent="0.2">
      <c r="G3392" s="45"/>
      <c r="H3392" s="45"/>
      <c r="I3392" s="45"/>
      <c r="J3392" s="45"/>
    </row>
    <row r="3393" spans="7:10" ht="13.5" customHeight="1" x14ac:dyDescent="0.2">
      <c r="G3393" s="45"/>
      <c r="H3393" s="45"/>
      <c r="I3393" s="45"/>
      <c r="J3393" s="45"/>
    </row>
    <row r="3394" spans="7:10" ht="13.5" customHeight="1" x14ac:dyDescent="0.2">
      <c r="G3394" s="45"/>
      <c r="H3394" s="45"/>
      <c r="I3394" s="45"/>
      <c r="J3394" s="45"/>
    </row>
    <row r="3395" spans="7:10" ht="13.5" customHeight="1" x14ac:dyDescent="0.2">
      <c r="G3395" s="45"/>
      <c r="H3395" s="45"/>
      <c r="I3395" s="45"/>
      <c r="J3395" s="45"/>
    </row>
    <row r="3396" spans="7:10" ht="13.5" customHeight="1" x14ac:dyDescent="0.2">
      <c r="G3396" s="45"/>
      <c r="H3396" s="45"/>
      <c r="I3396" s="45"/>
      <c r="J3396" s="45"/>
    </row>
    <row r="3397" spans="7:10" ht="14.1" customHeight="1" x14ac:dyDescent="0.2">
      <c r="G3397" s="45"/>
      <c r="H3397" s="45" t="str">
        <f>C3057</f>
        <v>BIENES</v>
      </c>
      <c r="I3397" s="45">
        <f>E3057</f>
        <v>0</v>
      </c>
      <c r="J3397" s="45">
        <f>D3057</f>
        <v>0</v>
      </c>
    </row>
    <row r="3399" spans="7:10" ht="33.75" customHeight="1" x14ac:dyDescent="0.2">
      <c r="G3399" s="45"/>
      <c r="H3399" s="45"/>
      <c r="I3399" s="45"/>
      <c r="J3399" s="45"/>
    </row>
    <row r="3400" spans="7:10" ht="14.1" customHeight="1" x14ac:dyDescent="0.2">
      <c r="G3400" s="45"/>
      <c r="H3400" s="45"/>
      <c r="I3400" s="45"/>
      <c r="J3400" s="45"/>
    </row>
    <row r="3401" spans="7:10" ht="14.1" customHeight="1" x14ac:dyDescent="0.2">
      <c r="G3401" s="45"/>
      <c r="H3401" s="45"/>
      <c r="I3401" s="45"/>
      <c r="J3401" s="45"/>
    </row>
    <row r="3402" spans="7:10" ht="14.1" customHeight="1" x14ac:dyDescent="0.2">
      <c r="G3402" s="45"/>
      <c r="H3402" s="45"/>
      <c r="I3402" s="45"/>
      <c r="J3402" s="45"/>
    </row>
    <row r="3403" spans="7:10" ht="14.1" customHeight="1" x14ac:dyDescent="0.2">
      <c r="G3403" s="45"/>
      <c r="H3403" s="45"/>
      <c r="I3403" s="45"/>
      <c r="J3403" s="45"/>
    </row>
    <row r="3404" spans="7:10" ht="14.1" customHeight="1" x14ac:dyDescent="0.2">
      <c r="G3404" s="45"/>
      <c r="H3404" s="45"/>
      <c r="I3404" s="45"/>
      <c r="J3404" s="45"/>
    </row>
    <row r="3405" spans="7:10" ht="14.1" customHeight="1" x14ac:dyDescent="0.2">
      <c r="G3405" s="45"/>
      <c r="H3405" s="45"/>
      <c r="I3405" s="45"/>
      <c r="J3405" s="45"/>
    </row>
    <row r="3406" spans="7:10" ht="14.1" customHeight="1" x14ac:dyDescent="0.2">
      <c r="G3406" s="45"/>
      <c r="H3406" s="45"/>
      <c r="I3406" s="45"/>
      <c r="J3406" s="45"/>
    </row>
    <row r="3407" spans="7:10" ht="13.5" customHeight="1" x14ac:dyDescent="0.2">
      <c r="G3407" s="45"/>
      <c r="H3407" s="45"/>
      <c r="I3407" s="45"/>
      <c r="J3407" s="45"/>
    </row>
    <row r="3408" spans="7:10" ht="13.5" customHeight="1" x14ac:dyDescent="0.2">
      <c r="G3408" s="45"/>
      <c r="H3408" s="45"/>
      <c r="I3408" s="45"/>
      <c r="J3408" s="45"/>
    </row>
    <row r="3409" spans="7:10" ht="13.5" customHeight="1" x14ac:dyDescent="0.2">
      <c r="G3409" s="45"/>
      <c r="H3409" s="45"/>
      <c r="I3409" s="45"/>
      <c r="J3409" s="45"/>
    </row>
    <row r="3410" spans="7:10" ht="14.1" customHeight="1" x14ac:dyDescent="0.2">
      <c r="G3410" s="45"/>
      <c r="H3410" s="45" t="str">
        <f>C3071</f>
        <v>BIENES</v>
      </c>
      <c r="I3410" s="45">
        <f>E3071</f>
        <v>0</v>
      </c>
      <c r="J3410" s="45">
        <f>D3071</f>
        <v>0</v>
      </c>
    </row>
  </sheetData>
  <protectedRanges>
    <protectedRange sqref="F5:G5" name="Rango3"/>
    <protectedRange sqref="E11:E12" name="Rango2"/>
  </protectedRanges>
  <mergeCells count="202">
    <mergeCell ref="A2067:A2070"/>
    <mergeCell ref="D2067:D2070"/>
    <mergeCell ref="A2051:A2054"/>
    <mergeCell ref="D2051:D2054"/>
    <mergeCell ref="A2553:A2556"/>
    <mergeCell ref="D2553:D2556"/>
    <mergeCell ref="A2603:A2606"/>
    <mergeCell ref="D2603:D2606"/>
    <mergeCell ref="A2652:A2655"/>
    <mergeCell ref="D2652:D2655"/>
    <mergeCell ref="A2092:A2095"/>
    <mergeCell ref="D2092:D2095"/>
    <mergeCell ref="A2117:A2120"/>
    <mergeCell ref="D2117:D2120"/>
    <mergeCell ref="A2142:A2145"/>
    <mergeCell ref="D2142:D2145"/>
    <mergeCell ref="A2401:A2404"/>
    <mergeCell ref="D2401:D2404"/>
    <mergeCell ref="A2504:A2507"/>
    <mergeCell ref="D2504:D2507"/>
    <mergeCell ref="A2298:A2301"/>
    <mergeCell ref="D2298:D2301"/>
    <mergeCell ref="A1381:A1384"/>
    <mergeCell ref="D1381:D1384"/>
    <mergeCell ref="A1495:A1498"/>
    <mergeCell ref="D1495:D1498"/>
    <mergeCell ref="A1601:A1604"/>
    <mergeCell ref="D1601:D1604"/>
    <mergeCell ref="A2035:A2038"/>
    <mergeCell ref="D2035:D2038"/>
    <mergeCell ref="A1294:A1297"/>
    <mergeCell ref="D1294:D1297"/>
    <mergeCell ref="A1678:A1681"/>
    <mergeCell ref="D1678:D1681"/>
    <mergeCell ref="A1774:A1777"/>
    <mergeCell ref="D1774:D1777"/>
    <mergeCell ref="A1825:A1828"/>
    <mergeCell ref="D1825:D1828"/>
    <mergeCell ref="A1724:A1727"/>
    <mergeCell ref="D1724:D1727"/>
    <mergeCell ref="A1888:A1891"/>
    <mergeCell ref="D1888:D1891"/>
    <mergeCell ref="A1954:A1957"/>
    <mergeCell ref="D1954:D1957"/>
    <mergeCell ref="A2018:A2021"/>
    <mergeCell ref="D2018:D2021"/>
    <mergeCell ref="A1102:A1105"/>
    <mergeCell ref="D1102:D1105"/>
    <mergeCell ref="A1119:A1122"/>
    <mergeCell ref="D1119:D1122"/>
    <mergeCell ref="A993:A996"/>
    <mergeCell ref="D993:D996"/>
    <mergeCell ref="A1004:A1007"/>
    <mergeCell ref="D1004:D1007"/>
    <mergeCell ref="A1015:A1018"/>
    <mergeCell ref="D1015:D1018"/>
    <mergeCell ref="A1026:A1029"/>
    <mergeCell ref="D1026:D1029"/>
    <mergeCell ref="A1037:A1040"/>
    <mergeCell ref="D1037:D1040"/>
    <mergeCell ref="A1050:A1053"/>
    <mergeCell ref="D1050:D1053"/>
    <mergeCell ref="A1068:A1071"/>
    <mergeCell ref="D1068:D1071"/>
    <mergeCell ref="A806:A809"/>
    <mergeCell ref="D806:D809"/>
    <mergeCell ref="A817:A820"/>
    <mergeCell ref="D817:D820"/>
    <mergeCell ref="A726:A729"/>
    <mergeCell ref="D726:D729"/>
    <mergeCell ref="A737:A740"/>
    <mergeCell ref="D737:D740"/>
    <mergeCell ref="A1207:A1210"/>
    <mergeCell ref="D1207:D1210"/>
    <mergeCell ref="A960:A963"/>
    <mergeCell ref="D960:D963"/>
    <mergeCell ref="A971:A974"/>
    <mergeCell ref="D971:D974"/>
    <mergeCell ref="A982:A985"/>
    <mergeCell ref="D982:D985"/>
    <mergeCell ref="A927:A930"/>
    <mergeCell ref="D927:D930"/>
    <mergeCell ref="A938:A941"/>
    <mergeCell ref="D938:D941"/>
    <mergeCell ref="A949:A952"/>
    <mergeCell ref="D949:D952"/>
    <mergeCell ref="A1085:A1088"/>
    <mergeCell ref="D1085:D1088"/>
    <mergeCell ref="A610:A613"/>
    <mergeCell ref="D610:D613"/>
    <mergeCell ref="A621:A624"/>
    <mergeCell ref="D621:D624"/>
    <mergeCell ref="A795:A798"/>
    <mergeCell ref="D795:D798"/>
    <mergeCell ref="A828:A831"/>
    <mergeCell ref="D828:D831"/>
    <mergeCell ref="A916:A919"/>
    <mergeCell ref="D916:D919"/>
    <mergeCell ref="A883:A886"/>
    <mergeCell ref="D883:D886"/>
    <mergeCell ref="A905:A908"/>
    <mergeCell ref="D905:D908"/>
    <mergeCell ref="A850:A853"/>
    <mergeCell ref="D850:D853"/>
    <mergeCell ref="A861:A864"/>
    <mergeCell ref="D861:D864"/>
    <mergeCell ref="A872:A875"/>
    <mergeCell ref="D872:D875"/>
    <mergeCell ref="A894:A897"/>
    <mergeCell ref="D894:D897"/>
    <mergeCell ref="A839:A842"/>
    <mergeCell ref="D839:D842"/>
    <mergeCell ref="A770:A773"/>
    <mergeCell ref="D770:D773"/>
    <mergeCell ref="A784:A787"/>
    <mergeCell ref="D784:D787"/>
    <mergeCell ref="B2:E2"/>
    <mergeCell ref="B3:E3"/>
    <mergeCell ref="A17:A20"/>
    <mergeCell ref="D17:D20"/>
    <mergeCell ref="E9:F9"/>
    <mergeCell ref="E8:F8"/>
    <mergeCell ref="E10:F10"/>
    <mergeCell ref="E11:F11"/>
    <mergeCell ref="E12:F12"/>
    <mergeCell ref="A1:A4"/>
    <mergeCell ref="E6:F6"/>
    <mergeCell ref="E7:F7"/>
    <mergeCell ref="A128:A131"/>
    <mergeCell ref="D128:D131"/>
    <mergeCell ref="A373:A376"/>
    <mergeCell ref="D373:D376"/>
    <mergeCell ref="A668:A671"/>
    <mergeCell ref="D668:D671"/>
    <mergeCell ref="A31:A34"/>
    <mergeCell ref="D31:D34"/>
    <mergeCell ref="A67:A70"/>
    <mergeCell ref="D67:D70"/>
    <mergeCell ref="A42:A45"/>
    <mergeCell ref="D42:D45"/>
    <mergeCell ref="A555:A558"/>
    <mergeCell ref="D555:D558"/>
    <mergeCell ref="A53:A56"/>
    <mergeCell ref="D53:D56"/>
    <mergeCell ref="A291:A294"/>
    <mergeCell ref="D291:D294"/>
    <mergeCell ref="A209:A212"/>
    <mergeCell ref="D209:D212"/>
    <mergeCell ref="A85:A88"/>
    <mergeCell ref="D85:D88"/>
    <mergeCell ref="A544:A547"/>
    <mergeCell ref="D544:D547"/>
    <mergeCell ref="A533:A536"/>
    <mergeCell ref="D533:D536"/>
    <mergeCell ref="A97:A100"/>
    <mergeCell ref="D97:D100"/>
    <mergeCell ref="A577:A580"/>
    <mergeCell ref="D577:D580"/>
    <mergeCell ref="A588:A591"/>
    <mergeCell ref="D588:D591"/>
    <mergeCell ref="A748:A751"/>
    <mergeCell ref="D748:D751"/>
    <mergeCell ref="A759:A762"/>
    <mergeCell ref="D759:D762"/>
    <mergeCell ref="A522:A525"/>
    <mergeCell ref="D522:D525"/>
    <mergeCell ref="A700:A703"/>
    <mergeCell ref="D700:D703"/>
    <mergeCell ref="A566:A569"/>
    <mergeCell ref="D566:D569"/>
    <mergeCell ref="A681:A684"/>
    <mergeCell ref="D681:D684"/>
    <mergeCell ref="A632:A635"/>
    <mergeCell ref="D632:D635"/>
    <mergeCell ref="A646:A649"/>
    <mergeCell ref="D646:D649"/>
    <mergeCell ref="A657:A660"/>
    <mergeCell ref="D657:D660"/>
    <mergeCell ref="A599:A602"/>
    <mergeCell ref="D599:D602"/>
    <mergeCell ref="A3044:A3047"/>
    <mergeCell ref="D3044:D3047"/>
    <mergeCell ref="A3058:A3061"/>
    <mergeCell ref="D3058:D3061"/>
    <mergeCell ref="A3072:A3075"/>
    <mergeCell ref="D3072:D3075"/>
    <mergeCell ref="A2731:A2734"/>
    <mergeCell ref="D2731:D2734"/>
    <mergeCell ref="A2810:A2813"/>
    <mergeCell ref="D2810:D2813"/>
    <mergeCell ref="A2918:A2921"/>
    <mergeCell ref="D2918:D2921"/>
    <mergeCell ref="A2934:A2937"/>
    <mergeCell ref="D2934:D2937"/>
    <mergeCell ref="A2972:A2975"/>
    <mergeCell ref="D2972:D2975"/>
    <mergeCell ref="A3008:A3011"/>
    <mergeCell ref="D3008:D3011"/>
    <mergeCell ref="A2888:A2891"/>
    <mergeCell ref="D2888:D2891"/>
    <mergeCell ref="A2902:A2905"/>
    <mergeCell ref="D2902:D290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1 C42 C53 C67 C85 C97 C128 C209 C291 C373 C522 C533 C544 C555 C566 C577 C588 C599 C610 C621 C632 C646 C657 C668 C681 C700 C726 C737 C748 C759 C770 C784 C795 C806 C817 C828 C839 C850 C861 C872 C883 C894 C905 C916 C927 C938 C949 C960 C971 C982 C993 C1004 C1015 C1026 C1037 C1050 C1068 C1085 C1102 C1119 C1207 C1294 C1381 C1495 C1601 C1678 C1724 C1774 C1825 C1888 C1954 C2018 C2035 C2051 C2067 C2092 C2117 C2142 C2298 C2401 C2504 C2553 C2603 C2652 C2731 C2810 C2888 C2902 C2918 C2934 C2972 C3008 C3044 C3058 C3072">
      <formula1>C19</formula1>
    </dataValidation>
    <dataValidation type="date" operator="greaterThanOrEqual" allowBlank="1" showInputMessage="1" showErrorMessage="1" sqref="C19 C33 C44 C55 C69 C87 C99 C130 C211 C293 C375 C524 C535 C546 C557 C568 C579 C590 C601 C612 C623 C634 C648 C659 C670 C683 C702 C728 C739 C750 C761 C772 C786 C797 C808 C819 C830 C841 C852 C863 C874 C885 C896 C907 C918 C929 C940 C951 C962 C973 C984 C995 C1006 C1017 C1028 C1039 C1052 C1070 C1087 C1104 C1121 C1209 C1296 C1383 C1497 C1603 C1680 C1726 C1776 C1827 C1890 C1956 C2020 C2037 C2053 C2069 C2094 C2119 C2144 C2300 C2403 C2506 C2555 C2605 C2654 C2733 C2812 C2890 C2904 C2920 C2936 C2974 C3010 C3046 C3060 C3074">
      <formula1>C17</formula1>
    </dataValidation>
    <dataValidation type="list" allowBlank="1" showInputMessage="1" showErrorMessage="1" sqref="F17 F31 F42 F53 F67 F85 F97 F128 F209 F291 F373 F522 F533 F544 F555 F566 F577 F588 F599 F610 F621 F632 F646 F657 F668 F681 F700 F726 F737 F748 F759 F770 F784 F795 F806 F817 F828 F839 F850 F861 F872 F883 F894 F905 F916 F927 F938 F949 F960 F971 F982 F993 F1004 F1015 F1026 F1037 F1050 F1068 F1085 F1102 F1119 F1207 F1294 F1381 F1495 F1601 F1678 F1724 F1774 F1825 F1888 F1954 F2018 F2035 F2051 F2067 F2092 F2117 F2142 F2298 F2401 F2504 F2553 F2603 F2652 F2731 F2810 F2888 F2902 F2918 F2934 F2972 F3008 F3044 F3058 F3072">
      <formula1>IF(INDIRECT(ADDRESS(ROW()+1,COLUMN(),4))="",RegionList,INDEX(RegionColumn,MATCH(INDIRECT(ADDRESS(ROW()+1,COLUMN(),4)),ProvinciaList,0)))</formula1>
    </dataValidation>
    <dataValidation type="list" allowBlank="1" showInputMessage="1" showErrorMessage="1" sqref="F18 F32 F43 F54 F68 F86 F98 F129 F210 F292 F374 F523 F534 F545 F556 F567 F578 F589 F600 F611 F622 F633 F647 F658 F669 F682 F701 F727 F738 F749 F760 F771 F785 F796 F807 F818 F829 F840 F851 F862 F873 F884 F895 F906 F917 F928 F939 F950 F961 F972 F983 F994 F1005 F1016 F1027 F1038 F1051 F1069 F1086 F1103 F1120 F1208 F1295 F1382 F1496 F1602 F1679 F1725 F1775 F1826 F1889 F1955 F2019 F2036 F2052 F2068 F2093 F2118 F2143 F2299 F2402 F2505 F2554 F2604 F2653 F2732 F2811 F2889 F2903 F2919 F2935 F2973 F3009 F3045 F3059 F307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4 F55 F69 F87 F99 F130 F211 F293 F375 F524 F535 F546 F557 F568 F579 F590 F601 F612 F623 F634 F648 F659 F670 F683 F702 F728 F739 F750 F761 F772 F786 F797 F808 F819 F830 F841 F852 F863 F874 F885 F896 F907 F918 F929 F940 F951 F962 F973 F984 F995 F1006 F1017 F1028 F1039 F1052 F1070 F1087 F1104 F1121 F1209 F1296 F1383 F1497 F1603 F1680 F1726 F1776 F1827 F1890 F1956 F2020 F2037 F2053 F2069 F2094 F2119 F2144 F2300 F2403 F2506 F2555 F2605 F2654 F2733 F2812 F2890 F2904 F2920 F2936 F2974 F3010 F3046 F3060 F307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45 F56 F70 F88 F100 F131 F212 F294 F376 F525 F536 F547 F558 F569 F580 F591 F602 F613 F624 F635 F649 F660 F671 F684 F703 F729 F740 F751 F762 F773 F787 F798 F809 F820 F831 F842 F853 F864 F875 F886 F897 F908 F919 F930 F941 F952 F963 F974 F985 F996 F1007 F1018 F1029 F1040 F1053 F1071 F1088 F1105 F1122 F1210 F1297 F1384 F1498 F1604 F1681 F1727 F1777 F1828 F1891 F1957 F2021 F2038 F2054 F2070 F2095 F2120 F2145 F2301 F2404 F2507 F2556 F2606 F2655 F2734 F2813 F2891 F2905 F2921 F2937 F2975 F3011 F3047 F3061 F3075">
      <formula1>OFFSET(MunicipioStart,MATCH(INDIRECT(ADDRESS(ROW()-1,COLUMN(),4)),MunicipioColumn,0)-1,1,COUNTIF(MunicipioColumn,INDIRECT(ADDRESS(ROW()-1,COLUMN(),4))),1)</formula1>
    </dataValidation>
    <dataValidation type="whole" operator="greaterThan" allowBlank="1" showInputMessage="1" showErrorMessage="1" sqref="A1387:A1490 A674:A676 A48 A37 A91:A92 A59:A62 A215:A286 A627 A134:A204 A687:A695 A528 A539 A550 A561 A572 A583 A594 A605 A616 A73:A80 A638:A641 A663 A652 A845 A889 A706:A721 A732 A754 A765 A933 A790 A801 A812 A823 A834 H118:XFD123 A103:A123 A856 A867 A878 A743 A900 A911 A922 A776:A779 A944 A955 A966 A977 A988 A999 A1010 A1021 A1032 A1043:A1045 A1056:A1063 A297:A368 A379:A517 A1074:A1080 A1091:A1097 A1108:A1114 A1371:A1376 A1213:A1289 A1300:A1354 A1356:A1369 A1125:A1202 A1501:A1596 A1607:A1673 A1831:A1857 A2041:A2046 A2057:A2062 A2148:A2186 A2304:A2396 A2407:A2499 A2510:A2548 A2188:A2293 A2894:A2897 A2924:A2929 A2908:A2913 A2940:A2967 A3064:A3067 A3078:A3080 A3050:A3053 A3014:A3036 A2816:A2882 A3038:A3039 A2978:A3003 A2737:A2805 A2658:A2726 A2609:A2647 A2559:A2598 A2123:A2137 A2098:A2112 A2073:A2087 A2024:A2030 A1960:A2013 A1894:A1949 A1859:A1883 A1780:A1820 A1730:A1769 A1684:A1721 A23:A26">
      <formula1>0</formula1>
    </dataValidation>
    <dataValidation type="list" allowBlank="1" showInputMessage="1" showErrorMessage="1" sqref="C1387:C1490 C674:C676 C48 C37 C91:C92 C59:C62 C215:C286 C627 C134:C204 C687:C695 C528 C539 C550 C561 C572 C583 C594 C605 C616 C73:C80 C652 C663 C638:C641 C845 C889 C732 C706:C721 C754 C765 C933 C790 C801 C812 C823 C834 C103:C123 C856 C867 C878 C743 C900 C911 C922 C776:C779 C944 C955 C966 C977 C988 C999 C1010 C1021 C1032 C1043:C1045 C1056:C1063 C297:C368 C379:C517 C1074:C1080 C1091:C1097 C1108:C1114 C1300:C1376 C1213:C1289 C1125:C1202 C1501:C1596 C1607:C1673 C2041:C2046 C2057:C2062 C2304:C2396 C2407:C2499 C2510:C2548 C2148:C2293 C2894:C2897 C2940:C2967 C2924:C2929 C2908:C2913 C3064:C3067 C3078:C3080 C3050:C3053 C3014:C3036 C2816:C2882 C3038:C3039 C2978:C3003 C2737:C2805 C2658:C2726 C2609:C2647 C2559:C2598 C2123:C2137 C2098:C2112 C2073:C2087 C2024:C2030 C1960:C2013 C1894:C1949 C1831:C1883 C1780:C1820 C1730:C1769 C1684:C1721 C23:C26">
      <formula1>UnidadesList</formula1>
    </dataValidation>
    <dataValidation type="decimal" operator="greaterThan" allowBlank="1" showInputMessage="1" showErrorMessage="1" sqref="D1387:E1490 D674:E676 D48:E48 D37:E37 D91:E92 D59:E62 D215:E286 D627:E627 D134:E204 D687:E695 D528:E528 D539:E539 D550:E550 D561:E561 D572:E572 D583:E583 D594:E594 D605:E605 D616:E616 D73:E80 D652:E652 D663:E663 D638:E641 D845:E845 D889:E889 D732:E732 D706:E721 D754:E754 D765:E765 D933:E933 D790:E790 D801:E801 D812:E812 D823:E823 D834:E834 D103:E123 D856:E856 D867:E867 D878:E878 D743:E743 D900:E900 D911:E911 D922:E922 D776:E779 D944:E944 D955:E955 D966:E966 D977:E977 D988:E988 D999:E999 D1010:E1010 D1021:E1021 D1032:E1032 D1043:E1045 D1056:E1063 D297:E368 D379:E517 D1074:E1080 D1091:E1097 D1108:E1114 D1300:D1376 D1213:E1289 E1319:E1376 E1313:E1316 E1300:E1310 D1125:E1202 D1501:E1596 D1607:E1673 E3037 D1831:D1857 D2041:E2046 D2057:E2062 D2304:E2396 D2407:E2499 D2510:E2548 D2148:E2293 D2894:E2897 D2940:E2967 D2924:E2929 D2908:E2913 D3064:E3067 D3078:E3080 D3050:E3053 D3014:E3036 D2816:E2882 D3038:E3039 D2978:E3003 D2737:E2805 D2658:E2726 D2609:E2647 D2559:E2598 D2123:E2137 D2098:E2112 D2073:E2087 D2024:E2030 D1960:E2013 D1894:E1949 E1831:E1883 D1859:D1883 D1780:E1820 D1730:E1769 D1684:E1721 D23:E26">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0" r:id="rId6" name="Button 1026">
              <controlPr defaultSize="0" autoFill="0" autoLine="0" autoPict="0" macro="[0]!Sheet1.CopyNewProcedure">
                <anchor moveWithCells="1" sizeWithCells="1">
                  <from>
                    <xdr:col>0</xdr:col>
                    <xdr:colOff>0</xdr:colOff>
                    <xdr:row>3084</xdr:row>
                    <xdr:rowOff>0</xdr:rowOff>
                  </from>
                  <to>
                    <xdr:col>1</xdr:col>
                    <xdr:colOff>333375</xdr:colOff>
                    <xdr:row>3086</xdr:row>
                    <xdr:rowOff>19050</xdr:rowOff>
                  </to>
                </anchor>
              </controlPr>
            </control>
          </mc:Choice>
        </mc:AlternateContent>
        <mc:AlternateContent xmlns:mc="http://schemas.openxmlformats.org/markup-compatibility/2006">
          <mc:Choice Requires="x14">
            <control shapeId="12314" r:id="rId7" name="Button 1050">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15" r:id="rId8" name="Button 1051">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6" r:id="rId9" name="Button 1052">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60" r:id="rId10" name="Button 1096">
              <controlPr locked="0" defaultSize="0" print="0" autoFill="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61" r:id="rId11" name="Button 1097">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62" r:id="rId12" name="Button 1098">
              <controlPr locked="0" defaultSize="0" print="0" autoFill="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82" r:id="rId13" name="Button 1118">
              <controlPr locked="0" defaultSize="0" print="0" autoFill="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83" r:id="rId14" name="Button 1119">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84" r:id="rId15" name="Button 1120">
              <controlPr locked="0" defaultSize="0" print="0" autoFill="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404" r:id="rId16" name="Button 1140">
              <controlPr locked="0" defaultSize="0" print="0" autoFill="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405" r:id="rId17" name="Button 1141">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06" r:id="rId18" name="Button 1142">
              <controlPr locked="0" defaultSize="0" print="0" autoFill="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584" r:id="rId19" name="Button 1320">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603" r:id="rId20" name="Button 1339">
              <controlPr locked="0" defaultSize="0" print="0" autoFill="0" autoPict="0" macro="[0]!Sheet1.InsertNewTabl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604" r:id="rId21" name="Button 1340">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605" r:id="rId22" name="Button 1341">
              <controlPr locked="0" defaultSize="0" print="0" autoFill="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606" r:id="rId23" name="Button 1342">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607" r:id="rId24" name="Button 1343">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608" r:id="rId25" name="Button 1344">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609" r:id="rId26" name="Button 1345">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679" r:id="rId27" name="Button 1415">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680" r:id="rId28" name="Button 1416">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683" r:id="rId29" name="Button 1419">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706" r:id="rId30" name="Button 1442">
              <controlPr locked="0" defaultSize="0" print="0" autoFill="0" autoPict="0" macro="[0]!Sheet1.InsertNewTabl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707" r:id="rId31" name="Button 1443">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708" r:id="rId32" name="Button 1444">
              <controlPr locked="0" defaultSize="0" print="0" autoFill="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710" r:id="rId33" name="Button 1446">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730" r:id="rId34" name="Button 1466">
              <controlPr locked="0" defaultSize="0" print="0" autoFill="0" autoPict="0" macro="[0]!Sheet1.InsertNewTabl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732" r:id="rId35" name="Button 1468">
              <controlPr locked="0" defaultSize="0" print="0" autoFill="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828" r:id="rId36" name="Button 1564">
              <controlPr locked="0" defaultSize="0" print="0" autoFill="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829" r:id="rId37" name="Button 1565">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30" r:id="rId38" name="Button 1566">
              <controlPr locked="0" defaultSize="0" print="0" autoFill="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831" r:id="rId39" name="Button 1567">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832" r:id="rId40" name="Button 1568">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833" r:id="rId41" name="Button 1569">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834" r:id="rId42" name="Button 1570">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835" r:id="rId43" name="Button 1571">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846" r:id="rId44" name="Button 1582">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847" r:id="rId45" name="Button 1583">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866" r:id="rId46" name="Button 1602">
              <controlPr locked="0" defaultSize="0" print="0" autoFill="0" autoPict="0" macro="[0]!Sheet1.InsertNewTabl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867" r:id="rId47" name="Button 1603">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868" r:id="rId48" name="Button 1604">
              <controlPr locked="0" defaultSize="0" print="0" autoFill="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887" r:id="rId49" name="Button 1623">
              <controlPr locked="0" defaultSize="0" print="0" autoFill="0" autoPict="0" macro="[0]!Sheet1.InsertNewTabl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88" r:id="rId50" name="Button 1624">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89" r:id="rId51" name="Button 1625">
              <controlPr locked="0" defaultSize="0" print="0" autoFill="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91" r:id="rId52" name="Button 1627">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892" r:id="rId53" name="Button 1628">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894" r:id="rId54" name="Button 1630">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895" r:id="rId55" name="Button 1631">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896" r:id="rId56" name="Button 1632">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897" r:id="rId57" name="Button 1633">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900" r:id="rId58" name="Button 1636">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901" r:id="rId59" name="Button 1637">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902" r:id="rId60" name="Button 1638">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903" r:id="rId61" name="Button 1639">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904" r:id="rId62" name="Button 1640">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906" r:id="rId63" name="Button 1642">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908" r:id="rId64" name="Button 1644">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909" r:id="rId65" name="Button 1645">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911" r:id="rId66" name="Button 1647">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931" r:id="rId67" name="Button 1667">
              <controlPr locked="0" defaultSize="0" print="0" autoFill="0" autoPict="0" macro="[0]!Sheet1.InsertNewTabl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32" r:id="rId68" name="Button 1668">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933" r:id="rId69" name="Button 1669">
              <controlPr locked="0" defaultSize="0" print="0" autoFill="0" autoPict="0" macro="[0]!Sheet1.deleteProcedure">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52" r:id="rId70" name="Button 1688">
              <controlPr locked="0" defaultSize="0" print="0" autoFill="0" autoPict="0" macro="[0]!Sheet1.InsertNewTabl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53" r:id="rId71" name="Button 1689">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954" r:id="rId72" name="Button 1690">
              <controlPr locked="0" defaultSize="0" print="0" autoFill="0" autoPict="0" macro="[0]!Sheet1.deleteProcedure">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73" r:id="rId73" name="Button 1709">
              <controlPr locked="0" defaultSize="0" print="0" autoFill="0" autoPict="0" macro="[0]!Sheet1.InsertNewTabl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974" r:id="rId74" name="Button 1710">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975" r:id="rId75" name="Button 1711">
              <controlPr locked="0" defaultSize="0" print="0" autoFill="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94" r:id="rId76" name="Button 1730">
              <controlPr locked="0" defaultSize="0" print="0" autoFill="0" autoPict="0" macro="[0]!Sheet1.InsertNewTabl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995" r:id="rId77" name="Button 1731">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996" r:id="rId78" name="Button 1732">
              <controlPr locked="0" defaultSize="0" print="0" autoFill="0" autoPict="0" macro="[0]!Sheet1.deleteProcedure">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015" r:id="rId79" name="Button 1751">
              <controlPr locked="0" defaultSize="0" print="0" autoFill="0" autoPict="0" macro="[0]!Sheet1.InsertNewTabl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016" r:id="rId80" name="Button 1752">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017" r:id="rId81" name="Button 1753">
              <controlPr locked="0" defaultSize="0" print="0" autoFill="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36" r:id="rId82" name="Button 1772">
              <controlPr locked="0" defaultSize="0" print="0" autoFill="0" autoPict="0" macro="[0]!Sheet1.InsertNewTabl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037" r:id="rId83" name="Button 1773">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038" r:id="rId84" name="Button 1774">
              <controlPr locked="0" defaultSize="0" print="0" autoFill="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57" r:id="rId85" name="Button 1793">
              <controlPr locked="0" defaultSize="0" print="0" autoFill="0" autoPict="0" macro="[0]!Sheet1.InsertNewTabl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058" r:id="rId86" name="Button 1794">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059" r:id="rId87" name="Button 1795">
              <controlPr locked="0" defaultSize="0" print="0" autoFill="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078" r:id="rId88" name="Button 1814">
              <controlPr locked="0" defaultSize="0" print="0" autoFill="0" autoPict="0" macro="[0]!Sheet1.InsertNewTabl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079" r:id="rId89" name="Button 1815">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080" r:id="rId90" name="Button 1816">
              <controlPr locked="0" defaultSize="0" print="0" autoFill="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01" r:id="rId91" name="Button 1837">
              <controlPr locked="0" defaultSize="0" print="0" autoFill="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102" r:id="rId92" name="Button 1838">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103" r:id="rId93" name="Button 1839">
              <controlPr locked="0" defaultSize="0" print="0" autoFill="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24" r:id="rId94" name="Button 1860">
              <controlPr locked="0" defaultSize="0" print="0" autoFill="0" autoPict="0" macro="[0]!Sheet1.InsertNewTabl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125" r:id="rId95" name="Button 1861">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126" r:id="rId96" name="Button 1862">
              <controlPr locked="0" defaultSize="0" print="0" autoFill="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148" r:id="rId97" name="Button 1884">
              <controlPr locked="0" defaultSize="0" print="0" autoFill="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149" r:id="rId98" name="Button 1885">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150" r:id="rId99" name="Button 1886">
              <controlPr locked="0" defaultSize="0" print="0" autoFill="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151" r:id="rId100" name="Button 1887">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3152" r:id="rId101" name="Button 1888">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3153" r:id="rId102" name="Button 1889">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3154" r:id="rId103" name="Button 1890">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3156" r:id="rId104" name="Button 1892">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3157" r:id="rId105" name="Button 1893">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158" r:id="rId106" name="Button 1894">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3162" r:id="rId107" name="Button 1898">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3163" r:id="rId108" name="Button 1899">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164" r:id="rId109" name="Button 1900">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3168" r:id="rId110" name="Button 1904">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3169" r:id="rId111" name="Button 1905">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3170" r:id="rId112" name="Button 1906">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3173" r:id="rId113" name="Button 1909">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3174" r:id="rId114" name="Button 1910">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177" r:id="rId115" name="Button 1913">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3178" r:id="rId116" name="Button 1914">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180" r:id="rId117" name="Button 1916">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181" r:id="rId118" name="Button 1917">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182" r:id="rId119" name="Button 1918">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3183" r:id="rId120" name="Button 1919">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184" r:id="rId121" name="Button 1920">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185" r:id="rId122" name="Button 1921">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3186" r:id="rId123" name="Button 1922">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187" r:id="rId124" name="Button 1923">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3188" r:id="rId125" name="Button 1924">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189" r:id="rId126" name="Button 1925">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3190" r:id="rId127" name="Button 1926">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191" r:id="rId128" name="Button 1927">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195" r:id="rId129" name="Button 1931">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3196" r:id="rId130" name="Button 1932">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3197" r:id="rId131" name="Button 1933">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3198" r:id="rId132" name="Button 1934">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3199" r:id="rId133" name="Button 1935">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3203" r:id="rId134" name="Button 1939">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3204" r:id="rId135" name="Button 1940">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205" r:id="rId136" name="Button 1941">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206" r:id="rId137" name="Button 1942">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3207" r:id="rId138" name="Button 1943">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208" r:id="rId139" name="Button 1944">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3209" r:id="rId140" name="Button 1945">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3210" r:id="rId141" name="Button 1946">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211" r:id="rId142" name="Button 1947">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3212" r:id="rId143" name="Button 1948">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3213" r:id="rId144" name="Button 1949">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3214" r:id="rId145" name="Button 1950">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3235" r:id="rId146" name="Button 1971">
              <controlPr locked="0" defaultSize="0" print="0" autoFill="0" autoPict="0" macro="[0]!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236" r:id="rId147" name="Button 1972">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237" r:id="rId148" name="Button 1973">
              <controlPr locked="0" defaultSize="0" print="0" autoFill="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56" r:id="rId149" name="Button 1992">
              <controlPr locked="0" defaultSize="0" print="0" autoFill="0" autoPict="0" macro="[0]!Sheet1.InsertNewTabl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57" r:id="rId150" name="Button 1993">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58" r:id="rId151" name="Button 1994">
              <controlPr locked="0" defaultSize="0" print="0" autoFill="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77" r:id="rId152" name="Button 2013">
              <controlPr locked="0" defaultSize="0" print="0" autoFill="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278" r:id="rId153" name="Button 2014">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279" r:id="rId154" name="Button 2015">
              <controlPr locked="0" defaultSize="0" print="0" autoFill="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98" r:id="rId155" name="Button 2034">
              <controlPr locked="0" defaultSize="0" print="0" autoFill="0" autoPict="0" macro="[0]!Sheet1.InsertNewTabl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299" r:id="rId156" name="Button 2035">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300" r:id="rId157" name="Button 2036">
              <controlPr locked="0" defaultSize="0" print="0" autoFill="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415" r:id="rId158" name="Button 2055">
              <controlPr locked="0" defaultSize="0" print="0" autoFill="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416" r:id="rId159" name="Button 2056">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417" r:id="rId160" name="Button 2057">
              <controlPr locked="0" defaultSize="0" print="0" autoFill="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421" r:id="rId161" name="Button 2061">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7422" r:id="rId162" name="Button 2062">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7423" r:id="rId163" name="Button 2063">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7438" r:id="rId164" name="Button 2078">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440" r:id="rId165" name="Button 2080">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442" r:id="rId166" name="Button 2082">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7445" r:id="rId167" name="Button 2085">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7446" r:id="rId168" name="Button 2086">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7447" r:id="rId169" name="Button 2087">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7448" r:id="rId170" name="Button 2088">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7449" r:id="rId171" name="Button 2089">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7469" r:id="rId172" name="Button 2109">
              <controlPr locked="0" defaultSize="0" print="0" autoFill="0" autoPict="0" macro="[0]!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470" r:id="rId173" name="Button 2110">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471" r:id="rId174" name="Button 2111">
              <controlPr locked="0" defaultSize="0" print="0" autoFill="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490" r:id="rId175" name="Button 2130">
              <controlPr locked="0" defaultSize="0" print="0" autoFill="0" autoPict="0" macro="[0]!Sheet1.InsertNewTabl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491" r:id="rId176" name="Button 2131">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492" r:id="rId177" name="Button 2132">
              <controlPr locked="0" defaultSize="0" print="0" autoFill="0" autoPict="0" macro="[0]!Sheet1.deleteProcedure">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511" r:id="rId178" name="Button 2151">
              <controlPr locked="0" defaultSize="0" print="0" autoFill="0" autoPict="0" macro="[0]!Sheet1.InsertNewTabl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12" r:id="rId179" name="Button 2152">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13" r:id="rId180" name="Button 2153">
              <controlPr locked="0" defaultSize="0" print="0" autoFill="0" autoPict="0" macro="[0]!Sheet1.deleteProcedure">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32" r:id="rId181" name="Button 2172">
              <controlPr locked="0" defaultSize="0" print="0" autoFill="0" autoPict="0" macro="[0]!Sheet1.InsertNewTabl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33" r:id="rId182" name="Button 2173">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34" r:id="rId183" name="Button 2174">
              <controlPr locked="0" defaultSize="0" print="0" autoFill="0" autoPict="0" macro="[0]!Sheet1.deleteProcedure">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53" r:id="rId184" name="Button 2193">
              <controlPr locked="0" defaultSize="0" print="0" autoFill="0" autoPict="0" macro="[0]!Sheet1.InsertNewTabl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554" r:id="rId185" name="Button 2194">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555" r:id="rId186" name="Button 2195">
              <controlPr locked="0" defaultSize="0" print="0" autoFill="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74" r:id="rId187" name="Button 2214">
              <controlPr locked="0" defaultSize="0" print="0" autoFill="0" autoPict="0" macro="[0]!Sheet1.InsertNewTabl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575" r:id="rId188" name="Button 2215">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576" r:id="rId189" name="Button 2216">
              <controlPr locked="0" defaultSize="0" print="0" autoFill="0" autoPict="0" macro="[0]!Sheet1.deleteProcedure">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595" r:id="rId190" name="Button 2235">
              <controlPr locked="0" defaultSize="0" print="0" autoFill="0" autoPict="0" macro="[0]!Sheet1.InsertNewTabl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596" r:id="rId191" name="Button 2236">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597" r:id="rId192" name="Button 2237">
              <controlPr locked="0" defaultSize="0" print="0" autoFill="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616" r:id="rId193" name="Button 2256">
              <controlPr locked="0" defaultSize="0" print="0" autoFill="0" autoPict="0" macro="[0]!Sheet1.InsertNewTabl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17" r:id="rId194" name="Button 2257">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18" r:id="rId195" name="Button 2258">
              <controlPr locked="0" defaultSize="0" print="0" autoFill="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637" r:id="rId196" name="Button 2277">
              <controlPr locked="0" defaultSize="0" print="0" autoFill="0" autoPict="0" macro="[0]!Sheet1.InsertNewTabl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638" r:id="rId197" name="Button 2278">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39" r:id="rId198" name="Button 2279">
              <controlPr locked="0" defaultSize="0" print="0" autoFill="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58" r:id="rId199" name="Button 2298">
              <controlPr locked="0" defaultSize="0" print="0" autoFill="0" autoPict="0" macro="[0]!Sheet1.InsertNewTabl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59" r:id="rId200" name="Button 2299">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660" r:id="rId201" name="Button 2300">
              <controlPr locked="0" defaultSize="0" print="0" autoFill="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79" r:id="rId202" name="Button 2319">
              <controlPr locked="0" defaultSize="0" print="0" autoFill="0" autoPict="0" macro="[0]!Sheet1.InsertNewTabl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680" r:id="rId203" name="Button 2320">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681" r:id="rId204" name="Button 2321">
              <controlPr locked="0" defaultSize="0" print="0" autoFill="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00" r:id="rId205" name="Button 2340">
              <controlPr locked="0" defaultSize="0" print="0" autoFill="0" autoPict="0" macro="[0]!Sheet1.InsertNewTabl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701" r:id="rId206" name="Button 2341">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702" r:id="rId207" name="Button 2342">
              <controlPr locked="0" defaultSize="0" print="0" autoFill="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705" r:id="rId208" name="Button 2345">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7706" r:id="rId209" name="Button 2346">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7707" r:id="rId210" name="Button 2347">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7708" r:id="rId211" name="Button 2348">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7709" r:id="rId212" name="Button 2349">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7710" r:id="rId213" name="Button 2350">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7711" r:id="rId214" name="Button 2351">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7712" r:id="rId215" name="Button 2352">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7713" r:id="rId216" name="Button 2353">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7714" r:id="rId217" name="Button 2354">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7720" r:id="rId218" name="Button 2360">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7721" r:id="rId219" name="Button 2361">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7727" r:id="rId220" name="Button 2367">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7728" r:id="rId221" name="Button 2368">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7729" r:id="rId222" name="Button 2369">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7730" r:id="rId223" name="Button 2370">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7731" r:id="rId224" name="Button 2371">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7732" r:id="rId225" name="Button 2372">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7733" r:id="rId226" name="Button 2373">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7734" r:id="rId227" name="Button 2374">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7735" r:id="rId228" name="Button 2375">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7736" r:id="rId229" name="Button 2376">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7737" r:id="rId230" name="Button 2377">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7738" r:id="rId231" name="Button 2378">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7739" r:id="rId232" name="Button 2379">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7740" r:id="rId233" name="Button 2380">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7741" r:id="rId234" name="Button 2381">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7742" r:id="rId235" name="Button 2382">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7743" r:id="rId236" name="Button 2383">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7744" r:id="rId237" name="Button 2384">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7745" r:id="rId238" name="Button 2385">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7746" r:id="rId239" name="Button 2386">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7747" r:id="rId240" name="Button 2387">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7748" r:id="rId241" name="Button 2388">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7749" r:id="rId242" name="Button 2389">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7750" r:id="rId243" name="Button 2390">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7751" r:id="rId244" name="Button 2391">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7752" r:id="rId245" name="Button 2392">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7753" r:id="rId246" name="Button 2393">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7754" r:id="rId247" name="Button 2394">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7755" r:id="rId248" name="Button 2395">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7756" r:id="rId249" name="Button 2396">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7757" r:id="rId250" name="Button 2397">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7758" r:id="rId251" name="Button 2398">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7759" r:id="rId252" name="Button 2399">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7760" r:id="rId253" name="Button 2400">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7761" r:id="rId254" name="Button 2401">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7762" r:id="rId255" name="Button 2402">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7763" r:id="rId256" name="Button 2403">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7764" r:id="rId257" name="Button 2404">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7765" r:id="rId258" name="Button 2405">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7766" r:id="rId259" name="Button 2406">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7767" r:id="rId260" name="Button 2407">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7768" r:id="rId261" name="Button 2408">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7769" r:id="rId262" name="Button 2409">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7770" r:id="rId263" name="Button 2410">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7771" r:id="rId264" name="Button 2411">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7772" r:id="rId265" name="Button 2412">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7773" r:id="rId266" name="Button 2413">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7774" r:id="rId267" name="Button 2414">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7775" r:id="rId268" name="Button 2415">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7776" r:id="rId269" name="Button 2416">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7777" r:id="rId270" name="Button 2417">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7778" r:id="rId271" name="Button 2418">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7779" r:id="rId272" name="Button 2419">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7780" r:id="rId273" name="Button 2420">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7781" r:id="rId274" name="Button 2421">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7782" r:id="rId275" name="Button 2422">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7783" r:id="rId276" name="Button 2423">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7784" r:id="rId277" name="Button 2424">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7785" r:id="rId278" name="Button 2425">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7786" r:id="rId279" name="Button 2426">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7787" r:id="rId280" name="Button 2427">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7788" r:id="rId281" name="Button 2428">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7789" r:id="rId282" name="Button 2429">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7790" r:id="rId283" name="Button 2430">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7791" r:id="rId284" name="Button 2431">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7792" r:id="rId285" name="Button 2432">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7793" r:id="rId286" name="Button 2433">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7794" r:id="rId287" name="Button 2434">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7795" r:id="rId288" name="Button 2435">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7796" r:id="rId289" name="Button 2436">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7797" r:id="rId290" name="Button 2437">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7810" r:id="rId291" name="Button 2450">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7811" r:id="rId292" name="Button 2451">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7812" r:id="rId293" name="Button 2452">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7813" r:id="rId294" name="Button 2453">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7814" r:id="rId295" name="Button 2454">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7815" r:id="rId296" name="Button 2455">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7816" r:id="rId297" name="Button 2456">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7817" r:id="rId298" name="Button 2457">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7818" r:id="rId299" name="Button 2458">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7819" r:id="rId300" name="Button 2459">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7820" r:id="rId301" name="Button 2460">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7821" r:id="rId302" name="Button 2461">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7822" r:id="rId303" name="Button 2462">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7823" r:id="rId304" name="Button 2463">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7824" r:id="rId305" name="Button 2464">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7825" r:id="rId306" name="Button 2465">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7826" r:id="rId307" name="Button 2466">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7827" r:id="rId308" name="Button 2467">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7828" r:id="rId309" name="Button 2468">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7829" r:id="rId310" name="Button 2469">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7830" r:id="rId311" name="Button 2470">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7831" r:id="rId312" name="Button 2471">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7832" r:id="rId313" name="Button 2472">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7833" r:id="rId314" name="Button 2473">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7834" r:id="rId315" name="Button 2474">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7835" r:id="rId316" name="Button 2475">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7836" r:id="rId317" name="Button 2476">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7837" r:id="rId318" name="Button 2477">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7838" r:id="rId319" name="Button 2478">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7839" r:id="rId320" name="Button 2479">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7840" r:id="rId321" name="Button 2480">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7841" r:id="rId322" name="Button 2481">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7842" r:id="rId323" name="Button 2482">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7843" r:id="rId324" name="Button 2483">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7844" r:id="rId325" name="Button 2484">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7845" r:id="rId326" name="Button 2485">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7846" r:id="rId327" name="Button 2486">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7847" r:id="rId328" name="Button 2487">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7848" r:id="rId329" name="Button 2488">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7849" r:id="rId330" name="Button 2489">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7850" r:id="rId331" name="Button 2490">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7851" r:id="rId332" name="Button 2491">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7852" r:id="rId333" name="Button 2492">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7855" r:id="rId334" name="Button 2495">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856" r:id="rId335" name="Button 2496">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857" r:id="rId336" name="Button 2497">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858" r:id="rId337" name="Button 2498">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859" r:id="rId338" name="Button 2499">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860" r:id="rId339" name="Button 2500">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861" r:id="rId340" name="Button 2501">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870" r:id="rId341" name="Button 2510">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873" r:id="rId342" name="Button 2513">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7892" r:id="rId343" name="Button 2532">
              <controlPr locked="0" defaultSize="0" print="0" autoFill="0" autoPict="0" macro="[0]!Sheet1.InsertNewTabl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893" r:id="rId344" name="Button 2533">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894" r:id="rId345" name="Button 2534">
              <controlPr locked="0" defaultSize="0" print="0" autoFill="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913" r:id="rId346" name="Button 2553">
              <controlPr locked="0" defaultSize="0" print="0" autoFill="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914" r:id="rId347" name="Button 2554">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915" r:id="rId348" name="Button 2555">
              <controlPr locked="0" defaultSize="0" print="0" autoFill="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934" r:id="rId349" name="Button 2574">
              <controlPr locked="0" defaultSize="0" print="0" autoFill="0" autoPict="0" macro="[0]!Sheet1.InsertNewTabl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935" r:id="rId350" name="Button 2575">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936" r:id="rId351" name="Button 2576">
              <controlPr locked="0" defaultSize="0" print="0" autoFill="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955" r:id="rId352" name="Button 2595">
              <controlPr locked="0" defaultSize="0" print="0" autoFill="0" autoPict="0" macro="[0]!Sheet1.InsertNewTabl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956" r:id="rId353" name="Button 2596">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957" r:id="rId354" name="Button 2597">
              <controlPr locked="0" defaultSize="0" print="0" autoFill="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960" r:id="rId355" name="Button 2600">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967" r:id="rId356" name="Button 2607">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968" r:id="rId357" name="Button 2608">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969" r:id="rId358" name="Button 2609">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972" r:id="rId359" name="Button 2612">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974" r:id="rId360" name="Button 2614">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981" r:id="rId361" name="Button 2621">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983" r:id="rId362" name="Button 2623">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7984" r:id="rId363" name="Button 2624">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7985" r:id="rId364" name="Button 2625">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7986" r:id="rId365" name="Button 2626">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7987" r:id="rId366" name="Button 2627">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7991" r:id="rId367" name="Button 2631">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992" r:id="rId368" name="Button 2632">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995" r:id="rId369" name="Button 2635">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996" r:id="rId370" name="Button 2636">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997" r:id="rId371" name="Button 2637">
              <controlPr locked="0" defaultSize="0" print="0" autoFill="0" autoPict="0" macro="[0]!Sheet1.delet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998" r:id="rId372" name="Button 2638">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999" r:id="rId373" name="Button 2639">
              <controlPr locked="0" defaultSize="0" print="0" autoFill="0" autoPict="0" macro="[0]!Sheet1.deleteRow">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8000" r:id="rId374" name="Button 2640">
              <controlPr locked="0" defaultSize="0" print="0" autoFill="0" autoPict="0" macro="[0]!Sheet1.delet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8037" r:id="rId375" name="Button 2677">
              <controlPr locked="0" defaultSize="0" print="0" autoFill="0" autoPict="0" macro="[0]!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8038" r:id="rId376" name="Button 2678">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8039" r:id="rId377" name="Button 2679">
              <controlPr locked="0" defaultSize="0" print="0" autoFill="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8058" r:id="rId378" name="Button 2698">
              <controlPr locked="0" defaultSize="0" print="0" autoFill="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8059" r:id="rId379" name="Button 2699">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8060" r:id="rId380" name="Button 2700">
              <controlPr locked="0" defaultSize="0" print="0" autoFill="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8079" r:id="rId381" name="Button 2719">
              <controlPr locked="0" defaultSize="0" print="0" autoFill="0" autoPict="0" macro="[0]!Sheet1.InsertNewTabl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8080" r:id="rId382" name="Button 2720">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8081" r:id="rId383" name="Button 2721">
              <controlPr locked="0" defaultSize="0" print="0" autoFill="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8100" r:id="rId384" name="Button 2740">
              <controlPr locked="0" defaultSize="0" print="0" autoFill="0" autoPict="0" macro="[0]!Sheet1.InsertNewTabl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8101" r:id="rId385" name="Button 2741">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8102" r:id="rId386" name="Button 2742">
              <controlPr locked="0" defaultSize="0" print="0" autoFill="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8103" r:id="rId387" name="Button 2743">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8104" r:id="rId388" name="Button 2744">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8105" r:id="rId389" name="Button 2745">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8128" r:id="rId390" name="Button 2768">
              <controlPr locked="0" defaultSize="0" print="0" autoFill="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8129" r:id="rId391" name="Button 2769">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8130" r:id="rId392" name="Button 2770">
              <controlPr locked="0" defaultSize="0" print="0" autoFill="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8149" r:id="rId393" name="Button 2789">
              <controlPr locked="0" defaultSize="0" print="0" autoFill="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8150" r:id="rId394" name="Button 2790">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151" r:id="rId395" name="Button 2791">
              <controlPr locked="0" defaultSize="0" print="0" autoFill="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8170" r:id="rId396" name="Button 2810">
              <controlPr locked="0" defaultSize="0" print="0" autoFill="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171" r:id="rId397" name="Button 2811">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8172" r:id="rId398" name="Button 2812">
              <controlPr locked="0" defaultSize="0" print="0" autoFill="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8191" r:id="rId399" name="Button 2831">
              <controlPr locked="0" defaultSize="0" print="0" autoFill="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8192" r:id="rId400" name="Button 2832">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8193" r:id="rId401" name="Button 2833">
              <controlPr locked="0" defaultSize="0" print="0" autoFill="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8212" r:id="rId402" name="Button 2852">
              <controlPr locked="0" defaultSize="0" print="0" autoFill="0" autoPict="0" macro="[0]!Sheet1.InsertNewTabl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213" r:id="rId403" name="Button 2853">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8214" r:id="rId404" name="Button 2854">
              <controlPr locked="0" defaultSize="0" print="0" autoFill="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8233" r:id="rId405" name="Button 2873">
              <controlPr locked="0" defaultSize="0" print="0" autoFill="0" autoPict="0" macro="[0]!Sheet1.InsertNewTabl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8234" r:id="rId406" name="Button 2874">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8235" r:id="rId407" name="Button 2875">
              <controlPr locked="0" defaultSize="0" print="0" autoFill="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8262" r:id="rId408" name="Button 2902">
              <controlPr locked="0" defaultSize="0" print="0" autoFill="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8263" r:id="rId409" name="Button 2903">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8264" r:id="rId410" name="Button 2904">
              <controlPr locked="0" defaultSize="0" print="0" autoFill="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283" r:id="rId411" name="Button 2923">
              <controlPr locked="0" defaultSize="0" print="0" autoFill="0" autoPict="0" macro="[0]!Sheet1.InsertNewTabl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8284" r:id="rId412" name="Button 2924">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285" r:id="rId413" name="Button 2925">
              <controlPr locked="0" defaultSize="0" print="0" autoFill="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8314" r:id="rId414" name="Button 2954">
              <controlPr locked="0" defaultSize="0" print="0" autoFill="0" autoPict="0" macro="[0]!Sheet1.InsertNewTabl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8315" r:id="rId415" name="Button 2955">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8316" r:id="rId416" name="Button 2956">
              <controlPr locked="0" defaultSize="0" print="0" autoFill="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8338" r:id="rId417" name="Button 2978">
              <controlPr locked="0" defaultSize="0" print="0" autoFill="0" autoPict="0" macro="[0]!Sheet1.InsertNewTabl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339" r:id="rId418" name="Button 2979">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8340" r:id="rId419" name="Button 2980">
              <controlPr locked="0" defaultSize="0" print="0" autoFill="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343" r:id="rId420" name="Button 2983">
              <controlPr locked="0" defaultSize="0" print="0" autoFill="0" autoPict="0" macro="[0]!Sheet1.delet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8344" r:id="rId421" name="Button 2984">
              <controlPr locked="0" defaultSize="0" print="0" autoFill="0" autoPict="0" macro="[0]!Sheet1.delet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8365" r:id="rId422" name="Button 3005">
              <controlPr locked="0" defaultSize="0" print="0" autoFill="0" autoPict="0" macro="[0]!Sheet1.InsertNewTabl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366" r:id="rId423" name="Button 3006">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367" r:id="rId424" name="Button 3007">
              <controlPr locked="0" defaultSize="0" print="0" autoFill="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8368" r:id="rId425" name="Button 3008">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369" r:id="rId426" name="Button 3009">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370" r:id="rId427" name="Button 3010">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371" r:id="rId428" name="Button 3011">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8374" r:id="rId429" name="Button 3014">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8383" r:id="rId430" name="Button 3023">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8387" r:id="rId431" name="Button 3027">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388" r:id="rId432" name="Button 3028">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8398" r:id="rId433" name="Button 3038">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8417" r:id="rId434" name="Button 3057">
              <controlPr locked="0" defaultSize="0" print="0" autoFill="0" autoPict="0" macro="[0]!Sheet1.InsertNewTabl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418" r:id="rId435" name="Button 3058">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419" r:id="rId436" name="Button 3059">
              <controlPr locked="0" defaultSize="0" print="0" autoFill="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420" r:id="rId437" name="Button 3060">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422" r:id="rId438" name="Button 3062">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423" r:id="rId439" name="Button 3063">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424" r:id="rId440" name="Button 3064">
              <controlPr locked="0" defaultSize="0" print="0" autoFill="0" autoPict="0" macro="[0]!Sheet1.delet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425" r:id="rId441" name="Button 3065">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426" r:id="rId442" name="Button 3066">
              <controlPr locked="0" defaultSize="0" print="0" autoFill="0" autoPict="0" macro="[0]!Sheet1.delet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22542" r:id="rId443" name="Button 3086">
              <controlPr locked="0" defaultSize="0" print="0" autoFill="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22544" r:id="rId444" name="Button 3088">
              <controlPr locked="0" defaultSize="0" print="0" autoFill="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22550" r:id="rId445" name="Button 3094">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22551" r:id="rId446" name="Button 3095">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22552" r:id="rId447" name="Button 3096">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22553" r:id="rId448" name="Button 3097">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22554" r:id="rId449" name="Button 3098">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22556" r:id="rId450" name="Button 3100">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22557" r:id="rId451" name="Button 3101">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22578" r:id="rId452" name="Button 3122">
              <controlPr locked="0" defaultSize="0" print="0" autoFill="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22579" r:id="rId453" name="Button 3123">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22580" r:id="rId454" name="Button 3124">
              <controlPr locked="0" defaultSize="0" print="0" autoFill="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22583" r:id="rId455" name="Button 3127">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22584" r:id="rId456" name="Button 3128">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22585" r:id="rId457" name="Button 3129">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2586" r:id="rId458" name="Button 3130">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2587" r:id="rId459" name="Button 3131">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22588" r:id="rId460" name="Button 3132">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22609" r:id="rId461" name="Button 3153">
              <controlPr locked="0" defaultSize="0" print="0" autoFill="0" autoPict="0" macro="[0]!Sheet1.InsertNewTabl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2611" r:id="rId462" name="Button 3155">
              <controlPr locked="0" defaultSize="0" print="0" autoFill="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22619" r:id="rId463" name="Button 3163">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22620" r:id="rId464" name="Button 3164">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2621" r:id="rId465" name="Button 3165">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2622" r:id="rId466" name="Button 3166">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22623" r:id="rId467" name="Button 3167">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22624" r:id="rId468" name="Button 3168">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22625" r:id="rId469" name="Button 3169">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22627" r:id="rId470" name="Button 3171">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22628" r:id="rId471" name="Button 3172">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22629" r:id="rId472" name="Button 3173">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2631" r:id="rId473" name="Button 3175">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22632" r:id="rId474" name="Button 3176">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2633" r:id="rId475" name="Button 3177">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22636" r:id="rId476" name="Button 3180">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2637" r:id="rId477" name="Button 3181">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22638" r:id="rId478" name="Button 3182">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22639" r:id="rId479" name="Button 3183">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22640" r:id="rId480" name="Button 3184">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2641" r:id="rId481" name="Button 3185">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2642" r:id="rId482" name="Button 3186">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2645" r:id="rId483" name="Button 3189">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2646" r:id="rId484" name="Button 3190">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2672" r:id="rId485" name="Button 3216">
              <controlPr locked="0" defaultSize="0" print="0" autoFill="0" autoPict="0" macro="[0]!Sheet1.InsertNewTabl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2674" r:id="rId486" name="Button 3218">
              <controlPr locked="0" defaultSize="0" print="0" autoFill="0" autoPict="0" macro="[0]!Sheet1.deleteProcedure">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2699" r:id="rId487" name="Button 3243">
              <controlPr locked="0" defaultSize="0" print="0" autoFill="0" autoPict="0" macro="[0]!Sheet1.InsertNewTabl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2701" r:id="rId488" name="Button 3245">
              <controlPr locked="0" defaultSize="0" print="0" autoFill="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2716" r:id="rId489" name="Button 3260">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2717" r:id="rId490" name="Button 3261">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2718" r:id="rId491" name="Button 3262">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2719" r:id="rId492" name="Button 3263">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2720" r:id="rId493" name="Button 3264">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2721" r:id="rId494" name="Button 3265">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2722" r:id="rId495" name="Button 3266">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2723" r:id="rId496" name="Button 3267">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2724" r:id="rId497" name="Button 3268">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2731" r:id="rId498" name="Button 3275">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2732" r:id="rId499" name="Button 3276">
              <controlPr locked="0" defaultSize="0" print="0" autoFill="0" autoPict="0" macro="[0]!Sheet1.delet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22733" r:id="rId500" name="Button 3277">
              <controlPr locked="0" defaultSize="0" print="0" autoFill="0" autoPict="0" macro="[0]!Sheet1.delet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22734" r:id="rId501" name="Button 3278">
              <controlPr locked="0" defaultSize="0" print="0" autoFill="0" autoPict="0" macro="[0]!Sheet1.delet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22735" r:id="rId502" name="Button 3279">
              <controlPr locked="0" defaultSize="0" print="0" autoFill="0" autoPict="0" macro="[0]!Sheet1.delet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22736" r:id="rId503" name="Button 3280">
              <controlPr locked="0" defaultSize="0" print="0" autoFill="0" autoPict="0" macro="[0]!Sheet1.delet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22737" r:id="rId504" name="Button 3281">
              <controlPr locked="0" defaultSize="0" print="0" autoFill="0" autoPict="0" macro="[0]!Sheet1.delet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22738" r:id="rId505" name="Button 3282">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2739" r:id="rId506" name="Button 3283">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2740" r:id="rId507" name="Button 3284">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22741" r:id="rId508" name="Button 3285">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2764" r:id="rId509" name="Button 3308">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2765" r:id="rId510" name="Button 3309">
              <controlPr locked="0" defaultSize="0" print="0" autoFill="0" autoPict="0" macro="[0]!Sheet1.delet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2766" r:id="rId511" name="Button 3310">
              <controlPr locked="0" defaultSize="0" print="0" autoFill="0" autoPict="0" macro="[0]!Sheet1.delet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22767" r:id="rId512" name="Button 3311">
              <controlPr locked="0" defaultSize="0" print="0" autoFill="0" autoPict="0" macro="[0]!Sheet1.delet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22768" r:id="rId513" name="Button 3312">
              <controlPr locked="0" defaultSize="0" print="0" autoFill="0" autoPict="0" macro="[0]!Sheet1.delet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2769" r:id="rId514" name="Button 3313">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2770" r:id="rId515" name="Button 3314">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2771" r:id="rId516" name="Button 3315">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2772" r:id="rId517" name="Button 3316">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2773" r:id="rId518" name="Button 3317">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22774" r:id="rId519" name="Button 3318">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2775" r:id="rId520" name="Button 3319">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2776" r:id="rId521" name="Button 3320">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2777" r:id="rId522" name="Button 3321">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2783" r:id="rId523" name="Button 3327">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2784" r:id="rId524" name="Button 3328">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2785" r:id="rId525" name="Button 3329">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2786" r:id="rId526" name="Button 3330">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2787" r:id="rId527" name="Button 3331">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2788" r:id="rId528" name="Button 3332">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2789" r:id="rId529" name="Button 3333">
              <controlPr locked="0" defaultSize="0" print="0" autoFill="0" autoPict="0" macro="[0]!Sheet1.delet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22790" r:id="rId530" name="Button 3334">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2791" r:id="rId531" name="Button 3335">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2792" r:id="rId532" name="Button 3336">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22793" r:id="rId533" name="Button 3337">
              <controlPr locked="0" defaultSize="0" print="0" autoFill="0" autoPict="0" macro="[0]!Sheet1.delet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22794" r:id="rId534" name="Button 3338">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2795" r:id="rId535" name="Button 3339">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2796" r:id="rId536" name="Button 3340">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22797" r:id="rId537" name="Button 3341">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2798" r:id="rId538" name="Button 3342">
              <controlPr locked="0" defaultSize="0" print="0" autoFill="0" autoPict="0" macro="[0]!Sheet1.delet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2802" r:id="rId539" name="Button 3346">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2803" r:id="rId540" name="Button 3347">
              <controlPr locked="0" defaultSize="0" print="0" autoFill="0" autoPict="0" macro="[0]!Sheet1.delet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2804" r:id="rId541" name="Button 3348">
              <controlPr locked="0" defaultSize="0" print="0" autoFill="0" autoPict="0" macro="[0]!Sheet1.delet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22805" r:id="rId542" name="Button 3349">
              <controlPr locked="0" defaultSize="0" print="0" autoFill="0" autoPict="0" macro="[0]!Sheet1.delet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2806" r:id="rId543" name="Button 3350">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2807" r:id="rId544" name="Button 3351">
              <controlPr locked="0" defaultSize="0" print="0" autoFill="0" autoPict="0" macro="[0]!Sheet1.delet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22808" r:id="rId545" name="Button 3352">
              <controlPr locked="0" defaultSize="0" print="0" autoFill="0" autoPict="0" macro="[0]!Sheet1.delet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2809" r:id="rId546" name="Button 3353">
              <controlPr locked="0" defaultSize="0" print="0" autoFill="0" autoPict="0" macro="[0]!Sheet1.deleteRow">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22810" r:id="rId547" name="Button 3354">
              <controlPr locked="0" defaultSize="0" print="0" autoFill="0" autoPict="0" macro="[0]!Sheet1.delet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2811" r:id="rId548" name="Button 3355">
              <controlPr locked="0" defaultSize="0" print="0" autoFill="0" autoPict="0" macro="[0]!Sheet1.delet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22812" r:id="rId549" name="Button 3356">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2813" r:id="rId550" name="Button 3357">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2814" r:id="rId551" name="Button 3358">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2815" r:id="rId552" name="Button 3359">
              <controlPr locked="0" defaultSize="0" print="0" autoFill="0" autoPict="0" macro="[0]!Sheet1.deleteRow">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22816" r:id="rId553" name="Button 3360">
              <controlPr locked="0" defaultSize="0" print="0" autoFill="0" autoPict="0" macro="[0]!Sheet1.delet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2817" r:id="rId554" name="Button 3361">
              <controlPr locked="0" defaultSize="0" print="0" autoFill="0" autoPict="0" macro="[0]!Sheet1.delet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2818" r:id="rId555" name="Button 3362">
              <controlPr locked="0" defaultSize="0" print="0" autoFill="0" autoPict="0" macro="[0]!Sheet1.delet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22819" r:id="rId556" name="Button 3363">
              <controlPr locked="0" defaultSize="0" print="0" autoFill="0" autoPict="0" macro="[0]!Sheet1.delet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22820" r:id="rId557" name="Button 3364">
              <controlPr locked="0" defaultSize="0" print="0" autoFill="0" autoPict="0" macro="[0]!Sheet1.deleteRow">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22821" r:id="rId558" name="Button 3365">
              <controlPr locked="0" defaultSize="0" print="0" autoFill="0" autoPict="0" macro="[0]!Sheet1.deleteRow">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22822" r:id="rId559" name="Button 3366">
              <controlPr locked="0" defaultSize="0" print="0" autoFill="0" autoPict="0" macro="[0]!Sheet1.delet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22823" r:id="rId560" name="Button 3367">
              <controlPr locked="0" defaultSize="0" print="0" autoFill="0" autoPict="0" macro="[0]!Sheet1.delet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2830" r:id="rId561" name="Button 3374">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2831" r:id="rId562" name="Button 3375">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2832" r:id="rId563" name="Button 3376">
              <controlPr locked="0" defaultSize="0" print="0" autoFill="0" autoPict="0" macro="[0]!Sheet1.delet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2833" r:id="rId564" name="Button 3377">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2837" r:id="rId565" name="Button 3381">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2838" r:id="rId566" name="Button 3382">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2839" r:id="rId567" name="Button 3383">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2840" r:id="rId568" name="Button 3384">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2841" r:id="rId569" name="Button 3385">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2842" r:id="rId570" name="Button 3386">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22843" r:id="rId571" name="Button 3387">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22844" r:id="rId572" name="Button 3388">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22845" r:id="rId573" name="Button 3389">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2846" r:id="rId574" name="Button 3390">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2847" r:id="rId575" name="Button 3391">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2848" r:id="rId576" name="Button 3392">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2849" r:id="rId577" name="Button 3393">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2850" r:id="rId578" name="Button 3394">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22851" r:id="rId579" name="Button 3395">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22852" r:id="rId580" name="Button 3396">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22853" r:id="rId581" name="Button 3397">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22854" r:id="rId582" name="Button 3398">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22855" r:id="rId583" name="Button 3399">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22856" r:id="rId584" name="Button 3400">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22857" r:id="rId585" name="Button 3401">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22858" r:id="rId586" name="Button 3402">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22859" r:id="rId587" name="Button 3403">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2860" r:id="rId588" name="Button 3404">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2861" r:id="rId589" name="Button 3405">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2862" r:id="rId590" name="Button 3406">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2863" r:id="rId591" name="Button 3407">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22864" r:id="rId592" name="Button 3408">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22865" r:id="rId593" name="Button 3409">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2866" r:id="rId594" name="Button 3410">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22867" r:id="rId595" name="Button 3411">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22868" r:id="rId596" name="Button 3412">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22869" r:id="rId597" name="Button 3413">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22870" r:id="rId598" name="Button 3414">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22871" r:id="rId599" name="Button 3415">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2872" r:id="rId600" name="Button 3416">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2873" r:id="rId601" name="Button 3417">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2874" r:id="rId602" name="Button 3418">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2875" r:id="rId603" name="Button 3419">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2876" r:id="rId604" name="Button 3420">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2877" r:id="rId605" name="Button 3421">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2878" r:id="rId606" name="Button 3422">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2879" r:id="rId607" name="Button 3423">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2880" r:id="rId608" name="Button 3424">
              <controlPr locked="0" defaultSize="0" print="0" autoFill="0" autoPict="0" macro="[0]!Sheet1.delet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22881" r:id="rId609" name="Button 3425">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2882" r:id="rId610" name="Button 3426">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2883" r:id="rId611" name="Button 3427">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22884" r:id="rId612" name="Button 3428">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2885" r:id="rId613" name="Button 3429">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2886" r:id="rId614" name="Button 3430">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2887" r:id="rId615" name="Button 3431">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2888" r:id="rId616" name="Button 3432">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2889" r:id="rId617" name="Button 3433">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890" r:id="rId618" name="Button 3434">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2891" r:id="rId619" name="Button 3435">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2892" r:id="rId620" name="Button 3436">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2893" r:id="rId621" name="Button 3437">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2894" r:id="rId622" name="Button 3438">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2895" r:id="rId623" name="Button 3439">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2896" r:id="rId624" name="Button 3440">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2897" r:id="rId625" name="Button 3441">
              <controlPr locked="0" defaultSize="0" print="0" autoFill="0" autoPict="0" macro="[0]!Sheet1.delet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2898" r:id="rId626" name="Button 3442">
              <controlPr locked="0" defaultSize="0" print="0" autoFill="0" autoPict="0" macro="[0]!Sheet1.deleteRow">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22899" r:id="rId627" name="Button 3443">
              <controlPr locked="0" defaultSize="0" print="0" autoFill="0" autoPict="0" macro="[0]!Sheet1.delet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2900" r:id="rId628" name="Button 3444">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901" r:id="rId629" name="Button 3445">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2902" r:id="rId630" name="Button 3446">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22903" r:id="rId631" name="Button 3447">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2904" r:id="rId632" name="Button 3448">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2905" r:id="rId633" name="Button 3449">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2906" r:id="rId634" name="Button 3450">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2907" r:id="rId635" name="Button 3451">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2908" r:id="rId636" name="Button 3452">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2909" r:id="rId637" name="Button 3453">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2910" r:id="rId638" name="Button 3454">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2911" r:id="rId639" name="Button 3455">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912" r:id="rId640" name="Button 3456">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2913" r:id="rId641" name="Button 3457">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2914" r:id="rId642" name="Button 3458">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915" r:id="rId643" name="Button 3459">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2916" r:id="rId644" name="Button 3460">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2917" r:id="rId645" name="Button 3461">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2918" r:id="rId646" name="Button 3462">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2919" r:id="rId647" name="Button 3463">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2920" r:id="rId648" name="Button 3464">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2921" r:id="rId649" name="Button 3465">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922" r:id="rId650" name="Button 3466">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2923" r:id="rId651" name="Button 3467">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2924" r:id="rId652" name="Button 3468">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2925" r:id="rId653" name="Button 3469">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2926" r:id="rId654" name="Button 3470">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2937" r:id="rId655" name="Button 3481">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22938" r:id="rId656" name="Button 3482">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2939" r:id="rId657" name="Button 3483">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2940" r:id="rId658" name="Button 3484">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2941" r:id="rId659" name="Button 3485">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22942" r:id="rId660" name="Button 3486">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22943" r:id="rId661" name="Button 3487">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22944" r:id="rId662" name="Button 3488">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22945" r:id="rId663" name="Button 3489">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22946" r:id="rId664" name="Button 3490">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22947" r:id="rId665" name="Button 3491">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22948" r:id="rId666" name="Button 3492">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22949" r:id="rId667" name="Button 3493">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2950" r:id="rId668" name="Button 3494">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2951" r:id="rId669" name="Button 3495">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2952" r:id="rId670" name="Button 3496">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2953" r:id="rId671" name="Button 3497">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2954" r:id="rId672" name="Button 3498">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2955" r:id="rId673" name="Button 3499">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2956" r:id="rId674" name="Button 3500">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2957" r:id="rId675" name="Button 3501">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2958" r:id="rId676" name="Button 3502">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2979" r:id="rId677" name="Button 3523">
              <controlPr locked="0" defaultSize="0" print="0" autoFill="0" autoPict="0" macro="[0]!Sheet1.InsertNewTabl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2981" r:id="rId678" name="Button 3525">
              <controlPr locked="0" defaultSize="0" print="0" autoFill="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22982" r:id="rId679" name="Button 3526">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2983" r:id="rId680" name="Button 3527">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2984" r:id="rId681" name="Button 3528">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2985" r:id="rId682" name="Button 3529">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2986" r:id="rId683" name="Button 3530">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2987" r:id="rId684" name="Button 3531">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2988" r:id="rId685" name="Button 3532">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2989" r:id="rId686" name="Button 3533">
              <controlPr locked="0" defaultSize="0" print="0" autoFill="0" autoPict="0" macro="[0]!Sheet1.delet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2990" r:id="rId687" name="Button 3534">
              <controlPr locked="0" defaultSize="0" print="0" autoFill="0" autoPict="0" macro="[0]!Sheet1.delet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2991" r:id="rId688" name="Button 3535">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2992" r:id="rId689" name="Button 3536">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2993" r:id="rId690" name="Button 3537">
              <controlPr locked="0" defaultSize="0" print="0" autoFill="0" autoPict="0" macro="[0]!Sheet1.delet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2994" r:id="rId691" name="Button 3538">
              <controlPr locked="0" defaultSize="0" print="0" autoFill="0" autoPict="0" macro="[0]!Sheet1.delet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2995" r:id="rId692" name="Button 3539">
              <controlPr locked="0" defaultSize="0" print="0" autoFill="0" autoPict="0" macro="[0]!Sheet1.delet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2996" r:id="rId693" name="Button 3540">
              <controlPr locked="0" defaultSize="0" print="0" autoFill="0" autoPict="0" macro="[0]!Sheet1.deleteRow">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2997" r:id="rId694" name="Button 3541">
              <controlPr locked="0" defaultSize="0" print="0" autoFill="0" autoPict="0" macro="[0]!Sheet1.delet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2998" r:id="rId695" name="Button 3542">
              <controlPr locked="0" defaultSize="0" print="0" autoFill="0" autoPict="0" macro="[0]!Sheet1.delet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2999" r:id="rId696" name="Button 3543">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3000" r:id="rId697" name="Button 3544">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3001" r:id="rId698" name="Button 3545">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3002" r:id="rId699" name="Button 3546">
              <controlPr locked="0" defaultSize="0" print="0" autoFill="0" autoPict="0" macro="[0]!Sheet1.delet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003" r:id="rId700" name="Button 3547">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004" r:id="rId701" name="Button 3548">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005" r:id="rId702" name="Button 3549">
              <controlPr locked="0" defaultSize="0" print="0" autoFill="0" autoPict="0" macro="[0]!Sheet1.delet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3006" r:id="rId703" name="Button 3550">
              <controlPr locked="0" defaultSize="0" print="0" autoFill="0" autoPict="0" macro="[0]!Sheet1.delet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3007" r:id="rId704" name="Button 3551">
              <controlPr locked="0" defaultSize="0" print="0" autoFill="0" autoPict="0" macro="[0]!Sheet1.delet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008" r:id="rId705" name="Button 3552">
              <controlPr locked="0" defaultSize="0" print="0" autoFill="0" autoPict="0" macro="[0]!Sheet1.delet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3009" r:id="rId706" name="Button 3553">
              <controlPr locked="0" defaultSize="0" print="0" autoFill="0" autoPict="0" macro="[0]!Sheet1.delet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3010" r:id="rId707" name="Button 3554">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3011" r:id="rId708" name="Button 3555">
              <controlPr locked="0" defaultSize="0" print="0" autoFill="0" autoPict="0" macro="[0]!Sheet1.delet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3012" r:id="rId709" name="Button 3556">
              <controlPr locked="0" defaultSize="0" print="0" autoFill="0" autoPict="0" macro="[0]!Sheet1.delet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3013" r:id="rId710" name="Button 3557">
              <controlPr locked="0" defaultSize="0" print="0" autoFill="0" autoPict="0" macro="[0]!Sheet1.delet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3014" r:id="rId711" name="Button 3558">
              <controlPr locked="0" defaultSize="0" print="0" autoFill="0" autoPict="0" macro="[0]!Sheet1.delet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3015" r:id="rId712" name="Button 3559">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3016" r:id="rId713" name="Button 3560">
              <controlPr locked="0" defaultSize="0" print="0" autoFill="0" autoPict="0" macro="[0]!Sheet1.deleteRow">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3017" r:id="rId714" name="Button 3561">
              <controlPr locked="0" defaultSize="0" print="0" autoFill="0" autoPict="0" macro="[0]!Sheet1.deleteRow">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3018" r:id="rId715" name="Button 3562">
              <controlPr locked="0" defaultSize="0" print="0" autoFill="0" autoPict="0" macro="[0]!Sheet1.deleteRow">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3019" r:id="rId716" name="Button 3563">
              <controlPr locked="0" defaultSize="0" print="0" autoFill="0" autoPict="0" macro="[0]!Sheet1.deleteRow">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3020" r:id="rId717" name="Button 3564">
              <controlPr locked="0" defaultSize="0" print="0" autoFill="0" autoPict="0" macro="[0]!Sheet1.delet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3021" r:id="rId718" name="Button 3565">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3022" r:id="rId719" name="Button 3566">
              <controlPr locked="0" defaultSize="0" print="0" autoFill="0" autoPict="0" macro="[0]!Sheet1.delet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3023" r:id="rId720" name="Button 3567">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3024" r:id="rId721" name="Button 3568">
              <controlPr locked="0" defaultSize="0" print="0" autoFill="0" autoPict="0" macro="[0]!Sheet1.delet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3025" r:id="rId722" name="Button 3569">
              <controlPr locked="0" defaultSize="0" print="0" autoFill="0" autoPict="0" macro="[0]!Sheet1.delet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3026" r:id="rId723" name="Button 3570">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3027" r:id="rId724" name="Button 3571">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3028" r:id="rId725" name="Button 3572">
              <controlPr locked="0" defaultSize="0" print="0" autoFill="0" autoPict="0" macro="[0]!Sheet1.delet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3029" r:id="rId726" name="Button 3573">
              <controlPr locked="0" defaultSize="0" print="0" autoFill="0" autoPict="0" macro="[0]!Sheet1.delet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3030" r:id="rId727" name="Button 3574">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3031" r:id="rId728" name="Button 3575">
              <controlPr locked="0" defaultSize="0" print="0" autoFill="0" autoPict="0" macro="[0]!Sheet1.delet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3032" r:id="rId729" name="Button 3576">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3034" r:id="rId730" name="Button 3578">
              <controlPr locked="0" defaultSize="0" print="0" autoFill="0" autoPict="0" macro="[0]!Sheet1.delet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3035" r:id="rId731" name="Button 3579">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3036" r:id="rId732" name="Button 3580">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3037" r:id="rId733" name="Button 3581">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3038" r:id="rId734" name="Button 3582">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3039" r:id="rId735" name="Button 3583">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3040" r:id="rId736" name="Button 3584">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3041" r:id="rId737" name="Button 3585">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042" r:id="rId738" name="Button 3586">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3043" r:id="rId739" name="Button 3587">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3044" r:id="rId740" name="Button 3588">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3045" r:id="rId741" name="Button 3589">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3046" r:id="rId742" name="Button 3590">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3047" r:id="rId743" name="Button 3591">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3048" r:id="rId744" name="Button 3592">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3049" r:id="rId745" name="Button 3593">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3050" r:id="rId746" name="Button 3594">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3051" r:id="rId747" name="Button 3595">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3052" r:id="rId748" name="Button 3596">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3053" r:id="rId749" name="Button 3597">
              <controlPr locked="0" defaultSize="0" print="0" autoFill="0" autoPict="0" macro="[0]!Sheet1.delet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3054" r:id="rId750" name="Button 3598">
              <controlPr locked="0" defaultSize="0" print="0" autoFill="0" autoPict="0" macro="[0]!Sheet1.delet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3055" r:id="rId751" name="Button 3599">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3056" r:id="rId752" name="Button 3600">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3057" r:id="rId753" name="Button 3601">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3058" r:id="rId754" name="Button 3602">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3059" r:id="rId755" name="Button 3603">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062" r:id="rId756" name="Button 3606">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063" r:id="rId757" name="Button 3607">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3064" r:id="rId758" name="Button 3608">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3065" r:id="rId759" name="Button 3609">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066" r:id="rId760" name="Button 3610">
              <controlPr locked="0" defaultSize="0" print="0" autoFill="0" autoPict="0" macro="[0]!Sheet1.delet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3067" r:id="rId761" name="Button 3611">
              <controlPr locked="0" defaultSize="0" print="0" autoFill="0" autoPict="0" macro="[0]!Sheet1.delet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3068" r:id="rId762" name="Button 3612">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3069" r:id="rId763" name="Button 3613">
              <controlPr locked="0" defaultSize="0" print="0" autoFill="0" autoPict="0" macro="[0]!Sheet1.deleteRow">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3070" r:id="rId764" name="Button 3614">
              <controlPr locked="0" defaultSize="0" print="0" autoFill="0" autoPict="0" macro="[0]!Sheet1.delet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3071" r:id="rId765" name="Button 3615">
              <controlPr locked="0" defaultSize="0" print="0" autoFill="0" autoPict="0" macro="[0]!Sheet1.delet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3072" r:id="rId766" name="Button 3616">
              <controlPr locked="0" defaultSize="0" print="0" autoFill="0" autoPict="0" macro="[0]!Sheet1.delet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3073" r:id="rId767" name="Button 3617">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3074" r:id="rId768" name="Button 3618">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3075" r:id="rId769" name="Button 3619">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3076" r:id="rId770" name="Button 3620">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3077" r:id="rId771" name="Button 3621">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3078" r:id="rId772" name="Button 3622">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3079" r:id="rId773" name="Button 3623">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3080" r:id="rId774" name="Button 3624">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3081" r:id="rId775" name="Button 3625">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3084" r:id="rId776" name="Button 3628">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3085" r:id="rId777" name="Button 3629">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086" r:id="rId778" name="Button 3630">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3111" r:id="rId779" name="Button 3655">
              <controlPr locked="0" defaultSize="0" print="0" autoFill="0" autoPict="0" macro="[0]!Sheet1.InsertNewTabl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3112" r:id="rId780" name="Button 3656">
              <controlPr locked="0" defaultSize="0" print="0" autoFill="0" autoPict="0" macro="[0]!Sheet1.delet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3113" r:id="rId781" name="Button 3657">
              <controlPr locked="0" defaultSize="0" print="0" autoFill="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3115" r:id="rId782" name="Button 3659">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3116" r:id="rId783" name="Button 3660">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117" r:id="rId784" name="Button 3661">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3118" r:id="rId785" name="Button 3662">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3119" r:id="rId786" name="Button 3663">
              <controlPr locked="0" defaultSize="0" print="0" autoFill="0" autoPict="0" macro="[0]!Sheet1.delet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3120" r:id="rId787" name="Button 3664">
              <controlPr locked="0" defaultSize="0" print="0" autoFill="0" autoPict="0" macro="[0]!Sheet1.delet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3121" r:id="rId788" name="Button 3665">
              <controlPr locked="0" defaultSize="0" print="0" autoFill="0" autoPict="0" macro="[0]!Sheet1.delet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23122" r:id="rId789" name="Button 3666">
              <controlPr locked="0" defaultSize="0" print="0" autoFill="0" autoPict="0" macro="[0]!Sheet1.delet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3123" r:id="rId790" name="Button 3667">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3124" r:id="rId791" name="Button 3668">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3125" r:id="rId792" name="Button 3669">
              <controlPr locked="0" defaultSize="0" print="0" autoFill="0" autoPict="0" macro="[0]!Sheet1.delet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3126" r:id="rId793" name="Button 3670">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3127" r:id="rId794" name="Button 3671">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3128" r:id="rId795" name="Button 3672">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3129" r:id="rId796" name="Button 3673">
              <controlPr locked="0" defaultSize="0" print="0" autoFill="0" autoPict="0" macro="[0]!Sheet1.deleteRow">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3130" r:id="rId797" name="Button 3674">
              <controlPr locked="0" defaultSize="0" print="0" autoFill="0" autoPict="0" macro="[0]!Sheet1.delet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3131" r:id="rId798" name="Button 3675">
              <controlPr locked="0" defaultSize="0" print="0" autoFill="0" autoPict="0" macro="[0]!Sheet1.deleteRow">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3132" r:id="rId799" name="Button 3676">
              <controlPr locked="0" defaultSize="0" print="0" autoFill="0" autoPict="0" macro="[0]!Sheet1.delet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3133" r:id="rId800" name="Button 3677">
              <controlPr locked="0" defaultSize="0" print="0" autoFill="0" autoPict="0" macro="[0]!Sheet1.delet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3134" r:id="rId801" name="Button 3678">
              <controlPr locked="0" defaultSize="0" print="0" autoFill="0" autoPict="0" macro="[0]!Sheet1.delet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3135" r:id="rId802" name="Button 3679">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3136" r:id="rId803" name="Button 3680">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3137" r:id="rId804" name="Button 3681">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3138" r:id="rId805" name="Button 3682">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3139" r:id="rId806" name="Button 3683">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3140" r:id="rId807" name="Button 3684">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3141" r:id="rId808" name="Button 3685">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3142" r:id="rId809" name="Button 3686">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3143" r:id="rId810" name="Button 3687">
              <controlPr locked="0" defaultSize="0" print="0" autoFill="0" autoPict="0" macro="[0]!Sheet1.deleteRow">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3144" r:id="rId811" name="Button 3688">
              <controlPr locked="0" defaultSize="0" print="0" autoFill="0" autoPict="0" macro="[0]!Sheet1.delet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23145" r:id="rId812" name="Button 3689">
              <controlPr locked="0" defaultSize="0" print="0" autoFill="0" autoPict="0" macro="[0]!Sheet1.delet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3146" r:id="rId813" name="Button 3690">
              <controlPr locked="0" defaultSize="0" print="0" autoFill="0" autoPict="0" macro="[0]!Sheet1.delet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3147" r:id="rId814" name="Button 3691">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3148" r:id="rId815" name="Button 3692">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3149" r:id="rId816" name="Button 3693">
              <controlPr locked="0" defaultSize="0" print="0" autoFill="0" autoPict="0" macro="[0]!Sheet1.delet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3150" r:id="rId817" name="Button 3694">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3151" r:id="rId818" name="Button 3695">
              <controlPr locked="0" defaultSize="0" print="0" autoFill="0" autoPict="0" macro="[0]!Sheet1.delet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3152" r:id="rId819" name="Button 3696">
              <controlPr locked="0" defaultSize="0" print="0" autoFill="0" autoPict="0" macro="[0]!Sheet1.deleteRow">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3153" r:id="rId820" name="Button 3697">
              <controlPr locked="0" defaultSize="0" print="0" autoFill="0" autoPict="0" macro="[0]!Sheet1.delet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3154" r:id="rId821" name="Button 3698">
              <controlPr locked="0" defaultSize="0" print="0" autoFill="0" autoPict="0" macro="[0]!Sheet1.delet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3155" r:id="rId822" name="Button 3699">
              <controlPr locked="0" defaultSize="0" print="0" autoFill="0" autoPict="0" macro="[0]!Sheet1.deleteRow">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3156" r:id="rId823" name="Button 3700">
              <controlPr locked="0" defaultSize="0" print="0" autoFill="0" autoPict="0" macro="[0]!Sheet1.delet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3157" r:id="rId824" name="Button 3701">
              <controlPr locked="0" defaultSize="0" print="0" autoFill="0" autoPict="0" macro="[0]!Sheet1.deleteRow">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3158" r:id="rId825" name="Button 3702">
              <controlPr locked="0" defaultSize="0" print="0" autoFill="0" autoPict="0" macro="[0]!Sheet1.delet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3159" r:id="rId826" name="Button 3703">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3160" r:id="rId827" name="Button 3704">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3161" r:id="rId828" name="Button 3705">
              <controlPr locked="0" defaultSize="0" print="0" autoFill="0" autoPict="0" macro="[0]!Sheet1.delet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3162" r:id="rId829" name="Button 3706">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3163" r:id="rId830" name="Button 3707">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3164" r:id="rId831" name="Button 3708">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3165" r:id="rId832" name="Button 3709">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3166" r:id="rId833" name="Button 3710">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3167" r:id="rId834" name="Button 3711">
              <controlPr locked="0" defaultSize="0" print="0" autoFill="0" autoPict="0" macro="[0]!Sheet1.delet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3168" r:id="rId835" name="Button 3712">
              <controlPr locked="0" defaultSize="0" print="0" autoFill="0" autoPict="0" macro="[0]!Sheet1.delet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3169" r:id="rId836" name="Button 3713">
              <controlPr locked="0" defaultSize="0" print="0" autoFill="0" autoPict="0" macro="[0]!Sheet1.delet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3170" r:id="rId837" name="Button 3714">
              <controlPr locked="0" defaultSize="0" print="0" autoFill="0" autoPict="0" macro="[0]!Sheet1.delet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3171" r:id="rId838" name="Button 3715">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3172" r:id="rId839" name="Button 3716">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3173" r:id="rId840" name="Button 3717">
              <controlPr locked="0" defaultSize="0" print="0" autoFill="0" autoPict="0" macro="[0]!Sheet1.delet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3174" r:id="rId841" name="Button 3718">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3175" r:id="rId842" name="Button 3719">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3176" r:id="rId843" name="Button 3720">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3177" r:id="rId844" name="Button 3721">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3178" r:id="rId845" name="Button 3722">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3179" r:id="rId846" name="Button 3723">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3180" r:id="rId847" name="Button 3724">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3181" r:id="rId848" name="Button 3725">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3182" r:id="rId849" name="Button 3726">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3183" r:id="rId850" name="Button 3727">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184" r:id="rId851" name="Button 3728">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3185" r:id="rId852" name="Button 3729">
              <controlPr locked="0" defaultSize="0" print="0" autoFill="0" autoPict="0" macro="[0]!Sheet1.delet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3186" r:id="rId853" name="Button 3730">
              <controlPr locked="0" defaultSize="0" print="0" autoFill="0" autoPict="0" macro="[0]!Sheet1.delet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3187" r:id="rId854" name="Button 3731">
              <controlPr locked="0" defaultSize="0" print="0" autoFill="0" autoPict="0" macro="[0]!Sheet1.deleteRow">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3188" r:id="rId855" name="Button 3732">
              <controlPr locked="0" defaultSize="0" print="0" autoFill="0" autoPict="0" macro="[0]!Sheet1.delet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3189" r:id="rId856" name="Button 3733">
              <controlPr locked="0" defaultSize="0" print="0" autoFill="0" autoPict="0" macro="[0]!Sheet1.delet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3205" r:id="rId857" name="Button 3749">
              <controlPr locked="0" defaultSize="0" print="0" autoFill="0" autoPict="0" macro="[0]!Sheet1.delet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3206" r:id="rId858" name="Button 3750">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3207" r:id="rId859" name="Button 3751">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3208" r:id="rId860" name="Button 3752">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3209" r:id="rId861" name="Button 3753">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3210" r:id="rId862" name="Button 3754">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211" r:id="rId863" name="Button 3755">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3212" r:id="rId864" name="Button 3756">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3213" r:id="rId865" name="Button 3757">
              <controlPr locked="0" defaultSize="0" print="0" autoFill="0" autoPict="0" macro="[0]!Sheet1.deleteRow">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3214" r:id="rId866" name="Button 3758">
              <controlPr locked="0" defaultSize="0" print="0" autoFill="0" autoPict="0" macro="[0]!Sheet1.deleteRow">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3215" r:id="rId867" name="Button 3759">
              <controlPr locked="0" defaultSize="0" print="0" autoFill="0" autoPict="0" macro="[0]!Sheet1.deleteRow">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3216" r:id="rId868" name="Button 3760">
              <controlPr locked="0" defaultSize="0" print="0" autoFill="0" autoPict="0" macro="[0]!Sheet1.deleteRow">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3217" r:id="rId869" name="Button 3761">
              <controlPr locked="0" defaultSize="0" print="0" autoFill="0" autoPict="0" macro="[0]!Sheet1.deleteRow">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3218" r:id="rId870" name="Button 3762">
              <controlPr locked="0" defaultSize="0" print="0" autoFill="0" autoPict="0" macro="[0]!Sheet1.delet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3219" r:id="rId871" name="Button 3763">
              <controlPr locked="0" defaultSize="0" print="0" autoFill="0" autoPict="0" macro="[0]!Sheet1.delet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3220" r:id="rId872" name="Button 3764">
              <controlPr locked="0" defaultSize="0" print="0" autoFill="0" autoPict="0" macro="[0]!Sheet1.delet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3221" r:id="rId873" name="Button 3765">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3222" r:id="rId874" name="Button 3766">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3223" r:id="rId875" name="Button 3767">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3224" r:id="rId876" name="Button 3768">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3255" r:id="rId877" name="Button 3799">
              <controlPr locked="0" defaultSize="0" print="0" autoFill="0" autoPict="0" macro="[0]!Sheet1.InsertNewTabl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3257" r:id="rId878" name="Button 3801">
              <controlPr locked="0" defaultSize="0" print="0" autoFill="0" autoPict="0" macro="[0]!Sheet1.deleteProcedure">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3269" r:id="rId879" name="Button 3813">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3270" r:id="rId880" name="Button 3814">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3271" r:id="rId881" name="Button 3815">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3272" r:id="rId882" name="Button 3816">
              <controlPr locked="0" defaultSize="0" print="0" autoFill="0" autoPict="0" macro="[0]!Sheet1.delet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3273" r:id="rId883" name="Button 3817">
              <controlPr locked="0" defaultSize="0" print="0" autoFill="0" autoPict="0" macro="[0]!Sheet1.delet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3274" r:id="rId884" name="Button 3818">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3275" r:id="rId885" name="Button 3819">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3276" r:id="rId886" name="Button 3820">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3277" r:id="rId887" name="Button 3821">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3278" r:id="rId888" name="Button 3822">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3279" r:id="rId889" name="Button 3823">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3280" r:id="rId890" name="Button 3824">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3281" r:id="rId891" name="Button 3825">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3282" r:id="rId892" name="Button 3826">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3283" r:id="rId893" name="Button 3827">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3284" r:id="rId894" name="Button 3828">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3285" r:id="rId895" name="Button 3829">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3286" r:id="rId896" name="Button 3830">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3287" r:id="rId897" name="Button 3831">
              <controlPr locked="0" defaultSize="0" print="0" autoFill="0" autoPict="0" macro="[0]!Sheet1.deleteRow">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3288" r:id="rId898" name="Button 3832">
              <controlPr locked="0" defaultSize="0" print="0" autoFill="0" autoPict="0" macro="[0]!Sheet1.deleteRow">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3289" r:id="rId899" name="Button 3833">
              <controlPr locked="0" defaultSize="0" print="0" autoFill="0" autoPict="0" macro="[0]!Sheet1.delet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3290" r:id="rId900" name="Button 3834">
              <controlPr locked="0" defaultSize="0" print="0" autoFill="0" autoPict="0" macro="[0]!Sheet1.delet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3291" r:id="rId901" name="Button 3835">
              <controlPr locked="0" defaultSize="0" print="0" autoFill="0" autoPict="0" macro="[0]!Sheet1.delet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3292" r:id="rId902" name="Button 3836">
              <controlPr locked="0" defaultSize="0" print="0" autoFill="0" autoPict="0" macro="[0]!Sheet1.delet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3293" r:id="rId903" name="Button 3837">
              <controlPr locked="0" defaultSize="0" print="0" autoFill="0" autoPict="0" macro="[0]!Sheet1.delet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3294" r:id="rId904" name="Button 3838">
              <controlPr locked="0" defaultSize="0" print="0" autoFill="0" autoPict="0" macro="[0]!Sheet1.deleteRow">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3295" r:id="rId905" name="Button 3839">
              <controlPr locked="0" defaultSize="0" print="0" autoFill="0" autoPict="0" macro="[0]!Sheet1.delet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3296" r:id="rId906" name="Button 3840">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3297" r:id="rId907" name="Button 3841">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3298" r:id="rId908" name="Button 3842">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3299" r:id="rId909" name="Button 3843">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3300" r:id="rId910" name="Button 3844">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3301" r:id="rId911" name="Button 3845">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3302" r:id="rId912" name="Button 3846">
              <controlPr locked="0" defaultSize="0" print="0" autoFill="0" autoPict="0" macro="[0]!Sheet1.delet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3303" r:id="rId913" name="Button 3847">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3304" r:id="rId914" name="Button 3848">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3305" r:id="rId915" name="Button 3849">
              <controlPr locked="0" defaultSize="0" print="0" autoFill="0" autoPict="0" macro="[0]!Sheet1.delet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3306" r:id="rId916" name="Button 3850">
              <controlPr locked="0" defaultSize="0" print="0" autoFill="0" autoPict="0" macro="[0]!Sheet1.delet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3307" r:id="rId917" name="Button 3851">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3308" r:id="rId918" name="Button 3852">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3309" r:id="rId919" name="Button 3853">
              <controlPr locked="0" defaultSize="0" print="0" autoFill="0" autoPict="0" macro="[0]!Sheet1.delet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3310" r:id="rId920" name="Button 3854">
              <controlPr locked="0" defaultSize="0" print="0" autoFill="0" autoPict="0" macro="[0]!Sheet1.delet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3311" r:id="rId921" name="Button 3855">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3312" r:id="rId922" name="Button 3856">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3313" r:id="rId923" name="Button 3857">
              <controlPr locked="0" defaultSize="0" print="0" autoFill="0" autoPict="0" macro="[0]!Sheet1.deleteRow">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3314" r:id="rId924" name="Button 3858">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3315" r:id="rId925" name="Button 3859">
              <controlPr locked="0" defaultSize="0" print="0" autoFill="0" autoPict="0" macro="[0]!Sheet1.delet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3316" r:id="rId926" name="Button 3860">
              <controlPr locked="0" defaultSize="0" print="0" autoFill="0" autoPict="0" macro="[0]!Sheet1.delet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3317" r:id="rId927" name="Button 3861">
              <controlPr locked="0" defaultSize="0" print="0" autoFill="0" autoPict="0" macro="[0]!Sheet1.delet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3318" r:id="rId928" name="Button 3862">
              <controlPr locked="0" defaultSize="0" print="0" autoFill="0" autoPict="0" macro="[0]!Sheet1.delet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3319" r:id="rId929" name="Button 3863">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3320" r:id="rId930" name="Button 3864">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3321" r:id="rId931" name="Button 3865">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3322" r:id="rId932" name="Button 3866">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3323" r:id="rId933" name="Button 3867">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3324" r:id="rId934" name="Button 3868">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3325" r:id="rId935" name="Button 3869">
              <controlPr locked="0" defaultSize="0" print="0" autoFill="0" autoPict="0" macro="[0]!Sheet1.delet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3326" r:id="rId936" name="Button 3870">
              <controlPr locked="0" defaultSize="0" print="0" autoFill="0" autoPict="0" macro="[0]!Sheet1.delet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3327" r:id="rId937" name="Button 3871">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3328" r:id="rId938" name="Button 3872">
              <controlPr locked="0" defaultSize="0" print="0" autoFill="0" autoPict="0" macro="[0]!Sheet1.delet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3329" r:id="rId939" name="Button 3873">
              <controlPr locked="0" defaultSize="0" print="0" autoFill="0" autoPict="0" macro="[0]!Sheet1.delet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3330" r:id="rId940" name="Button 3874">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3331" r:id="rId941" name="Button 3875">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3332" r:id="rId942" name="Button 3876">
              <controlPr locked="0" defaultSize="0" print="0" autoFill="0" autoPict="0" macro="[0]!Sheet1.delet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3333" r:id="rId943" name="Button 3877">
              <controlPr locked="0" defaultSize="0" print="0" autoFill="0" autoPict="0" macro="[0]!Sheet1.delet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3334" r:id="rId944" name="Button 3878">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3335" r:id="rId945" name="Button 3879">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3336" r:id="rId946" name="Button 3880">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3337" r:id="rId947" name="Button 3881">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3338" r:id="rId948" name="Button 3882">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3339" r:id="rId949" name="Button 3883">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3340" r:id="rId950" name="Button 3884">
              <controlPr locked="0" defaultSize="0" print="0" autoFill="0" autoPict="0" macro="[0]!Sheet1.delet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3341" r:id="rId951" name="Button 3885">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3342" r:id="rId952" name="Button 3886">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3343" r:id="rId953" name="Button 3887">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3344" r:id="rId954" name="Button 3888">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3345" r:id="rId955" name="Button 3889">
              <controlPr locked="0" defaultSize="0" print="0" autoFill="0" autoPict="0" macro="[0]!Sheet1.delet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3346" r:id="rId956" name="Button 3890">
              <controlPr locked="0" defaultSize="0" print="0" autoFill="0" autoPict="0" macro="[0]!Sheet1.deleteRow">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3367" r:id="rId957" name="Button 3911">
              <controlPr locked="0" defaultSize="0" print="0" autoFill="0" autoPict="0" macro="[0]!Sheet1.InsertNewTabl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3368" r:id="rId958" name="Button 3912">
              <controlPr locked="0" defaultSize="0" print="0" autoFill="0" autoPict="0" macro="[0]!Sheet1.delet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3369" r:id="rId959" name="Button 3913">
              <controlPr locked="0" defaultSize="0" print="0" autoFill="0" autoPict="0" macro="[0]!Sheet1.deleteProcedure">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3370" r:id="rId960" name="Button 3914">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3371" r:id="rId961" name="Button 3915">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3372" r:id="rId962" name="Button 3916">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3373" r:id="rId963" name="Button 3917">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3374" r:id="rId964" name="Button 3918">
              <controlPr locked="0" defaultSize="0" print="0" autoFill="0" autoPict="0" macro="[0]!Sheet1.delet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3375" r:id="rId965" name="Button 3919">
              <controlPr locked="0" defaultSize="0" print="0" autoFill="0" autoPict="0" macro="[0]!Sheet1.deleteRow">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3376" r:id="rId966" name="Button 3920">
              <controlPr locked="0" defaultSize="0" print="0" autoFill="0" autoPict="0" macro="[0]!Sheet1.delet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3377" r:id="rId967" name="Button 3921">
              <controlPr locked="0" defaultSize="0" print="0" autoFill="0" autoPict="0" macro="[0]!Sheet1.delet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378" r:id="rId968" name="Button 3922">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379" r:id="rId969" name="Button 3923">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380" r:id="rId970" name="Button 3924">
              <controlPr locked="0" defaultSize="0" print="0" autoFill="0" autoPict="0" macro="[0]!Sheet1.delet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3381" r:id="rId971" name="Button 3925">
              <controlPr locked="0" defaultSize="0" print="0" autoFill="0" autoPict="0" macro="[0]!Sheet1.delet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3382" r:id="rId972" name="Button 3926">
              <controlPr locked="0" defaultSize="0" print="0" autoFill="0" autoPict="0" macro="[0]!Sheet1.deleteRow">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3383" r:id="rId973" name="Button 3927">
              <controlPr locked="0" defaultSize="0" print="0" autoFill="0" autoPict="0" macro="[0]!Sheet1.delet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3384" r:id="rId974" name="Button 3928">
              <controlPr locked="0" defaultSize="0" print="0" autoFill="0" autoPict="0" macro="[0]!Sheet1.delet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385" r:id="rId975" name="Button 3929">
              <controlPr locked="0" defaultSize="0" print="0" autoFill="0" autoPict="0" macro="[0]!Sheet1.delet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3386" r:id="rId976" name="Button 3930">
              <controlPr locked="0" defaultSize="0" print="0" autoFill="0" autoPict="0" macro="[0]!Sheet1.delet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3387" r:id="rId977" name="Button 3931">
              <controlPr locked="0" defaultSize="0" print="0" autoFill="0" autoPict="0" macro="[0]!Sheet1.delet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3388" r:id="rId978" name="Button 3932">
              <controlPr locked="0" defaultSize="0" print="0" autoFill="0" autoPict="0" macro="[0]!Sheet1.delet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3389" r:id="rId979" name="Button 3933">
              <controlPr locked="0" defaultSize="0" print="0" autoFill="0" autoPict="0" macro="[0]!Sheet1.delet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390" r:id="rId980" name="Button 3934">
              <controlPr locked="0" defaultSize="0" print="0" autoFill="0" autoPict="0" macro="[0]!Sheet1.delet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391" r:id="rId981" name="Button 3935">
              <controlPr locked="0" defaultSize="0" print="0" autoFill="0" autoPict="0" macro="[0]!Sheet1.deleteRow">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392" r:id="rId982" name="Button 3936">
              <controlPr locked="0" defaultSize="0" print="0" autoFill="0" autoPict="0" macro="[0]!Sheet1.deleteRow">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393" r:id="rId983" name="Button 3937">
              <controlPr locked="0" defaultSize="0" print="0" autoFill="0" autoPict="0" macro="[0]!Sheet1.delet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394" r:id="rId984" name="Button 3938">
              <controlPr locked="0" defaultSize="0" print="0" autoFill="0" autoPict="0" macro="[0]!Sheet1.deleteRow">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3395" r:id="rId985" name="Button 3939">
              <controlPr locked="0" defaultSize="0" print="0" autoFill="0" autoPict="0" macro="[0]!Sheet1.deleteRow">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3396" r:id="rId986" name="Button 3940">
              <controlPr locked="0" defaultSize="0" print="0" autoFill="0" autoPict="0" macro="[0]!Sheet1.delet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3397" r:id="rId987" name="Button 3941">
              <controlPr locked="0" defaultSize="0" print="0" autoFill="0" autoPict="0" macro="[0]!Sheet1.deleteRow">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3398" r:id="rId988" name="Button 3942">
              <controlPr locked="0" defaultSize="0" print="0" autoFill="0" autoPict="0" macro="[0]!Sheet1.delet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3399" r:id="rId989" name="Button 3943">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3400" r:id="rId990" name="Button 3944">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3401" r:id="rId991" name="Button 3945">
              <controlPr locked="0" defaultSize="0" print="0" autoFill="0" autoPict="0" macro="[0]!Sheet1.delet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3402" r:id="rId992" name="Button 3946">
              <controlPr locked="0" defaultSize="0" print="0" autoFill="0" autoPict="0" macro="[0]!Sheet1.delet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3403" r:id="rId993" name="Button 3947">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3404" r:id="rId994" name="Button 3948">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3405" r:id="rId995" name="Button 3949">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3406" r:id="rId996" name="Button 3950">
              <controlPr locked="0" defaultSize="0" print="0" autoFill="0" autoPict="0" macro="[0]!Sheet1.delet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3407" r:id="rId997" name="Button 3951">
              <controlPr locked="0" defaultSize="0" print="0" autoFill="0" autoPict="0" macro="[0]!Sheet1.deleteRow">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23408" r:id="rId998" name="Button 3952">
              <controlPr locked="0" defaultSize="0" print="0" autoFill="0" autoPict="0" macro="[0]!Sheet1.deleteRow">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23409" r:id="rId999" name="Button 3953">
              <controlPr locked="0" defaultSize="0" print="0" autoFill="0" autoPict="0" macro="[0]!Sheet1.delet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3410" r:id="rId1000" name="Button 3954">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3412" r:id="rId1001" name="Button 3956">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3413" r:id="rId1002" name="Button 3957">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3414" r:id="rId1003" name="Button 3958">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3415" r:id="rId1004" name="Button 3959">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3416" r:id="rId1005" name="Button 3960">
              <controlPr locked="0" defaultSize="0" print="0" autoFill="0" autoPict="0" macro="[0]!Sheet1.delet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417" r:id="rId1006" name="Button 3961">
              <controlPr locked="0" defaultSize="0" print="0" autoFill="0" autoPict="0" macro="[0]!Sheet1.delet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418" r:id="rId1007" name="Button 3962">
              <controlPr locked="0" defaultSize="0" print="0" autoFill="0" autoPict="0" macro="[0]!Sheet1.delet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3512" r:id="rId1008" name="Button 4056">
              <controlPr locked="0" defaultSize="0" print="0" autoFill="0" autoPict="0" macro="[0]!Sheet1.InsertNewTabl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3514" r:id="rId1009" name="Button 4058">
              <controlPr locked="0" defaultSize="0" print="0" autoFill="0" autoPict="0" macro="[0]!Sheet1.deleteProcedure">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3527" r:id="rId1010" name="Button 4071">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3528" r:id="rId1011" name="Button 4072">
              <controlPr locked="0" defaultSize="0" print="0" autoFill="0" autoPict="0" macro="[0]!Sheet1.delet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3529" r:id="rId1012" name="Button 4073">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530" r:id="rId1013" name="Button 4074">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531" r:id="rId1014" name="Button 4075">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532" r:id="rId1015" name="Button 4076">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533" r:id="rId1016" name="Button 4077">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3534" r:id="rId1017" name="Button 4078">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3535" r:id="rId1018" name="Button 4079">
              <controlPr locked="0" defaultSize="0" print="0" autoFill="0" autoPict="0" macro="[0]!Sheet1.delet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3536" r:id="rId1019" name="Button 4080">
              <controlPr locked="0" defaultSize="0" print="0" autoFill="0" autoPict="0" macro="[0]!Sheet1.delet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3537" r:id="rId1020" name="Button 4081">
              <controlPr locked="0" defaultSize="0" print="0" autoFill="0" autoPict="0" macro="[0]!Sheet1.delet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3538" r:id="rId1021" name="Button 4082">
              <controlPr locked="0" defaultSize="0" print="0" autoFill="0" autoPict="0" macro="[0]!Sheet1.delet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3539" r:id="rId1022" name="Button 4083">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3540" r:id="rId1023" name="Button 4084">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3541" r:id="rId1024" name="Button 4085">
              <controlPr locked="0" defaultSize="0" print="0" autoFill="0" autoPict="0" macro="[0]!Sheet1.delet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3542" r:id="rId1025" name="Button 4086">
              <controlPr locked="0" defaultSize="0" print="0" autoFill="0" autoPict="0" macro="[0]!Sheet1.deleteRow">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3543" r:id="rId1026" name="Button 4087">
              <controlPr locked="0" defaultSize="0" print="0" autoFill="0" autoPict="0" macro="[0]!Sheet1.delet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544" r:id="rId1027" name="Button 4088">
              <controlPr locked="0" defaultSize="0" print="0" autoFill="0" autoPict="0" macro="[0]!Sheet1.delet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545" r:id="rId1028" name="Button 4089">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546" r:id="rId1029" name="Button 4090">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3547" r:id="rId1030" name="Button 4091">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3548" r:id="rId1031" name="Button 4092">
              <controlPr locked="0" defaultSize="0" print="0" autoFill="0" autoPict="0" macro="[0]!Sheet1.delet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3549" r:id="rId1032" name="Button 4093">
              <controlPr locked="0" defaultSize="0" print="0" autoFill="0" autoPict="0" macro="[0]!Sheet1.delet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3550" r:id="rId1033" name="Button 4094">
              <controlPr locked="0" defaultSize="0" print="0" autoFill="0" autoPict="0" macro="[0]!Sheet1.delet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551" r:id="rId1034" name="Button 4095">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7648" r:id="rId1035" name="Button 4096">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7649" r:id="rId1036" name="Button 4097">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7650" r:id="rId1037" name="Button 4098">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7651" r:id="rId1038" name="Button 4099">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7652" r:id="rId1039" name="Button 4100">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7653" r:id="rId1040" name="Button 4101">
              <controlPr locked="0" defaultSize="0" print="0" autoFill="0" autoPict="0" macro="[0]!Sheet1.delet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7654" r:id="rId1041" name="Button 4102">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7655" r:id="rId1042" name="Button 4103">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7656" r:id="rId1043" name="Button 4104">
              <controlPr locked="0" defaultSize="0" print="0" autoFill="0" autoPict="0" macro="[0]!Sheet1.delet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7657" r:id="rId1044" name="Button 4105">
              <controlPr locked="0" defaultSize="0" print="0" autoFill="0" autoPict="0" macro="[0]!Sheet1.delet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7658" r:id="rId1045" name="Button 4106">
              <controlPr locked="0" defaultSize="0" print="0" autoFill="0" autoPict="0" macro="[0]!Sheet1.deleteRow">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7659" r:id="rId1046" name="Button 4107">
              <controlPr locked="0" defaultSize="0" print="0" autoFill="0" autoPict="0" macro="[0]!Sheet1.deleteRow">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7660" r:id="rId1047" name="Button 4108">
              <controlPr locked="0" defaultSize="0" print="0" autoFill="0" autoPict="0" macro="[0]!Sheet1.deleteRow">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7661" r:id="rId1048" name="Button 4109">
              <controlPr locked="0" defaultSize="0" print="0" autoFill="0" autoPict="0" macro="[0]!Sheet1.delet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7662" r:id="rId1049" name="Button 4110">
              <controlPr locked="0" defaultSize="0" print="0" autoFill="0" autoPict="0" macro="[0]!Sheet1.delet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7663" r:id="rId1050" name="Button 4111">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7664" r:id="rId1051" name="Button 4112">
              <controlPr locked="0" defaultSize="0" print="0" autoFill="0" autoPict="0" macro="[0]!Sheet1.delet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7665" r:id="rId1052" name="Button 4113">
              <controlPr locked="0" defaultSize="0" print="0" autoFill="0" autoPict="0" macro="[0]!Sheet1.delet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7666" r:id="rId1053" name="Button 4114">
              <controlPr locked="0" defaultSize="0" print="0" autoFill="0" autoPict="0" macro="[0]!Sheet1.delet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7667" r:id="rId1054" name="Button 4115">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7668" r:id="rId1055" name="Button 4116">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7669" r:id="rId1056" name="Button 4117">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7670" r:id="rId1057" name="Button 4118">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7671" r:id="rId1058" name="Button 4119">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7672" r:id="rId1059" name="Button 4120">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7673" r:id="rId1060" name="Button 4121">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7674" r:id="rId1061" name="Button 4122">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7675" r:id="rId1062" name="Button 4123">
              <controlPr locked="0" defaultSize="0" print="0" autoFill="0" autoPict="0" macro="[0]!Sheet1.delet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7676" r:id="rId1063" name="Button 4124">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7677" r:id="rId1064" name="Button 4125">
              <controlPr locked="0" defaultSize="0" print="0" autoFill="0" autoPict="0" macro="[0]!Sheet1.delet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7678" r:id="rId1065" name="Button 4126">
              <controlPr locked="0" defaultSize="0" print="0" autoFill="0" autoPict="0" macro="[0]!Sheet1.delet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27679" r:id="rId1066" name="Button 4127">
              <controlPr locked="0" defaultSize="0" print="0" autoFill="0" autoPict="0" macro="[0]!Sheet1.deleteRow">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7680" r:id="rId1067" name="Button 4128">
              <controlPr locked="0" defaultSize="0" print="0" autoFill="0" autoPict="0" macro="[0]!Sheet1.deleteRow">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7681" r:id="rId1068" name="Button 4129">
              <controlPr locked="0" defaultSize="0" print="0" autoFill="0" autoPict="0" macro="[0]!Sheet1.deleteRow">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7682" r:id="rId1069" name="Button 4130">
              <controlPr locked="0" defaultSize="0" print="0" autoFill="0" autoPict="0" macro="[0]!Sheet1.deleteRow">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7683" r:id="rId1070" name="Button 4131">
              <controlPr locked="0" defaultSize="0" print="0" autoFill="0" autoPict="0" macro="[0]!Sheet1.delet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7684" r:id="rId1071" name="Button 4132">
              <controlPr locked="0" defaultSize="0" print="0" autoFill="0" autoPict="0" macro="[0]!Sheet1.delet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7685" r:id="rId1072" name="Button 4133">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7686" r:id="rId1073" name="Button 4134">
              <controlPr locked="0" defaultSize="0" print="0" autoFill="0" autoPict="0" macro="[0]!Sheet1.delet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7687" r:id="rId1074" name="Button 4135">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7688" r:id="rId1075" name="Button 4136">
              <controlPr locked="0" defaultSize="0" print="0" autoFill="0" autoPict="0" macro="[0]!Sheet1.delet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7689" r:id="rId1076" name="Button 4137">
              <controlPr locked="0" defaultSize="0" print="0" autoFill="0" autoPict="0" macro="[0]!Sheet1.delet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7690" r:id="rId1077" name="Button 4138">
              <controlPr locked="0" defaultSize="0" print="0" autoFill="0" autoPict="0" macro="[0]!Sheet1.delet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7691" r:id="rId1078" name="Button 4139">
              <controlPr locked="0" defaultSize="0" print="0" autoFill="0" autoPict="0" macro="[0]!Sheet1.deleteRow">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7692" r:id="rId1079" name="Button 4140">
              <controlPr locked="0" defaultSize="0" print="0" autoFill="0" autoPict="0" macro="[0]!Sheet1.deleteRow">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7693" r:id="rId1080" name="Button 4141">
              <controlPr locked="0" defaultSize="0" print="0" autoFill="0" autoPict="0" macro="[0]!Sheet1.deleteRow">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7694" r:id="rId1081" name="Button 4142">
              <controlPr locked="0" defaultSize="0" print="0" autoFill="0" autoPict="0" macro="[0]!Sheet1.delet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7695" r:id="rId1082" name="Button 4143">
              <controlPr locked="0" defaultSize="0" print="0" autoFill="0" autoPict="0" macro="[0]!Sheet1.delet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7696" r:id="rId1083" name="Button 4144">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7697" r:id="rId1084" name="Button 4145">
              <controlPr locked="0" defaultSize="0" print="0" autoFill="0" autoPict="0" macro="[0]!Sheet1.delet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7698" r:id="rId1085" name="Button 4146">
              <controlPr locked="0" defaultSize="0" print="0" autoFill="0" autoPict="0" macro="[0]!Sheet1.delet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7719" r:id="rId1086" name="Button 4167">
              <controlPr locked="0" defaultSize="0" print="0" autoFill="0" autoPict="0" macro="[0]!Sheet1.InsertNewTabl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7720" r:id="rId1087" name="Button 4168">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7721" r:id="rId1088" name="Button 4169">
              <controlPr locked="0" defaultSize="0" print="0" autoFill="0" autoPict="0" macro="[0]!Sheet1.deleteProcedure">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7722" r:id="rId1089" name="Button 4170">
              <controlPr locked="0" defaultSize="0" print="0" autoFill="0" autoPict="0" macro="[0]!Sheet1.delet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7723" r:id="rId1090" name="Button 4171">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7724" r:id="rId1091" name="Button 4172">
              <controlPr locked="0" defaultSize="0" print="0" autoFill="0" autoPict="0" macro="[0]!Sheet1.delet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7725" r:id="rId1092" name="Button 4173">
              <controlPr locked="0" defaultSize="0" print="0" autoFill="0" autoPict="0" macro="[0]!Sheet1.delet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7726" r:id="rId1093" name="Button 4174">
              <controlPr locked="0" defaultSize="0" print="0" autoFill="0" autoPict="0" macro="[0]!Sheet1.deleteRow">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7727" r:id="rId1094" name="Button 4175">
              <controlPr locked="0" defaultSize="0" print="0" autoFill="0" autoPict="0" macro="[0]!Sheet1.delet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7728" r:id="rId1095" name="Button 4176">
              <controlPr locked="0" defaultSize="0" print="0" autoFill="0" autoPict="0" macro="[0]!Sheet1.deleteRow">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7729" r:id="rId1096" name="Button 4177">
              <controlPr locked="0" defaultSize="0" print="0" autoFill="0" autoPict="0" macro="[0]!Sheet1.deleteRow">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7730" r:id="rId1097" name="Button 4178">
              <controlPr locked="0" defaultSize="0" print="0" autoFill="0" autoPict="0" macro="[0]!Sheet1.deleteRow">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7731" r:id="rId1098" name="Button 4179">
              <controlPr locked="0" defaultSize="0" print="0" autoFill="0" autoPict="0" macro="[0]!Sheet1.delet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7732" r:id="rId1099" name="Button 4180">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7733" r:id="rId1100" name="Button 4181">
              <controlPr locked="0" defaultSize="0" print="0" autoFill="0" autoPict="0" macro="[0]!Sheet1.delet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7734" r:id="rId1101" name="Button 4182">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7735" r:id="rId1102" name="Button 4183">
              <controlPr locked="0" defaultSize="0" print="0" autoFill="0" autoPict="0" macro="[0]!Sheet1.deleteRow">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7736" r:id="rId1103" name="Button 4184">
              <controlPr locked="0" defaultSize="0" print="0" autoFill="0" autoPict="0" macro="[0]!Sheet1.delet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7737" r:id="rId1104" name="Button 4185">
              <controlPr locked="0" defaultSize="0" print="0" autoFill="0" autoPict="0" macro="[0]!Sheet1.deleteRow">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7738" r:id="rId1105" name="Button 4186">
              <controlPr locked="0" defaultSize="0" print="0" autoFill="0" autoPict="0" macro="[0]!Sheet1.delet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7739" r:id="rId1106" name="Button 4187">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7740" r:id="rId1107" name="Button 4188">
              <controlPr locked="0" defaultSize="0" print="0" autoFill="0" autoPict="0" macro="[0]!Sheet1.delet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7741" r:id="rId1108" name="Button 4189">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7742" r:id="rId1109" name="Button 4190">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7743" r:id="rId1110" name="Button 4191">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7744" r:id="rId1111" name="Button 4192">
              <controlPr locked="0" defaultSize="0" print="0" autoFill="0" autoPict="0" macro="[0]!Sheet1.delet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7745" r:id="rId1112" name="Button 4193">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7746" r:id="rId1113" name="Button 4194">
              <controlPr locked="0" defaultSize="0" print="0" autoFill="0" autoPict="0" macro="[0]!Sheet1.delet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7747" r:id="rId1114" name="Button 4195">
              <controlPr locked="0" defaultSize="0" print="0" autoFill="0" autoPict="0" macro="[0]!Sheet1.delet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7748" r:id="rId1115" name="Button 4196">
              <controlPr locked="0" defaultSize="0" print="0" autoFill="0" autoPict="0" macro="[0]!Sheet1.deleteRow">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7749" r:id="rId1116" name="Button 4197">
              <controlPr locked="0" defaultSize="0" print="0" autoFill="0" autoPict="0" macro="[0]!Sheet1.deleteRow">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7750" r:id="rId1117" name="Button 4198">
              <controlPr locked="0" defaultSize="0" print="0" autoFill="0" autoPict="0" macro="[0]!Sheet1.delet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7751" r:id="rId1118" name="Button 4199">
              <controlPr locked="0" defaultSize="0" print="0" autoFill="0" autoPict="0" macro="[0]!Sheet1.delet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7752" r:id="rId1119" name="Button 4200">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7753" r:id="rId1120" name="Button 4201">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7754" r:id="rId1121" name="Button 4202">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7755" r:id="rId1122" name="Button 4203">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7756" r:id="rId1123" name="Button 4204">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7757" r:id="rId1124" name="Button 4205">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7758" r:id="rId1125" name="Button 4206">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7759" r:id="rId1126" name="Button 4207">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7760" r:id="rId1127" name="Button 4208">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7761" r:id="rId1128" name="Button 4209">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7762" r:id="rId1129" name="Button 4210">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7763" r:id="rId1130" name="Button 4211">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7764" r:id="rId1131" name="Button 4212">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7765" r:id="rId1132" name="Button 4213">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7766" r:id="rId1133" name="Button 4214">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7767" r:id="rId1134" name="Button 4215">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7768" r:id="rId1135" name="Button 4216">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7769" r:id="rId1136" name="Button 4217">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7770" r:id="rId1137" name="Button 4218">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7771" r:id="rId1138" name="Button 4219">
              <controlPr locked="0" defaultSize="0" print="0" autoFill="0" autoPict="0" macro="[0]!Sheet1.delet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7772" r:id="rId1139" name="Button 4220">
              <controlPr locked="0" defaultSize="0" print="0" autoFill="0" autoPict="0" macro="[0]!Sheet1.delet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7773" r:id="rId1140" name="Button 4221">
              <controlPr locked="0" defaultSize="0" print="0" autoFill="0" autoPict="0" macro="[0]!Sheet1.delet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7774" r:id="rId1141" name="Button 4222">
              <controlPr locked="0" defaultSize="0" print="0" autoFill="0" autoPict="0" macro="[0]!Sheet1.delet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7775" r:id="rId1142" name="Button 4223">
              <controlPr locked="0" defaultSize="0" print="0" autoFill="0" autoPict="0" macro="[0]!Sheet1.delet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7776" r:id="rId1143" name="Button 4224">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7777" r:id="rId1144" name="Button 4225">
              <controlPr locked="0" defaultSize="0" print="0" autoFill="0" autoPict="0" macro="[0]!Sheet1.delet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7778" r:id="rId1145" name="Button 4226">
              <controlPr locked="0" defaultSize="0" print="0" autoFill="0" autoPict="0" macro="[0]!Sheet1.delet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7779" r:id="rId1146" name="Button 4227">
              <controlPr locked="0" defaultSize="0" print="0" autoFill="0" autoPict="0" macro="[0]!Sheet1.delet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7780" r:id="rId1147" name="Button 4228">
              <controlPr locked="0" defaultSize="0" print="0" autoFill="0" autoPict="0" macro="[0]!Sheet1.deleteRow">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7781" r:id="rId1148" name="Button 4229">
              <controlPr locked="0" defaultSize="0" print="0" autoFill="0" autoPict="0" macro="[0]!Sheet1.delet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7782" r:id="rId1149" name="Button 4230">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7783" r:id="rId1150" name="Button 4231">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7784" r:id="rId1151" name="Button 4232">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7785" r:id="rId1152" name="Button 4233">
              <controlPr locked="0" defaultSize="0" print="0" autoFill="0" autoPict="0" macro="[0]!Sheet1.delet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7786" r:id="rId1153" name="Button 4234">
              <controlPr locked="0" defaultSize="0" print="0" autoFill="0" autoPict="0" macro="[0]!Sheet1.delet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7787" r:id="rId1154" name="Button 4235">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7788" r:id="rId1155" name="Button 4236">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7789" r:id="rId1156" name="Button 4237">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7790" r:id="rId1157" name="Button 4238">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7791" r:id="rId1158" name="Button 4239">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7792" r:id="rId1159" name="Button 4240">
              <controlPr locked="0" defaultSize="0" print="0" autoFill="0" autoPict="0" macro="[0]!Sheet1.delet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7793" r:id="rId1160" name="Button 4241">
              <controlPr locked="0" defaultSize="0" print="0" autoFill="0" autoPict="0" macro="[0]!Sheet1.delet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7794" r:id="rId1161" name="Button 4242">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7795" r:id="rId1162" name="Button 4243">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7796" r:id="rId1163" name="Button 4244">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7797" r:id="rId1164" name="Button 4245">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7798" r:id="rId1165" name="Button 4246">
              <controlPr locked="0" defaultSize="0" print="0" autoFill="0" autoPict="0" macro="[0]!Sheet1.delet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7799" r:id="rId1166" name="Button 4247">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7800" r:id="rId1167" name="Button 4248">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7801" r:id="rId1168" name="Button 4249">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7802" r:id="rId1169" name="Button 4250">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7803" r:id="rId1170" name="Button 4251">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7804" r:id="rId1171" name="Button 4252">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7805" r:id="rId1172" name="Button 4253">
              <controlPr locked="0" defaultSize="0" print="0" autoFill="0" autoPict="0" macro="[0]!Sheet1.delet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7830" r:id="rId1173" name="Button 4278">
              <controlPr locked="0" defaultSize="0" print="0" autoFill="0" autoPict="0" macro="[0]!Sheet1.InsertNewTabl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7832" r:id="rId1174" name="Button 4280">
              <controlPr locked="0" defaultSize="0" print="0" autoFill="0" autoPict="0" macro="[0]!Sheet1.deleteProcedure">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7842" r:id="rId1175" name="Button 4290">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7843" r:id="rId1176" name="Button 4291">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7844" r:id="rId1177" name="Button 4292">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7845" r:id="rId1178" name="Button 4293">
              <controlPr locked="0" defaultSize="0" print="0" autoFill="0" autoPict="0" macro="[0]!Sheet1.delet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7846" r:id="rId1179" name="Button 4294">
              <controlPr locked="0" defaultSize="0" print="0" autoFill="0" autoPict="0" macro="[0]!Sheet1.deleteRow">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7847" r:id="rId1180" name="Button 4295">
              <controlPr locked="0" defaultSize="0" print="0" autoFill="0" autoPict="0" macro="[0]!Sheet1.delet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7848" r:id="rId1181" name="Button 4296">
              <controlPr locked="0" defaultSize="0" print="0" autoFill="0" autoPict="0" macro="[0]!Sheet1.delet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7849" r:id="rId1182" name="Button 4297">
              <controlPr locked="0" defaultSize="0" print="0" autoFill="0" autoPict="0" macro="[0]!Sheet1.delet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7850" r:id="rId1183" name="Button 4298">
              <controlPr locked="0" defaultSize="0" print="0" autoFill="0" autoPict="0" macro="[0]!Sheet1.delet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7851" r:id="rId1184" name="Button 4299">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7852" r:id="rId1185" name="Button 4300">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7853" r:id="rId1186" name="Button 4301">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7854" r:id="rId1187" name="Button 4302">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7855" r:id="rId1188" name="Button 4303">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7856" r:id="rId1189" name="Button 4304">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7857" r:id="rId1190" name="Button 4305">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7858" r:id="rId1191" name="Button 4306">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7859" r:id="rId1192" name="Button 4307">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7860" r:id="rId1193" name="Button 4308">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7861" r:id="rId1194" name="Button 4309">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7862" r:id="rId1195" name="Button 4310">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7863" r:id="rId1196" name="Button 4311">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7864" r:id="rId1197" name="Button 4312">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7865" r:id="rId1198" name="Button 4313">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7866" r:id="rId1199" name="Button 4314">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7867" r:id="rId1200" name="Button 4315">
              <controlPr locked="0" defaultSize="0" print="0" autoFill="0" autoPict="0" macro="[0]!Sheet1.delet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7868" r:id="rId1201" name="Button 4316">
              <controlPr locked="0" defaultSize="0" print="0" autoFill="0" autoPict="0" macro="[0]!Sheet1.deleteRow">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7869" r:id="rId1202" name="Button 4317">
              <controlPr locked="0" defaultSize="0" print="0" autoFill="0" autoPict="0" macro="[0]!Sheet1.deleteRow">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7870" r:id="rId1203" name="Button 4318">
              <controlPr locked="0" defaultSize="0" print="0" autoFill="0" autoPict="0" macro="[0]!Sheet1.delet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7871" r:id="rId1204" name="Button 4319">
              <controlPr locked="0" defaultSize="0" print="0" autoFill="0" autoPict="0" macro="[0]!Sheet1.deleteRow">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7872" r:id="rId1205" name="Button 4320">
              <controlPr locked="0" defaultSize="0" print="0" autoFill="0" autoPict="0" macro="[0]!Sheet1.delet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7873" r:id="rId1206" name="Button 4321">
              <controlPr locked="0" defaultSize="0" print="0" autoFill="0" autoPict="0" macro="[0]!Sheet1.delet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7874" r:id="rId1207" name="Button 4322">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7875" r:id="rId1208" name="Button 4323">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7876" r:id="rId1209" name="Button 4324">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7877" r:id="rId1210" name="Button 4325">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7878" r:id="rId1211" name="Button 4326">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7879" r:id="rId1212" name="Button 4327">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7880" r:id="rId1213" name="Button 4328">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7881" r:id="rId1214" name="Button 4329">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7882" r:id="rId1215" name="Button 4330">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7883" r:id="rId1216" name="Button 4331">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7884" r:id="rId1217" name="Button 4332">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7885" r:id="rId1218" name="Button 4333">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7886" r:id="rId1219" name="Button 4334">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7887" r:id="rId1220" name="Button 4335">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7888" r:id="rId1221" name="Button 4336">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7889" r:id="rId1222" name="Button 4337">
              <controlPr locked="0" defaultSize="0" print="0" autoFill="0" autoPict="0" macro="[0]!Sheet1.deleteRow">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7890" r:id="rId1223" name="Button 4338">
              <controlPr locked="0" defaultSize="0" print="0" autoFill="0" autoPict="0" macro="[0]!Sheet1.deleteRow">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7891" r:id="rId1224" name="Button 4339">
              <controlPr locked="0" defaultSize="0" print="0" autoFill="0" autoPict="0" macro="[0]!Sheet1.deleteRow">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7892" r:id="rId1225" name="Button 4340">
              <controlPr locked="0" defaultSize="0" print="0" autoFill="0" autoPict="0" macro="[0]!Sheet1.deleteRow">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7893" r:id="rId1226" name="Button 4341">
              <controlPr locked="0" defaultSize="0" print="0" autoFill="0" autoPict="0" macro="[0]!Sheet1.deleteRow">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27894" r:id="rId1227" name="Button 4342">
              <controlPr locked="0" defaultSize="0" print="0" autoFill="0" autoPict="0" macro="[0]!Sheet1.deleteRow">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7895" r:id="rId1228" name="Button 4343">
              <controlPr locked="0" defaultSize="0" print="0" autoFill="0" autoPict="0" macro="[0]!Sheet1.deleteRow">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7896" r:id="rId1229" name="Button 4344">
              <controlPr locked="0" defaultSize="0" print="0" autoFill="0" autoPict="0" macro="[0]!Sheet1.deleteRow">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7897" r:id="rId1230" name="Button 4345">
              <controlPr locked="0" defaultSize="0" print="0" autoFill="0" autoPict="0" macro="[0]!Sheet1.deleteRow">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7898" r:id="rId1231" name="Button 4346">
              <controlPr locked="0" defaultSize="0" print="0" autoFill="0" autoPict="0" macro="[0]!Sheet1.delet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7899" r:id="rId1232" name="Button 4347">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7900" r:id="rId1233" name="Button 4348">
              <controlPr locked="0" defaultSize="0" print="0" autoFill="0" autoPict="0" macro="[0]!Sheet1.deleteRow">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7901" r:id="rId1234" name="Button 4349">
              <controlPr locked="0" defaultSize="0" print="0" autoFill="0" autoPict="0" macro="[0]!Sheet1.delet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7902" r:id="rId1235" name="Button 4350">
              <controlPr locked="0" defaultSize="0" print="0" autoFill="0" autoPict="0" macro="[0]!Sheet1.delet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7903" r:id="rId1236" name="Button 4351">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7904" r:id="rId1237" name="Button 4352">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7927" r:id="rId1238" name="Button 4375">
              <controlPr locked="0" defaultSize="0" print="0" autoFill="0" autoPict="0" macro="[0]!Sheet1.InsertNewTableRow">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27928" r:id="rId1239" name="Button 4376">
              <controlPr locked="0" defaultSize="0" print="0" autoFill="0" autoPict="0" macro="[0]!Sheet1.deleteRow">
                <anchor moveWithCells="1" sizeWithCells="1">
                  <from>
                    <xdr:col>6</xdr:col>
                    <xdr:colOff>0</xdr:colOff>
                    <xdr:row>2003</xdr:row>
                    <xdr:rowOff>0</xdr:rowOff>
                  </from>
                  <to>
                    <xdr:col>7</xdr:col>
                    <xdr:colOff>0</xdr:colOff>
                    <xdr:row>2004</xdr:row>
                    <xdr:rowOff>0</xdr:rowOff>
                  </to>
                </anchor>
              </controlPr>
            </control>
          </mc:Choice>
        </mc:AlternateContent>
        <mc:AlternateContent xmlns:mc="http://schemas.openxmlformats.org/markup-compatibility/2006">
          <mc:Choice Requires="x14">
            <control shapeId="27929" r:id="rId1240" name="Button 4377">
              <controlPr locked="0" defaultSize="0" print="0" autoFill="0" autoPict="0" macro="[0]!Sheet1.deleteProcedure">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7935" r:id="rId1241" name="Button 4383">
              <controlPr locked="0" defaultSize="0" print="0" autoFill="0" autoPict="0" macro="[0]!Sheet1.deleteRow">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27936" r:id="rId1242" name="Button 4384">
              <controlPr locked="0" defaultSize="0" print="0" autoFill="0" autoPict="0" macro="[0]!Sheet1.deleteRow">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27937" r:id="rId1243" name="Button 4385">
              <controlPr locked="0" defaultSize="0" print="0" autoFill="0" autoPict="0" macro="[0]!Sheet1.delet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7938" r:id="rId1244" name="Button 4386">
              <controlPr locked="0" defaultSize="0" print="0" autoFill="0" autoPict="0" macro="[0]!Sheet1.delet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7939" r:id="rId1245" name="Button 4387">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7940" r:id="rId1246" name="Button 4388">
              <controlPr locked="0" defaultSize="0" print="0" autoFill="0" autoPict="0" macro="[0]!Sheet1.delet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7941" r:id="rId1247" name="Button 4389">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7942" r:id="rId1248" name="Button 4390">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7943" r:id="rId1249" name="Button 4391">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7944" r:id="rId1250" name="Button 4392">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7945" r:id="rId1251" name="Button 4393">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7946" r:id="rId1252" name="Button 4394">
              <controlPr locked="0" defaultSize="0" print="0" autoFill="0" autoPict="0" macro="[0]!Sheet1.delet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7947" r:id="rId1253" name="Button 4395">
              <controlPr locked="0" defaultSize="0" print="0" autoFill="0" autoPict="0" macro="[0]!Sheet1.delet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7948" r:id="rId1254" name="Button 4396">
              <controlPr locked="0" defaultSize="0" print="0" autoFill="0" autoPict="0" macro="[0]!Sheet1.delet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7949" r:id="rId1255" name="Button 4397">
              <controlPr locked="0" defaultSize="0" print="0" autoFill="0" autoPict="0" macro="[0]!Sheet1.deleteRow">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7950" r:id="rId1256" name="Button 4398">
              <controlPr locked="0" defaultSize="0" print="0" autoFill="0" autoPict="0" macro="[0]!Sheet1.delet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27951" r:id="rId1257" name="Button 4399">
              <controlPr locked="0" defaultSize="0" print="0" autoFill="0" autoPict="0" macro="[0]!Sheet1.deleteRow">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7952" r:id="rId1258" name="Button 4400">
              <controlPr locked="0" defaultSize="0" print="0" autoFill="0" autoPict="0" macro="[0]!Sheet1.delet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27953" r:id="rId1259" name="Button 4401">
              <controlPr locked="0" defaultSize="0" print="0" autoFill="0" autoPict="0" macro="[0]!Sheet1.deleteRow">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27954" r:id="rId1260" name="Button 4402">
              <controlPr locked="0" defaultSize="0" print="0" autoFill="0" autoPict="0" macro="[0]!Sheet1.deleteRow">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27955" r:id="rId1261" name="Button 4403">
              <controlPr locked="0" defaultSize="0" print="0" autoFill="0" autoPict="0" macro="[0]!Sheet1.deleteRow">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27956" r:id="rId1262" name="Button 4404">
              <controlPr locked="0" defaultSize="0" print="0" autoFill="0" autoPict="0" macro="[0]!Sheet1.delet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7957" r:id="rId1263" name="Button 4405">
              <controlPr locked="0" defaultSize="0" print="0" autoFill="0" autoPict="0" macro="[0]!Sheet1.delet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27958" r:id="rId1264" name="Button 4406">
              <controlPr locked="0" defaultSize="0" print="0" autoFill="0" autoPict="0" macro="[0]!Sheet1.delet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27959" r:id="rId1265" name="Button 4407">
              <controlPr locked="0" defaultSize="0" print="0" autoFill="0" autoPict="0" macro="[0]!Sheet1.deleteRow">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7960" r:id="rId1266" name="Button 4408">
              <controlPr locked="0" defaultSize="0" print="0" autoFill="0" autoPict="0" macro="[0]!Sheet1.deleteRow">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7961" r:id="rId1267" name="Button 4409">
              <controlPr locked="0" defaultSize="0" print="0" autoFill="0" autoPict="0" macro="[0]!Sheet1.deleteRow">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7962" r:id="rId1268" name="Button 4410">
              <controlPr locked="0" defaultSize="0" print="0" autoFill="0" autoPict="0" macro="[0]!Sheet1.delet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7963" r:id="rId1269" name="Button 4411">
              <controlPr locked="0" defaultSize="0" print="0" autoFill="0" autoPict="0" macro="[0]!Sheet1.deleteRow">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7964" r:id="rId1270" name="Button 4412">
              <controlPr locked="0" defaultSize="0" print="0" autoFill="0" autoPict="0" macro="[0]!Sheet1.delet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7965" r:id="rId1271" name="Button 4413">
              <controlPr locked="0" defaultSize="0" print="0" autoFill="0" autoPict="0" macro="[0]!Sheet1.deleteRow">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7966" r:id="rId1272" name="Button 4414">
              <controlPr locked="0" defaultSize="0" print="0" autoFill="0" autoPict="0" macro="[0]!Sheet1.delet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27967" r:id="rId1273" name="Button 4415">
              <controlPr locked="0" defaultSize="0" print="0" autoFill="0" autoPict="0" macro="[0]!Sheet1.delet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7968" r:id="rId1274" name="Button 4416">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7969" r:id="rId1275" name="Button 4417">
              <controlPr locked="0" defaultSize="0" print="0" autoFill="0" autoPict="0" macro="[0]!Sheet1.delet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7970" r:id="rId1276" name="Button 4418">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7971" r:id="rId1277" name="Button 4419">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7972" r:id="rId1278" name="Button 4420">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7973" r:id="rId1279" name="Button 4421">
              <controlPr locked="0" defaultSize="0" print="0" autoFill="0" autoPict="0" macro="[0]!Sheet1.delet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7974" r:id="rId1280" name="Button 4422">
              <controlPr locked="0" defaultSize="0" print="0" autoFill="0" autoPict="0" macro="[0]!Sheet1.deleteRow">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7975" r:id="rId1281" name="Button 4423">
              <controlPr locked="0" defaultSize="0" print="0" autoFill="0" autoPict="0" macro="[0]!Sheet1.delet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7976" r:id="rId1282" name="Button 4424">
              <controlPr locked="0" defaultSize="0" print="0" autoFill="0" autoPict="0" macro="[0]!Sheet1.delet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7977" r:id="rId1283" name="Button 4425">
              <controlPr locked="0" defaultSize="0" print="0" autoFill="0" autoPict="0" macro="[0]!Sheet1.deleteRow">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7978" r:id="rId1284" name="Button 4426">
              <controlPr locked="0" defaultSize="0" print="0" autoFill="0" autoPict="0" macro="[0]!Sheet1.delet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7979" r:id="rId1285" name="Button 4427">
              <controlPr locked="0" defaultSize="0" print="0" autoFill="0" autoPict="0" macro="[0]!Sheet1.deleteRow">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7980" r:id="rId1286" name="Button 4428">
              <controlPr locked="0" defaultSize="0" print="0" autoFill="0" autoPict="0" macro="[0]!Sheet1.delet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7981" r:id="rId1287" name="Button 4429">
              <controlPr locked="0" defaultSize="0" print="0" autoFill="0" autoPict="0" macro="[0]!Sheet1.deleteRow">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7982" r:id="rId1288" name="Button 4430">
              <controlPr locked="0" defaultSize="0" print="0" autoFill="0" autoPict="0" macro="[0]!Sheet1.delet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7983" r:id="rId1289" name="Button 4431">
              <controlPr locked="0" defaultSize="0" print="0" autoFill="0" autoPict="0" macro="[0]!Sheet1.delet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7984" r:id="rId1290" name="Button 4432">
              <controlPr locked="0" defaultSize="0" print="0" autoFill="0" autoPict="0" macro="[0]!Sheet1.delet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7985" r:id="rId1291" name="Button 4433">
              <controlPr locked="0" defaultSize="0" print="0" autoFill="0" autoPict="0" macro="[0]!Sheet1.deleteRow">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27986" r:id="rId1292" name="Button 4434">
              <controlPr locked="0" defaultSize="0" print="0" autoFill="0" autoPict="0" macro="[0]!Sheet1.deleteRow">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7987" r:id="rId1293" name="Button 4435">
              <controlPr locked="0" defaultSize="0" print="0" autoFill="0" autoPict="0" macro="[0]!Sheet1.deleteRow">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7988" r:id="rId1294" name="Button 4436">
              <controlPr locked="0" defaultSize="0" print="0" autoFill="0" autoPict="0" macro="[0]!Sheet1.delet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27989" r:id="rId1295" name="Button 4437">
              <controlPr locked="0" defaultSize="0" print="0" autoFill="0" autoPict="0" macro="[0]!Sheet1.deleteRow">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27990" r:id="rId1296" name="Button 4438">
              <controlPr locked="0" defaultSize="0" print="0" autoFill="0" autoPict="0" macro="[0]!Sheet1.deleteRow">
                <anchor moveWithCells="1" sizeWithCells="1">
                  <from>
                    <xdr:col>6</xdr:col>
                    <xdr:colOff>0</xdr:colOff>
                    <xdr:row>2059</xdr:row>
                    <xdr:rowOff>0</xdr:rowOff>
                  </from>
                  <to>
                    <xdr:col>7</xdr:col>
                    <xdr:colOff>0</xdr:colOff>
                    <xdr:row>2060</xdr:row>
                    <xdr:rowOff>0</xdr:rowOff>
                  </to>
                </anchor>
              </controlPr>
            </control>
          </mc:Choice>
        </mc:AlternateContent>
        <mc:AlternateContent xmlns:mc="http://schemas.openxmlformats.org/markup-compatibility/2006">
          <mc:Choice Requires="x14">
            <control shapeId="27991" r:id="rId1297" name="Button 4439">
              <controlPr locked="0" defaultSize="0" print="0" autoFill="0" autoPict="0" macro="[0]!Sheet1.deleteRow">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27992" r:id="rId1298" name="Button 4440">
              <controlPr locked="0" defaultSize="0" print="0" autoFill="0" autoPict="0" macro="[0]!Sheet1.deleteRow">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27993" r:id="rId1299" name="Button 4441">
              <controlPr locked="0" defaultSize="0" print="0" autoFill="0" autoPict="0" macro="[0]!Sheet1.deleteRow">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27994" r:id="rId1300" name="Button 4442">
              <controlPr locked="0" defaultSize="0" print="0" autoFill="0" autoPict="0" macro="[0]!Sheet1.delet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27995" r:id="rId1301" name="Button 4443">
              <controlPr locked="0" defaultSize="0" print="0" autoFill="0" autoPict="0" macro="[0]!Sheet1.deleteRow">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27996" r:id="rId1302" name="Button 4444">
              <controlPr locked="0" defaultSize="0" print="0" autoFill="0" autoPict="0" macro="[0]!Sheet1.deleteRow">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27997" r:id="rId1303" name="Button 4445">
              <controlPr locked="0" defaultSize="0" print="0" autoFill="0" autoPict="0" macro="[0]!Sheet1.deleteRow">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27998" r:id="rId1304" name="Button 4446">
              <controlPr locked="0" defaultSize="0" print="0" autoFill="0" autoPict="0" macro="[0]!Sheet1.deleteRow">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7999" r:id="rId1305" name="Button 4447">
              <controlPr locked="0" defaultSize="0" print="0" autoFill="0" autoPict="0" macro="[0]!Sheet1.deleteRow">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28000" r:id="rId1306" name="Button 4448">
              <controlPr locked="0" defaultSize="0" print="0" autoFill="0" autoPict="0" macro="[0]!Sheet1.deleteRow">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8001" r:id="rId1307" name="Button 4449">
              <controlPr locked="0" defaultSize="0" print="0" autoFill="0" autoPict="0" macro="[0]!Sheet1.deleteRow">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28020" r:id="rId1308" name="Button 4468">
              <controlPr locked="0" defaultSize="0" print="0" autoFill="0" autoPict="0" macro="[0]!Sheet1.InsertNewTableRow">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28022" r:id="rId1309" name="Button 4470">
              <controlPr locked="0" defaultSize="0" print="0" autoFill="0" autoPict="0" macro="[0]!Sheet1.deleteProcedure">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28025" r:id="rId1310" name="Button 4473">
              <controlPr locked="0" defaultSize="0" print="0" autoFill="0" autoPict="0" macro="[0]!Sheet1.deleteRow">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28026" r:id="rId1311" name="Button 4474">
              <controlPr locked="0" defaultSize="0" print="0" autoFill="0" autoPict="0" macro="[0]!Sheet1.deleteRow">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28027" r:id="rId1312" name="Button 4475">
              <controlPr locked="0" defaultSize="0" print="0" autoFill="0" autoPict="0" macro="[0]!Sheet1.deleteRow">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28028" r:id="rId1313" name="Button 4476">
              <controlPr locked="0" defaultSize="0" print="0" autoFill="0" autoPict="0" macro="[0]!Sheet1.deleteRow">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28029" r:id="rId1314" name="Button 4477">
              <controlPr locked="0" defaultSize="0" print="0" autoFill="0" autoPict="0" macro="[0]!Sheet1.deleteRow">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8030" r:id="rId1315" name="Button 4478">
              <controlPr locked="0" defaultSize="0" print="0" autoFill="0" autoPict="0" macro="[0]!Sheet1.deleteRow">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28031" r:id="rId1316" name="Button 4479">
              <controlPr locked="0" defaultSize="0" print="0" autoFill="0" autoPict="0" macro="[0]!Sheet1.delet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28032" r:id="rId1317" name="Button 4480">
              <controlPr locked="0" defaultSize="0" print="0" autoFill="0" autoPict="0" macro="[0]!Sheet1.delet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28033" r:id="rId1318" name="Button 4481">
              <controlPr locked="0" defaultSize="0" print="0" autoFill="0" autoPict="0" macro="[0]!Sheet1.deleteRow">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28034" r:id="rId1319" name="Button 4482">
              <controlPr locked="0" defaultSize="0" print="0" autoFill="0" autoPict="0" macro="[0]!Sheet1.delet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28035" r:id="rId1320" name="Button 4483">
              <controlPr locked="0" defaultSize="0" print="0" autoFill="0" autoPict="0" macro="[0]!Sheet1.delet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28036" r:id="rId1321" name="Button 4484">
              <controlPr locked="0" defaultSize="0" print="0" autoFill="0" autoPict="0" macro="[0]!Sheet1.deleteRow">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28037" r:id="rId1322" name="Button 4485">
              <controlPr locked="0" defaultSize="0" print="0" autoFill="0" autoPict="0" macro="[0]!Sheet1.deleteRow">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28038" r:id="rId1323" name="Button 4486">
              <controlPr locked="0" defaultSize="0" print="0" autoFill="0" autoPict="0" macro="[0]!Sheet1.delet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28039" r:id="rId1324" name="Button 4487">
              <controlPr locked="0" defaultSize="0" print="0" autoFill="0" autoPict="0" macro="[0]!Sheet1.deleteRow">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8040" r:id="rId1325" name="Button 4488">
              <controlPr locked="0" defaultSize="0" print="0" autoFill="0" autoPict="0" macro="[0]!Sheet1.deleteRow">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8041" r:id="rId1326" name="Button 4489">
              <controlPr locked="0" defaultSize="0" print="0" autoFill="0" autoPict="0" macro="[0]!Sheet1.deleteRow">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8042" r:id="rId1327" name="Button 4490">
              <controlPr locked="0" defaultSize="0" print="0" autoFill="0" autoPict="0" macro="[0]!Sheet1.delet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8043" r:id="rId1328" name="Button 4491">
              <controlPr locked="0" defaultSize="0" print="0" autoFill="0" autoPict="0" macro="[0]!Sheet1.delet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8044" r:id="rId1329" name="Button 4492">
              <controlPr locked="0" defaultSize="0" print="0" autoFill="0" autoPict="0" macro="[0]!Sheet1.delet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8045" r:id="rId1330" name="Button 4493">
              <controlPr locked="0" defaultSize="0" print="0" autoFill="0" autoPict="0" macro="[0]!Sheet1.delet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8046" r:id="rId1331" name="Button 4494">
              <controlPr locked="0" defaultSize="0" print="0" autoFill="0" autoPict="0" macro="[0]!Sheet1.delet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8047" r:id="rId1332" name="Button 4495">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8048" r:id="rId1333" name="Button 4496">
              <controlPr locked="0" defaultSize="0" print="0" autoFill="0" autoPict="0" macro="[0]!Sheet1.deleteRow">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8049" r:id="rId1334" name="Button 4497">
              <controlPr locked="0" defaultSize="0" print="0" autoFill="0" autoPict="0" macro="[0]!Sheet1.delet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8050" r:id="rId1335" name="Button 4498">
              <controlPr locked="0" defaultSize="0" print="0" autoFill="0" autoPict="0" macro="[0]!Sheet1.delet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8051" r:id="rId1336" name="Button 4499">
              <controlPr locked="0" defaultSize="0" print="0" autoFill="0" autoPict="0" macro="[0]!Sheet1.deleteRow">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28052" r:id="rId1337" name="Button 4500">
              <controlPr locked="0" defaultSize="0" print="0" autoFill="0" autoPict="0" macro="[0]!Sheet1.delet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28053" r:id="rId1338" name="Button 4501">
              <controlPr locked="0" defaultSize="0" print="0" autoFill="0" autoPict="0" macro="[0]!Sheet1.delet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28054" r:id="rId1339" name="Button 4502">
              <controlPr locked="0" defaultSize="0" print="0" autoFill="0" autoPict="0" macro="[0]!Sheet1.delet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28055" r:id="rId1340" name="Button 4503">
              <controlPr locked="0" defaultSize="0" print="0" autoFill="0" autoPict="0" macro="[0]!Sheet1.deleteRow">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28056" r:id="rId1341" name="Button 4504">
              <controlPr locked="0" defaultSize="0" print="0" autoFill="0" autoPict="0" macro="[0]!Sheet1.deleteRow">
                <anchor moveWithCells="1" sizeWithCells="1">
                  <from>
                    <xdr:col>6</xdr:col>
                    <xdr:colOff>0</xdr:colOff>
                    <xdr:row>2119</xdr:row>
                    <xdr:rowOff>0</xdr:rowOff>
                  </from>
                  <to>
                    <xdr:col>7</xdr:col>
                    <xdr:colOff>0</xdr:colOff>
                    <xdr:row>2120</xdr:row>
                    <xdr:rowOff>0</xdr:rowOff>
                  </to>
                </anchor>
              </controlPr>
            </control>
          </mc:Choice>
        </mc:AlternateContent>
        <mc:AlternateContent xmlns:mc="http://schemas.openxmlformats.org/markup-compatibility/2006">
          <mc:Choice Requires="x14">
            <control shapeId="28057" r:id="rId1342" name="Button 4505">
              <controlPr locked="0" defaultSize="0" print="0" autoFill="0" autoPict="0" macro="[0]!Sheet1.deleteRow">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28058" r:id="rId1343" name="Button 4506">
              <controlPr locked="0" defaultSize="0" print="0" autoFill="0" autoPict="0" macro="[0]!Sheet1.deleteRow">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28059" r:id="rId1344" name="Button 4507">
              <controlPr locked="0" defaultSize="0" print="0" autoFill="0" autoPict="0" macro="[0]!Sheet1.deleteRow">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28060" r:id="rId1345" name="Button 4508">
              <controlPr locked="0" defaultSize="0" print="0" autoFill="0" autoPict="0" macro="[0]!Sheet1.delet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28061" r:id="rId1346" name="Button 4509">
              <controlPr locked="0" defaultSize="0" print="0" autoFill="0" autoPict="0" macro="[0]!Sheet1.deleteRow">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8062" r:id="rId1347" name="Button 4510">
              <controlPr locked="0" defaultSize="0" print="0" autoFill="0" autoPict="0" macro="[0]!Sheet1.deleteRow">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8063" r:id="rId1348" name="Button 4511">
              <controlPr locked="0" defaultSize="0" print="0" autoFill="0" autoPict="0" macro="[0]!Sheet1.deleteRow">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28064" r:id="rId1349" name="Button 4512">
              <controlPr locked="0" defaultSize="0" print="0" autoFill="0" autoPict="0" macro="[0]!Sheet1.deleteRow">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8065" r:id="rId1350" name="Button 4513">
              <controlPr locked="0" defaultSize="0" print="0" autoFill="0" autoPict="0" macro="[0]!Sheet1.deleteRow">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28066" r:id="rId1351" name="Button 4514">
              <controlPr locked="0" defaultSize="0" print="0" autoFill="0" autoPict="0" macro="[0]!Sheet1.deleteRow">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28067" r:id="rId1352" name="Button 4515">
              <controlPr locked="0" defaultSize="0" print="0" autoFill="0" autoPict="0" macro="[0]!Sheet1.deleteRow">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28068" r:id="rId1353" name="Button 4516">
              <controlPr locked="0" defaultSize="0" print="0" autoFill="0" autoPict="0" macro="[0]!Sheet1.deleteRow">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28069" r:id="rId1354" name="Button 4517">
              <controlPr locked="0" defaultSize="0" print="0" autoFill="0" autoPict="0" macro="[0]!Sheet1.deleteRow">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8070" r:id="rId1355" name="Button 4518">
              <controlPr locked="0" defaultSize="0" print="0" autoFill="0" autoPict="0" macro="[0]!Sheet1.deleteRow">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28071" r:id="rId1356" name="Button 4519">
              <controlPr locked="0" defaultSize="0" print="0" autoFill="0" autoPict="0" macro="[0]!Sheet1.delet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8072" r:id="rId1357" name="Button 4520">
              <controlPr locked="0" defaultSize="0" print="0" autoFill="0" autoPict="0" macro="[0]!Sheet1.deleteRow">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8073" r:id="rId1358" name="Button 4521">
              <controlPr locked="0" defaultSize="0" print="0" autoFill="0" autoPict="0" macro="[0]!Sheet1.deleteRow">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8074" r:id="rId1359" name="Button 4522">
              <controlPr locked="0" defaultSize="0" print="0" autoFill="0" autoPict="0" macro="[0]!Sheet1.deleteRow">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28075" r:id="rId1360" name="Button 4523">
              <controlPr locked="0" defaultSize="0" print="0" autoFill="0" autoPict="0" macro="[0]!Sheet1.deleteRow">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28076" r:id="rId1361" name="Button 4524">
              <controlPr locked="0" defaultSize="0" print="0" autoFill="0" autoPict="0" macro="[0]!Sheet1.deleteRow">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28077" r:id="rId1362" name="Button 4525">
              <controlPr locked="0" defaultSize="0" print="0" autoFill="0" autoPict="0" macro="[0]!Sheet1.deleteRow">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28078" r:id="rId1363" name="Button 4526">
              <controlPr locked="0" defaultSize="0" print="0" autoFill="0" autoPict="0" macro="[0]!Sheet1.deleteRow">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28080" r:id="rId1364" name="Button 4528">
              <controlPr locked="0" defaultSize="0" print="0" autoFill="0" autoPict="0" macro="[0]!Sheet1.deleteRow">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28081" r:id="rId1365" name="Button 4529">
              <controlPr locked="0" defaultSize="0" print="0" autoFill="0" autoPict="0" macro="[0]!Sheet1.deleteRow">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28082" r:id="rId1366" name="Button 4530">
              <controlPr locked="0" defaultSize="0" print="0" autoFill="0" autoPict="0" macro="[0]!Sheet1.deleteRow">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28083" r:id="rId1367" name="Button 4531">
              <controlPr locked="0" defaultSize="0" print="0" autoFill="0" autoPict="0" macro="[0]!Sheet1.deleteRow">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28084" r:id="rId1368" name="Button 4532">
              <controlPr locked="0" defaultSize="0" print="0" autoFill="0" autoPict="0" macro="[0]!Sheet1.delet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8085" r:id="rId1369" name="Button 4533">
              <controlPr locked="0" defaultSize="0" print="0" autoFill="0" autoPict="0" macro="[0]!Sheet1.deleteRow">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8086" r:id="rId1370" name="Button 4534">
              <controlPr locked="0" defaultSize="0" print="0" autoFill="0" autoPict="0" macro="[0]!Sheet1.deleteRow">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28087" r:id="rId1371" name="Button 4535">
              <controlPr locked="0" defaultSize="0" print="0" autoFill="0" autoPict="0" macro="[0]!Sheet1.deleteRow">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28088" r:id="rId1372" name="Button 4536">
              <controlPr locked="0" defaultSize="0" print="0" autoFill="0" autoPict="0" macro="[0]!Sheet1.delet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8089" r:id="rId1373" name="Button 4537">
              <controlPr locked="0" defaultSize="0" print="0" autoFill="0" autoPict="0" macro="[0]!Sheet1.delet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8090" r:id="rId1374" name="Button 4538">
              <controlPr locked="0" defaultSize="0" print="0" autoFill="0" autoPict="0" macro="[0]!Sheet1.delet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8091" r:id="rId1375" name="Button 4539">
              <controlPr locked="0" defaultSize="0" print="0" autoFill="0" autoPict="0" macro="[0]!Sheet1.deleteRow">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8092" r:id="rId1376" name="Button 4540">
              <controlPr locked="0" defaultSize="0" print="0" autoFill="0" autoPict="0" macro="[0]!Sheet1.deleteRow">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8093" r:id="rId1377" name="Button 4541">
              <controlPr locked="0" defaultSize="0" print="0" autoFill="0" autoPict="0" macro="[0]!Sheet1.deleteRow">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28094" r:id="rId1378" name="Button 4542">
              <controlPr locked="0" defaultSize="0" print="0" autoFill="0" autoPict="0" macro="[0]!Sheet1.deleteRow">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8095" r:id="rId1379" name="Button 4543">
              <controlPr locked="0" defaultSize="0" print="0" autoFill="0" autoPict="0" macro="[0]!Sheet1.deleteRow">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8096" r:id="rId1380" name="Button 4544">
              <controlPr locked="0" defaultSize="0" print="0" autoFill="0" autoPict="0" macro="[0]!Sheet1.deleteRow">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8097" r:id="rId1381" name="Button 4545">
              <controlPr locked="0" defaultSize="0" print="0" autoFill="0" autoPict="0" macro="[0]!Sheet1.deleteRow">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28098" r:id="rId1382" name="Button 4546">
              <controlPr locked="0" defaultSize="0" print="0" autoFill="0" autoPict="0" macro="[0]!Sheet1.deleteRow">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28099" r:id="rId1383" name="Button 4547">
              <controlPr locked="0" defaultSize="0" print="0" autoFill="0" autoPict="0" macro="[0]!Sheet1.deleteRow">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28100" r:id="rId1384" name="Button 4548">
              <controlPr locked="0" defaultSize="0" print="0" autoFill="0" autoPict="0" macro="[0]!Sheet1.deleteRow">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28101" r:id="rId1385" name="Button 4549">
              <controlPr locked="0" defaultSize="0" print="0" autoFill="0" autoPict="0" macro="[0]!Sheet1.delet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8102" r:id="rId1386" name="Button 4550">
              <controlPr locked="0" defaultSize="0" print="0" autoFill="0" autoPict="0" macro="[0]!Sheet1.deleteRow">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8103" r:id="rId1387" name="Button 4551">
              <controlPr locked="0" defaultSize="0" print="0" autoFill="0" autoPict="0" macro="[0]!Sheet1.delet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8104" r:id="rId1388" name="Button 4552">
              <controlPr locked="0" defaultSize="0" print="0" autoFill="0" autoPict="0" macro="[0]!Sheet1.deleteRow">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8105" r:id="rId1389" name="Button 4553">
              <controlPr locked="0" defaultSize="0" print="0" autoFill="0" autoPict="0" macro="[0]!Sheet1.deleteRow">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8106" r:id="rId1390" name="Button 4554">
              <controlPr locked="0" defaultSize="0" print="0" autoFill="0" autoPict="0" macro="[0]!Sheet1.deleteRow">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28107" r:id="rId1391" name="Button 4555">
              <controlPr locked="0" defaultSize="0" print="0" autoFill="0" autoPict="0" macro="[0]!Sheet1.deleteRow">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28108" r:id="rId1392" name="Button 4556">
              <controlPr locked="0" defaultSize="0" print="0" autoFill="0" autoPict="0" macro="[0]!Sheet1.deleteRow">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28109" r:id="rId1393" name="Button 4557">
              <controlPr locked="0" defaultSize="0" print="0" autoFill="0" autoPict="0" macro="[0]!Sheet1.delet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28110" r:id="rId1394" name="Button 4558">
              <controlPr locked="0" defaultSize="0" print="0" autoFill="0" autoPict="0" macro="[0]!Sheet1.deleteRow">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28111" r:id="rId1395" name="Button 4559">
              <controlPr locked="0" defaultSize="0" print="0" autoFill="0" autoPict="0" macro="[0]!Sheet1.deleteRow">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28112" r:id="rId1396" name="Button 4560">
              <controlPr locked="0" defaultSize="0" print="0" autoFill="0" autoPict="0" macro="[0]!Sheet1.deleteRow">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28131" r:id="rId1397" name="Button 4579">
              <controlPr locked="0" defaultSize="0" print="0" autoFill="0" autoPict="0" macro="[0]!Sheet1.InsertNewTableRow">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28132" r:id="rId1398" name="Button 4580">
              <controlPr locked="0" defaultSize="0" print="0" autoFill="0" autoPict="0" macro="[0]!Sheet1.deleteRow">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28133" r:id="rId1399" name="Button 4581">
              <controlPr locked="0" defaultSize="0" print="0" autoFill="0" autoPict="0" macro="[0]!Sheet1.deleteProcedure">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8134" r:id="rId1400" name="Button 4582">
              <controlPr locked="0" defaultSize="0" print="0" autoFill="0" autoPict="0" macro="[0]!Sheet1.deleteRow">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28135" r:id="rId1401" name="Button 4583">
              <controlPr locked="0" defaultSize="0" print="0" autoFill="0" autoPict="0" macro="[0]!Sheet1.deleteRow">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28136" r:id="rId1402" name="Button 4584">
              <controlPr locked="0" defaultSize="0" print="0" autoFill="0" autoPict="0" macro="[0]!Sheet1.delet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28137" r:id="rId1403" name="Button 4585">
              <controlPr locked="0" defaultSize="0" print="0" autoFill="0" autoPict="0" macro="[0]!Sheet1.deleteRow">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28138" r:id="rId1404" name="Button 4586">
              <controlPr locked="0" defaultSize="0" print="0" autoFill="0" autoPict="0" macro="[0]!Sheet1.deleteRow">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8139" r:id="rId1405" name="Button 4587">
              <controlPr locked="0" defaultSize="0" print="0" autoFill="0" autoPict="0" macro="[0]!Sheet1.deleteRow">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28140" r:id="rId1406" name="Button 4588">
              <controlPr locked="0" defaultSize="0" print="0" autoFill="0" autoPict="0" macro="[0]!Sheet1.delet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28141" r:id="rId1407" name="Button 4589">
              <controlPr locked="0" defaultSize="0" print="0" autoFill="0" autoPict="0" macro="[0]!Sheet1.deleteRow">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8142" r:id="rId1408" name="Button 4590">
              <controlPr locked="0" defaultSize="0" print="0" autoFill="0" autoPict="0" macro="[0]!Sheet1.deleteRow">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8143" r:id="rId1409" name="Button 4591">
              <controlPr locked="0" defaultSize="0" print="0" autoFill="0" autoPict="0" macro="[0]!Sheet1.deleteRow">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28144" r:id="rId1410" name="Button 4592">
              <controlPr locked="0" defaultSize="0" print="0" autoFill="0" autoPict="0" macro="[0]!Sheet1.deleteRow">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28145" r:id="rId1411" name="Button 4593">
              <controlPr locked="0" defaultSize="0" print="0" autoFill="0" autoPict="0" macro="[0]!Sheet1.delet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8146" r:id="rId1412" name="Button 4594">
              <controlPr locked="0" defaultSize="0" print="0" autoFill="0" autoPict="0" macro="[0]!Sheet1.delet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8147" r:id="rId1413" name="Button 4595">
              <controlPr locked="0" defaultSize="0" print="0" autoFill="0" autoPict="0" macro="[0]!Sheet1.deleteRow">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8148" r:id="rId1414" name="Button 4596">
              <controlPr locked="0" defaultSize="0" print="0" autoFill="0" autoPict="0" macro="[0]!Sheet1.deleteRow">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28149" r:id="rId1415" name="Button 4597">
              <controlPr locked="0" defaultSize="0" print="0" autoFill="0" autoPict="0" macro="[0]!Sheet1.deleteRow">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28150" r:id="rId1416" name="Button 4598">
              <controlPr locked="0" defaultSize="0" print="0" autoFill="0" autoPict="0" macro="[0]!Sheet1.deleteRow">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28151" r:id="rId1417" name="Button 4599">
              <controlPr locked="0" defaultSize="0" print="0" autoFill="0" autoPict="0" macro="[0]!Sheet1.deleteRow">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28152" r:id="rId1418" name="Button 4600">
              <controlPr locked="0" defaultSize="0" print="0" autoFill="0" autoPict="0" macro="[0]!Sheet1.deleteRow">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28153" r:id="rId1419" name="Button 4601">
              <controlPr locked="0" defaultSize="0" print="0" autoFill="0" autoPict="0" macro="[0]!Sheet1.deleteRow">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28154" r:id="rId1420" name="Button 4602">
              <controlPr locked="0" defaultSize="0" print="0" autoFill="0" autoPict="0" macro="[0]!Sheet1.deleteRow">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28155" r:id="rId1421" name="Button 4603">
              <controlPr locked="0" defaultSize="0" print="0" autoFill="0" autoPict="0" macro="[0]!Sheet1.deleteRow">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28156" r:id="rId1422" name="Button 4604">
              <controlPr locked="0" defaultSize="0" print="0" autoFill="0" autoPict="0" macro="[0]!Sheet1.deleteRow">
                <anchor moveWithCells="1" sizeWithCells="1">
                  <from>
                    <xdr:col>6</xdr:col>
                    <xdr:colOff>0</xdr:colOff>
                    <xdr:row>2199</xdr:row>
                    <xdr:rowOff>0</xdr:rowOff>
                  </from>
                  <to>
                    <xdr:col>7</xdr:col>
                    <xdr:colOff>0</xdr:colOff>
                    <xdr:row>2200</xdr:row>
                    <xdr:rowOff>0</xdr:rowOff>
                  </to>
                </anchor>
              </controlPr>
            </control>
          </mc:Choice>
        </mc:AlternateContent>
        <mc:AlternateContent xmlns:mc="http://schemas.openxmlformats.org/markup-compatibility/2006">
          <mc:Choice Requires="x14">
            <control shapeId="28157" r:id="rId1423" name="Button 4605">
              <controlPr locked="0" defaultSize="0" print="0" autoFill="0" autoPict="0" macro="[0]!Sheet1.deleteRow">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28158" r:id="rId1424" name="Button 4606">
              <controlPr locked="0" defaultSize="0" print="0" autoFill="0" autoPict="0" macro="[0]!Sheet1.deleteRow">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28159" r:id="rId1425" name="Button 4607">
              <controlPr locked="0" defaultSize="0" print="0" autoFill="0" autoPict="0" macro="[0]!Sheet1.deleteRow">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28160" r:id="rId1426" name="Button 4608">
              <controlPr locked="0" defaultSize="0" print="0" autoFill="0" autoPict="0" macro="[0]!Sheet1.deleteRow">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28161" r:id="rId1427" name="Button 4609">
              <controlPr locked="0" defaultSize="0" print="0" autoFill="0" autoPict="0" macro="[0]!Sheet1.deleteRow">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28162" r:id="rId1428" name="Button 4610">
              <controlPr locked="0" defaultSize="0" print="0" autoFill="0" autoPict="0" macro="[0]!Sheet1.delet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8163" r:id="rId1429" name="Button 4611">
              <controlPr locked="0" defaultSize="0" print="0" autoFill="0" autoPict="0" macro="[0]!Sheet1.deleteRow">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8164" r:id="rId1430" name="Button 4612">
              <controlPr locked="0" defaultSize="0" print="0" autoFill="0" autoPict="0" macro="[0]!Sheet1.delet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8165" r:id="rId1431" name="Button 4613">
              <controlPr locked="0" defaultSize="0" print="0" autoFill="0" autoPict="0" macro="[0]!Sheet1.delet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8166" r:id="rId1432" name="Button 4614">
              <controlPr locked="0" defaultSize="0" print="0" autoFill="0" autoPict="0" macro="[0]!Sheet1.deleteRow">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8167" r:id="rId1433" name="Button 4615">
              <controlPr locked="0" defaultSize="0" print="0" autoFill="0" autoPict="0" macro="[0]!Sheet1.deleteRow">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28168" r:id="rId1434" name="Button 4616">
              <controlPr locked="0" defaultSize="0" print="0" autoFill="0" autoPict="0" macro="[0]!Sheet1.deleteRow">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28169" r:id="rId1435" name="Button 4617">
              <controlPr locked="0" defaultSize="0" print="0" autoFill="0" autoPict="0" macro="[0]!Sheet1.deleteRow">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8170" r:id="rId1436" name="Button 4618">
              <controlPr locked="0" defaultSize="0" print="0" autoFill="0" autoPict="0" macro="[0]!Sheet1.deleteRow">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28171" r:id="rId1437" name="Button 4619">
              <controlPr locked="0" defaultSize="0" print="0" autoFill="0" autoPict="0" macro="[0]!Sheet1.deleteRow">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28172" r:id="rId1438" name="Button 4620">
              <controlPr locked="0" defaultSize="0" print="0" autoFill="0" autoPict="0" macro="[0]!Sheet1.deleteRow">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28173" r:id="rId1439" name="Button 4621">
              <controlPr locked="0" defaultSize="0" print="0" autoFill="0" autoPict="0" macro="[0]!Sheet1.deleteRow">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28174" r:id="rId1440" name="Button 4622">
              <controlPr locked="0" defaultSize="0" print="0" autoFill="0" autoPict="0" macro="[0]!Sheet1.deleteRow">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28175" r:id="rId1441" name="Button 4623">
              <controlPr locked="0" defaultSize="0" print="0" autoFill="0" autoPict="0" macro="[0]!Sheet1.delet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28176" r:id="rId1442" name="Button 4624">
              <controlPr locked="0" defaultSize="0" print="0" autoFill="0" autoPict="0" macro="[0]!Sheet1.deleteRow">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8177" r:id="rId1443" name="Button 4625">
              <controlPr locked="0" defaultSize="0" print="0" autoFill="0" autoPict="0" macro="[0]!Sheet1.deleteRow">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28178" r:id="rId1444" name="Button 4626">
              <controlPr locked="0" defaultSize="0" print="0" autoFill="0" autoPict="0" macro="[0]!Sheet1.deleteRow">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8179" r:id="rId1445" name="Button 4627">
              <controlPr locked="0" defaultSize="0" print="0" autoFill="0" autoPict="0" macro="[0]!Sheet1.deleteRow">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28180" r:id="rId1446" name="Button 4628">
              <controlPr locked="0" defaultSize="0" print="0" autoFill="0" autoPict="0" macro="[0]!Sheet1.deleteRow">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28181" r:id="rId1447" name="Button 4629">
              <controlPr locked="0" defaultSize="0" print="0" autoFill="0" autoPict="0" macro="[0]!Sheet1.deleteRow">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28182" r:id="rId1448" name="Button 4630">
              <controlPr locked="0" defaultSize="0" print="0" autoFill="0" autoPict="0" macro="[0]!Sheet1.deleteRow">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28183" r:id="rId1449" name="Button 4631">
              <controlPr locked="0" defaultSize="0" print="0" autoFill="0" autoPict="0" macro="[0]!Sheet1.deleteRow">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28184" r:id="rId1450" name="Button 4632">
              <controlPr locked="0" defaultSize="0" print="0" autoFill="0" autoPict="0" macro="[0]!Sheet1.deleteRow">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28185" r:id="rId1451" name="Button 4633">
              <controlPr locked="0" defaultSize="0" print="0" autoFill="0" autoPict="0" macro="[0]!Sheet1.deleteRow">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28186" r:id="rId1452" name="Button 4634">
              <controlPr locked="0" defaultSize="0" print="0" autoFill="0" autoPict="0" macro="[0]!Sheet1.deleteRow">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28187" r:id="rId1453" name="Button 4635">
              <controlPr locked="0" defaultSize="0" print="0" autoFill="0" autoPict="0" macro="[0]!Sheet1.deleteRow">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28188" r:id="rId1454" name="Button 4636">
              <controlPr locked="0" defaultSize="0" print="0" autoFill="0" autoPict="0" macro="[0]!Sheet1.deleteRow">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28189" r:id="rId1455" name="Button 4637">
              <controlPr locked="0" defaultSize="0" print="0" autoFill="0" autoPict="0" macro="[0]!Sheet1.deleteRow">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28190" r:id="rId1456" name="Button 4638">
              <controlPr locked="0" defaultSize="0" print="0" autoFill="0" autoPict="0" macro="[0]!Sheet1.delet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28191" r:id="rId1457" name="Button 4639">
              <controlPr locked="0" defaultSize="0" print="0" autoFill="0" autoPict="0" macro="[0]!Sheet1.delet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28192" r:id="rId1458" name="Button 4640">
              <controlPr locked="0" defaultSize="0" print="0" autoFill="0" autoPict="0" macro="[0]!Sheet1.deleteRow">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28193" r:id="rId1459" name="Button 4641">
              <controlPr locked="0" defaultSize="0" print="0" autoFill="0" autoPict="0" macro="[0]!Sheet1.deleteRow">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28194" r:id="rId1460" name="Button 4642">
              <controlPr locked="0" defaultSize="0" print="0" autoFill="0" autoPict="0" macro="[0]!Sheet1.deleteRow">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28195" r:id="rId1461" name="Button 4643">
              <controlPr locked="0" defaultSize="0" print="0" autoFill="0" autoPict="0" macro="[0]!Sheet1.delet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28196" r:id="rId1462" name="Button 4644">
              <controlPr locked="0" defaultSize="0" print="0" autoFill="0" autoPict="0" macro="[0]!Sheet1.deleteRow">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28197" r:id="rId1463" name="Button 4645">
              <controlPr locked="0" defaultSize="0" print="0" autoFill="0" autoPict="0" macro="[0]!Sheet1.deleteRow">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28198" r:id="rId1464" name="Button 4646">
              <controlPr locked="0" defaultSize="0" print="0" autoFill="0" autoPict="0" macro="[0]!Sheet1.deleteRow">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28199" r:id="rId1465" name="Button 4647">
              <controlPr locked="0" defaultSize="0" print="0" autoFill="0" autoPict="0" macro="[0]!Sheet1.deleteRow">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28200" r:id="rId1466" name="Button 4648">
              <controlPr locked="0" defaultSize="0" print="0" autoFill="0" autoPict="0" macro="[0]!Sheet1.deleteRow">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28201" r:id="rId1467" name="Button 4649">
              <controlPr locked="0" defaultSize="0" print="0" autoFill="0" autoPict="0" macro="[0]!Sheet1.deleteRow">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28202" r:id="rId1468" name="Button 4650">
              <controlPr locked="0" defaultSize="0" print="0" autoFill="0" autoPict="0" macro="[0]!Sheet1.deleteRow">
                <anchor moveWithCells="1" sizeWithCells="1">
                  <from>
                    <xdr:col>6</xdr:col>
                    <xdr:colOff>0</xdr:colOff>
                    <xdr:row>2245</xdr:row>
                    <xdr:rowOff>0</xdr:rowOff>
                  </from>
                  <to>
                    <xdr:col>7</xdr:col>
                    <xdr:colOff>0</xdr:colOff>
                    <xdr:row>2246</xdr:row>
                    <xdr:rowOff>0</xdr:rowOff>
                  </to>
                </anchor>
              </controlPr>
            </control>
          </mc:Choice>
        </mc:AlternateContent>
        <mc:AlternateContent xmlns:mc="http://schemas.openxmlformats.org/markup-compatibility/2006">
          <mc:Choice Requires="x14">
            <control shapeId="28203" r:id="rId1469" name="Button 4651">
              <controlPr locked="0" defaultSize="0" print="0" autoFill="0" autoPict="0" macro="[0]!Sheet1.deleteRow">
                <anchor moveWithCells="1" sizeWithCells="1">
                  <from>
                    <xdr:col>6</xdr:col>
                    <xdr:colOff>0</xdr:colOff>
                    <xdr:row>2246</xdr:row>
                    <xdr:rowOff>0</xdr:rowOff>
                  </from>
                  <to>
                    <xdr:col>7</xdr:col>
                    <xdr:colOff>0</xdr:colOff>
                    <xdr:row>2247</xdr:row>
                    <xdr:rowOff>0</xdr:rowOff>
                  </to>
                </anchor>
              </controlPr>
            </control>
          </mc:Choice>
        </mc:AlternateContent>
        <mc:AlternateContent xmlns:mc="http://schemas.openxmlformats.org/markup-compatibility/2006">
          <mc:Choice Requires="x14">
            <control shapeId="28204" r:id="rId1470" name="Button 4652">
              <controlPr locked="0" defaultSize="0" print="0" autoFill="0" autoPict="0" macro="[0]!Sheet1.deleteRow">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28205" r:id="rId1471" name="Button 4653">
              <controlPr locked="0" defaultSize="0" print="0" autoFill="0" autoPict="0" macro="[0]!Sheet1.deleteRow">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28206" r:id="rId1472" name="Button 4654">
              <controlPr locked="0" defaultSize="0" print="0" autoFill="0" autoPict="0" macro="[0]!Sheet1.deleteRow">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28207" r:id="rId1473" name="Button 4655">
              <controlPr locked="0" defaultSize="0" print="0" autoFill="0" autoPict="0" macro="[0]!Sheet1.deleteRow">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28208" r:id="rId1474" name="Button 4656">
              <controlPr locked="0" defaultSize="0" print="0" autoFill="0" autoPict="0" macro="[0]!Sheet1.deleteRow">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28209" r:id="rId1475" name="Button 4657">
              <controlPr locked="0" defaultSize="0" print="0" autoFill="0" autoPict="0" macro="[0]!Sheet1.deleteRow">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28210" r:id="rId1476" name="Button 4658">
              <controlPr locked="0" defaultSize="0" print="0" autoFill="0" autoPict="0" macro="[0]!Sheet1.deleteRow">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28211" r:id="rId1477" name="Button 4659">
              <controlPr locked="0" defaultSize="0" print="0" autoFill="0" autoPict="0" macro="[0]!Sheet1.deleteRow">
                <anchor moveWithCells="1" sizeWithCells="1">
                  <from>
                    <xdr:col>6</xdr:col>
                    <xdr:colOff>0</xdr:colOff>
                    <xdr:row>2254</xdr:row>
                    <xdr:rowOff>0</xdr:rowOff>
                  </from>
                  <to>
                    <xdr:col>7</xdr:col>
                    <xdr:colOff>0</xdr:colOff>
                    <xdr:row>2255</xdr:row>
                    <xdr:rowOff>0</xdr:rowOff>
                  </to>
                </anchor>
              </controlPr>
            </control>
          </mc:Choice>
        </mc:AlternateContent>
        <mc:AlternateContent xmlns:mc="http://schemas.openxmlformats.org/markup-compatibility/2006">
          <mc:Choice Requires="x14">
            <control shapeId="28243" r:id="rId1478" name="Button 4691">
              <controlPr locked="0" defaultSize="0" print="0" autoFill="0" autoPict="0" macro="[0]!Sheet1.InsertNewTableRow">
                <anchor moveWithCells="1" sizeWithCells="1">
                  <from>
                    <xdr:col>6</xdr:col>
                    <xdr:colOff>0</xdr:colOff>
                    <xdr:row>2264</xdr:row>
                    <xdr:rowOff>0</xdr:rowOff>
                  </from>
                  <to>
                    <xdr:col>7</xdr:col>
                    <xdr:colOff>0</xdr:colOff>
                    <xdr:row>2265</xdr:row>
                    <xdr:rowOff>0</xdr:rowOff>
                  </to>
                </anchor>
              </controlPr>
            </control>
          </mc:Choice>
        </mc:AlternateContent>
        <mc:AlternateContent xmlns:mc="http://schemas.openxmlformats.org/markup-compatibility/2006">
          <mc:Choice Requires="x14">
            <control shapeId="28244" r:id="rId1479" name="Button 4692">
              <controlPr locked="0" defaultSize="0" print="0" autoFill="0" autoPict="0" macro="[0]!Sheet1.deleteRow">
                <anchor moveWithCells="1" sizeWithCells="1">
                  <from>
                    <xdr:col>6</xdr:col>
                    <xdr:colOff>0</xdr:colOff>
                    <xdr:row>2265</xdr:row>
                    <xdr:rowOff>0</xdr:rowOff>
                  </from>
                  <to>
                    <xdr:col>7</xdr:col>
                    <xdr:colOff>0</xdr:colOff>
                    <xdr:row>2266</xdr:row>
                    <xdr:rowOff>0</xdr:rowOff>
                  </to>
                </anchor>
              </controlPr>
            </control>
          </mc:Choice>
        </mc:AlternateContent>
        <mc:AlternateContent xmlns:mc="http://schemas.openxmlformats.org/markup-compatibility/2006">
          <mc:Choice Requires="x14">
            <control shapeId="28245" r:id="rId1480" name="Button 4693">
              <controlPr locked="0" defaultSize="0" print="0" autoFill="0" autoPict="0" macro="[0]!Sheet1.deleteProcedure">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8250" r:id="rId1481" name="Button 4698">
              <controlPr locked="0" defaultSize="0" print="0" autoFill="0" autoPict="0" macro="[0]!Sheet1.deleteRow">
                <anchor moveWithCells="1" sizeWithCells="1">
                  <from>
                    <xdr:col>6</xdr:col>
                    <xdr:colOff>0</xdr:colOff>
                    <xdr:row>2266</xdr:row>
                    <xdr:rowOff>0</xdr:rowOff>
                  </from>
                  <to>
                    <xdr:col>7</xdr:col>
                    <xdr:colOff>0</xdr:colOff>
                    <xdr:row>2267</xdr:row>
                    <xdr:rowOff>0</xdr:rowOff>
                  </to>
                </anchor>
              </controlPr>
            </control>
          </mc:Choice>
        </mc:AlternateContent>
        <mc:AlternateContent xmlns:mc="http://schemas.openxmlformats.org/markup-compatibility/2006">
          <mc:Choice Requires="x14">
            <control shapeId="28251" r:id="rId1482" name="Button 4699">
              <controlPr locked="0" defaultSize="0" print="0" autoFill="0" autoPict="0" macro="[0]!Sheet1.deleteRow">
                <anchor moveWithCells="1" sizeWithCells="1">
                  <from>
                    <xdr:col>6</xdr:col>
                    <xdr:colOff>0</xdr:colOff>
                    <xdr:row>2267</xdr:row>
                    <xdr:rowOff>0</xdr:rowOff>
                  </from>
                  <to>
                    <xdr:col>7</xdr:col>
                    <xdr:colOff>0</xdr:colOff>
                    <xdr:row>2268</xdr:row>
                    <xdr:rowOff>0</xdr:rowOff>
                  </to>
                </anchor>
              </controlPr>
            </control>
          </mc:Choice>
        </mc:AlternateContent>
        <mc:AlternateContent xmlns:mc="http://schemas.openxmlformats.org/markup-compatibility/2006">
          <mc:Choice Requires="x14">
            <control shapeId="28252" r:id="rId1483" name="Button 4700">
              <controlPr locked="0" defaultSize="0" print="0" autoFill="0" autoPict="0" macro="[0]!Sheet1.deleteRow">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28271" r:id="rId1484" name="Button 4719">
              <controlPr locked="0" defaultSize="0" print="0" autoFill="0" autoPict="0" macro="[0]!Sheet1.InsertNewTableRow">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28272" r:id="rId1485" name="Button 4720">
              <controlPr locked="0" defaultSize="0" print="0" autoFill="0" autoPict="0" macro="[0]!Sheet1.delet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28273" r:id="rId1486" name="Button 4721">
              <controlPr locked="0" defaultSize="0" print="0" autoFill="0" autoPict="0" macro="[0]!Sheet1.deleteProcedure">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28278" r:id="rId1487" name="Button 4726">
              <controlPr locked="0" defaultSize="0" print="0" autoFill="0" autoPict="0" macro="[0]!Sheet1.delet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28279" r:id="rId1488" name="Button 4727">
              <controlPr locked="0" defaultSize="0" print="0" autoFill="0" autoPict="0" macro="[0]!Sheet1.delet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28280" r:id="rId1489" name="Button 4728">
              <controlPr locked="0" defaultSize="0" print="0" autoFill="0" autoPict="0" macro="[0]!Sheet1.deleteRow">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28281" r:id="rId1490" name="Button 4729">
              <controlPr locked="0" defaultSize="0" print="0" autoFill="0" autoPict="0" macro="[0]!Sheet1.deleteRow">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28282" r:id="rId1491" name="Button 4730">
              <controlPr locked="0" defaultSize="0" print="0" autoFill="0" autoPict="0" macro="[0]!Sheet1.deleteRow">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28283" r:id="rId1492" name="Button 4731">
              <controlPr locked="0" defaultSize="0" print="0" autoFill="0" autoPict="0" macro="[0]!Sheet1.deleteRow">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28284" r:id="rId1493" name="Button 4732">
              <controlPr locked="0" defaultSize="0" print="0" autoFill="0" autoPict="0" macro="[0]!Sheet1.deleteRow">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28303" r:id="rId1494" name="Button 4751">
              <controlPr locked="0" defaultSize="0" print="0" autoFill="0" autoPict="0" macro="[0]!Sheet1.InsertNewTableRow">
                <anchor moveWithCells="1" sizeWithCells="1">
                  <from>
                    <xdr:col>6</xdr:col>
                    <xdr:colOff>0</xdr:colOff>
                    <xdr:row>2296</xdr:row>
                    <xdr:rowOff>0</xdr:rowOff>
                  </from>
                  <to>
                    <xdr:col>7</xdr:col>
                    <xdr:colOff>0</xdr:colOff>
                    <xdr:row>2297</xdr:row>
                    <xdr:rowOff>0</xdr:rowOff>
                  </to>
                </anchor>
              </controlPr>
            </control>
          </mc:Choice>
        </mc:AlternateContent>
        <mc:AlternateContent xmlns:mc="http://schemas.openxmlformats.org/markup-compatibility/2006">
          <mc:Choice Requires="x14">
            <control shapeId="28304" r:id="rId1495" name="Button 4752">
              <controlPr locked="0" defaultSize="0" print="0" autoFill="0" autoPict="0" macro="[0]!Sheet1.deleteRow">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28305" r:id="rId1496" name="Button 4753">
              <controlPr locked="0" defaultSize="0" print="0" autoFill="0" autoPict="0" macro="[0]!Sheet1.deleteProcedure">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28307" r:id="rId1497" name="Button 4755">
              <controlPr locked="0" defaultSize="0" print="0" autoFill="0" autoPict="0" macro="[0]!Sheet1.deleteRow">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28308" r:id="rId1498" name="Button 4756">
              <controlPr locked="0" defaultSize="0" print="0" autoFill="0" autoPict="0" macro="[0]!Sheet1.deleteRow">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28309" r:id="rId1499" name="Button 4757">
              <controlPr locked="0" defaultSize="0" print="0" autoFill="0" autoPict="0" macro="[0]!Sheet1.deleteRow">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28310" r:id="rId1500" name="Button 4758">
              <controlPr locked="0" defaultSize="0" print="0" autoFill="0" autoPict="0" macro="[0]!Sheet1.deleteRow">
                <anchor moveWithCells="1" sizeWithCells="1">
                  <from>
                    <xdr:col>6</xdr:col>
                    <xdr:colOff>0</xdr:colOff>
                    <xdr:row>2301</xdr:row>
                    <xdr:rowOff>0</xdr:rowOff>
                  </from>
                  <to>
                    <xdr:col>7</xdr:col>
                    <xdr:colOff>0</xdr:colOff>
                    <xdr:row>2302</xdr:row>
                    <xdr:rowOff>0</xdr:rowOff>
                  </to>
                </anchor>
              </controlPr>
            </control>
          </mc:Choice>
        </mc:AlternateContent>
        <mc:AlternateContent xmlns:mc="http://schemas.openxmlformats.org/markup-compatibility/2006">
          <mc:Choice Requires="x14">
            <control shapeId="28311" r:id="rId1501" name="Button 4759">
              <controlPr locked="0" defaultSize="0" print="0" autoFill="0" autoPict="0" macro="[0]!Sheet1.deleteRow">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28312" r:id="rId1502" name="Button 4760">
              <controlPr locked="0" defaultSize="0" print="0" autoFill="0" autoPict="0" macro="[0]!Sheet1.deleteRow">
                <anchor moveWithCells="1" sizeWithCells="1">
                  <from>
                    <xdr:col>6</xdr:col>
                    <xdr:colOff>0</xdr:colOff>
                    <xdr:row>2303</xdr:row>
                    <xdr:rowOff>0</xdr:rowOff>
                  </from>
                  <to>
                    <xdr:col>7</xdr:col>
                    <xdr:colOff>0</xdr:colOff>
                    <xdr:row>2304</xdr:row>
                    <xdr:rowOff>0</xdr:rowOff>
                  </to>
                </anchor>
              </controlPr>
            </control>
          </mc:Choice>
        </mc:AlternateContent>
        <mc:AlternateContent xmlns:mc="http://schemas.openxmlformats.org/markup-compatibility/2006">
          <mc:Choice Requires="x14">
            <control shapeId="28313" r:id="rId1503" name="Button 4761">
              <controlPr locked="0" defaultSize="0" print="0" autoFill="0" autoPict="0" macro="[0]!Sheet1.delet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28314" r:id="rId1504" name="Button 4762">
              <controlPr locked="0" defaultSize="0" print="0" autoFill="0" autoPict="0" macro="[0]!Sheet1.delet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28315" r:id="rId1505" name="Button 4763">
              <controlPr locked="0" defaultSize="0" print="0" autoFill="0" autoPict="0" macro="[0]!Sheet1.delet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28316" r:id="rId1506" name="Button 4764">
              <controlPr locked="0" defaultSize="0" print="0" autoFill="0" autoPict="0" macro="[0]!Sheet1.deleteRow">
                <anchor moveWithCells="1" sizeWithCells="1">
                  <from>
                    <xdr:col>6</xdr:col>
                    <xdr:colOff>0</xdr:colOff>
                    <xdr:row>2307</xdr:row>
                    <xdr:rowOff>0</xdr:rowOff>
                  </from>
                  <to>
                    <xdr:col>7</xdr:col>
                    <xdr:colOff>0</xdr:colOff>
                    <xdr:row>2308</xdr:row>
                    <xdr:rowOff>0</xdr:rowOff>
                  </to>
                </anchor>
              </controlPr>
            </control>
          </mc:Choice>
        </mc:AlternateContent>
        <mc:AlternateContent xmlns:mc="http://schemas.openxmlformats.org/markup-compatibility/2006">
          <mc:Choice Requires="x14">
            <control shapeId="28317" r:id="rId1507" name="Button 4765">
              <controlPr locked="0" defaultSize="0" print="0" autoFill="0" autoPict="0" macro="[0]!Sheet1.deleteRow">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28318" r:id="rId1508" name="Button 4766">
              <controlPr locked="0" defaultSize="0" print="0" autoFill="0" autoPict="0" macro="[0]!Sheet1.deleteRow">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28319" r:id="rId1509" name="Button 4767">
              <controlPr locked="0" defaultSize="0" print="0" autoFill="0" autoPict="0" macro="[0]!Sheet1.deleteRow">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28320" r:id="rId1510" name="Button 4768">
              <controlPr locked="0" defaultSize="0" print="0" autoFill="0" autoPict="0" macro="[0]!Sheet1.deleteRow">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28321" r:id="rId1511" name="Button 4769">
              <controlPr locked="0" defaultSize="0" print="0" autoFill="0" autoPict="0" macro="[0]!Sheet1.deleteRow">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28322" r:id="rId1512" name="Button 4770">
              <controlPr locked="0" defaultSize="0" print="0" autoFill="0" autoPict="0" macro="[0]!Sheet1.deleteRow">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28323" r:id="rId1513" name="Button 4771">
              <controlPr locked="0" defaultSize="0" print="0" autoFill="0" autoPict="0" macro="[0]!Sheet1.deleteRow">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28324" r:id="rId1514" name="Button 4772">
              <controlPr locked="0" defaultSize="0" print="0" autoFill="0" autoPict="0" macro="[0]!Sheet1.deleteRow">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28325" r:id="rId1515" name="Button 4773">
              <controlPr locked="0" defaultSize="0" print="0" autoFill="0" autoPict="0" macro="[0]!Sheet1.deleteRow">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28326" r:id="rId1516" name="Button 4774">
              <controlPr locked="0" defaultSize="0" print="0" autoFill="0" autoPict="0" macro="[0]!Sheet1.deleteRow">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28327" r:id="rId1517" name="Button 4775">
              <controlPr locked="0" defaultSize="0" print="0" autoFill="0" autoPict="0" macro="[0]!Sheet1.deleteRow">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28328" r:id="rId1518" name="Button 4776">
              <controlPr locked="0" defaultSize="0" print="0" autoFill="0" autoPict="0" macro="[0]!Sheet1.deleteRow">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28329" r:id="rId1519" name="Button 4777">
              <controlPr locked="0" defaultSize="0" print="0" autoFill="0" autoPict="0" macro="[0]!Sheet1.deleteRow">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28330" r:id="rId1520" name="Button 4778">
              <controlPr locked="0" defaultSize="0" print="0" autoFill="0" autoPict="0" macro="[0]!Sheet1.deleteRow">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28331" r:id="rId1521" name="Button 4779">
              <controlPr locked="0" defaultSize="0" print="0" autoFill="0" autoPict="0" macro="[0]!Sheet1.deleteRow">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28332" r:id="rId1522" name="Button 4780">
              <controlPr locked="0" defaultSize="0" print="0" autoFill="0" autoPict="0" macro="[0]!Sheet1.deleteRow">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28333" r:id="rId1523" name="Button 4781">
              <controlPr locked="0" defaultSize="0" print="0" autoFill="0" autoPict="0" macro="[0]!Sheet1.deleteRow">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28334" r:id="rId1524" name="Button 4782">
              <controlPr locked="0" defaultSize="0" print="0" autoFill="0" autoPict="0" macro="[0]!Sheet1.deleteRow">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28335" r:id="rId1525" name="Button 4783">
              <controlPr locked="0" defaultSize="0" print="0" autoFill="0" autoPict="0" macro="[0]!Sheet1.deleteRow">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28336" r:id="rId1526" name="Button 4784">
              <controlPr locked="0" defaultSize="0" print="0" autoFill="0" autoPict="0" macro="[0]!Sheet1.deleteRow">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28337" r:id="rId1527" name="Button 4785">
              <controlPr locked="0" defaultSize="0" print="0" autoFill="0" autoPict="0" macro="[0]!Sheet1.deleteRow">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28338" r:id="rId1528" name="Button 4786">
              <controlPr locked="0" defaultSize="0" print="0" autoFill="0" autoPict="0" macro="[0]!Sheet1.deleteRow">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28339" r:id="rId1529" name="Button 4787">
              <controlPr locked="0" defaultSize="0" print="0" autoFill="0" autoPict="0" macro="[0]!Sheet1.deleteRow">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28340" r:id="rId1530" name="Button 4788">
              <controlPr locked="0" defaultSize="0" print="0" autoFill="0" autoPict="0" macro="[0]!Sheet1.deleteRow">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28341" r:id="rId1531" name="Button 4789">
              <controlPr locked="0" defaultSize="0" print="0" autoFill="0" autoPict="0" macro="[0]!Sheet1.deleteRow">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28342" r:id="rId1532" name="Button 4790">
              <controlPr locked="0" defaultSize="0" print="0" autoFill="0" autoPict="0" macro="[0]!Sheet1.deleteRow">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28343" r:id="rId1533" name="Button 4791">
              <controlPr locked="0" defaultSize="0" print="0" autoFill="0" autoPict="0" macro="[0]!Sheet1.deleteRow">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28344" r:id="rId1534" name="Button 4792">
              <controlPr locked="0" defaultSize="0" print="0" autoFill="0" autoPict="0" macro="[0]!Sheet1.deleteRow">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28345" r:id="rId1535" name="Button 4793">
              <controlPr locked="0" defaultSize="0" print="0" autoFill="0" autoPict="0" macro="[0]!Sheet1.deleteRow">
                <anchor moveWithCells="1" sizeWithCells="1">
                  <from>
                    <xdr:col>6</xdr:col>
                    <xdr:colOff>0</xdr:colOff>
                    <xdr:row>2336</xdr:row>
                    <xdr:rowOff>0</xdr:rowOff>
                  </from>
                  <to>
                    <xdr:col>7</xdr:col>
                    <xdr:colOff>0</xdr:colOff>
                    <xdr:row>2337</xdr:row>
                    <xdr:rowOff>0</xdr:rowOff>
                  </to>
                </anchor>
              </controlPr>
            </control>
          </mc:Choice>
        </mc:AlternateContent>
        <mc:AlternateContent xmlns:mc="http://schemas.openxmlformats.org/markup-compatibility/2006">
          <mc:Choice Requires="x14">
            <control shapeId="28346" r:id="rId1536" name="Button 4794">
              <controlPr locked="0" defaultSize="0" print="0" autoFill="0" autoPict="0" macro="[0]!Sheet1.deleteRow">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28347" r:id="rId1537" name="Button 4795">
              <controlPr locked="0" defaultSize="0" print="0" autoFill="0" autoPict="0" macro="[0]!Sheet1.deleteRow">
                <anchor moveWithCells="1" sizeWithCells="1">
                  <from>
                    <xdr:col>6</xdr:col>
                    <xdr:colOff>0</xdr:colOff>
                    <xdr:row>2338</xdr:row>
                    <xdr:rowOff>0</xdr:rowOff>
                  </from>
                  <to>
                    <xdr:col>7</xdr:col>
                    <xdr:colOff>0</xdr:colOff>
                    <xdr:row>2339</xdr:row>
                    <xdr:rowOff>0</xdr:rowOff>
                  </to>
                </anchor>
              </controlPr>
            </control>
          </mc:Choice>
        </mc:AlternateContent>
        <mc:AlternateContent xmlns:mc="http://schemas.openxmlformats.org/markup-compatibility/2006">
          <mc:Choice Requires="x14">
            <control shapeId="28348" r:id="rId1538" name="Button 4796">
              <controlPr locked="0" defaultSize="0" print="0" autoFill="0" autoPict="0" macro="[0]!Sheet1.deleteRow">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28349" r:id="rId1539" name="Button 4797">
              <controlPr locked="0" defaultSize="0" print="0" autoFill="0" autoPict="0" macro="[0]!Sheet1.deleteRow">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28350" r:id="rId1540" name="Button 4798">
              <controlPr locked="0" defaultSize="0" print="0" autoFill="0" autoPict="0" macro="[0]!Sheet1.deleteRow">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28351" r:id="rId1541" name="Button 4799">
              <controlPr locked="0" defaultSize="0" print="0" autoFill="0" autoPict="0" macro="[0]!Sheet1.deleteRow">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28352" r:id="rId1542" name="Button 4800">
              <controlPr locked="0" defaultSize="0" print="0" autoFill="0" autoPict="0" macro="[0]!Sheet1.deleteRow">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28353" r:id="rId1543" name="Button 4801">
              <controlPr locked="0" defaultSize="0" print="0" autoFill="0" autoPict="0" macro="[0]!Sheet1.deleteRow">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8354" r:id="rId1544" name="Button 4802">
              <controlPr locked="0" defaultSize="0" print="0" autoFill="0" autoPict="0" macro="[0]!Sheet1.deleteRow">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28355" r:id="rId1545" name="Button 4803">
              <controlPr locked="0" defaultSize="0" print="0" autoFill="0" autoPict="0" macro="[0]!Sheet1.deleteRow">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28356" r:id="rId1546" name="Button 4804">
              <controlPr locked="0" defaultSize="0" print="0" autoFill="0" autoPict="0" macro="[0]!Sheet1.deleteRow">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28357" r:id="rId1547" name="Button 4805">
              <controlPr locked="0" defaultSize="0" print="0" autoFill="0" autoPict="0" macro="[0]!Sheet1.deleteRow">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28358" r:id="rId1548" name="Button 4806">
              <controlPr locked="0" defaultSize="0" print="0" autoFill="0" autoPict="0" macro="[0]!Sheet1.deleteRow">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28359" r:id="rId1549" name="Button 4807">
              <controlPr locked="0" defaultSize="0" print="0" autoFill="0" autoPict="0" macro="[0]!Sheet1.deleteRow">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28380" r:id="rId1550" name="Button 4828">
              <controlPr locked="0" defaultSize="0" print="0" autoFill="0" autoPict="0" macro="[0]!Sheet1.InsertNewTableRow">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28381" r:id="rId1551" name="Button 4829">
              <controlPr locked="0" defaultSize="0" print="0" autoFill="0" autoPict="0" macro="[0]!Sheet1.deleteRow">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28382" r:id="rId1552" name="Button 4830">
              <controlPr locked="0" defaultSize="0" print="0" autoFill="0" autoPict="0" macro="[0]!Sheet1.deleteProcedure">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28383" r:id="rId1553" name="Button 4831">
              <controlPr locked="0" defaultSize="0" print="0" autoFill="0" autoPict="0" macro="[0]!Sheet1.deleteRow">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28384" r:id="rId1554" name="Button 4832">
              <controlPr locked="0" defaultSize="0" print="0" autoFill="0" autoPict="0" macro="[0]!Sheet1.deleteRow">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28385" r:id="rId1555" name="Button 4833">
              <controlPr locked="0" defaultSize="0" print="0" autoFill="0" autoPict="0" macro="[0]!Sheet1.deleteRow">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28386" r:id="rId1556" name="Button 4834">
              <controlPr locked="0" defaultSize="0" print="0" autoFill="0" autoPict="0" macro="[0]!Sheet1.deleteRow">
                <anchor moveWithCells="1" sizeWithCells="1">
                  <from>
                    <xdr:col>6</xdr:col>
                    <xdr:colOff>0</xdr:colOff>
                    <xdr:row>2365</xdr:row>
                    <xdr:rowOff>0</xdr:rowOff>
                  </from>
                  <to>
                    <xdr:col>7</xdr:col>
                    <xdr:colOff>0</xdr:colOff>
                    <xdr:row>2366</xdr:row>
                    <xdr:rowOff>0</xdr:rowOff>
                  </to>
                </anchor>
              </controlPr>
            </control>
          </mc:Choice>
        </mc:AlternateContent>
        <mc:AlternateContent xmlns:mc="http://schemas.openxmlformats.org/markup-compatibility/2006">
          <mc:Choice Requires="x14">
            <control shapeId="28387" r:id="rId1557" name="Button 4835">
              <controlPr locked="0" defaultSize="0" print="0" autoFill="0" autoPict="0" macro="[0]!Sheet1.delet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28388" r:id="rId1558" name="Button 4836">
              <controlPr locked="0" defaultSize="0" print="0" autoFill="0" autoPict="0" macro="[0]!Sheet1.deleteRow">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28389" r:id="rId1559" name="Button 4837">
              <controlPr locked="0" defaultSize="0" print="0" autoFill="0" autoPict="0" macro="[0]!Sheet1.deleteRow">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28390" r:id="rId1560" name="Button 4838">
              <controlPr locked="0" defaultSize="0" print="0" autoFill="0" autoPict="0" macro="[0]!Sheet1.deleteRow">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28391" r:id="rId1561" name="Button 4839">
              <controlPr locked="0" defaultSize="0" print="0" autoFill="0" autoPict="0" macro="[0]!Sheet1.deleteRow">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28392" r:id="rId1562" name="Button 4840">
              <controlPr locked="0" defaultSize="0" print="0" autoFill="0" autoPict="0" macro="[0]!Sheet1.deleteRow">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28393" r:id="rId1563" name="Button 4841">
              <controlPr locked="0" defaultSize="0" print="0" autoFill="0" autoPict="0" macro="[0]!Sheet1.deleteRow">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28394" r:id="rId1564" name="Button 4842">
              <controlPr locked="0" defaultSize="0" print="0" autoFill="0" autoPict="0" macro="[0]!Sheet1.delet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28395" r:id="rId1565" name="Button 4843">
              <controlPr locked="0" defaultSize="0" print="0" autoFill="0" autoPict="0" macro="[0]!Sheet1.delet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28396" r:id="rId1566" name="Button 4844">
              <controlPr locked="0" defaultSize="0" print="0" autoFill="0" autoPict="0" macro="[0]!Sheet1.deleteRow">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28397" r:id="rId1567" name="Button 4845">
              <controlPr locked="0" defaultSize="0" print="0" autoFill="0" autoPict="0" macro="[0]!Sheet1.deleteRow">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28398" r:id="rId1568" name="Button 4846">
              <controlPr locked="0" defaultSize="0" print="0" autoFill="0" autoPict="0" macro="[0]!Sheet1.deleteRow">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28399" r:id="rId1569" name="Button 4847">
              <controlPr locked="0" defaultSize="0" print="0" autoFill="0" autoPict="0" macro="[0]!Sheet1.deleteRow">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28400" r:id="rId1570" name="Button 4848">
              <controlPr locked="0" defaultSize="0" print="0" autoFill="0" autoPict="0" macro="[0]!Sheet1.deleteRow">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8401" r:id="rId1571" name="Button 4849">
              <controlPr locked="0" defaultSize="0" print="0" autoFill="0" autoPict="0" macro="[0]!Sheet1.deleteRow">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28402" r:id="rId1572" name="Button 4850">
              <controlPr locked="0" defaultSize="0" print="0" autoFill="0" autoPict="0" macro="[0]!Sheet1.deleteRow">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28403" r:id="rId1573" name="Button 4851">
              <controlPr locked="0" defaultSize="0" print="0" autoFill="0" autoPict="0" macro="[0]!Sheet1.deleteRow">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28426" r:id="rId1574" name="Button 4874">
              <controlPr locked="0" defaultSize="0" print="0" autoFill="0" autoPict="0" macro="[0]!Sheet1.InsertNewTableRow">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28427" r:id="rId1575" name="Button 4875">
              <controlPr locked="0" defaultSize="0" print="0" autoFill="0" autoPict="0" macro="[0]!Sheet1.deleteRow">
                <anchor moveWithCells="1" sizeWithCells="1">
                  <from>
                    <xdr:col>6</xdr:col>
                    <xdr:colOff>0</xdr:colOff>
                    <xdr:row>2393</xdr:row>
                    <xdr:rowOff>0</xdr:rowOff>
                  </from>
                  <to>
                    <xdr:col>7</xdr:col>
                    <xdr:colOff>0</xdr:colOff>
                    <xdr:row>2394</xdr:row>
                    <xdr:rowOff>0</xdr:rowOff>
                  </to>
                </anchor>
              </controlPr>
            </control>
          </mc:Choice>
        </mc:AlternateContent>
        <mc:AlternateContent xmlns:mc="http://schemas.openxmlformats.org/markup-compatibility/2006">
          <mc:Choice Requires="x14">
            <control shapeId="28428" r:id="rId1576" name="Button 4876">
              <controlPr locked="0" defaultSize="0" print="0" autoFill="0" autoPict="0" macro="[0]!Sheet1.deleteProcedure">
                <anchor moveWithCells="1" sizeWithCells="1">
                  <from>
                    <xdr:col>6</xdr:col>
                    <xdr:colOff>0</xdr:colOff>
                    <xdr:row>2385</xdr:row>
                    <xdr:rowOff>0</xdr:rowOff>
                  </from>
                  <to>
                    <xdr:col>7</xdr:col>
                    <xdr:colOff>0</xdr:colOff>
                    <xdr:row>2386</xdr:row>
                    <xdr:rowOff>0</xdr:rowOff>
                  </to>
                </anchor>
              </controlPr>
            </control>
          </mc:Choice>
        </mc:AlternateContent>
        <mc:AlternateContent xmlns:mc="http://schemas.openxmlformats.org/markup-compatibility/2006">
          <mc:Choice Requires="x14">
            <control shapeId="28429" r:id="rId1577" name="Button 4877">
              <controlPr locked="0" defaultSize="0" print="0" autoFill="0" autoPict="0" macro="[0]!Sheet1.deleteRow">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28430" r:id="rId1578" name="Button 4878">
              <controlPr locked="0" defaultSize="0" print="0" autoFill="0" autoPict="0" macro="[0]!Sheet1.deleteRow">
                <anchor moveWithCells="1" sizeWithCells="1">
                  <from>
                    <xdr:col>6</xdr:col>
                    <xdr:colOff>0</xdr:colOff>
                    <xdr:row>2395</xdr:row>
                    <xdr:rowOff>0</xdr:rowOff>
                  </from>
                  <to>
                    <xdr:col>7</xdr:col>
                    <xdr:colOff>0</xdr:colOff>
                    <xdr:row>2396</xdr:row>
                    <xdr:rowOff>0</xdr:rowOff>
                  </to>
                </anchor>
              </controlPr>
            </control>
          </mc:Choice>
        </mc:AlternateContent>
        <mc:AlternateContent xmlns:mc="http://schemas.openxmlformats.org/markup-compatibility/2006">
          <mc:Choice Requires="x14">
            <control shapeId="28431" r:id="rId1579" name="Button 4879">
              <controlPr locked="0" defaultSize="0" print="0" autoFill="0" autoPict="0" macro="[0]!Sheet1.deleteRow">
                <anchor moveWithCells="1" sizeWithCells="1">
                  <from>
                    <xdr:col>6</xdr:col>
                    <xdr:colOff>0</xdr:colOff>
                    <xdr:row>2396</xdr:row>
                    <xdr:rowOff>0</xdr:rowOff>
                  </from>
                  <to>
                    <xdr:col>7</xdr:col>
                    <xdr:colOff>0</xdr:colOff>
                    <xdr:row>2397</xdr:row>
                    <xdr:rowOff>0</xdr:rowOff>
                  </to>
                </anchor>
              </controlPr>
            </control>
          </mc:Choice>
        </mc:AlternateContent>
        <mc:AlternateContent xmlns:mc="http://schemas.openxmlformats.org/markup-compatibility/2006">
          <mc:Choice Requires="x14">
            <control shapeId="28432" r:id="rId1580" name="Button 4880">
              <controlPr locked="0" defaultSize="0" print="0" autoFill="0" autoPict="0" macro="[0]!Sheet1.deleteRow">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28433" r:id="rId1581" name="Button 4881">
              <controlPr locked="0" defaultSize="0" print="0" autoFill="0" autoPict="0" macro="[0]!Sheet1.deleteRow">
                <anchor moveWithCells="1" sizeWithCells="1">
                  <from>
                    <xdr:col>6</xdr:col>
                    <xdr:colOff>0</xdr:colOff>
                    <xdr:row>2398</xdr:row>
                    <xdr:rowOff>0</xdr:rowOff>
                  </from>
                  <to>
                    <xdr:col>7</xdr:col>
                    <xdr:colOff>0</xdr:colOff>
                    <xdr:row>2399</xdr:row>
                    <xdr:rowOff>0</xdr:rowOff>
                  </to>
                </anchor>
              </controlPr>
            </control>
          </mc:Choice>
        </mc:AlternateContent>
        <mc:AlternateContent xmlns:mc="http://schemas.openxmlformats.org/markup-compatibility/2006">
          <mc:Choice Requires="x14">
            <control shapeId="28434" r:id="rId1582" name="Button 4882">
              <controlPr locked="0" defaultSize="0" print="0" autoFill="0" autoPict="0" macro="[0]!Sheet1.deleteRow">
                <anchor moveWithCells="1" sizeWithCells="1">
                  <from>
                    <xdr:col>6</xdr:col>
                    <xdr:colOff>0</xdr:colOff>
                    <xdr:row>2399</xdr:row>
                    <xdr:rowOff>0</xdr:rowOff>
                  </from>
                  <to>
                    <xdr:col>7</xdr:col>
                    <xdr:colOff>0</xdr:colOff>
                    <xdr:row>2400</xdr:row>
                    <xdr:rowOff>0</xdr:rowOff>
                  </to>
                </anchor>
              </controlPr>
            </control>
          </mc:Choice>
        </mc:AlternateContent>
        <mc:AlternateContent xmlns:mc="http://schemas.openxmlformats.org/markup-compatibility/2006">
          <mc:Choice Requires="x14">
            <control shapeId="28435" r:id="rId1583" name="Button 4883">
              <controlPr locked="0" defaultSize="0" print="0" autoFill="0" autoPict="0" macro="[0]!Sheet1.deleteRow">
                <anchor moveWithCells="1" sizeWithCells="1">
                  <from>
                    <xdr:col>6</xdr:col>
                    <xdr:colOff>0</xdr:colOff>
                    <xdr:row>2400</xdr:row>
                    <xdr:rowOff>0</xdr:rowOff>
                  </from>
                  <to>
                    <xdr:col>7</xdr:col>
                    <xdr:colOff>0</xdr:colOff>
                    <xdr:row>2401</xdr:row>
                    <xdr:rowOff>0</xdr:rowOff>
                  </to>
                </anchor>
              </controlPr>
            </control>
          </mc:Choice>
        </mc:AlternateContent>
        <mc:AlternateContent xmlns:mc="http://schemas.openxmlformats.org/markup-compatibility/2006">
          <mc:Choice Requires="x14">
            <control shapeId="28436" r:id="rId1584" name="Button 4884">
              <controlPr locked="0" defaultSize="0" print="0" autoFill="0" autoPict="0" macro="[0]!Sheet1.deleteRow">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28437" r:id="rId1585" name="Button 4885">
              <controlPr locked="0" defaultSize="0" print="0" autoFill="0" autoPict="0" macro="[0]!Sheet1.deleteRow">
                <anchor moveWithCells="1" sizeWithCells="1">
                  <from>
                    <xdr:col>6</xdr:col>
                    <xdr:colOff>0</xdr:colOff>
                    <xdr:row>2402</xdr:row>
                    <xdr:rowOff>0</xdr:rowOff>
                  </from>
                  <to>
                    <xdr:col>7</xdr:col>
                    <xdr:colOff>0</xdr:colOff>
                    <xdr:row>2403</xdr:row>
                    <xdr:rowOff>0</xdr:rowOff>
                  </to>
                </anchor>
              </controlPr>
            </control>
          </mc:Choice>
        </mc:AlternateContent>
        <mc:AlternateContent xmlns:mc="http://schemas.openxmlformats.org/markup-compatibility/2006">
          <mc:Choice Requires="x14">
            <control shapeId="28438" r:id="rId1586" name="Button 4886">
              <controlPr locked="0" defaultSize="0" print="0" autoFill="0" autoPict="0" macro="[0]!Sheet1.deleteRow">
                <anchor moveWithCells="1" sizeWithCells="1">
                  <from>
                    <xdr:col>6</xdr:col>
                    <xdr:colOff>0</xdr:colOff>
                    <xdr:row>2403</xdr:row>
                    <xdr:rowOff>0</xdr:rowOff>
                  </from>
                  <to>
                    <xdr:col>7</xdr:col>
                    <xdr:colOff>0</xdr:colOff>
                    <xdr:row>2404</xdr:row>
                    <xdr:rowOff>0</xdr:rowOff>
                  </to>
                </anchor>
              </controlPr>
            </control>
          </mc:Choice>
        </mc:AlternateContent>
        <mc:AlternateContent xmlns:mc="http://schemas.openxmlformats.org/markup-compatibility/2006">
          <mc:Choice Requires="x14">
            <control shapeId="28439" r:id="rId1587" name="Button 4887">
              <controlPr locked="0" defaultSize="0" print="0" autoFill="0" autoPict="0" macro="[0]!Sheet1.deleteRow">
                <anchor moveWithCells="1" sizeWithCells="1">
                  <from>
                    <xdr:col>6</xdr:col>
                    <xdr:colOff>0</xdr:colOff>
                    <xdr:row>2404</xdr:row>
                    <xdr:rowOff>0</xdr:rowOff>
                  </from>
                  <to>
                    <xdr:col>7</xdr:col>
                    <xdr:colOff>0</xdr:colOff>
                    <xdr:row>2405</xdr:row>
                    <xdr:rowOff>0</xdr:rowOff>
                  </to>
                </anchor>
              </controlPr>
            </control>
          </mc:Choice>
        </mc:AlternateContent>
        <mc:AlternateContent xmlns:mc="http://schemas.openxmlformats.org/markup-compatibility/2006">
          <mc:Choice Requires="x14">
            <control shapeId="28440" r:id="rId1588" name="Button 4888">
              <controlPr locked="0" defaultSize="0" print="0" autoFill="0" autoPict="0" macro="[0]!Sheet1.deleteRow">
                <anchor moveWithCells="1" sizeWithCells="1">
                  <from>
                    <xdr:col>6</xdr:col>
                    <xdr:colOff>0</xdr:colOff>
                    <xdr:row>2405</xdr:row>
                    <xdr:rowOff>0</xdr:rowOff>
                  </from>
                  <to>
                    <xdr:col>7</xdr:col>
                    <xdr:colOff>0</xdr:colOff>
                    <xdr:row>2406</xdr:row>
                    <xdr:rowOff>0</xdr:rowOff>
                  </to>
                </anchor>
              </controlPr>
            </control>
          </mc:Choice>
        </mc:AlternateContent>
        <mc:AlternateContent xmlns:mc="http://schemas.openxmlformats.org/markup-compatibility/2006">
          <mc:Choice Requires="x14">
            <control shapeId="28441" r:id="rId1589" name="Button 4889">
              <controlPr locked="0" defaultSize="0" print="0" autoFill="0" autoPict="0" macro="[0]!Sheet1.deleteRow">
                <anchor moveWithCells="1" sizeWithCells="1">
                  <from>
                    <xdr:col>6</xdr:col>
                    <xdr:colOff>0</xdr:colOff>
                    <xdr:row>2406</xdr:row>
                    <xdr:rowOff>0</xdr:rowOff>
                  </from>
                  <to>
                    <xdr:col>7</xdr:col>
                    <xdr:colOff>0</xdr:colOff>
                    <xdr:row>2407</xdr:row>
                    <xdr:rowOff>0</xdr:rowOff>
                  </to>
                </anchor>
              </controlPr>
            </control>
          </mc:Choice>
        </mc:AlternateContent>
        <mc:AlternateContent xmlns:mc="http://schemas.openxmlformats.org/markup-compatibility/2006">
          <mc:Choice Requires="x14">
            <control shapeId="28442" r:id="rId1590" name="Button 4890">
              <controlPr locked="0" defaultSize="0" print="0" autoFill="0" autoPict="0" macro="[0]!Sheet1.deleteRow">
                <anchor moveWithCells="1" sizeWithCells="1">
                  <from>
                    <xdr:col>6</xdr:col>
                    <xdr:colOff>0</xdr:colOff>
                    <xdr:row>2407</xdr:row>
                    <xdr:rowOff>0</xdr:rowOff>
                  </from>
                  <to>
                    <xdr:col>7</xdr:col>
                    <xdr:colOff>0</xdr:colOff>
                    <xdr:row>2408</xdr:row>
                    <xdr:rowOff>0</xdr:rowOff>
                  </to>
                </anchor>
              </controlPr>
            </control>
          </mc:Choice>
        </mc:AlternateContent>
        <mc:AlternateContent xmlns:mc="http://schemas.openxmlformats.org/markup-compatibility/2006">
          <mc:Choice Requires="x14">
            <control shapeId="28443" r:id="rId1591" name="Button 4891">
              <controlPr locked="0" defaultSize="0" print="0" autoFill="0" autoPict="0" macro="[0]!Sheet1.deleteRow">
                <anchor moveWithCells="1" sizeWithCells="1">
                  <from>
                    <xdr:col>6</xdr:col>
                    <xdr:colOff>0</xdr:colOff>
                    <xdr:row>2408</xdr:row>
                    <xdr:rowOff>0</xdr:rowOff>
                  </from>
                  <to>
                    <xdr:col>7</xdr:col>
                    <xdr:colOff>0</xdr:colOff>
                    <xdr:row>2409</xdr:row>
                    <xdr:rowOff>0</xdr:rowOff>
                  </to>
                </anchor>
              </controlPr>
            </control>
          </mc:Choice>
        </mc:AlternateContent>
        <mc:AlternateContent xmlns:mc="http://schemas.openxmlformats.org/markup-compatibility/2006">
          <mc:Choice Requires="x14">
            <control shapeId="28444" r:id="rId1592" name="Button 4892">
              <controlPr locked="0" defaultSize="0" print="0" autoFill="0" autoPict="0" macro="[0]!Sheet1.deleteRow">
                <anchor moveWithCells="1" sizeWithCells="1">
                  <from>
                    <xdr:col>6</xdr:col>
                    <xdr:colOff>0</xdr:colOff>
                    <xdr:row>2409</xdr:row>
                    <xdr:rowOff>0</xdr:rowOff>
                  </from>
                  <to>
                    <xdr:col>7</xdr:col>
                    <xdr:colOff>0</xdr:colOff>
                    <xdr:row>2410</xdr:row>
                    <xdr:rowOff>0</xdr:rowOff>
                  </to>
                </anchor>
              </controlPr>
            </control>
          </mc:Choice>
        </mc:AlternateContent>
        <mc:AlternateContent xmlns:mc="http://schemas.openxmlformats.org/markup-compatibility/2006">
          <mc:Choice Requires="x14">
            <control shapeId="28445" r:id="rId1593" name="Button 4893">
              <controlPr locked="0" defaultSize="0" print="0" autoFill="0" autoPict="0" macro="[0]!Sheet1.deleteRow">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28446" r:id="rId1594" name="Button 4894">
              <controlPr locked="0" defaultSize="0" print="0" autoFill="0" autoPict="0" macro="[0]!Sheet1.deleteRow">
                <anchor moveWithCells="1" sizeWithCells="1">
                  <from>
                    <xdr:col>6</xdr:col>
                    <xdr:colOff>0</xdr:colOff>
                    <xdr:row>2411</xdr:row>
                    <xdr:rowOff>0</xdr:rowOff>
                  </from>
                  <to>
                    <xdr:col>7</xdr:col>
                    <xdr:colOff>0</xdr:colOff>
                    <xdr:row>2412</xdr:row>
                    <xdr:rowOff>0</xdr:rowOff>
                  </to>
                </anchor>
              </controlPr>
            </control>
          </mc:Choice>
        </mc:AlternateContent>
        <mc:AlternateContent xmlns:mc="http://schemas.openxmlformats.org/markup-compatibility/2006">
          <mc:Choice Requires="x14">
            <control shapeId="28447" r:id="rId1595" name="Button 4895">
              <controlPr locked="0" defaultSize="0" print="0" autoFill="0" autoPict="0" macro="[0]!Sheet1.deleteRow">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28448" r:id="rId1596" name="Button 4896">
              <controlPr locked="0" defaultSize="0" print="0" autoFill="0" autoPict="0" macro="[0]!Sheet1.deleteRow">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28449" r:id="rId1597" name="Button 4897">
              <controlPr locked="0" defaultSize="0" print="0" autoFill="0" autoPict="0" macro="[0]!Sheet1.deleteRow">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28450" r:id="rId1598" name="Button 4898">
              <controlPr locked="0" defaultSize="0" print="0" autoFill="0" autoPict="0" macro="[0]!Sheet1.deleteRow">
                <anchor moveWithCells="1" sizeWithCells="1">
                  <from>
                    <xdr:col>6</xdr:col>
                    <xdr:colOff>0</xdr:colOff>
                    <xdr:row>2415</xdr:row>
                    <xdr:rowOff>0</xdr:rowOff>
                  </from>
                  <to>
                    <xdr:col>7</xdr:col>
                    <xdr:colOff>0</xdr:colOff>
                    <xdr:row>2416</xdr:row>
                    <xdr:rowOff>0</xdr:rowOff>
                  </to>
                </anchor>
              </controlPr>
            </control>
          </mc:Choice>
        </mc:AlternateContent>
        <mc:AlternateContent xmlns:mc="http://schemas.openxmlformats.org/markup-compatibility/2006">
          <mc:Choice Requires="x14">
            <control shapeId="28451" r:id="rId1599" name="Button 4899">
              <controlPr locked="0" defaultSize="0" print="0" autoFill="0" autoPict="0" macro="[0]!Sheet1.deleteRow">
                <anchor moveWithCells="1" sizeWithCells="1">
                  <from>
                    <xdr:col>6</xdr:col>
                    <xdr:colOff>0</xdr:colOff>
                    <xdr:row>2416</xdr:row>
                    <xdr:rowOff>0</xdr:rowOff>
                  </from>
                  <to>
                    <xdr:col>7</xdr:col>
                    <xdr:colOff>0</xdr:colOff>
                    <xdr:row>2417</xdr:row>
                    <xdr:rowOff>0</xdr:rowOff>
                  </to>
                </anchor>
              </controlPr>
            </control>
          </mc:Choice>
        </mc:AlternateContent>
        <mc:AlternateContent xmlns:mc="http://schemas.openxmlformats.org/markup-compatibility/2006">
          <mc:Choice Requires="x14">
            <control shapeId="28452" r:id="rId1600" name="Button 4900">
              <controlPr locked="0" defaultSize="0" print="0" autoFill="0" autoPict="0" macro="[0]!Sheet1.deleteRow">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28453" r:id="rId1601" name="Button 4901">
              <controlPr locked="0" defaultSize="0" print="0" autoFill="0" autoPict="0" macro="[0]!Sheet1.deleteRow">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28454" r:id="rId1602" name="Button 4902">
              <controlPr locked="0" defaultSize="0" print="0" autoFill="0" autoPict="0" macro="[0]!Sheet1.deleteRow">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28455" r:id="rId1603" name="Button 4903">
              <controlPr locked="0" defaultSize="0" print="0" autoFill="0" autoPict="0" macro="[0]!Sheet1.deleteRow">
                <anchor moveWithCells="1" sizeWithCells="1">
                  <from>
                    <xdr:col>6</xdr:col>
                    <xdr:colOff>0</xdr:colOff>
                    <xdr:row>2420</xdr:row>
                    <xdr:rowOff>0</xdr:rowOff>
                  </from>
                  <to>
                    <xdr:col>7</xdr:col>
                    <xdr:colOff>0</xdr:colOff>
                    <xdr:row>2421</xdr:row>
                    <xdr:rowOff>0</xdr:rowOff>
                  </to>
                </anchor>
              </controlPr>
            </control>
          </mc:Choice>
        </mc:AlternateContent>
        <mc:AlternateContent xmlns:mc="http://schemas.openxmlformats.org/markup-compatibility/2006">
          <mc:Choice Requires="x14">
            <control shapeId="28456" r:id="rId1604" name="Button 4904">
              <controlPr locked="0" defaultSize="0" print="0" autoFill="0" autoPict="0" macro="[0]!Sheet1.deleteRow">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28482" r:id="rId1605" name="Button 4930">
              <controlPr locked="0" defaultSize="0" print="0" autoFill="0" autoPict="0" macro="[0]!Sheet1.InsertNewTableRow">
                <anchor moveWithCells="1" sizeWithCells="1">
                  <from>
                    <xdr:col>6</xdr:col>
                    <xdr:colOff>0</xdr:colOff>
                    <xdr:row>2431</xdr:row>
                    <xdr:rowOff>0</xdr:rowOff>
                  </from>
                  <to>
                    <xdr:col>7</xdr:col>
                    <xdr:colOff>0</xdr:colOff>
                    <xdr:row>2432</xdr:row>
                    <xdr:rowOff>0</xdr:rowOff>
                  </to>
                </anchor>
              </controlPr>
            </control>
          </mc:Choice>
        </mc:AlternateContent>
        <mc:AlternateContent xmlns:mc="http://schemas.openxmlformats.org/markup-compatibility/2006">
          <mc:Choice Requires="x14">
            <control shapeId="28484" r:id="rId1606" name="Button 4932">
              <controlPr locked="0" defaultSize="0" print="0" autoFill="0" autoPict="0" macro="[0]!Sheet1.deleteProcedure">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28485" r:id="rId1607" name="Button 4933">
              <controlPr locked="0" defaultSize="0" print="0" autoFill="0" autoPict="0" macro="[0]!Sheet1.deleteRow">
                <anchor moveWithCells="1" sizeWithCells="1">
                  <from>
                    <xdr:col>6</xdr:col>
                    <xdr:colOff>0</xdr:colOff>
                    <xdr:row>2432</xdr:row>
                    <xdr:rowOff>0</xdr:rowOff>
                  </from>
                  <to>
                    <xdr:col>7</xdr:col>
                    <xdr:colOff>0</xdr:colOff>
                    <xdr:row>2433</xdr:row>
                    <xdr:rowOff>0</xdr:rowOff>
                  </to>
                </anchor>
              </controlPr>
            </control>
          </mc:Choice>
        </mc:AlternateContent>
        <mc:AlternateContent xmlns:mc="http://schemas.openxmlformats.org/markup-compatibility/2006">
          <mc:Choice Requires="x14">
            <control shapeId="28486" r:id="rId1608" name="Button 4934">
              <controlPr locked="0" defaultSize="0" print="0" autoFill="0" autoPict="0" macro="[0]!Sheet1.deleteRow">
                <anchor moveWithCells="1" sizeWithCells="1">
                  <from>
                    <xdr:col>6</xdr:col>
                    <xdr:colOff>0</xdr:colOff>
                    <xdr:row>2433</xdr:row>
                    <xdr:rowOff>0</xdr:rowOff>
                  </from>
                  <to>
                    <xdr:col>7</xdr:col>
                    <xdr:colOff>0</xdr:colOff>
                    <xdr:row>2434</xdr:row>
                    <xdr:rowOff>0</xdr:rowOff>
                  </to>
                </anchor>
              </controlPr>
            </control>
          </mc:Choice>
        </mc:AlternateContent>
        <mc:AlternateContent xmlns:mc="http://schemas.openxmlformats.org/markup-compatibility/2006">
          <mc:Choice Requires="x14">
            <control shapeId="28487" r:id="rId1609" name="Button 4935">
              <controlPr locked="0" defaultSize="0" print="0" autoFill="0" autoPict="0" macro="[0]!Sheet1.deleteRow">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28488" r:id="rId1610" name="Button 4936">
              <controlPr locked="0" defaultSize="0" print="0" autoFill="0" autoPict="0" macro="[0]!Sheet1.deleteRow">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28489" r:id="rId1611" name="Button 4937">
              <controlPr locked="0" defaultSize="0" print="0" autoFill="0" autoPict="0" macro="[0]!Sheet1.deleteRow">
                <anchor moveWithCells="1" sizeWithCells="1">
                  <from>
                    <xdr:col>6</xdr:col>
                    <xdr:colOff>0</xdr:colOff>
                    <xdr:row>2436</xdr:row>
                    <xdr:rowOff>0</xdr:rowOff>
                  </from>
                  <to>
                    <xdr:col>7</xdr:col>
                    <xdr:colOff>0</xdr:colOff>
                    <xdr:row>2437</xdr:row>
                    <xdr:rowOff>0</xdr:rowOff>
                  </to>
                </anchor>
              </controlPr>
            </control>
          </mc:Choice>
        </mc:AlternateContent>
        <mc:AlternateContent xmlns:mc="http://schemas.openxmlformats.org/markup-compatibility/2006">
          <mc:Choice Requires="x14">
            <control shapeId="28490" r:id="rId1612" name="Button 4938">
              <controlPr locked="0" defaultSize="0" print="0" autoFill="0" autoPict="0" macro="[0]!Sheet1.deleteRow">
                <anchor moveWithCells="1" sizeWithCells="1">
                  <from>
                    <xdr:col>6</xdr:col>
                    <xdr:colOff>0</xdr:colOff>
                    <xdr:row>2437</xdr:row>
                    <xdr:rowOff>0</xdr:rowOff>
                  </from>
                  <to>
                    <xdr:col>7</xdr:col>
                    <xdr:colOff>0</xdr:colOff>
                    <xdr:row>2438</xdr:row>
                    <xdr:rowOff>0</xdr:rowOff>
                  </to>
                </anchor>
              </controlPr>
            </control>
          </mc:Choice>
        </mc:AlternateContent>
        <mc:AlternateContent xmlns:mc="http://schemas.openxmlformats.org/markup-compatibility/2006">
          <mc:Choice Requires="x14">
            <control shapeId="28491" r:id="rId1613" name="Button 4939">
              <controlPr locked="0" defaultSize="0" print="0" autoFill="0" autoPict="0" macro="[0]!Sheet1.deleteRow">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28492" r:id="rId1614" name="Button 4940">
              <controlPr locked="0" defaultSize="0" print="0" autoFill="0" autoPict="0" macro="[0]!Sheet1.deleteRow">
                <anchor moveWithCells="1" sizeWithCells="1">
                  <from>
                    <xdr:col>6</xdr:col>
                    <xdr:colOff>0</xdr:colOff>
                    <xdr:row>2439</xdr:row>
                    <xdr:rowOff>0</xdr:rowOff>
                  </from>
                  <to>
                    <xdr:col>7</xdr:col>
                    <xdr:colOff>0</xdr:colOff>
                    <xdr:row>2440</xdr:row>
                    <xdr:rowOff>0</xdr:rowOff>
                  </to>
                </anchor>
              </controlPr>
            </control>
          </mc:Choice>
        </mc:AlternateContent>
        <mc:AlternateContent xmlns:mc="http://schemas.openxmlformats.org/markup-compatibility/2006">
          <mc:Choice Requires="x14">
            <control shapeId="28493" r:id="rId1615" name="Button 4941">
              <controlPr locked="0" defaultSize="0" print="0" autoFill="0" autoPict="0" macro="[0]!Sheet1.deleteRow">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28494" r:id="rId1616" name="Button 4942">
              <controlPr locked="0" defaultSize="0" print="0" autoFill="0" autoPict="0" macro="[0]!Sheet1.deleteRow">
                <anchor moveWithCells="1" sizeWithCells="1">
                  <from>
                    <xdr:col>6</xdr:col>
                    <xdr:colOff>0</xdr:colOff>
                    <xdr:row>2441</xdr:row>
                    <xdr:rowOff>0</xdr:rowOff>
                  </from>
                  <to>
                    <xdr:col>7</xdr:col>
                    <xdr:colOff>0</xdr:colOff>
                    <xdr:row>2442</xdr:row>
                    <xdr:rowOff>0</xdr:rowOff>
                  </to>
                </anchor>
              </controlPr>
            </control>
          </mc:Choice>
        </mc:AlternateContent>
        <mc:AlternateContent xmlns:mc="http://schemas.openxmlformats.org/markup-compatibility/2006">
          <mc:Choice Requires="x14">
            <control shapeId="28495" r:id="rId1617" name="Button 4943">
              <controlPr locked="0" defaultSize="0" print="0" autoFill="0" autoPict="0" macro="[0]!Sheet1.deleteRow">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28496" r:id="rId1618" name="Button 4944">
              <controlPr locked="0" defaultSize="0" print="0" autoFill="0" autoPict="0" macro="[0]!Sheet1.deleteRow">
                <anchor moveWithCells="1" sizeWithCells="1">
                  <from>
                    <xdr:col>6</xdr:col>
                    <xdr:colOff>0</xdr:colOff>
                    <xdr:row>2443</xdr:row>
                    <xdr:rowOff>0</xdr:rowOff>
                  </from>
                  <to>
                    <xdr:col>7</xdr:col>
                    <xdr:colOff>0</xdr:colOff>
                    <xdr:row>2444</xdr:row>
                    <xdr:rowOff>0</xdr:rowOff>
                  </to>
                </anchor>
              </controlPr>
            </control>
          </mc:Choice>
        </mc:AlternateContent>
        <mc:AlternateContent xmlns:mc="http://schemas.openxmlformats.org/markup-compatibility/2006">
          <mc:Choice Requires="x14">
            <control shapeId="28497" r:id="rId1619" name="Button 4945">
              <controlPr locked="0" defaultSize="0" print="0" autoFill="0" autoPict="0" macro="[0]!Sheet1.deleteRow">
                <anchor moveWithCells="1" sizeWithCells="1">
                  <from>
                    <xdr:col>6</xdr:col>
                    <xdr:colOff>0</xdr:colOff>
                    <xdr:row>2444</xdr:row>
                    <xdr:rowOff>0</xdr:rowOff>
                  </from>
                  <to>
                    <xdr:col>7</xdr:col>
                    <xdr:colOff>0</xdr:colOff>
                    <xdr:row>2445</xdr:row>
                    <xdr:rowOff>0</xdr:rowOff>
                  </to>
                </anchor>
              </controlPr>
            </control>
          </mc:Choice>
        </mc:AlternateContent>
        <mc:AlternateContent xmlns:mc="http://schemas.openxmlformats.org/markup-compatibility/2006">
          <mc:Choice Requires="x14">
            <control shapeId="28498" r:id="rId1620" name="Button 4946">
              <controlPr locked="0" defaultSize="0" print="0" autoFill="0" autoPict="0" macro="[0]!Sheet1.deleteRow">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28499" r:id="rId1621" name="Button 4947">
              <controlPr locked="0" defaultSize="0" print="0" autoFill="0" autoPict="0" macro="[0]!Sheet1.deleteRow">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28500" r:id="rId1622" name="Button 4948">
              <controlPr locked="0" defaultSize="0" print="0" autoFill="0" autoPict="0" macro="[0]!Sheet1.deleteRow">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28501" r:id="rId1623" name="Button 4949">
              <controlPr locked="0" defaultSize="0" print="0" autoFill="0" autoPict="0" macro="[0]!Sheet1.deleteRow">
                <anchor moveWithCells="1" sizeWithCells="1">
                  <from>
                    <xdr:col>6</xdr:col>
                    <xdr:colOff>0</xdr:colOff>
                    <xdr:row>2448</xdr:row>
                    <xdr:rowOff>0</xdr:rowOff>
                  </from>
                  <to>
                    <xdr:col>7</xdr:col>
                    <xdr:colOff>0</xdr:colOff>
                    <xdr:row>2449</xdr:row>
                    <xdr:rowOff>0</xdr:rowOff>
                  </to>
                </anchor>
              </controlPr>
            </control>
          </mc:Choice>
        </mc:AlternateContent>
        <mc:AlternateContent xmlns:mc="http://schemas.openxmlformats.org/markup-compatibility/2006">
          <mc:Choice Requires="x14">
            <control shapeId="28502" r:id="rId1624" name="Button 4950">
              <controlPr locked="0" defaultSize="0" print="0" autoFill="0" autoPict="0" macro="[0]!Sheet1.deleteRow">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28503" r:id="rId1625" name="Button 4951">
              <controlPr locked="0" defaultSize="0" print="0" autoFill="0" autoPict="0" macro="[0]!Sheet1.deleteRow">
                <anchor moveWithCells="1" sizeWithCells="1">
                  <from>
                    <xdr:col>6</xdr:col>
                    <xdr:colOff>0</xdr:colOff>
                    <xdr:row>2450</xdr:row>
                    <xdr:rowOff>0</xdr:rowOff>
                  </from>
                  <to>
                    <xdr:col>7</xdr:col>
                    <xdr:colOff>0</xdr:colOff>
                    <xdr:row>2451</xdr:row>
                    <xdr:rowOff>0</xdr:rowOff>
                  </to>
                </anchor>
              </controlPr>
            </control>
          </mc:Choice>
        </mc:AlternateContent>
        <mc:AlternateContent xmlns:mc="http://schemas.openxmlformats.org/markup-compatibility/2006">
          <mc:Choice Requires="x14">
            <control shapeId="28504" r:id="rId1626" name="Button 4952">
              <controlPr locked="0" defaultSize="0" print="0" autoFill="0" autoPict="0" macro="[0]!Sheet1.deleteRow">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28505" r:id="rId1627" name="Button 4953">
              <controlPr locked="0" defaultSize="0" print="0" autoFill="0" autoPict="0" macro="[0]!Sheet1.deleteRow">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28506" r:id="rId1628" name="Button 4954">
              <controlPr locked="0" defaultSize="0" print="0" autoFill="0" autoPict="0" macro="[0]!Sheet1.deleteRow">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28507" r:id="rId1629" name="Button 4955">
              <controlPr locked="0" defaultSize="0" print="0" autoFill="0" autoPict="0" macro="[0]!Sheet1.deleteRow">
                <anchor moveWithCells="1" sizeWithCells="1">
                  <from>
                    <xdr:col>6</xdr:col>
                    <xdr:colOff>0</xdr:colOff>
                    <xdr:row>2454</xdr:row>
                    <xdr:rowOff>0</xdr:rowOff>
                  </from>
                  <to>
                    <xdr:col>7</xdr:col>
                    <xdr:colOff>0</xdr:colOff>
                    <xdr:row>2455</xdr:row>
                    <xdr:rowOff>0</xdr:rowOff>
                  </to>
                </anchor>
              </controlPr>
            </control>
          </mc:Choice>
        </mc:AlternateContent>
        <mc:AlternateContent xmlns:mc="http://schemas.openxmlformats.org/markup-compatibility/2006">
          <mc:Choice Requires="x14">
            <control shapeId="28508" r:id="rId1630" name="Button 4956">
              <controlPr locked="0" defaultSize="0" print="0" autoFill="0" autoPict="0" macro="[0]!Sheet1.deleteRow">
                <anchor moveWithCells="1" sizeWithCells="1">
                  <from>
                    <xdr:col>6</xdr:col>
                    <xdr:colOff>0</xdr:colOff>
                    <xdr:row>2455</xdr:row>
                    <xdr:rowOff>0</xdr:rowOff>
                  </from>
                  <to>
                    <xdr:col>7</xdr:col>
                    <xdr:colOff>0</xdr:colOff>
                    <xdr:row>2456</xdr:row>
                    <xdr:rowOff>0</xdr:rowOff>
                  </to>
                </anchor>
              </controlPr>
            </control>
          </mc:Choice>
        </mc:AlternateContent>
        <mc:AlternateContent xmlns:mc="http://schemas.openxmlformats.org/markup-compatibility/2006">
          <mc:Choice Requires="x14">
            <control shapeId="28509" r:id="rId1631" name="Button 4957">
              <controlPr locked="0" defaultSize="0" print="0" autoFill="0" autoPict="0" macro="[0]!Sheet1.deleteRow">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28510" r:id="rId1632" name="Button 4958">
              <controlPr locked="0" defaultSize="0" print="0" autoFill="0" autoPict="0" macro="[0]!Sheet1.deleteRow">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28511" r:id="rId1633" name="Button 4959">
              <controlPr locked="0" defaultSize="0" print="0" autoFill="0" autoPict="0" macro="[0]!Sheet1.deleteRow">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28512" r:id="rId1634" name="Button 4960">
              <controlPr locked="0" defaultSize="0" print="0" autoFill="0" autoPict="0" macro="[0]!Sheet1.deleteRow">
                <anchor moveWithCells="1" sizeWithCells="1">
                  <from>
                    <xdr:col>6</xdr:col>
                    <xdr:colOff>0</xdr:colOff>
                    <xdr:row>2459</xdr:row>
                    <xdr:rowOff>0</xdr:rowOff>
                  </from>
                  <to>
                    <xdr:col>7</xdr:col>
                    <xdr:colOff>0</xdr:colOff>
                    <xdr:row>2460</xdr:row>
                    <xdr:rowOff>0</xdr:rowOff>
                  </to>
                </anchor>
              </controlPr>
            </control>
          </mc:Choice>
        </mc:AlternateContent>
        <mc:AlternateContent xmlns:mc="http://schemas.openxmlformats.org/markup-compatibility/2006">
          <mc:Choice Requires="x14">
            <control shapeId="28513" r:id="rId1635" name="Button 4961">
              <controlPr locked="0" defaultSize="0" print="0" autoFill="0" autoPict="0" macro="[0]!Sheet1.deleteRow">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28514" r:id="rId1636" name="Button 4962">
              <controlPr locked="0" defaultSize="0" print="0" autoFill="0" autoPict="0" macro="[0]!Sheet1.deleteRow">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28515" r:id="rId1637" name="Button 4963">
              <controlPr locked="0" defaultSize="0" print="0" autoFill="0" autoPict="0" macro="[0]!Sheet1.deleteRow">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28521" r:id="rId1638" name="Button 4969">
              <controlPr locked="0" defaultSize="0" print="0" autoFill="0" autoPict="0" macro="[0]!Sheet1.deleteRow">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28522" r:id="rId1639" name="Button 4970">
              <controlPr locked="0" defaultSize="0" print="0" autoFill="0" autoPict="0" macro="[0]!Sheet1.deleteRow">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28523" r:id="rId1640" name="Button 4971">
              <controlPr locked="0" defaultSize="0" print="0" autoFill="0" autoPict="0" macro="[0]!Sheet1.deleteRow">
                <anchor moveWithCells="1" sizeWithCells="1">
                  <from>
                    <xdr:col>6</xdr:col>
                    <xdr:colOff>0</xdr:colOff>
                    <xdr:row>2465</xdr:row>
                    <xdr:rowOff>0</xdr:rowOff>
                  </from>
                  <to>
                    <xdr:col>7</xdr:col>
                    <xdr:colOff>0</xdr:colOff>
                    <xdr:row>2466</xdr:row>
                    <xdr:rowOff>0</xdr:rowOff>
                  </to>
                </anchor>
              </controlPr>
            </control>
          </mc:Choice>
        </mc:AlternateContent>
        <mc:AlternateContent xmlns:mc="http://schemas.openxmlformats.org/markup-compatibility/2006">
          <mc:Choice Requires="x14">
            <control shapeId="28524" r:id="rId1641" name="Button 4972">
              <controlPr locked="0" defaultSize="0" print="0" autoFill="0" autoPict="0" macro="[0]!Sheet1.deleteRow">
                <anchor moveWithCells="1" sizeWithCells="1">
                  <from>
                    <xdr:col>6</xdr:col>
                    <xdr:colOff>0</xdr:colOff>
                    <xdr:row>2466</xdr:row>
                    <xdr:rowOff>0</xdr:rowOff>
                  </from>
                  <to>
                    <xdr:col>7</xdr:col>
                    <xdr:colOff>0</xdr:colOff>
                    <xdr:row>2467</xdr:row>
                    <xdr:rowOff>0</xdr:rowOff>
                  </to>
                </anchor>
              </controlPr>
            </control>
          </mc:Choice>
        </mc:AlternateContent>
        <mc:AlternateContent xmlns:mc="http://schemas.openxmlformats.org/markup-compatibility/2006">
          <mc:Choice Requires="x14">
            <control shapeId="28525" r:id="rId1642" name="Button 4973">
              <controlPr locked="0" defaultSize="0" print="0" autoFill="0" autoPict="0" macro="[0]!Sheet1.deleteRow">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28526" r:id="rId1643" name="Button 4974">
              <controlPr locked="0" defaultSize="0" print="0" autoFill="0" autoPict="0" macro="[0]!Sheet1.deleteRow">
                <anchor moveWithCells="1" sizeWithCells="1">
                  <from>
                    <xdr:col>6</xdr:col>
                    <xdr:colOff>0</xdr:colOff>
                    <xdr:row>2468</xdr:row>
                    <xdr:rowOff>0</xdr:rowOff>
                  </from>
                  <to>
                    <xdr:col>7</xdr:col>
                    <xdr:colOff>0</xdr:colOff>
                    <xdr:row>2469</xdr:row>
                    <xdr:rowOff>0</xdr:rowOff>
                  </to>
                </anchor>
              </controlPr>
            </control>
          </mc:Choice>
        </mc:AlternateContent>
        <mc:AlternateContent xmlns:mc="http://schemas.openxmlformats.org/markup-compatibility/2006">
          <mc:Choice Requires="x14">
            <control shapeId="28527" r:id="rId1644" name="Button 4975">
              <controlPr locked="0" defaultSize="0" print="0" autoFill="0" autoPict="0" macro="[0]!Sheet1.deleteRow">
                <anchor moveWithCells="1" sizeWithCells="1">
                  <from>
                    <xdr:col>6</xdr:col>
                    <xdr:colOff>0</xdr:colOff>
                    <xdr:row>2469</xdr:row>
                    <xdr:rowOff>0</xdr:rowOff>
                  </from>
                  <to>
                    <xdr:col>7</xdr:col>
                    <xdr:colOff>0</xdr:colOff>
                    <xdr:row>2470</xdr:row>
                    <xdr:rowOff>0</xdr:rowOff>
                  </to>
                </anchor>
              </controlPr>
            </control>
          </mc:Choice>
        </mc:AlternateContent>
        <mc:AlternateContent xmlns:mc="http://schemas.openxmlformats.org/markup-compatibility/2006">
          <mc:Choice Requires="x14">
            <control shapeId="28528" r:id="rId1645" name="Button 4976">
              <controlPr locked="0" defaultSize="0" print="0" autoFill="0" autoPict="0" macro="[0]!Sheet1.deleteRow">
                <anchor moveWithCells="1" sizeWithCells="1">
                  <from>
                    <xdr:col>6</xdr:col>
                    <xdr:colOff>0</xdr:colOff>
                    <xdr:row>2470</xdr:row>
                    <xdr:rowOff>0</xdr:rowOff>
                  </from>
                  <to>
                    <xdr:col>7</xdr:col>
                    <xdr:colOff>0</xdr:colOff>
                    <xdr:row>2471</xdr:row>
                    <xdr:rowOff>0</xdr:rowOff>
                  </to>
                </anchor>
              </controlPr>
            </control>
          </mc:Choice>
        </mc:AlternateContent>
        <mc:AlternateContent xmlns:mc="http://schemas.openxmlformats.org/markup-compatibility/2006">
          <mc:Choice Requires="x14">
            <control shapeId="28529" r:id="rId1646" name="Button 4977">
              <controlPr locked="0" defaultSize="0" print="0" autoFill="0" autoPict="0" macro="[0]!Sheet1.deleteRow">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28530" r:id="rId1647" name="Button 4978">
              <controlPr locked="0" defaultSize="0" print="0" autoFill="0" autoPict="0" macro="[0]!Sheet1.deleteRow">
                <anchor moveWithCells="1" sizeWithCells="1">
                  <from>
                    <xdr:col>6</xdr:col>
                    <xdr:colOff>0</xdr:colOff>
                    <xdr:row>2472</xdr:row>
                    <xdr:rowOff>0</xdr:rowOff>
                  </from>
                  <to>
                    <xdr:col>7</xdr:col>
                    <xdr:colOff>0</xdr:colOff>
                    <xdr:row>2473</xdr:row>
                    <xdr:rowOff>0</xdr:rowOff>
                  </to>
                </anchor>
              </controlPr>
            </control>
          </mc:Choice>
        </mc:AlternateContent>
        <mc:AlternateContent xmlns:mc="http://schemas.openxmlformats.org/markup-compatibility/2006">
          <mc:Choice Requires="x14">
            <control shapeId="28531" r:id="rId1648" name="Button 4979">
              <controlPr locked="0" defaultSize="0" print="0" autoFill="0" autoPict="0" macro="[0]!Sheet1.deleteRow">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28532" r:id="rId1649" name="Button 4980">
              <controlPr locked="0" defaultSize="0" print="0" autoFill="0" autoPict="0" macro="[0]!Sheet1.deleteRow">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28533" r:id="rId1650" name="Button 4981">
              <controlPr locked="0" defaultSize="0" print="0" autoFill="0" autoPict="0" macro="[0]!Sheet1.deleteRow">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28534" r:id="rId1651" name="Button 4982">
              <controlPr locked="0" defaultSize="0" print="0" autoFill="0" autoPict="0" macro="[0]!Sheet1.deleteRow">
                <anchor moveWithCells="1" sizeWithCells="1">
                  <from>
                    <xdr:col>6</xdr:col>
                    <xdr:colOff>0</xdr:colOff>
                    <xdr:row>2476</xdr:row>
                    <xdr:rowOff>0</xdr:rowOff>
                  </from>
                  <to>
                    <xdr:col>7</xdr:col>
                    <xdr:colOff>0</xdr:colOff>
                    <xdr:row>2477</xdr:row>
                    <xdr:rowOff>0</xdr:rowOff>
                  </to>
                </anchor>
              </controlPr>
            </control>
          </mc:Choice>
        </mc:AlternateContent>
        <mc:AlternateContent xmlns:mc="http://schemas.openxmlformats.org/markup-compatibility/2006">
          <mc:Choice Requires="x14">
            <control shapeId="28535" r:id="rId1652" name="Button 4983">
              <controlPr locked="0" defaultSize="0" print="0" autoFill="0" autoPict="0" macro="[0]!Sheet1.deleteRow">
                <anchor moveWithCells="1" sizeWithCells="1">
                  <from>
                    <xdr:col>6</xdr:col>
                    <xdr:colOff>0</xdr:colOff>
                    <xdr:row>2477</xdr:row>
                    <xdr:rowOff>0</xdr:rowOff>
                  </from>
                  <to>
                    <xdr:col>7</xdr:col>
                    <xdr:colOff>0</xdr:colOff>
                    <xdr:row>2478</xdr:row>
                    <xdr:rowOff>0</xdr:rowOff>
                  </to>
                </anchor>
              </controlPr>
            </control>
          </mc:Choice>
        </mc:AlternateContent>
        <mc:AlternateContent xmlns:mc="http://schemas.openxmlformats.org/markup-compatibility/2006">
          <mc:Choice Requires="x14">
            <control shapeId="28536" r:id="rId1653" name="Button 4984">
              <controlPr locked="0" defaultSize="0" print="0" autoFill="0" autoPict="0" macro="[0]!Sheet1.deleteRow">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28537" r:id="rId1654" name="Button 4985">
              <controlPr locked="0" defaultSize="0" print="0" autoFill="0" autoPict="0" macro="[0]!Sheet1.deleteRow">
                <anchor moveWithCells="1" sizeWithCells="1">
                  <from>
                    <xdr:col>6</xdr:col>
                    <xdr:colOff>0</xdr:colOff>
                    <xdr:row>2479</xdr:row>
                    <xdr:rowOff>0</xdr:rowOff>
                  </from>
                  <to>
                    <xdr:col>7</xdr:col>
                    <xdr:colOff>0</xdr:colOff>
                    <xdr:row>2480</xdr:row>
                    <xdr:rowOff>0</xdr:rowOff>
                  </to>
                </anchor>
              </controlPr>
            </control>
          </mc:Choice>
        </mc:AlternateContent>
        <mc:AlternateContent xmlns:mc="http://schemas.openxmlformats.org/markup-compatibility/2006">
          <mc:Choice Requires="x14">
            <control shapeId="28538" r:id="rId1655" name="Button 4986">
              <controlPr locked="0" defaultSize="0" print="0" autoFill="0" autoPict="0" macro="[0]!Sheet1.deleteRow">
                <anchor moveWithCells="1" sizeWithCells="1">
                  <from>
                    <xdr:col>6</xdr:col>
                    <xdr:colOff>0</xdr:colOff>
                    <xdr:row>2480</xdr:row>
                    <xdr:rowOff>0</xdr:rowOff>
                  </from>
                  <to>
                    <xdr:col>7</xdr:col>
                    <xdr:colOff>0</xdr:colOff>
                    <xdr:row>2481</xdr:row>
                    <xdr:rowOff>0</xdr:rowOff>
                  </to>
                </anchor>
              </controlPr>
            </control>
          </mc:Choice>
        </mc:AlternateContent>
        <mc:AlternateContent xmlns:mc="http://schemas.openxmlformats.org/markup-compatibility/2006">
          <mc:Choice Requires="x14">
            <control shapeId="28539" r:id="rId1656" name="Button 4987">
              <controlPr locked="0" defaultSize="0" print="0" autoFill="0" autoPict="0" macro="[0]!Sheet1.deleteRow">
                <anchor moveWithCells="1" sizeWithCells="1">
                  <from>
                    <xdr:col>6</xdr:col>
                    <xdr:colOff>0</xdr:colOff>
                    <xdr:row>2481</xdr:row>
                    <xdr:rowOff>0</xdr:rowOff>
                  </from>
                  <to>
                    <xdr:col>7</xdr:col>
                    <xdr:colOff>0</xdr:colOff>
                    <xdr:row>2482</xdr:row>
                    <xdr:rowOff>0</xdr:rowOff>
                  </to>
                </anchor>
              </controlPr>
            </control>
          </mc:Choice>
        </mc:AlternateContent>
        <mc:AlternateContent xmlns:mc="http://schemas.openxmlformats.org/markup-compatibility/2006">
          <mc:Choice Requires="x14">
            <control shapeId="28540" r:id="rId1657" name="Button 4988">
              <controlPr locked="0" defaultSize="0" print="0" autoFill="0" autoPict="0" macro="[0]!Sheet1.deleteRow">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28541" r:id="rId1658" name="Button 4989">
              <controlPr locked="0" defaultSize="0" print="0" autoFill="0" autoPict="0" macro="[0]!Sheet1.deleteRow">
                <anchor moveWithCells="1" sizeWithCells="1">
                  <from>
                    <xdr:col>6</xdr:col>
                    <xdr:colOff>0</xdr:colOff>
                    <xdr:row>2483</xdr:row>
                    <xdr:rowOff>0</xdr:rowOff>
                  </from>
                  <to>
                    <xdr:col>7</xdr:col>
                    <xdr:colOff>0</xdr:colOff>
                    <xdr:row>2484</xdr:row>
                    <xdr:rowOff>0</xdr:rowOff>
                  </to>
                </anchor>
              </controlPr>
            </control>
          </mc:Choice>
        </mc:AlternateContent>
        <mc:AlternateContent xmlns:mc="http://schemas.openxmlformats.org/markup-compatibility/2006">
          <mc:Choice Requires="x14">
            <control shapeId="28542" r:id="rId1659" name="Button 4990">
              <controlPr locked="0" defaultSize="0" print="0" autoFill="0" autoPict="0" macro="[0]!Sheet1.deleteRow">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28552" r:id="rId1660" name="Button 5000">
              <controlPr locked="0" defaultSize="0" print="0" autoFill="0" autoPict="0" macro="[0]!Sheet1.deleteRow">
                <anchor moveWithCells="1" sizeWithCells="1">
                  <from>
                    <xdr:col>6</xdr:col>
                    <xdr:colOff>0</xdr:colOff>
                    <xdr:row>2485</xdr:row>
                    <xdr:rowOff>0</xdr:rowOff>
                  </from>
                  <to>
                    <xdr:col>7</xdr:col>
                    <xdr:colOff>0</xdr:colOff>
                    <xdr:row>2486</xdr:row>
                    <xdr:rowOff>0</xdr:rowOff>
                  </to>
                </anchor>
              </controlPr>
            </control>
          </mc:Choice>
        </mc:AlternateContent>
        <mc:AlternateContent xmlns:mc="http://schemas.openxmlformats.org/markup-compatibility/2006">
          <mc:Choice Requires="x14">
            <control shapeId="28553" r:id="rId1661" name="Button 5001">
              <controlPr locked="0" defaultSize="0" print="0" autoFill="0" autoPict="0" macro="[0]!Sheet1.deleteRow">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28554" r:id="rId1662" name="Button 5002">
              <controlPr locked="0" defaultSize="0" print="0" autoFill="0" autoPict="0" macro="[0]!Sheet1.deleteRow">
                <anchor moveWithCells="1" sizeWithCells="1">
                  <from>
                    <xdr:col>6</xdr:col>
                    <xdr:colOff>0</xdr:colOff>
                    <xdr:row>2487</xdr:row>
                    <xdr:rowOff>0</xdr:rowOff>
                  </from>
                  <to>
                    <xdr:col>7</xdr:col>
                    <xdr:colOff>0</xdr:colOff>
                    <xdr:row>2488</xdr:row>
                    <xdr:rowOff>0</xdr:rowOff>
                  </to>
                </anchor>
              </controlPr>
            </control>
          </mc:Choice>
        </mc:AlternateContent>
        <mc:AlternateContent xmlns:mc="http://schemas.openxmlformats.org/markup-compatibility/2006">
          <mc:Choice Requires="x14">
            <control shapeId="28555" r:id="rId1663" name="Button 5003">
              <controlPr locked="0" defaultSize="0" print="0" autoFill="0" autoPict="0" macro="[0]!Sheet1.deleteRow">
                <anchor moveWithCells="1" sizeWithCells="1">
                  <from>
                    <xdr:col>6</xdr:col>
                    <xdr:colOff>0</xdr:colOff>
                    <xdr:row>2488</xdr:row>
                    <xdr:rowOff>0</xdr:rowOff>
                  </from>
                  <to>
                    <xdr:col>7</xdr:col>
                    <xdr:colOff>0</xdr:colOff>
                    <xdr:row>2489</xdr:row>
                    <xdr:rowOff>0</xdr:rowOff>
                  </to>
                </anchor>
              </controlPr>
            </control>
          </mc:Choice>
        </mc:AlternateContent>
        <mc:AlternateContent xmlns:mc="http://schemas.openxmlformats.org/markup-compatibility/2006">
          <mc:Choice Requires="x14">
            <control shapeId="28556" r:id="rId1664" name="Button 5004">
              <controlPr locked="0" defaultSize="0" print="0" autoFill="0" autoPict="0" macro="[0]!Sheet1.deleteRow">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28557" r:id="rId1665" name="Button 5005">
              <controlPr locked="0" defaultSize="0" print="0" autoFill="0" autoPict="0" macro="[0]!Sheet1.deleteRow">
                <anchor moveWithCells="1" sizeWithCells="1">
                  <from>
                    <xdr:col>6</xdr:col>
                    <xdr:colOff>0</xdr:colOff>
                    <xdr:row>2490</xdr:row>
                    <xdr:rowOff>0</xdr:rowOff>
                  </from>
                  <to>
                    <xdr:col>7</xdr:col>
                    <xdr:colOff>0</xdr:colOff>
                    <xdr:row>2491</xdr:row>
                    <xdr:rowOff>0</xdr:rowOff>
                  </to>
                </anchor>
              </controlPr>
            </control>
          </mc:Choice>
        </mc:AlternateContent>
        <mc:AlternateContent xmlns:mc="http://schemas.openxmlformats.org/markup-compatibility/2006">
          <mc:Choice Requires="x14">
            <control shapeId="28558" r:id="rId1666" name="Button 5006">
              <controlPr locked="0" defaultSize="0" print="0" autoFill="0" autoPict="0" macro="[0]!Sheet1.deleteRow">
                <anchor moveWithCells="1" sizeWithCells="1">
                  <from>
                    <xdr:col>6</xdr:col>
                    <xdr:colOff>0</xdr:colOff>
                    <xdr:row>2491</xdr:row>
                    <xdr:rowOff>0</xdr:rowOff>
                  </from>
                  <to>
                    <xdr:col>7</xdr:col>
                    <xdr:colOff>0</xdr:colOff>
                    <xdr:row>2492</xdr:row>
                    <xdr:rowOff>0</xdr:rowOff>
                  </to>
                </anchor>
              </controlPr>
            </control>
          </mc:Choice>
        </mc:AlternateContent>
        <mc:AlternateContent xmlns:mc="http://schemas.openxmlformats.org/markup-compatibility/2006">
          <mc:Choice Requires="x14">
            <control shapeId="28559" r:id="rId1667" name="Button 5007">
              <controlPr locked="0" defaultSize="0" print="0" autoFill="0" autoPict="0" macro="[0]!Sheet1.deleteRow">
                <anchor moveWithCells="1" sizeWithCells="1">
                  <from>
                    <xdr:col>6</xdr:col>
                    <xdr:colOff>0</xdr:colOff>
                    <xdr:row>2492</xdr:row>
                    <xdr:rowOff>0</xdr:rowOff>
                  </from>
                  <to>
                    <xdr:col>7</xdr:col>
                    <xdr:colOff>0</xdr:colOff>
                    <xdr:row>2493</xdr:row>
                    <xdr:rowOff>0</xdr:rowOff>
                  </to>
                </anchor>
              </controlPr>
            </control>
          </mc:Choice>
        </mc:AlternateContent>
        <mc:AlternateContent xmlns:mc="http://schemas.openxmlformats.org/markup-compatibility/2006">
          <mc:Choice Requires="x14">
            <control shapeId="28560" r:id="rId1668" name="Button 5008">
              <controlPr locked="0" defaultSize="0" print="0" autoFill="0" autoPict="0" macro="[0]!Sheet1.deleteRow">
                <anchor moveWithCells="1" sizeWithCells="1">
                  <from>
                    <xdr:col>6</xdr:col>
                    <xdr:colOff>0</xdr:colOff>
                    <xdr:row>2493</xdr:row>
                    <xdr:rowOff>0</xdr:rowOff>
                  </from>
                  <to>
                    <xdr:col>7</xdr:col>
                    <xdr:colOff>0</xdr:colOff>
                    <xdr:row>2494</xdr:row>
                    <xdr:rowOff>0</xdr:rowOff>
                  </to>
                </anchor>
              </controlPr>
            </control>
          </mc:Choice>
        </mc:AlternateContent>
        <mc:AlternateContent xmlns:mc="http://schemas.openxmlformats.org/markup-compatibility/2006">
          <mc:Choice Requires="x14">
            <control shapeId="28561" r:id="rId1669" name="Button 5009">
              <controlPr locked="0" defaultSize="0" print="0" autoFill="0" autoPict="0" macro="[0]!Sheet1.deleteRow">
                <anchor moveWithCells="1" sizeWithCells="1">
                  <from>
                    <xdr:col>6</xdr:col>
                    <xdr:colOff>0</xdr:colOff>
                    <xdr:row>2494</xdr:row>
                    <xdr:rowOff>0</xdr:rowOff>
                  </from>
                  <to>
                    <xdr:col>7</xdr:col>
                    <xdr:colOff>0</xdr:colOff>
                    <xdr:row>2495</xdr:row>
                    <xdr:rowOff>0</xdr:rowOff>
                  </to>
                </anchor>
              </controlPr>
            </control>
          </mc:Choice>
        </mc:AlternateContent>
        <mc:AlternateContent xmlns:mc="http://schemas.openxmlformats.org/markup-compatibility/2006">
          <mc:Choice Requires="x14">
            <control shapeId="28562" r:id="rId1670" name="Button 5010">
              <controlPr locked="0" defaultSize="0" print="0" autoFill="0" autoPict="0" macro="[0]!Sheet1.deleteRow">
                <anchor moveWithCells="1" sizeWithCells="1">
                  <from>
                    <xdr:col>6</xdr:col>
                    <xdr:colOff>0</xdr:colOff>
                    <xdr:row>2495</xdr:row>
                    <xdr:rowOff>0</xdr:rowOff>
                  </from>
                  <to>
                    <xdr:col>7</xdr:col>
                    <xdr:colOff>0</xdr:colOff>
                    <xdr:row>2496</xdr:row>
                    <xdr:rowOff>0</xdr:rowOff>
                  </to>
                </anchor>
              </controlPr>
            </control>
          </mc:Choice>
        </mc:AlternateContent>
        <mc:AlternateContent xmlns:mc="http://schemas.openxmlformats.org/markup-compatibility/2006">
          <mc:Choice Requires="x14">
            <control shapeId="28563" r:id="rId1671" name="Button 5011">
              <controlPr locked="0" defaultSize="0" print="0" autoFill="0" autoPict="0" macro="[0]!Sheet1.deleteRow">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28564" r:id="rId1672" name="Button 5012">
              <controlPr locked="0" defaultSize="0" print="0" autoFill="0" autoPict="0" macro="[0]!Sheet1.deleteRow">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28565" r:id="rId1673" name="Button 5013">
              <controlPr locked="0" defaultSize="0" print="0" autoFill="0" autoPict="0" macro="[0]!Sheet1.deleteRow">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28566" r:id="rId1674" name="Button 5014">
              <controlPr locked="0" defaultSize="0" print="0" autoFill="0" autoPict="0" macro="[0]!Sheet1.deleteRow">
                <anchor moveWithCells="1" sizeWithCells="1">
                  <from>
                    <xdr:col>6</xdr:col>
                    <xdr:colOff>0</xdr:colOff>
                    <xdr:row>2499</xdr:row>
                    <xdr:rowOff>0</xdr:rowOff>
                  </from>
                  <to>
                    <xdr:col>7</xdr:col>
                    <xdr:colOff>0</xdr:colOff>
                    <xdr:row>2500</xdr:row>
                    <xdr:rowOff>0</xdr:rowOff>
                  </to>
                </anchor>
              </controlPr>
            </control>
          </mc:Choice>
        </mc:AlternateContent>
        <mc:AlternateContent xmlns:mc="http://schemas.openxmlformats.org/markup-compatibility/2006">
          <mc:Choice Requires="x14">
            <control shapeId="28567" r:id="rId1675" name="Button 5015">
              <controlPr locked="0" defaultSize="0" print="0" autoFill="0" autoPict="0" macro="[0]!Sheet1.deleteRow">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28568" r:id="rId1676" name="Button 5016">
              <controlPr locked="0" defaultSize="0" print="0" autoFill="0" autoPict="0" macro="[0]!Sheet1.deleteRow">
                <anchor moveWithCells="1" sizeWithCells="1">
                  <from>
                    <xdr:col>6</xdr:col>
                    <xdr:colOff>0</xdr:colOff>
                    <xdr:row>2501</xdr:row>
                    <xdr:rowOff>0</xdr:rowOff>
                  </from>
                  <to>
                    <xdr:col>7</xdr:col>
                    <xdr:colOff>0</xdr:colOff>
                    <xdr:row>2502</xdr:row>
                    <xdr:rowOff>0</xdr:rowOff>
                  </to>
                </anchor>
              </controlPr>
            </control>
          </mc:Choice>
        </mc:AlternateContent>
        <mc:AlternateContent xmlns:mc="http://schemas.openxmlformats.org/markup-compatibility/2006">
          <mc:Choice Requires="x14">
            <control shapeId="28569" r:id="rId1677" name="Button 5017">
              <controlPr locked="0" defaultSize="0" print="0" autoFill="0" autoPict="0" macro="[0]!Sheet1.deleteRow">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28570" r:id="rId1678" name="Button 5018">
              <controlPr locked="0" defaultSize="0" print="0" autoFill="0" autoPict="0" macro="[0]!Sheet1.deleteRow">
                <anchor moveWithCells="1" sizeWithCells="1">
                  <from>
                    <xdr:col>6</xdr:col>
                    <xdr:colOff>0</xdr:colOff>
                    <xdr:row>2503</xdr:row>
                    <xdr:rowOff>0</xdr:rowOff>
                  </from>
                  <to>
                    <xdr:col>7</xdr:col>
                    <xdr:colOff>0</xdr:colOff>
                    <xdr:row>2504</xdr:row>
                    <xdr:rowOff>0</xdr:rowOff>
                  </to>
                </anchor>
              </controlPr>
            </control>
          </mc:Choice>
        </mc:AlternateContent>
        <mc:AlternateContent xmlns:mc="http://schemas.openxmlformats.org/markup-compatibility/2006">
          <mc:Choice Requires="x14">
            <control shapeId="28571" r:id="rId1679" name="Button 5019">
              <controlPr locked="0" defaultSize="0" print="0" autoFill="0" autoPict="0" macro="[0]!Sheet1.deleteRow">
                <anchor moveWithCells="1" sizeWithCells="1">
                  <from>
                    <xdr:col>6</xdr:col>
                    <xdr:colOff>0</xdr:colOff>
                    <xdr:row>2504</xdr:row>
                    <xdr:rowOff>0</xdr:rowOff>
                  </from>
                  <to>
                    <xdr:col>7</xdr:col>
                    <xdr:colOff>0</xdr:colOff>
                    <xdr:row>2505</xdr:row>
                    <xdr:rowOff>0</xdr:rowOff>
                  </to>
                </anchor>
              </controlPr>
            </control>
          </mc:Choice>
        </mc:AlternateContent>
        <mc:AlternateContent xmlns:mc="http://schemas.openxmlformats.org/markup-compatibility/2006">
          <mc:Choice Requires="x14">
            <control shapeId="28577" r:id="rId1680" name="Button 5025">
              <controlPr locked="0" defaultSize="0" print="0" autoFill="0" autoPict="0" macro="[0]!Sheet1.deleteRow">
                <anchor moveWithCells="1" sizeWithCells="1">
                  <from>
                    <xdr:col>6</xdr:col>
                    <xdr:colOff>0</xdr:colOff>
                    <xdr:row>2505</xdr:row>
                    <xdr:rowOff>0</xdr:rowOff>
                  </from>
                  <to>
                    <xdr:col>7</xdr:col>
                    <xdr:colOff>0</xdr:colOff>
                    <xdr:row>2506</xdr:row>
                    <xdr:rowOff>0</xdr:rowOff>
                  </to>
                </anchor>
              </controlPr>
            </control>
          </mc:Choice>
        </mc:AlternateContent>
        <mc:AlternateContent xmlns:mc="http://schemas.openxmlformats.org/markup-compatibility/2006">
          <mc:Choice Requires="x14">
            <control shapeId="28578" r:id="rId1681" name="Button 5026">
              <controlPr locked="0" defaultSize="0" print="0" autoFill="0" autoPict="0" macro="[0]!Sheet1.deleteRow">
                <anchor moveWithCells="1" sizeWithCells="1">
                  <from>
                    <xdr:col>6</xdr:col>
                    <xdr:colOff>0</xdr:colOff>
                    <xdr:row>2506</xdr:row>
                    <xdr:rowOff>0</xdr:rowOff>
                  </from>
                  <to>
                    <xdr:col>7</xdr:col>
                    <xdr:colOff>0</xdr:colOff>
                    <xdr:row>2507</xdr:row>
                    <xdr:rowOff>0</xdr:rowOff>
                  </to>
                </anchor>
              </controlPr>
            </control>
          </mc:Choice>
        </mc:AlternateContent>
        <mc:AlternateContent xmlns:mc="http://schemas.openxmlformats.org/markup-compatibility/2006">
          <mc:Choice Requires="x14">
            <control shapeId="28579" r:id="rId1682" name="Button 5027">
              <controlPr locked="0" defaultSize="0" print="0" autoFill="0" autoPict="0" macro="[0]!Sheet1.deleteRow">
                <anchor moveWithCells="1" sizeWithCells="1">
                  <from>
                    <xdr:col>6</xdr:col>
                    <xdr:colOff>0</xdr:colOff>
                    <xdr:row>2507</xdr:row>
                    <xdr:rowOff>0</xdr:rowOff>
                  </from>
                  <to>
                    <xdr:col>7</xdr:col>
                    <xdr:colOff>0</xdr:colOff>
                    <xdr:row>2508</xdr:row>
                    <xdr:rowOff>0</xdr:rowOff>
                  </to>
                </anchor>
              </controlPr>
            </control>
          </mc:Choice>
        </mc:AlternateContent>
        <mc:AlternateContent xmlns:mc="http://schemas.openxmlformats.org/markup-compatibility/2006">
          <mc:Choice Requires="x14">
            <control shapeId="28580" r:id="rId1683" name="Button 5028">
              <controlPr locked="0" defaultSize="0" print="0" autoFill="0" autoPict="0" macro="[0]!Sheet1.deleteRow">
                <anchor moveWithCells="1" sizeWithCells="1">
                  <from>
                    <xdr:col>6</xdr:col>
                    <xdr:colOff>0</xdr:colOff>
                    <xdr:row>2508</xdr:row>
                    <xdr:rowOff>0</xdr:rowOff>
                  </from>
                  <to>
                    <xdr:col>7</xdr:col>
                    <xdr:colOff>0</xdr:colOff>
                    <xdr:row>2509</xdr:row>
                    <xdr:rowOff>0</xdr:rowOff>
                  </to>
                </anchor>
              </controlPr>
            </control>
          </mc:Choice>
        </mc:AlternateContent>
        <mc:AlternateContent xmlns:mc="http://schemas.openxmlformats.org/markup-compatibility/2006">
          <mc:Choice Requires="x14">
            <control shapeId="28581" r:id="rId1684" name="Button 5029">
              <controlPr locked="0" defaultSize="0" print="0" autoFill="0" autoPict="0" macro="[0]!Sheet1.deleteRow">
                <anchor moveWithCells="1" sizeWithCells="1">
                  <from>
                    <xdr:col>6</xdr:col>
                    <xdr:colOff>0</xdr:colOff>
                    <xdr:row>2509</xdr:row>
                    <xdr:rowOff>0</xdr:rowOff>
                  </from>
                  <to>
                    <xdr:col>7</xdr:col>
                    <xdr:colOff>0</xdr:colOff>
                    <xdr:row>2510</xdr:row>
                    <xdr:rowOff>0</xdr:rowOff>
                  </to>
                </anchor>
              </controlPr>
            </control>
          </mc:Choice>
        </mc:AlternateContent>
        <mc:AlternateContent xmlns:mc="http://schemas.openxmlformats.org/markup-compatibility/2006">
          <mc:Choice Requires="x14">
            <control shapeId="28582" r:id="rId1685" name="Button 5030">
              <controlPr locked="0" defaultSize="0" print="0" autoFill="0" autoPict="0" macro="[0]!Sheet1.deleteRow">
                <anchor moveWithCells="1" sizeWithCells="1">
                  <from>
                    <xdr:col>6</xdr:col>
                    <xdr:colOff>0</xdr:colOff>
                    <xdr:row>2510</xdr:row>
                    <xdr:rowOff>0</xdr:rowOff>
                  </from>
                  <to>
                    <xdr:col>7</xdr:col>
                    <xdr:colOff>0</xdr:colOff>
                    <xdr:row>2511</xdr:row>
                    <xdr:rowOff>0</xdr:rowOff>
                  </to>
                </anchor>
              </controlPr>
            </control>
          </mc:Choice>
        </mc:AlternateContent>
        <mc:AlternateContent xmlns:mc="http://schemas.openxmlformats.org/markup-compatibility/2006">
          <mc:Choice Requires="x14">
            <control shapeId="28583" r:id="rId1686" name="Button 5031">
              <controlPr locked="0" defaultSize="0" print="0" autoFill="0" autoPict="0" macro="[0]!Sheet1.deleteRow">
                <anchor moveWithCells="1" sizeWithCells="1">
                  <from>
                    <xdr:col>6</xdr:col>
                    <xdr:colOff>0</xdr:colOff>
                    <xdr:row>2511</xdr:row>
                    <xdr:rowOff>0</xdr:rowOff>
                  </from>
                  <to>
                    <xdr:col>7</xdr:col>
                    <xdr:colOff>0</xdr:colOff>
                    <xdr:row>2512</xdr:row>
                    <xdr:rowOff>0</xdr:rowOff>
                  </to>
                </anchor>
              </controlPr>
            </control>
          </mc:Choice>
        </mc:AlternateContent>
        <mc:AlternateContent xmlns:mc="http://schemas.openxmlformats.org/markup-compatibility/2006">
          <mc:Choice Requires="x14">
            <control shapeId="28584" r:id="rId1687" name="Button 5032">
              <controlPr locked="0" defaultSize="0" print="0" autoFill="0" autoPict="0" macro="[0]!Sheet1.deleteRow">
                <anchor moveWithCells="1" sizeWithCells="1">
                  <from>
                    <xdr:col>6</xdr:col>
                    <xdr:colOff>0</xdr:colOff>
                    <xdr:row>2512</xdr:row>
                    <xdr:rowOff>0</xdr:rowOff>
                  </from>
                  <to>
                    <xdr:col>7</xdr:col>
                    <xdr:colOff>0</xdr:colOff>
                    <xdr:row>2513</xdr:row>
                    <xdr:rowOff>0</xdr:rowOff>
                  </to>
                </anchor>
              </controlPr>
            </control>
          </mc:Choice>
        </mc:AlternateContent>
        <mc:AlternateContent xmlns:mc="http://schemas.openxmlformats.org/markup-compatibility/2006">
          <mc:Choice Requires="x14">
            <control shapeId="28585" r:id="rId1688" name="Button 5033">
              <controlPr locked="0" defaultSize="0" print="0" autoFill="0" autoPict="0" macro="[0]!Sheet1.deleteRow">
                <anchor moveWithCells="1" sizeWithCells="1">
                  <from>
                    <xdr:col>6</xdr:col>
                    <xdr:colOff>0</xdr:colOff>
                    <xdr:row>2513</xdr:row>
                    <xdr:rowOff>0</xdr:rowOff>
                  </from>
                  <to>
                    <xdr:col>7</xdr:col>
                    <xdr:colOff>0</xdr:colOff>
                    <xdr:row>2514</xdr:row>
                    <xdr:rowOff>0</xdr:rowOff>
                  </to>
                </anchor>
              </controlPr>
            </control>
          </mc:Choice>
        </mc:AlternateContent>
        <mc:AlternateContent xmlns:mc="http://schemas.openxmlformats.org/markup-compatibility/2006">
          <mc:Choice Requires="x14">
            <control shapeId="28586" r:id="rId1689" name="Button 5034">
              <controlPr locked="0" defaultSize="0" print="0" autoFill="0" autoPict="0" macro="[0]!Sheet1.deleteRow">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28589" r:id="rId1690" name="Button 5037">
              <controlPr locked="0" defaultSize="0" print="0" autoFill="0" autoPict="0" macro="[0]!Sheet1.deleteRow">
                <anchor moveWithCells="1" sizeWithCells="1">
                  <from>
                    <xdr:col>6</xdr:col>
                    <xdr:colOff>0</xdr:colOff>
                    <xdr:row>2515</xdr:row>
                    <xdr:rowOff>0</xdr:rowOff>
                  </from>
                  <to>
                    <xdr:col>7</xdr:col>
                    <xdr:colOff>0</xdr:colOff>
                    <xdr:row>2516</xdr:row>
                    <xdr:rowOff>0</xdr:rowOff>
                  </to>
                </anchor>
              </controlPr>
            </control>
          </mc:Choice>
        </mc:AlternateContent>
        <mc:AlternateContent xmlns:mc="http://schemas.openxmlformats.org/markup-compatibility/2006">
          <mc:Choice Requires="x14">
            <control shapeId="28590" r:id="rId1691" name="Button 5038">
              <controlPr locked="0" defaultSize="0" print="0" autoFill="0" autoPict="0" macro="[0]!Sheet1.deleteRow">
                <anchor moveWithCells="1" sizeWithCells="1">
                  <from>
                    <xdr:col>6</xdr:col>
                    <xdr:colOff>0</xdr:colOff>
                    <xdr:row>2516</xdr:row>
                    <xdr:rowOff>0</xdr:rowOff>
                  </from>
                  <to>
                    <xdr:col>7</xdr:col>
                    <xdr:colOff>0</xdr:colOff>
                    <xdr:row>2517</xdr:row>
                    <xdr:rowOff>0</xdr:rowOff>
                  </to>
                </anchor>
              </controlPr>
            </control>
          </mc:Choice>
        </mc:AlternateContent>
        <mc:AlternateContent xmlns:mc="http://schemas.openxmlformats.org/markup-compatibility/2006">
          <mc:Choice Requires="x14">
            <control shapeId="28591" r:id="rId1692" name="Button 5039">
              <controlPr locked="0" defaultSize="0" print="0" autoFill="0" autoPict="0" macro="[0]!Sheet1.deleteRow">
                <anchor moveWithCells="1" sizeWithCells="1">
                  <from>
                    <xdr:col>6</xdr:col>
                    <xdr:colOff>0</xdr:colOff>
                    <xdr:row>2517</xdr:row>
                    <xdr:rowOff>0</xdr:rowOff>
                  </from>
                  <to>
                    <xdr:col>7</xdr:col>
                    <xdr:colOff>0</xdr:colOff>
                    <xdr:row>2518</xdr:row>
                    <xdr:rowOff>0</xdr:rowOff>
                  </to>
                </anchor>
              </controlPr>
            </control>
          </mc:Choice>
        </mc:AlternateContent>
        <mc:AlternateContent xmlns:mc="http://schemas.openxmlformats.org/markup-compatibility/2006">
          <mc:Choice Requires="x14">
            <control shapeId="28592" r:id="rId1693" name="Button 5040">
              <controlPr locked="0" defaultSize="0" print="0" autoFill="0" autoPict="0" macro="[0]!Sheet1.deleteRow">
                <anchor moveWithCells="1" sizeWithCells="1">
                  <from>
                    <xdr:col>6</xdr:col>
                    <xdr:colOff>0</xdr:colOff>
                    <xdr:row>2518</xdr:row>
                    <xdr:rowOff>0</xdr:rowOff>
                  </from>
                  <to>
                    <xdr:col>7</xdr:col>
                    <xdr:colOff>0</xdr:colOff>
                    <xdr:row>2519</xdr:row>
                    <xdr:rowOff>0</xdr:rowOff>
                  </to>
                </anchor>
              </controlPr>
            </control>
          </mc:Choice>
        </mc:AlternateContent>
        <mc:AlternateContent xmlns:mc="http://schemas.openxmlformats.org/markup-compatibility/2006">
          <mc:Choice Requires="x14">
            <control shapeId="28593" r:id="rId1694" name="Button 5041">
              <controlPr locked="0" defaultSize="0" print="0" autoFill="0" autoPict="0" macro="[0]!Sheet1.deleteRow">
                <anchor moveWithCells="1" sizeWithCells="1">
                  <from>
                    <xdr:col>6</xdr:col>
                    <xdr:colOff>0</xdr:colOff>
                    <xdr:row>2519</xdr:row>
                    <xdr:rowOff>0</xdr:rowOff>
                  </from>
                  <to>
                    <xdr:col>7</xdr:col>
                    <xdr:colOff>0</xdr:colOff>
                    <xdr:row>2520</xdr:row>
                    <xdr:rowOff>0</xdr:rowOff>
                  </to>
                </anchor>
              </controlPr>
            </control>
          </mc:Choice>
        </mc:AlternateContent>
        <mc:AlternateContent xmlns:mc="http://schemas.openxmlformats.org/markup-compatibility/2006">
          <mc:Choice Requires="x14">
            <control shapeId="28594" r:id="rId1695" name="Button 5042">
              <controlPr locked="0" defaultSize="0" print="0" autoFill="0" autoPict="0" macro="[0]!Sheet1.deleteRow">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28595" r:id="rId1696" name="Button 5043">
              <controlPr locked="0" defaultSize="0" print="0" autoFill="0" autoPict="0" macro="[0]!Sheet1.deleteRow">
                <anchor moveWithCells="1" sizeWithCells="1">
                  <from>
                    <xdr:col>6</xdr:col>
                    <xdr:colOff>0</xdr:colOff>
                    <xdr:row>2521</xdr:row>
                    <xdr:rowOff>0</xdr:rowOff>
                  </from>
                  <to>
                    <xdr:col>7</xdr:col>
                    <xdr:colOff>0</xdr:colOff>
                    <xdr:row>2522</xdr:row>
                    <xdr:rowOff>0</xdr:rowOff>
                  </to>
                </anchor>
              </controlPr>
            </control>
          </mc:Choice>
        </mc:AlternateContent>
        <mc:AlternateContent xmlns:mc="http://schemas.openxmlformats.org/markup-compatibility/2006">
          <mc:Choice Requires="x14">
            <control shapeId="28596" r:id="rId1697" name="Button 5044">
              <controlPr locked="0" defaultSize="0" print="0" autoFill="0" autoPict="0" macro="[0]!Sheet1.deleteRow">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28597" r:id="rId1698" name="Button 5045">
              <controlPr locked="0" defaultSize="0" print="0" autoFill="0" autoPict="0" macro="[0]!Sheet1.deleteRow">
                <anchor moveWithCells="1" sizeWithCells="1">
                  <from>
                    <xdr:col>6</xdr:col>
                    <xdr:colOff>0</xdr:colOff>
                    <xdr:row>2523</xdr:row>
                    <xdr:rowOff>0</xdr:rowOff>
                  </from>
                  <to>
                    <xdr:col>7</xdr:col>
                    <xdr:colOff>0</xdr:colOff>
                    <xdr:row>2524</xdr:row>
                    <xdr:rowOff>0</xdr:rowOff>
                  </to>
                </anchor>
              </controlPr>
            </control>
          </mc:Choice>
        </mc:AlternateContent>
        <mc:AlternateContent xmlns:mc="http://schemas.openxmlformats.org/markup-compatibility/2006">
          <mc:Choice Requires="x14">
            <control shapeId="28598" r:id="rId1699" name="Button 5046">
              <controlPr locked="0" defaultSize="0" print="0" autoFill="0" autoPict="0" macro="[0]!Sheet1.deleteRow">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28599" r:id="rId1700" name="Button 5047">
              <controlPr locked="0" defaultSize="0" print="0" autoFill="0" autoPict="0" macro="[0]!Sheet1.deleteRow">
                <anchor moveWithCells="1" sizeWithCells="1">
                  <from>
                    <xdr:col>6</xdr:col>
                    <xdr:colOff>0</xdr:colOff>
                    <xdr:row>2525</xdr:row>
                    <xdr:rowOff>0</xdr:rowOff>
                  </from>
                  <to>
                    <xdr:col>7</xdr:col>
                    <xdr:colOff>0</xdr:colOff>
                    <xdr:row>2526</xdr:row>
                    <xdr:rowOff>0</xdr:rowOff>
                  </to>
                </anchor>
              </controlPr>
            </control>
          </mc:Choice>
        </mc:AlternateContent>
        <mc:AlternateContent xmlns:mc="http://schemas.openxmlformats.org/markup-compatibility/2006">
          <mc:Choice Requires="x14">
            <control shapeId="28600" r:id="rId1701" name="Button 5048">
              <controlPr locked="0" defaultSize="0" print="0" autoFill="0" autoPict="0" macro="[0]!Sheet1.deleteRow">
                <anchor moveWithCells="1" sizeWithCells="1">
                  <from>
                    <xdr:col>6</xdr:col>
                    <xdr:colOff>0</xdr:colOff>
                    <xdr:row>2526</xdr:row>
                    <xdr:rowOff>0</xdr:rowOff>
                  </from>
                  <to>
                    <xdr:col>7</xdr:col>
                    <xdr:colOff>0</xdr:colOff>
                    <xdr:row>2527</xdr:row>
                    <xdr:rowOff>0</xdr:rowOff>
                  </to>
                </anchor>
              </controlPr>
            </control>
          </mc:Choice>
        </mc:AlternateContent>
        <mc:AlternateContent xmlns:mc="http://schemas.openxmlformats.org/markup-compatibility/2006">
          <mc:Choice Requires="x14">
            <control shapeId="28601" r:id="rId1702" name="Button 5049">
              <controlPr locked="0" defaultSize="0" print="0" autoFill="0" autoPict="0" macro="[0]!Sheet1.deleteRow">
                <anchor moveWithCells="1" sizeWithCells="1">
                  <from>
                    <xdr:col>6</xdr:col>
                    <xdr:colOff>0</xdr:colOff>
                    <xdr:row>2527</xdr:row>
                    <xdr:rowOff>0</xdr:rowOff>
                  </from>
                  <to>
                    <xdr:col>7</xdr:col>
                    <xdr:colOff>0</xdr:colOff>
                    <xdr:row>2528</xdr:row>
                    <xdr:rowOff>0</xdr:rowOff>
                  </to>
                </anchor>
              </controlPr>
            </control>
          </mc:Choice>
        </mc:AlternateContent>
        <mc:AlternateContent xmlns:mc="http://schemas.openxmlformats.org/markup-compatibility/2006">
          <mc:Choice Requires="x14">
            <control shapeId="28602" r:id="rId1703" name="Button 5050">
              <controlPr locked="0" defaultSize="0" print="0" autoFill="0" autoPict="0" macro="[0]!Sheet1.deleteRow">
                <anchor moveWithCells="1" sizeWithCells="1">
                  <from>
                    <xdr:col>6</xdr:col>
                    <xdr:colOff>0</xdr:colOff>
                    <xdr:row>2528</xdr:row>
                    <xdr:rowOff>0</xdr:rowOff>
                  </from>
                  <to>
                    <xdr:col>7</xdr:col>
                    <xdr:colOff>0</xdr:colOff>
                    <xdr:row>2529</xdr:row>
                    <xdr:rowOff>0</xdr:rowOff>
                  </to>
                </anchor>
              </controlPr>
            </control>
          </mc:Choice>
        </mc:AlternateContent>
        <mc:AlternateContent xmlns:mc="http://schemas.openxmlformats.org/markup-compatibility/2006">
          <mc:Choice Requires="x14">
            <control shapeId="28603" r:id="rId1704" name="Button 5051">
              <controlPr locked="0" defaultSize="0" print="0" autoFill="0" autoPict="0" macro="[0]!Sheet1.deleteRow">
                <anchor moveWithCells="1" sizeWithCells="1">
                  <from>
                    <xdr:col>6</xdr:col>
                    <xdr:colOff>0</xdr:colOff>
                    <xdr:row>2529</xdr:row>
                    <xdr:rowOff>0</xdr:rowOff>
                  </from>
                  <to>
                    <xdr:col>7</xdr:col>
                    <xdr:colOff>0</xdr:colOff>
                    <xdr:row>2530</xdr:row>
                    <xdr:rowOff>0</xdr:rowOff>
                  </to>
                </anchor>
              </controlPr>
            </control>
          </mc:Choice>
        </mc:AlternateContent>
        <mc:AlternateContent xmlns:mc="http://schemas.openxmlformats.org/markup-compatibility/2006">
          <mc:Choice Requires="x14">
            <control shapeId="28604" r:id="rId1705" name="Button 5052">
              <controlPr locked="0" defaultSize="0" print="0" autoFill="0" autoPict="0" macro="[0]!Sheet1.deleteRow">
                <anchor moveWithCells="1" sizeWithCells="1">
                  <from>
                    <xdr:col>6</xdr:col>
                    <xdr:colOff>0</xdr:colOff>
                    <xdr:row>2530</xdr:row>
                    <xdr:rowOff>0</xdr:rowOff>
                  </from>
                  <to>
                    <xdr:col>7</xdr:col>
                    <xdr:colOff>0</xdr:colOff>
                    <xdr:row>2531</xdr:row>
                    <xdr:rowOff>0</xdr:rowOff>
                  </to>
                </anchor>
              </controlPr>
            </control>
          </mc:Choice>
        </mc:AlternateContent>
        <mc:AlternateContent xmlns:mc="http://schemas.openxmlformats.org/markup-compatibility/2006">
          <mc:Choice Requires="x14">
            <control shapeId="28605" r:id="rId1706" name="Button 5053">
              <controlPr locked="0" defaultSize="0" print="0" autoFill="0" autoPict="0" macro="[0]!Sheet1.deleteRow">
                <anchor moveWithCells="1" sizeWithCells="1">
                  <from>
                    <xdr:col>6</xdr:col>
                    <xdr:colOff>0</xdr:colOff>
                    <xdr:row>2531</xdr:row>
                    <xdr:rowOff>0</xdr:rowOff>
                  </from>
                  <to>
                    <xdr:col>7</xdr:col>
                    <xdr:colOff>0</xdr:colOff>
                    <xdr:row>2532</xdr:row>
                    <xdr:rowOff>0</xdr:rowOff>
                  </to>
                </anchor>
              </controlPr>
            </control>
          </mc:Choice>
        </mc:AlternateContent>
        <mc:AlternateContent xmlns:mc="http://schemas.openxmlformats.org/markup-compatibility/2006">
          <mc:Choice Requires="x14">
            <control shapeId="28606" r:id="rId1707" name="Button 5054">
              <controlPr locked="0" defaultSize="0" print="0" autoFill="0" autoPict="0" macro="[0]!Sheet1.deleteRow">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28607" r:id="rId1708" name="Button 5055">
              <controlPr locked="0" defaultSize="0" print="0" autoFill="0" autoPict="0" macro="[0]!Sheet1.deleteRow">
                <anchor moveWithCells="1" sizeWithCells="1">
                  <from>
                    <xdr:col>6</xdr:col>
                    <xdr:colOff>0</xdr:colOff>
                    <xdr:row>2533</xdr:row>
                    <xdr:rowOff>0</xdr:rowOff>
                  </from>
                  <to>
                    <xdr:col>7</xdr:col>
                    <xdr:colOff>0</xdr:colOff>
                    <xdr:row>2534</xdr:row>
                    <xdr:rowOff>0</xdr:rowOff>
                  </to>
                </anchor>
              </controlPr>
            </control>
          </mc:Choice>
        </mc:AlternateContent>
        <mc:AlternateContent xmlns:mc="http://schemas.openxmlformats.org/markup-compatibility/2006">
          <mc:Choice Requires="x14">
            <control shapeId="28608" r:id="rId1709" name="Button 5056">
              <controlPr locked="0" defaultSize="0" print="0" autoFill="0" autoPict="0" macro="[0]!Sheet1.deleteRow">
                <anchor moveWithCells="1" sizeWithCells="1">
                  <from>
                    <xdr:col>6</xdr:col>
                    <xdr:colOff>0</xdr:colOff>
                    <xdr:row>2534</xdr:row>
                    <xdr:rowOff>0</xdr:rowOff>
                  </from>
                  <to>
                    <xdr:col>7</xdr:col>
                    <xdr:colOff>0</xdr:colOff>
                    <xdr:row>2535</xdr:row>
                    <xdr:rowOff>0</xdr:rowOff>
                  </to>
                </anchor>
              </controlPr>
            </control>
          </mc:Choice>
        </mc:AlternateContent>
        <mc:AlternateContent xmlns:mc="http://schemas.openxmlformats.org/markup-compatibility/2006">
          <mc:Choice Requires="x14">
            <control shapeId="28609" r:id="rId1710" name="Button 5057">
              <controlPr locked="0" defaultSize="0" print="0" autoFill="0" autoPict="0" macro="[0]!Sheet1.deleteRow">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28610" r:id="rId1711" name="Button 5058">
              <controlPr locked="0" defaultSize="0" print="0" autoFill="0" autoPict="0" macro="[0]!Sheet1.deleteRow">
                <anchor moveWithCells="1" sizeWithCells="1">
                  <from>
                    <xdr:col>6</xdr:col>
                    <xdr:colOff>0</xdr:colOff>
                    <xdr:row>2536</xdr:row>
                    <xdr:rowOff>0</xdr:rowOff>
                  </from>
                  <to>
                    <xdr:col>7</xdr:col>
                    <xdr:colOff>0</xdr:colOff>
                    <xdr:row>2537</xdr:row>
                    <xdr:rowOff>0</xdr:rowOff>
                  </to>
                </anchor>
              </controlPr>
            </control>
          </mc:Choice>
        </mc:AlternateContent>
        <mc:AlternateContent xmlns:mc="http://schemas.openxmlformats.org/markup-compatibility/2006">
          <mc:Choice Requires="x14">
            <control shapeId="28611" r:id="rId1712" name="Button 5059">
              <controlPr locked="0" defaultSize="0" print="0" autoFill="0" autoPict="0" macro="[0]!Sheet1.deleteRow">
                <anchor moveWithCells="1" sizeWithCells="1">
                  <from>
                    <xdr:col>6</xdr:col>
                    <xdr:colOff>0</xdr:colOff>
                    <xdr:row>2537</xdr:row>
                    <xdr:rowOff>0</xdr:rowOff>
                  </from>
                  <to>
                    <xdr:col>7</xdr:col>
                    <xdr:colOff>0</xdr:colOff>
                    <xdr:row>2538</xdr:row>
                    <xdr:rowOff>0</xdr:rowOff>
                  </to>
                </anchor>
              </controlPr>
            </control>
          </mc:Choice>
        </mc:AlternateContent>
        <mc:AlternateContent xmlns:mc="http://schemas.openxmlformats.org/markup-compatibility/2006">
          <mc:Choice Requires="x14">
            <control shapeId="28612" r:id="rId1713" name="Button 5060">
              <controlPr locked="0" defaultSize="0" print="0" autoFill="0" autoPict="0" macro="[0]!Sheet1.deleteRow">
                <anchor moveWithCells="1" sizeWithCells="1">
                  <from>
                    <xdr:col>6</xdr:col>
                    <xdr:colOff>0</xdr:colOff>
                    <xdr:row>2538</xdr:row>
                    <xdr:rowOff>0</xdr:rowOff>
                  </from>
                  <to>
                    <xdr:col>7</xdr:col>
                    <xdr:colOff>0</xdr:colOff>
                    <xdr:row>2539</xdr:row>
                    <xdr:rowOff>0</xdr:rowOff>
                  </to>
                </anchor>
              </controlPr>
            </control>
          </mc:Choice>
        </mc:AlternateContent>
        <mc:AlternateContent xmlns:mc="http://schemas.openxmlformats.org/markup-compatibility/2006">
          <mc:Choice Requires="x14">
            <control shapeId="28613" r:id="rId1714" name="Button 5061">
              <controlPr locked="0" defaultSize="0" print="0" autoFill="0" autoPict="0" macro="[0]!Sheet1.deleteRow">
                <anchor moveWithCells="1" sizeWithCells="1">
                  <from>
                    <xdr:col>6</xdr:col>
                    <xdr:colOff>0</xdr:colOff>
                    <xdr:row>2539</xdr:row>
                    <xdr:rowOff>0</xdr:rowOff>
                  </from>
                  <to>
                    <xdr:col>7</xdr:col>
                    <xdr:colOff>0</xdr:colOff>
                    <xdr:row>2540</xdr:row>
                    <xdr:rowOff>0</xdr:rowOff>
                  </to>
                </anchor>
              </controlPr>
            </control>
          </mc:Choice>
        </mc:AlternateContent>
        <mc:AlternateContent xmlns:mc="http://schemas.openxmlformats.org/markup-compatibility/2006">
          <mc:Choice Requires="x14">
            <control shapeId="28614" r:id="rId1715" name="Button 5062">
              <controlPr locked="0" defaultSize="0" print="0" autoFill="0" autoPict="0" macro="[0]!Sheet1.deleteRow">
                <anchor moveWithCells="1" sizeWithCells="1">
                  <from>
                    <xdr:col>6</xdr:col>
                    <xdr:colOff>0</xdr:colOff>
                    <xdr:row>2540</xdr:row>
                    <xdr:rowOff>0</xdr:rowOff>
                  </from>
                  <to>
                    <xdr:col>7</xdr:col>
                    <xdr:colOff>0</xdr:colOff>
                    <xdr:row>2541</xdr:row>
                    <xdr:rowOff>0</xdr:rowOff>
                  </to>
                </anchor>
              </controlPr>
            </control>
          </mc:Choice>
        </mc:AlternateContent>
        <mc:AlternateContent xmlns:mc="http://schemas.openxmlformats.org/markup-compatibility/2006">
          <mc:Choice Requires="x14">
            <control shapeId="28615" r:id="rId1716" name="Button 5063">
              <controlPr locked="0" defaultSize="0" print="0" autoFill="0" autoPict="0" macro="[0]!Sheet1.deleteRow">
                <anchor moveWithCells="1" sizeWithCells="1">
                  <from>
                    <xdr:col>6</xdr:col>
                    <xdr:colOff>0</xdr:colOff>
                    <xdr:row>2541</xdr:row>
                    <xdr:rowOff>0</xdr:rowOff>
                  </from>
                  <to>
                    <xdr:col>7</xdr:col>
                    <xdr:colOff>0</xdr:colOff>
                    <xdr:row>2542</xdr:row>
                    <xdr:rowOff>0</xdr:rowOff>
                  </to>
                </anchor>
              </controlPr>
            </control>
          </mc:Choice>
        </mc:AlternateContent>
        <mc:AlternateContent xmlns:mc="http://schemas.openxmlformats.org/markup-compatibility/2006">
          <mc:Choice Requires="x14">
            <control shapeId="28616" r:id="rId1717" name="Button 5064">
              <controlPr locked="0" defaultSize="0" print="0" autoFill="0" autoPict="0" macro="[0]!Sheet1.deleteRow">
                <anchor moveWithCells="1" sizeWithCells="1">
                  <from>
                    <xdr:col>6</xdr:col>
                    <xdr:colOff>0</xdr:colOff>
                    <xdr:row>2542</xdr:row>
                    <xdr:rowOff>0</xdr:rowOff>
                  </from>
                  <to>
                    <xdr:col>7</xdr:col>
                    <xdr:colOff>0</xdr:colOff>
                    <xdr:row>2543</xdr:row>
                    <xdr:rowOff>0</xdr:rowOff>
                  </to>
                </anchor>
              </controlPr>
            </control>
          </mc:Choice>
        </mc:AlternateContent>
        <mc:AlternateContent xmlns:mc="http://schemas.openxmlformats.org/markup-compatibility/2006">
          <mc:Choice Requires="x14">
            <control shapeId="28617" r:id="rId1718" name="Button 5065">
              <controlPr locked="0" defaultSize="0" print="0" autoFill="0" autoPict="0" macro="[0]!Sheet1.deleteRow">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28618" r:id="rId1719" name="Button 5066">
              <controlPr locked="0" defaultSize="0" print="0" autoFill="0" autoPict="0" macro="[0]!Sheet1.deleteRow">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28619" r:id="rId1720" name="Button 5067">
              <controlPr locked="0" defaultSize="0" print="0" autoFill="0" autoPict="0" macro="[0]!Sheet1.deleteRow">
                <anchor moveWithCells="1" sizeWithCells="1">
                  <from>
                    <xdr:col>6</xdr:col>
                    <xdr:colOff>0</xdr:colOff>
                    <xdr:row>2545</xdr:row>
                    <xdr:rowOff>0</xdr:rowOff>
                  </from>
                  <to>
                    <xdr:col>7</xdr:col>
                    <xdr:colOff>0</xdr:colOff>
                    <xdr:row>2546</xdr:row>
                    <xdr:rowOff>0</xdr:rowOff>
                  </to>
                </anchor>
              </controlPr>
            </control>
          </mc:Choice>
        </mc:AlternateContent>
        <mc:AlternateContent xmlns:mc="http://schemas.openxmlformats.org/markup-compatibility/2006">
          <mc:Choice Requires="x14">
            <control shapeId="28620" r:id="rId1721" name="Button 5068">
              <controlPr locked="0" defaultSize="0" print="0" autoFill="0" autoPict="0" macro="[0]!Sheet1.deleteRow">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28621" r:id="rId1722" name="Button 5069">
              <controlPr locked="0" defaultSize="0" print="0" autoFill="0" autoPict="0" macro="[0]!Sheet1.deleteRow">
                <anchor moveWithCells="1" sizeWithCells="1">
                  <from>
                    <xdr:col>6</xdr:col>
                    <xdr:colOff>0</xdr:colOff>
                    <xdr:row>2547</xdr:row>
                    <xdr:rowOff>0</xdr:rowOff>
                  </from>
                  <to>
                    <xdr:col>7</xdr:col>
                    <xdr:colOff>0</xdr:colOff>
                    <xdr:row>2548</xdr:row>
                    <xdr:rowOff>0</xdr:rowOff>
                  </to>
                </anchor>
              </controlPr>
            </control>
          </mc:Choice>
        </mc:AlternateContent>
        <mc:AlternateContent xmlns:mc="http://schemas.openxmlformats.org/markup-compatibility/2006">
          <mc:Choice Requires="x14">
            <control shapeId="28622" r:id="rId1723" name="Button 5070">
              <controlPr locked="0" defaultSize="0" print="0" autoFill="0" autoPict="0" macro="[0]!Sheet1.deleteRow">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28623" r:id="rId1724" name="Button 5071">
              <controlPr locked="0" defaultSize="0" print="0" autoFill="0" autoPict="0" macro="[0]!Sheet1.deleteRow">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28624" r:id="rId1725" name="Button 5072">
              <controlPr locked="0" defaultSize="0" print="0" autoFill="0" autoPict="0" macro="[0]!Sheet1.deleteRow">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28625" r:id="rId1726" name="Button 5073">
              <controlPr locked="0" defaultSize="0" print="0" autoFill="0" autoPict="0" macro="[0]!Sheet1.deleteRow">
                <anchor moveWithCells="1" sizeWithCells="1">
                  <from>
                    <xdr:col>6</xdr:col>
                    <xdr:colOff>0</xdr:colOff>
                    <xdr:row>2551</xdr:row>
                    <xdr:rowOff>0</xdr:rowOff>
                  </from>
                  <to>
                    <xdr:col>7</xdr:col>
                    <xdr:colOff>0</xdr:colOff>
                    <xdr:row>2552</xdr:row>
                    <xdr:rowOff>0</xdr:rowOff>
                  </to>
                </anchor>
              </controlPr>
            </control>
          </mc:Choice>
        </mc:AlternateContent>
        <mc:AlternateContent xmlns:mc="http://schemas.openxmlformats.org/markup-compatibility/2006">
          <mc:Choice Requires="x14">
            <control shapeId="28626" r:id="rId1727" name="Button 5074">
              <controlPr locked="0" defaultSize="0" print="0" autoFill="0" autoPict="0" macro="[0]!Sheet1.deleteRow">
                <anchor moveWithCells="1" sizeWithCells="1">
                  <from>
                    <xdr:col>6</xdr:col>
                    <xdr:colOff>0</xdr:colOff>
                    <xdr:row>2552</xdr:row>
                    <xdr:rowOff>0</xdr:rowOff>
                  </from>
                  <to>
                    <xdr:col>7</xdr:col>
                    <xdr:colOff>0</xdr:colOff>
                    <xdr:row>2553</xdr:row>
                    <xdr:rowOff>0</xdr:rowOff>
                  </to>
                </anchor>
              </controlPr>
            </control>
          </mc:Choice>
        </mc:AlternateContent>
        <mc:AlternateContent xmlns:mc="http://schemas.openxmlformats.org/markup-compatibility/2006">
          <mc:Choice Requires="x14">
            <control shapeId="28627" r:id="rId1728" name="Button 5075">
              <controlPr locked="0" defaultSize="0" print="0" autoFill="0" autoPict="0" macro="[0]!Sheet1.deleteRow">
                <anchor moveWithCells="1" sizeWithCells="1">
                  <from>
                    <xdr:col>6</xdr:col>
                    <xdr:colOff>0</xdr:colOff>
                    <xdr:row>2553</xdr:row>
                    <xdr:rowOff>0</xdr:rowOff>
                  </from>
                  <to>
                    <xdr:col>7</xdr:col>
                    <xdr:colOff>0</xdr:colOff>
                    <xdr:row>2554</xdr:row>
                    <xdr:rowOff>0</xdr:rowOff>
                  </to>
                </anchor>
              </controlPr>
            </control>
          </mc:Choice>
        </mc:AlternateContent>
        <mc:AlternateContent xmlns:mc="http://schemas.openxmlformats.org/markup-compatibility/2006">
          <mc:Choice Requires="x14">
            <control shapeId="28628" r:id="rId1729" name="Button 5076">
              <controlPr locked="0" defaultSize="0" print="0" autoFill="0" autoPict="0" macro="[0]!Sheet1.deleteRow">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28629" r:id="rId1730" name="Button 5077">
              <controlPr locked="0" defaultSize="0" print="0" autoFill="0" autoPict="0" macro="[0]!Sheet1.deleteRow">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28630" r:id="rId1731" name="Button 5078">
              <controlPr locked="0" defaultSize="0" print="0" autoFill="0" autoPict="0" macro="[0]!Sheet1.deleteRow">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28631" r:id="rId1732" name="Button 5079">
              <controlPr locked="0" defaultSize="0" print="0" autoFill="0" autoPict="0" macro="[0]!Sheet1.deleteRow">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28632" r:id="rId1733" name="Button 5080">
              <controlPr locked="0" defaultSize="0" print="0" autoFill="0" autoPict="0" macro="[0]!Sheet1.deleteRow">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28633" r:id="rId1734" name="Button 5081">
              <controlPr locked="0" defaultSize="0" print="0" autoFill="0" autoPict="0" macro="[0]!Sheet1.deleteRow">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28634" r:id="rId1735" name="Button 5082">
              <controlPr locked="0" defaultSize="0" print="0" autoFill="0" autoPict="0" macro="[0]!Sheet1.deleteRow">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28635" r:id="rId1736" name="Button 5083">
              <controlPr locked="0" defaultSize="0" print="0" autoFill="0" autoPict="0" macro="[0]!Sheet1.deleteRow">
                <anchor moveWithCells="1" sizeWithCells="1">
                  <from>
                    <xdr:col>6</xdr:col>
                    <xdr:colOff>0</xdr:colOff>
                    <xdr:row>2561</xdr:row>
                    <xdr:rowOff>0</xdr:rowOff>
                  </from>
                  <to>
                    <xdr:col>7</xdr:col>
                    <xdr:colOff>0</xdr:colOff>
                    <xdr:row>2562</xdr:row>
                    <xdr:rowOff>0</xdr:rowOff>
                  </to>
                </anchor>
              </controlPr>
            </control>
          </mc:Choice>
        </mc:AlternateContent>
        <mc:AlternateContent xmlns:mc="http://schemas.openxmlformats.org/markup-compatibility/2006">
          <mc:Choice Requires="x14">
            <control shapeId="28654" r:id="rId1737" name="Button 5102">
              <controlPr locked="0" defaultSize="0" print="0" autoFill="0" autoPict="0" macro="[0]!Sheet1.InsertNewTableRow">
                <anchor moveWithCells="1" sizeWithCells="1">
                  <from>
                    <xdr:col>6</xdr:col>
                    <xdr:colOff>0</xdr:colOff>
                    <xdr:row>2592</xdr:row>
                    <xdr:rowOff>0</xdr:rowOff>
                  </from>
                  <to>
                    <xdr:col>7</xdr:col>
                    <xdr:colOff>0</xdr:colOff>
                    <xdr:row>2593</xdr:row>
                    <xdr:rowOff>0</xdr:rowOff>
                  </to>
                </anchor>
              </controlPr>
            </control>
          </mc:Choice>
        </mc:AlternateContent>
        <mc:AlternateContent xmlns:mc="http://schemas.openxmlformats.org/markup-compatibility/2006">
          <mc:Choice Requires="x14">
            <control shapeId="28655" r:id="rId1738" name="Button 5103">
              <controlPr locked="0" defaultSize="0" print="0" autoFill="0" autoPict="0" macro="[0]!Sheet1.deleteRow">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28656" r:id="rId1739" name="Button 5104">
              <controlPr locked="0" defaultSize="0" print="0" autoFill="0" autoPict="0" macro="[0]!Sheet1.deleteProcedure">
                <anchor moveWithCells="1" sizeWithCells="1">
                  <from>
                    <xdr:col>6</xdr:col>
                    <xdr:colOff>0</xdr:colOff>
                    <xdr:row>2585</xdr:row>
                    <xdr:rowOff>0</xdr:rowOff>
                  </from>
                  <to>
                    <xdr:col>7</xdr:col>
                    <xdr:colOff>0</xdr:colOff>
                    <xdr:row>2586</xdr:row>
                    <xdr:rowOff>0</xdr:rowOff>
                  </to>
                </anchor>
              </controlPr>
            </control>
          </mc:Choice>
        </mc:AlternateContent>
        <mc:AlternateContent xmlns:mc="http://schemas.openxmlformats.org/markup-compatibility/2006">
          <mc:Choice Requires="x14">
            <control shapeId="28663" r:id="rId1740" name="Button 5111">
              <controlPr locked="0" defaultSize="0" print="0" autoFill="0" autoPict="0" macro="[0]!Sheet1.deleteRow">
                <anchor moveWithCells="1" sizeWithCells="1">
                  <from>
                    <xdr:col>6</xdr:col>
                    <xdr:colOff>0</xdr:colOff>
                    <xdr:row>2594</xdr:row>
                    <xdr:rowOff>0</xdr:rowOff>
                  </from>
                  <to>
                    <xdr:col>7</xdr:col>
                    <xdr:colOff>0</xdr:colOff>
                    <xdr:row>2595</xdr:row>
                    <xdr:rowOff>0</xdr:rowOff>
                  </to>
                </anchor>
              </controlPr>
            </control>
          </mc:Choice>
        </mc:AlternateContent>
        <mc:AlternateContent xmlns:mc="http://schemas.openxmlformats.org/markup-compatibility/2006">
          <mc:Choice Requires="x14">
            <control shapeId="28664" r:id="rId1741" name="Button 5112">
              <controlPr locked="0" defaultSize="0" print="0" autoFill="0" autoPict="0" macro="[0]!Sheet1.deleteRow">
                <anchor moveWithCells="1" sizeWithCells="1">
                  <from>
                    <xdr:col>6</xdr:col>
                    <xdr:colOff>0</xdr:colOff>
                    <xdr:row>2595</xdr:row>
                    <xdr:rowOff>0</xdr:rowOff>
                  </from>
                  <to>
                    <xdr:col>7</xdr:col>
                    <xdr:colOff>0</xdr:colOff>
                    <xdr:row>2596</xdr:row>
                    <xdr:rowOff>0</xdr:rowOff>
                  </to>
                </anchor>
              </controlPr>
            </control>
          </mc:Choice>
        </mc:AlternateContent>
        <mc:AlternateContent xmlns:mc="http://schemas.openxmlformats.org/markup-compatibility/2006">
          <mc:Choice Requires="x14">
            <control shapeId="28665" r:id="rId1742" name="Button 5113">
              <controlPr locked="0" defaultSize="0" print="0" autoFill="0" autoPict="0" macro="[0]!Sheet1.deleteRow">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28666" r:id="rId1743" name="Button 5114">
              <controlPr locked="0" defaultSize="0" print="0" autoFill="0" autoPict="0" macro="[0]!Sheet1.deleteRow">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28667" r:id="rId1744" name="Button 5115">
              <controlPr locked="0" defaultSize="0" print="0" autoFill="0" autoPict="0" macro="[0]!Sheet1.deleteRow">
                <anchor moveWithCells="1" sizeWithCells="1">
                  <from>
                    <xdr:col>6</xdr:col>
                    <xdr:colOff>0</xdr:colOff>
                    <xdr:row>2598</xdr:row>
                    <xdr:rowOff>0</xdr:rowOff>
                  </from>
                  <to>
                    <xdr:col>7</xdr:col>
                    <xdr:colOff>0</xdr:colOff>
                    <xdr:row>2599</xdr:row>
                    <xdr:rowOff>0</xdr:rowOff>
                  </to>
                </anchor>
              </controlPr>
            </control>
          </mc:Choice>
        </mc:AlternateContent>
        <mc:AlternateContent xmlns:mc="http://schemas.openxmlformats.org/markup-compatibility/2006">
          <mc:Choice Requires="x14">
            <control shapeId="28668" r:id="rId1745" name="Button 5116">
              <controlPr locked="0" defaultSize="0" print="0" autoFill="0" autoPict="0" macro="[0]!Sheet1.deleteRow">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28669" r:id="rId1746" name="Button 5117">
              <controlPr locked="0" defaultSize="0" print="0" autoFill="0" autoPict="0" macro="[0]!Sheet1.deleteRow">
                <anchor moveWithCells="1" sizeWithCells="1">
                  <from>
                    <xdr:col>6</xdr:col>
                    <xdr:colOff>0</xdr:colOff>
                    <xdr:row>2600</xdr:row>
                    <xdr:rowOff>0</xdr:rowOff>
                  </from>
                  <to>
                    <xdr:col>7</xdr:col>
                    <xdr:colOff>0</xdr:colOff>
                    <xdr:row>2601</xdr:row>
                    <xdr:rowOff>0</xdr:rowOff>
                  </to>
                </anchor>
              </controlPr>
            </control>
          </mc:Choice>
        </mc:AlternateContent>
        <mc:AlternateContent xmlns:mc="http://schemas.openxmlformats.org/markup-compatibility/2006">
          <mc:Choice Requires="x14">
            <control shapeId="28670" r:id="rId1747" name="Button 5118">
              <controlPr locked="0" defaultSize="0" print="0" autoFill="0" autoPict="0" macro="[0]!Sheet1.deleteRow">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28671" r:id="rId1748" name="Button 5119">
              <controlPr locked="0" defaultSize="0" print="0" autoFill="0" autoPict="0" macro="[0]!Sheet1.deleteRow">
                <anchor moveWithCells="1" sizeWithCells="1">
                  <from>
                    <xdr:col>6</xdr:col>
                    <xdr:colOff>0</xdr:colOff>
                    <xdr:row>2602</xdr:row>
                    <xdr:rowOff>0</xdr:rowOff>
                  </from>
                  <to>
                    <xdr:col>7</xdr:col>
                    <xdr:colOff>0</xdr:colOff>
                    <xdr:row>2603</xdr:row>
                    <xdr:rowOff>0</xdr:rowOff>
                  </to>
                </anchor>
              </controlPr>
            </control>
          </mc:Choice>
        </mc:AlternateContent>
        <mc:AlternateContent xmlns:mc="http://schemas.openxmlformats.org/markup-compatibility/2006">
          <mc:Choice Requires="x14">
            <control shapeId="30720" r:id="rId1749" name="Button 5120">
              <controlPr locked="0" defaultSize="0" print="0" autoFill="0" autoPict="0" macro="[0]!Sheet1.deleteRow">
                <anchor moveWithCells="1" sizeWithCells="1">
                  <from>
                    <xdr:col>6</xdr:col>
                    <xdr:colOff>0</xdr:colOff>
                    <xdr:row>2603</xdr:row>
                    <xdr:rowOff>0</xdr:rowOff>
                  </from>
                  <to>
                    <xdr:col>7</xdr:col>
                    <xdr:colOff>0</xdr:colOff>
                    <xdr:row>2604</xdr:row>
                    <xdr:rowOff>0</xdr:rowOff>
                  </to>
                </anchor>
              </controlPr>
            </control>
          </mc:Choice>
        </mc:AlternateContent>
        <mc:AlternateContent xmlns:mc="http://schemas.openxmlformats.org/markup-compatibility/2006">
          <mc:Choice Requires="x14">
            <control shapeId="30721" r:id="rId1750" name="Button 5121">
              <controlPr locked="0" defaultSize="0" print="0" autoFill="0" autoPict="0" macro="[0]!Sheet1.deleteRow">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30722" r:id="rId1751" name="Button 5122">
              <controlPr locked="0" defaultSize="0" print="0" autoFill="0" autoPict="0" macro="[0]!Sheet1.deleteRow">
                <anchor moveWithCells="1" sizeWithCells="1">
                  <from>
                    <xdr:col>6</xdr:col>
                    <xdr:colOff>0</xdr:colOff>
                    <xdr:row>2605</xdr:row>
                    <xdr:rowOff>0</xdr:rowOff>
                  </from>
                  <to>
                    <xdr:col>7</xdr:col>
                    <xdr:colOff>0</xdr:colOff>
                    <xdr:row>2606</xdr:row>
                    <xdr:rowOff>0</xdr:rowOff>
                  </to>
                </anchor>
              </controlPr>
            </control>
          </mc:Choice>
        </mc:AlternateContent>
        <mc:AlternateContent xmlns:mc="http://schemas.openxmlformats.org/markup-compatibility/2006">
          <mc:Choice Requires="x14">
            <control shapeId="30723" r:id="rId1752" name="Button 5123">
              <controlPr locked="0" defaultSize="0" print="0" autoFill="0" autoPict="0" macro="[0]!Sheet1.deleteRow">
                <anchor moveWithCells="1" sizeWithCells="1">
                  <from>
                    <xdr:col>6</xdr:col>
                    <xdr:colOff>0</xdr:colOff>
                    <xdr:row>2606</xdr:row>
                    <xdr:rowOff>0</xdr:rowOff>
                  </from>
                  <to>
                    <xdr:col>7</xdr:col>
                    <xdr:colOff>0</xdr:colOff>
                    <xdr:row>2607</xdr:row>
                    <xdr:rowOff>0</xdr:rowOff>
                  </to>
                </anchor>
              </controlPr>
            </control>
          </mc:Choice>
        </mc:AlternateContent>
        <mc:AlternateContent xmlns:mc="http://schemas.openxmlformats.org/markup-compatibility/2006">
          <mc:Choice Requires="x14">
            <control shapeId="30724" r:id="rId1753" name="Button 5124">
              <controlPr locked="0" defaultSize="0" print="0" autoFill="0" autoPict="0" macro="[0]!Sheet1.deleteRow">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30725" r:id="rId1754" name="Button 5125">
              <controlPr locked="0" defaultSize="0" print="0" autoFill="0" autoPict="0" macro="[0]!Sheet1.deleteRow">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30726" r:id="rId1755" name="Button 5126">
              <controlPr locked="0" defaultSize="0" print="0" autoFill="0" autoPict="0" macro="[0]!Sheet1.deleteRow">
                <anchor moveWithCells="1" sizeWithCells="1">
                  <from>
                    <xdr:col>6</xdr:col>
                    <xdr:colOff>0</xdr:colOff>
                    <xdr:row>2609</xdr:row>
                    <xdr:rowOff>0</xdr:rowOff>
                  </from>
                  <to>
                    <xdr:col>7</xdr:col>
                    <xdr:colOff>0</xdr:colOff>
                    <xdr:row>2610</xdr:row>
                    <xdr:rowOff>0</xdr:rowOff>
                  </to>
                </anchor>
              </controlPr>
            </control>
          </mc:Choice>
        </mc:AlternateContent>
        <mc:AlternateContent xmlns:mc="http://schemas.openxmlformats.org/markup-compatibility/2006">
          <mc:Choice Requires="x14">
            <control shapeId="30727" r:id="rId1756" name="Button 5127">
              <controlPr locked="0" defaultSize="0" print="0" autoFill="0" autoPict="0" macro="[0]!Sheet1.deleteRow">
                <anchor moveWithCells="1" sizeWithCells="1">
                  <from>
                    <xdr:col>6</xdr:col>
                    <xdr:colOff>0</xdr:colOff>
                    <xdr:row>2610</xdr:row>
                    <xdr:rowOff>0</xdr:rowOff>
                  </from>
                  <to>
                    <xdr:col>7</xdr:col>
                    <xdr:colOff>0</xdr:colOff>
                    <xdr:row>2611</xdr:row>
                    <xdr:rowOff>0</xdr:rowOff>
                  </to>
                </anchor>
              </controlPr>
            </control>
          </mc:Choice>
        </mc:AlternateContent>
        <mc:AlternateContent xmlns:mc="http://schemas.openxmlformats.org/markup-compatibility/2006">
          <mc:Choice Requires="x14">
            <control shapeId="30728" r:id="rId1757" name="Button 5128">
              <controlPr locked="0" defaultSize="0" print="0" autoFill="0" autoPict="0" macro="[0]!Sheet1.deleteRow">
                <anchor moveWithCells="1" sizeWithCells="1">
                  <from>
                    <xdr:col>6</xdr:col>
                    <xdr:colOff>0</xdr:colOff>
                    <xdr:row>2611</xdr:row>
                    <xdr:rowOff>0</xdr:rowOff>
                  </from>
                  <to>
                    <xdr:col>7</xdr:col>
                    <xdr:colOff>0</xdr:colOff>
                    <xdr:row>2612</xdr:row>
                    <xdr:rowOff>0</xdr:rowOff>
                  </to>
                </anchor>
              </controlPr>
            </control>
          </mc:Choice>
        </mc:AlternateContent>
        <mc:AlternateContent xmlns:mc="http://schemas.openxmlformats.org/markup-compatibility/2006">
          <mc:Choice Requires="x14">
            <control shapeId="30729" r:id="rId1758" name="Button 5129">
              <controlPr locked="0" defaultSize="0" print="0" autoFill="0" autoPict="0" macro="[0]!Sheet1.deleteRow">
                <anchor moveWithCells="1" sizeWithCells="1">
                  <from>
                    <xdr:col>6</xdr:col>
                    <xdr:colOff>0</xdr:colOff>
                    <xdr:row>2612</xdr:row>
                    <xdr:rowOff>0</xdr:rowOff>
                  </from>
                  <to>
                    <xdr:col>7</xdr:col>
                    <xdr:colOff>0</xdr:colOff>
                    <xdr:row>2613</xdr:row>
                    <xdr:rowOff>0</xdr:rowOff>
                  </to>
                </anchor>
              </controlPr>
            </control>
          </mc:Choice>
        </mc:AlternateContent>
        <mc:AlternateContent xmlns:mc="http://schemas.openxmlformats.org/markup-compatibility/2006">
          <mc:Choice Requires="x14">
            <control shapeId="30730" r:id="rId1759" name="Button 5130">
              <controlPr locked="0" defaultSize="0" print="0" autoFill="0" autoPict="0" macro="[0]!Sheet1.deleteRow">
                <anchor moveWithCells="1" sizeWithCells="1">
                  <from>
                    <xdr:col>6</xdr:col>
                    <xdr:colOff>0</xdr:colOff>
                    <xdr:row>2613</xdr:row>
                    <xdr:rowOff>0</xdr:rowOff>
                  </from>
                  <to>
                    <xdr:col>7</xdr:col>
                    <xdr:colOff>0</xdr:colOff>
                    <xdr:row>2614</xdr:row>
                    <xdr:rowOff>0</xdr:rowOff>
                  </to>
                </anchor>
              </controlPr>
            </control>
          </mc:Choice>
        </mc:AlternateContent>
        <mc:AlternateContent xmlns:mc="http://schemas.openxmlformats.org/markup-compatibility/2006">
          <mc:Choice Requires="x14">
            <control shapeId="30731" r:id="rId1760" name="Button 5131">
              <controlPr locked="0" defaultSize="0" print="0" autoFill="0" autoPict="0" macro="[0]!Sheet1.deleteRow">
                <anchor moveWithCells="1" sizeWithCells="1">
                  <from>
                    <xdr:col>6</xdr:col>
                    <xdr:colOff>0</xdr:colOff>
                    <xdr:row>2614</xdr:row>
                    <xdr:rowOff>0</xdr:rowOff>
                  </from>
                  <to>
                    <xdr:col>7</xdr:col>
                    <xdr:colOff>0</xdr:colOff>
                    <xdr:row>2615</xdr:row>
                    <xdr:rowOff>0</xdr:rowOff>
                  </to>
                </anchor>
              </controlPr>
            </control>
          </mc:Choice>
        </mc:AlternateContent>
        <mc:AlternateContent xmlns:mc="http://schemas.openxmlformats.org/markup-compatibility/2006">
          <mc:Choice Requires="x14">
            <control shapeId="30732" r:id="rId1761" name="Button 5132">
              <controlPr locked="0" defaultSize="0" print="0" autoFill="0" autoPict="0" macro="[0]!Sheet1.deleteRow">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30734" r:id="rId1762" name="Button 5134">
              <controlPr locked="0" defaultSize="0" print="0" autoFill="0" autoPict="0" macro="[0]!Sheet1.deleteRow">
                <anchor moveWithCells="1" sizeWithCells="1">
                  <from>
                    <xdr:col>6</xdr:col>
                    <xdr:colOff>0</xdr:colOff>
                    <xdr:row>2616</xdr:row>
                    <xdr:rowOff>0</xdr:rowOff>
                  </from>
                  <to>
                    <xdr:col>7</xdr:col>
                    <xdr:colOff>0</xdr:colOff>
                    <xdr:row>2617</xdr:row>
                    <xdr:rowOff>0</xdr:rowOff>
                  </to>
                </anchor>
              </controlPr>
            </control>
          </mc:Choice>
        </mc:AlternateContent>
        <mc:AlternateContent xmlns:mc="http://schemas.openxmlformats.org/markup-compatibility/2006">
          <mc:Choice Requires="x14">
            <control shapeId="30735" r:id="rId1763" name="Button 5135">
              <controlPr locked="0" defaultSize="0" print="0" autoFill="0" autoPict="0" macro="[0]!Sheet1.deleteRow">
                <anchor moveWithCells="1" sizeWithCells="1">
                  <from>
                    <xdr:col>6</xdr:col>
                    <xdr:colOff>0</xdr:colOff>
                    <xdr:row>2617</xdr:row>
                    <xdr:rowOff>0</xdr:rowOff>
                  </from>
                  <to>
                    <xdr:col>7</xdr:col>
                    <xdr:colOff>0</xdr:colOff>
                    <xdr:row>2618</xdr:row>
                    <xdr:rowOff>0</xdr:rowOff>
                  </to>
                </anchor>
              </controlPr>
            </control>
          </mc:Choice>
        </mc:AlternateContent>
        <mc:AlternateContent xmlns:mc="http://schemas.openxmlformats.org/markup-compatibility/2006">
          <mc:Choice Requires="x14">
            <control shapeId="30736" r:id="rId1764" name="Button 5136">
              <controlPr locked="0" defaultSize="0" print="0" autoFill="0" autoPict="0" macro="[0]!Sheet1.deleteRow">
                <anchor moveWithCells="1" sizeWithCells="1">
                  <from>
                    <xdr:col>6</xdr:col>
                    <xdr:colOff>0</xdr:colOff>
                    <xdr:row>2618</xdr:row>
                    <xdr:rowOff>0</xdr:rowOff>
                  </from>
                  <to>
                    <xdr:col>7</xdr:col>
                    <xdr:colOff>0</xdr:colOff>
                    <xdr:row>2619</xdr:row>
                    <xdr:rowOff>0</xdr:rowOff>
                  </to>
                </anchor>
              </controlPr>
            </control>
          </mc:Choice>
        </mc:AlternateContent>
        <mc:AlternateContent xmlns:mc="http://schemas.openxmlformats.org/markup-compatibility/2006">
          <mc:Choice Requires="x14">
            <control shapeId="30737" r:id="rId1765" name="Button 5137">
              <controlPr locked="0" defaultSize="0" print="0" autoFill="0" autoPict="0" macro="[0]!Sheet1.deleteRow">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30738" r:id="rId1766" name="Button 5138">
              <controlPr locked="0" defaultSize="0" print="0" autoFill="0" autoPict="0" macro="[0]!Sheet1.deleteRow">
                <anchor moveWithCells="1" sizeWithCells="1">
                  <from>
                    <xdr:col>6</xdr:col>
                    <xdr:colOff>0</xdr:colOff>
                    <xdr:row>2620</xdr:row>
                    <xdr:rowOff>0</xdr:rowOff>
                  </from>
                  <to>
                    <xdr:col>7</xdr:col>
                    <xdr:colOff>0</xdr:colOff>
                    <xdr:row>2621</xdr:row>
                    <xdr:rowOff>0</xdr:rowOff>
                  </to>
                </anchor>
              </controlPr>
            </control>
          </mc:Choice>
        </mc:AlternateContent>
        <mc:AlternateContent xmlns:mc="http://schemas.openxmlformats.org/markup-compatibility/2006">
          <mc:Choice Requires="x14">
            <control shapeId="30739" r:id="rId1767" name="Button 5139">
              <controlPr locked="0" defaultSize="0" print="0" autoFill="0" autoPict="0" macro="[0]!Sheet1.deleteRow">
                <anchor moveWithCells="1" sizeWithCells="1">
                  <from>
                    <xdr:col>6</xdr:col>
                    <xdr:colOff>0</xdr:colOff>
                    <xdr:row>2621</xdr:row>
                    <xdr:rowOff>0</xdr:rowOff>
                  </from>
                  <to>
                    <xdr:col>7</xdr:col>
                    <xdr:colOff>0</xdr:colOff>
                    <xdr:row>2622</xdr:row>
                    <xdr:rowOff>0</xdr:rowOff>
                  </to>
                </anchor>
              </controlPr>
            </control>
          </mc:Choice>
        </mc:AlternateContent>
        <mc:AlternateContent xmlns:mc="http://schemas.openxmlformats.org/markup-compatibility/2006">
          <mc:Choice Requires="x14">
            <control shapeId="30740" r:id="rId1768" name="Button 5140">
              <controlPr locked="0" defaultSize="0" print="0" autoFill="0" autoPict="0" macro="[0]!Sheet1.deleteRow">
                <anchor moveWithCells="1" sizeWithCells="1">
                  <from>
                    <xdr:col>6</xdr:col>
                    <xdr:colOff>0</xdr:colOff>
                    <xdr:row>2622</xdr:row>
                    <xdr:rowOff>0</xdr:rowOff>
                  </from>
                  <to>
                    <xdr:col>7</xdr:col>
                    <xdr:colOff>0</xdr:colOff>
                    <xdr:row>2623</xdr:row>
                    <xdr:rowOff>0</xdr:rowOff>
                  </to>
                </anchor>
              </controlPr>
            </control>
          </mc:Choice>
        </mc:AlternateContent>
        <mc:AlternateContent xmlns:mc="http://schemas.openxmlformats.org/markup-compatibility/2006">
          <mc:Choice Requires="x14">
            <control shapeId="30741" r:id="rId1769" name="Button 5141">
              <controlPr locked="0" defaultSize="0" print="0" autoFill="0" autoPict="0" macro="[0]!Sheet1.deleteRow">
                <anchor moveWithCells="1" sizeWithCells="1">
                  <from>
                    <xdr:col>6</xdr:col>
                    <xdr:colOff>0</xdr:colOff>
                    <xdr:row>2623</xdr:row>
                    <xdr:rowOff>0</xdr:rowOff>
                  </from>
                  <to>
                    <xdr:col>7</xdr:col>
                    <xdr:colOff>0</xdr:colOff>
                    <xdr:row>2624</xdr:row>
                    <xdr:rowOff>0</xdr:rowOff>
                  </to>
                </anchor>
              </controlPr>
            </control>
          </mc:Choice>
        </mc:AlternateContent>
        <mc:AlternateContent xmlns:mc="http://schemas.openxmlformats.org/markup-compatibility/2006">
          <mc:Choice Requires="x14">
            <control shapeId="30742" r:id="rId1770" name="Button 5142">
              <controlPr locked="0" defaultSize="0" print="0" autoFill="0" autoPict="0" macro="[0]!Sheet1.deleteRow">
                <anchor moveWithCells="1" sizeWithCells="1">
                  <from>
                    <xdr:col>6</xdr:col>
                    <xdr:colOff>0</xdr:colOff>
                    <xdr:row>2624</xdr:row>
                    <xdr:rowOff>0</xdr:rowOff>
                  </from>
                  <to>
                    <xdr:col>7</xdr:col>
                    <xdr:colOff>0</xdr:colOff>
                    <xdr:row>2625</xdr:row>
                    <xdr:rowOff>0</xdr:rowOff>
                  </to>
                </anchor>
              </controlPr>
            </control>
          </mc:Choice>
        </mc:AlternateContent>
        <mc:AlternateContent xmlns:mc="http://schemas.openxmlformats.org/markup-compatibility/2006">
          <mc:Choice Requires="x14">
            <control shapeId="30743" r:id="rId1771" name="Button 5143">
              <controlPr locked="0" defaultSize="0" print="0" autoFill="0" autoPict="0" macro="[0]!Sheet1.deleteRow">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30744" r:id="rId1772" name="Button 5144">
              <controlPr locked="0" defaultSize="0" print="0" autoFill="0" autoPict="0" macro="[0]!Sheet1.deleteRow">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30745" r:id="rId1773" name="Button 5145">
              <controlPr locked="0" defaultSize="0" print="0" autoFill="0" autoPict="0" macro="[0]!Sheet1.deleteRow">
                <anchor moveWithCells="1" sizeWithCells="1">
                  <from>
                    <xdr:col>6</xdr:col>
                    <xdr:colOff>0</xdr:colOff>
                    <xdr:row>2627</xdr:row>
                    <xdr:rowOff>0</xdr:rowOff>
                  </from>
                  <to>
                    <xdr:col>7</xdr:col>
                    <xdr:colOff>0</xdr:colOff>
                    <xdr:row>2628</xdr:row>
                    <xdr:rowOff>0</xdr:rowOff>
                  </to>
                </anchor>
              </controlPr>
            </control>
          </mc:Choice>
        </mc:AlternateContent>
        <mc:AlternateContent xmlns:mc="http://schemas.openxmlformats.org/markup-compatibility/2006">
          <mc:Choice Requires="x14">
            <control shapeId="30746" r:id="rId1774" name="Button 5146">
              <controlPr locked="0" defaultSize="0" print="0" autoFill="0" autoPict="0" macro="[0]!Sheet1.deleteRow">
                <anchor moveWithCells="1" sizeWithCells="1">
                  <from>
                    <xdr:col>6</xdr:col>
                    <xdr:colOff>0</xdr:colOff>
                    <xdr:row>2628</xdr:row>
                    <xdr:rowOff>0</xdr:rowOff>
                  </from>
                  <to>
                    <xdr:col>7</xdr:col>
                    <xdr:colOff>0</xdr:colOff>
                    <xdr:row>2629</xdr:row>
                    <xdr:rowOff>0</xdr:rowOff>
                  </to>
                </anchor>
              </controlPr>
            </control>
          </mc:Choice>
        </mc:AlternateContent>
        <mc:AlternateContent xmlns:mc="http://schemas.openxmlformats.org/markup-compatibility/2006">
          <mc:Choice Requires="x14">
            <control shapeId="30747" r:id="rId1775" name="Button 5147">
              <controlPr locked="0" defaultSize="0" print="0" autoFill="0" autoPict="0" macro="[0]!Sheet1.deleteRow">
                <anchor moveWithCells="1" sizeWithCells="1">
                  <from>
                    <xdr:col>6</xdr:col>
                    <xdr:colOff>0</xdr:colOff>
                    <xdr:row>2629</xdr:row>
                    <xdr:rowOff>0</xdr:rowOff>
                  </from>
                  <to>
                    <xdr:col>7</xdr:col>
                    <xdr:colOff>0</xdr:colOff>
                    <xdr:row>2630</xdr:row>
                    <xdr:rowOff>0</xdr:rowOff>
                  </to>
                </anchor>
              </controlPr>
            </control>
          </mc:Choice>
        </mc:AlternateContent>
        <mc:AlternateContent xmlns:mc="http://schemas.openxmlformats.org/markup-compatibility/2006">
          <mc:Choice Requires="x14">
            <control shapeId="30748" r:id="rId1776" name="Button 5148">
              <controlPr locked="0" defaultSize="0" print="0" autoFill="0" autoPict="0" macro="[0]!Sheet1.deleteRow">
                <anchor moveWithCells="1" sizeWithCells="1">
                  <from>
                    <xdr:col>6</xdr:col>
                    <xdr:colOff>0</xdr:colOff>
                    <xdr:row>2630</xdr:row>
                    <xdr:rowOff>0</xdr:rowOff>
                  </from>
                  <to>
                    <xdr:col>7</xdr:col>
                    <xdr:colOff>0</xdr:colOff>
                    <xdr:row>2631</xdr:row>
                    <xdr:rowOff>0</xdr:rowOff>
                  </to>
                </anchor>
              </controlPr>
            </control>
          </mc:Choice>
        </mc:AlternateContent>
        <mc:AlternateContent xmlns:mc="http://schemas.openxmlformats.org/markup-compatibility/2006">
          <mc:Choice Requires="x14">
            <control shapeId="30749" r:id="rId1777" name="Button 5149">
              <controlPr locked="0" defaultSize="0" print="0" autoFill="0" autoPict="0" macro="[0]!Sheet1.deleteRow">
                <anchor moveWithCells="1" sizeWithCells="1">
                  <from>
                    <xdr:col>6</xdr:col>
                    <xdr:colOff>0</xdr:colOff>
                    <xdr:row>2631</xdr:row>
                    <xdr:rowOff>0</xdr:rowOff>
                  </from>
                  <to>
                    <xdr:col>7</xdr:col>
                    <xdr:colOff>0</xdr:colOff>
                    <xdr:row>2632</xdr:row>
                    <xdr:rowOff>0</xdr:rowOff>
                  </to>
                </anchor>
              </controlPr>
            </control>
          </mc:Choice>
        </mc:AlternateContent>
        <mc:AlternateContent xmlns:mc="http://schemas.openxmlformats.org/markup-compatibility/2006">
          <mc:Choice Requires="x14">
            <control shapeId="30750" r:id="rId1778" name="Button 5150">
              <controlPr locked="0" defaultSize="0" print="0" autoFill="0" autoPict="0" macro="[0]!Sheet1.deleteRow">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30751" r:id="rId1779" name="Button 5151">
              <controlPr locked="0" defaultSize="0" print="0" autoFill="0" autoPict="0" macro="[0]!Sheet1.deleteRow">
                <anchor moveWithCells="1" sizeWithCells="1">
                  <from>
                    <xdr:col>6</xdr:col>
                    <xdr:colOff>0</xdr:colOff>
                    <xdr:row>2633</xdr:row>
                    <xdr:rowOff>0</xdr:rowOff>
                  </from>
                  <to>
                    <xdr:col>7</xdr:col>
                    <xdr:colOff>0</xdr:colOff>
                    <xdr:row>2634</xdr:row>
                    <xdr:rowOff>0</xdr:rowOff>
                  </to>
                </anchor>
              </controlPr>
            </control>
          </mc:Choice>
        </mc:AlternateContent>
        <mc:AlternateContent xmlns:mc="http://schemas.openxmlformats.org/markup-compatibility/2006">
          <mc:Choice Requires="x14">
            <control shapeId="30752" r:id="rId1780" name="Button 5152">
              <controlPr locked="0" defaultSize="0" print="0" autoFill="0" autoPict="0" macro="[0]!Sheet1.deleteRow">
                <anchor moveWithCells="1" sizeWithCells="1">
                  <from>
                    <xdr:col>6</xdr:col>
                    <xdr:colOff>0</xdr:colOff>
                    <xdr:row>2634</xdr:row>
                    <xdr:rowOff>0</xdr:rowOff>
                  </from>
                  <to>
                    <xdr:col>7</xdr:col>
                    <xdr:colOff>0</xdr:colOff>
                    <xdr:row>2635</xdr:row>
                    <xdr:rowOff>0</xdr:rowOff>
                  </to>
                </anchor>
              </controlPr>
            </control>
          </mc:Choice>
        </mc:AlternateContent>
        <mc:AlternateContent xmlns:mc="http://schemas.openxmlformats.org/markup-compatibility/2006">
          <mc:Choice Requires="x14">
            <control shapeId="30753" r:id="rId1781" name="Button 5153">
              <controlPr locked="0" defaultSize="0" print="0" autoFill="0" autoPict="0" macro="[0]!Sheet1.deleteRow">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30754" r:id="rId1782" name="Button 5154">
              <controlPr locked="0" defaultSize="0" print="0" autoFill="0" autoPict="0" macro="[0]!Sheet1.deleteRow">
                <anchor moveWithCells="1" sizeWithCells="1">
                  <from>
                    <xdr:col>6</xdr:col>
                    <xdr:colOff>0</xdr:colOff>
                    <xdr:row>2636</xdr:row>
                    <xdr:rowOff>0</xdr:rowOff>
                  </from>
                  <to>
                    <xdr:col>7</xdr:col>
                    <xdr:colOff>0</xdr:colOff>
                    <xdr:row>2637</xdr:row>
                    <xdr:rowOff>0</xdr:rowOff>
                  </to>
                </anchor>
              </controlPr>
            </control>
          </mc:Choice>
        </mc:AlternateContent>
        <mc:AlternateContent xmlns:mc="http://schemas.openxmlformats.org/markup-compatibility/2006">
          <mc:Choice Requires="x14">
            <control shapeId="30755" r:id="rId1783" name="Button 5155">
              <controlPr locked="0" defaultSize="0" print="0" autoFill="0" autoPict="0" macro="[0]!Sheet1.deleteRow">
                <anchor moveWithCells="1" sizeWithCells="1">
                  <from>
                    <xdr:col>6</xdr:col>
                    <xdr:colOff>0</xdr:colOff>
                    <xdr:row>2637</xdr:row>
                    <xdr:rowOff>0</xdr:rowOff>
                  </from>
                  <to>
                    <xdr:col>7</xdr:col>
                    <xdr:colOff>0</xdr:colOff>
                    <xdr:row>2638</xdr:row>
                    <xdr:rowOff>0</xdr:rowOff>
                  </to>
                </anchor>
              </controlPr>
            </control>
          </mc:Choice>
        </mc:AlternateContent>
        <mc:AlternateContent xmlns:mc="http://schemas.openxmlformats.org/markup-compatibility/2006">
          <mc:Choice Requires="x14">
            <control shapeId="30756" r:id="rId1784" name="Button 5156">
              <controlPr locked="0" defaultSize="0" print="0" autoFill="0" autoPict="0" macro="[0]!Sheet1.deleteRow">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30757" r:id="rId1785" name="Button 5157">
              <controlPr locked="0" defaultSize="0" print="0" autoFill="0" autoPict="0" macro="[0]!Sheet1.deleteRow">
                <anchor moveWithCells="1" sizeWithCells="1">
                  <from>
                    <xdr:col>6</xdr:col>
                    <xdr:colOff>0</xdr:colOff>
                    <xdr:row>2639</xdr:row>
                    <xdr:rowOff>0</xdr:rowOff>
                  </from>
                  <to>
                    <xdr:col>7</xdr:col>
                    <xdr:colOff>0</xdr:colOff>
                    <xdr:row>2640</xdr:row>
                    <xdr:rowOff>0</xdr:rowOff>
                  </to>
                </anchor>
              </controlPr>
            </control>
          </mc:Choice>
        </mc:AlternateContent>
        <mc:AlternateContent xmlns:mc="http://schemas.openxmlformats.org/markup-compatibility/2006">
          <mc:Choice Requires="x14">
            <control shapeId="30758" r:id="rId1786" name="Button 5158">
              <controlPr locked="0" defaultSize="0" print="0" autoFill="0" autoPict="0" macro="[0]!Sheet1.deleteRow">
                <anchor moveWithCells="1" sizeWithCells="1">
                  <from>
                    <xdr:col>6</xdr:col>
                    <xdr:colOff>0</xdr:colOff>
                    <xdr:row>2640</xdr:row>
                    <xdr:rowOff>0</xdr:rowOff>
                  </from>
                  <to>
                    <xdr:col>7</xdr:col>
                    <xdr:colOff>0</xdr:colOff>
                    <xdr:row>2641</xdr:row>
                    <xdr:rowOff>0</xdr:rowOff>
                  </to>
                </anchor>
              </controlPr>
            </control>
          </mc:Choice>
        </mc:AlternateContent>
        <mc:AlternateContent xmlns:mc="http://schemas.openxmlformats.org/markup-compatibility/2006">
          <mc:Choice Requires="x14">
            <control shapeId="30759" r:id="rId1787" name="Button 5159">
              <controlPr locked="0" defaultSize="0" print="0" autoFill="0" autoPict="0" macro="[0]!Sheet1.deleteRow">
                <anchor moveWithCells="1" sizeWithCells="1">
                  <from>
                    <xdr:col>6</xdr:col>
                    <xdr:colOff>0</xdr:colOff>
                    <xdr:row>2641</xdr:row>
                    <xdr:rowOff>0</xdr:rowOff>
                  </from>
                  <to>
                    <xdr:col>7</xdr:col>
                    <xdr:colOff>0</xdr:colOff>
                    <xdr:row>2642</xdr:row>
                    <xdr:rowOff>0</xdr:rowOff>
                  </to>
                </anchor>
              </controlPr>
            </control>
          </mc:Choice>
        </mc:AlternateContent>
        <mc:AlternateContent xmlns:mc="http://schemas.openxmlformats.org/markup-compatibility/2006">
          <mc:Choice Requires="x14">
            <control shapeId="30760" r:id="rId1788" name="Button 5160">
              <controlPr locked="0" defaultSize="0" print="0" autoFill="0" autoPict="0" macro="[0]!Sheet1.deleteRow">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30761" r:id="rId1789" name="Button 5161">
              <controlPr locked="0" defaultSize="0" print="0" autoFill="0" autoPict="0" macro="[0]!Sheet1.deleteRow">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30762" r:id="rId1790" name="Button 5162">
              <controlPr locked="0" defaultSize="0" print="0" autoFill="0" autoPict="0" macro="[0]!Sheet1.deleteRow">
                <anchor moveWithCells="1" sizeWithCells="1">
                  <from>
                    <xdr:col>6</xdr:col>
                    <xdr:colOff>0</xdr:colOff>
                    <xdr:row>2644</xdr:row>
                    <xdr:rowOff>0</xdr:rowOff>
                  </from>
                  <to>
                    <xdr:col>7</xdr:col>
                    <xdr:colOff>0</xdr:colOff>
                    <xdr:row>2645</xdr:row>
                    <xdr:rowOff>0</xdr:rowOff>
                  </to>
                </anchor>
              </controlPr>
            </control>
          </mc:Choice>
        </mc:AlternateContent>
        <mc:AlternateContent xmlns:mc="http://schemas.openxmlformats.org/markup-compatibility/2006">
          <mc:Choice Requires="x14">
            <control shapeId="30764" r:id="rId1791" name="Button 5164">
              <controlPr locked="0" defaultSize="0" print="0" autoFill="0" autoPict="0" macro="[0]!Sheet1.deleteRow">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30765" r:id="rId1792" name="Button 5165">
              <controlPr locked="0" defaultSize="0" print="0" autoFill="0" autoPict="0" macro="[0]!Sheet1.deleteRow">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30766" r:id="rId1793" name="Button 5166">
              <controlPr locked="0" defaultSize="0" print="0" autoFill="0" autoPict="0" macro="[0]!Sheet1.deleteRow">
                <anchor moveWithCells="1" sizeWithCells="1">
                  <from>
                    <xdr:col>6</xdr:col>
                    <xdr:colOff>0</xdr:colOff>
                    <xdr:row>2647</xdr:row>
                    <xdr:rowOff>0</xdr:rowOff>
                  </from>
                  <to>
                    <xdr:col>7</xdr:col>
                    <xdr:colOff>0</xdr:colOff>
                    <xdr:row>2648</xdr:row>
                    <xdr:rowOff>0</xdr:rowOff>
                  </to>
                </anchor>
              </controlPr>
            </control>
          </mc:Choice>
        </mc:AlternateContent>
        <mc:AlternateContent xmlns:mc="http://schemas.openxmlformats.org/markup-compatibility/2006">
          <mc:Choice Requires="x14">
            <control shapeId="30767" r:id="rId1794" name="Button 5167">
              <controlPr locked="0" defaultSize="0" print="0" autoFill="0" autoPict="0" macro="[0]!Sheet1.deleteRow">
                <anchor moveWithCells="1" sizeWithCells="1">
                  <from>
                    <xdr:col>6</xdr:col>
                    <xdr:colOff>0</xdr:colOff>
                    <xdr:row>2648</xdr:row>
                    <xdr:rowOff>0</xdr:rowOff>
                  </from>
                  <to>
                    <xdr:col>7</xdr:col>
                    <xdr:colOff>0</xdr:colOff>
                    <xdr:row>2649</xdr:row>
                    <xdr:rowOff>0</xdr:rowOff>
                  </to>
                </anchor>
              </controlPr>
            </control>
          </mc:Choice>
        </mc:AlternateContent>
        <mc:AlternateContent xmlns:mc="http://schemas.openxmlformats.org/markup-compatibility/2006">
          <mc:Choice Requires="x14">
            <control shapeId="30768" r:id="rId1795" name="Button 5168">
              <controlPr locked="0" defaultSize="0" print="0" autoFill="0" autoPict="0" macro="[0]!Sheet1.deleteRow">
                <anchor moveWithCells="1" sizeWithCells="1">
                  <from>
                    <xdr:col>6</xdr:col>
                    <xdr:colOff>0</xdr:colOff>
                    <xdr:row>2649</xdr:row>
                    <xdr:rowOff>0</xdr:rowOff>
                  </from>
                  <to>
                    <xdr:col>7</xdr:col>
                    <xdr:colOff>0</xdr:colOff>
                    <xdr:row>2650</xdr:row>
                    <xdr:rowOff>0</xdr:rowOff>
                  </to>
                </anchor>
              </controlPr>
            </control>
          </mc:Choice>
        </mc:AlternateContent>
        <mc:AlternateContent xmlns:mc="http://schemas.openxmlformats.org/markup-compatibility/2006">
          <mc:Choice Requires="x14">
            <control shapeId="30769" r:id="rId1796" name="Button 5169">
              <controlPr locked="0" defaultSize="0" print="0" autoFill="0" autoPict="0" macro="[0]!Sheet1.deleteRow">
                <anchor moveWithCells="1" sizeWithCells="1">
                  <from>
                    <xdr:col>6</xdr:col>
                    <xdr:colOff>0</xdr:colOff>
                    <xdr:row>2650</xdr:row>
                    <xdr:rowOff>0</xdr:rowOff>
                  </from>
                  <to>
                    <xdr:col>7</xdr:col>
                    <xdr:colOff>0</xdr:colOff>
                    <xdr:row>2651</xdr:row>
                    <xdr:rowOff>0</xdr:rowOff>
                  </to>
                </anchor>
              </controlPr>
            </control>
          </mc:Choice>
        </mc:AlternateContent>
        <mc:AlternateContent xmlns:mc="http://schemas.openxmlformats.org/markup-compatibility/2006">
          <mc:Choice Requires="x14">
            <control shapeId="30770" r:id="rId1797" name="Button 5170">
              <controlPr locked="0" defaultSize="0" print="0" autoFill="0" autoPict="0" macro="[0]!Sheet1.deleteRow">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30771" r:id="rId1798" name="Button 5171">
              <controlPr locked="0" defaultSize="0" print="0" autoFill="0" autoPict="0" macro="[0]!Sheet1.deleteRow">
                <anchor moveWithCells="1" sizeWithCells="1">
                  <from>
                    <xdr:col>6</xdr:col>
                    <xdr:colOff>0</xdr:colOff>
                    <xdr:row>2652</xdr:row>
                    <xdr:rowOff>0</xdr:rowOff>
                  </from>
                  <to>
                    <xdr:col>7</xdr:col>
                    <xdr:colOff>0</xdr:colOff>
                    <xdr:row>2653</xdr:row>
                    <xdr:rowOff>0</xdr:rowOff>
                  </to>
                </anchor>
              </controlPr>
            </control>
          </mc:Choice>
        </mc:AlternateContent>
        <mc:AlternateContent xmlns:mc="http://schemas.openxmlformats.org/markup-compatibility/2006">
          <mc:Choice Requires="x14">
            <control shapeId="30772" r:id="rId1799" name="Button 5172">
              <controlPr locked="0" defaultSize="0" print="0" autoFill="0" autoPict="0" macro="[0]!Sheet1.deleteRow">
                <anchor moveWithCells="1" sizeWithCells="1">
                  <from>
                    <xdr:col>6</xdr:col>
                    <xdr:colOff>0</xdr:colOff>
                    <xdr:row>2653</xdr:row>
                    <xdr:rowOff>0</xdr:rowOff>
                  </from>
                  <to>
                    <xdr:col>7</xdr:col>
                    <xdr:colOff>0</xdr:colOff>
                    <xdr:row>2654</xdr:row>
                    <xdr:rowOff>0</xdr:rowOff>
                  </to>
                </anchor>
              </controlPr>
            </control>
          </mc:Choice>
        </mc:AlternateContent>
        <mc:AlternateContent xmlns:mc="http://schemas.openxmlformats.org/markup-compatibility/2006">
          <mc:Choice Requires="x14">
            <control shapeId="30773" r:id="rId1800" name="Button 5173">
              <controlPr locked="0" defaultSize="0" print="0" autoFill="0" autoPict="0" macro="[0]!Sheet1.deleteRow">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30774" r:id="rId1801" name="Button 5174">
              <controlPr locked="0" defaultSize="0" print="0" autoFill="0" autoPict="0" macro="[0]!Sheet1.deleteRow">
                <anchor moveWithCells="1" sizeWithCells="1">
                  <from>
                    <xdr:col>6</xdr:col>
                    <xdr:colOff>0</xdr:colOff>
                    <xdr:row>2655</xdr:row>
                    <xdr:rowOff>0</xdr:rowOff>
                  </from>
                  <to>
                    <xdr:col>7</xdr:col>
                    <xdr:colOff>0</xdr:colOff>
                    <xdr:row>2656</xdr:row>
                    <xdr:rowOff>0</xdr:rowOff>
                  </to>
                </anchor>
              </controlPr>
            </control>
          </mc:Choice>
        </mc:AlternateContent>
        <mc:AlternateContent xmlns:mc="http://schemas.openxmlformats.org/markup-compatibility/2006">
          <mc:Choice Requires="x14">
            <control shapeId="30775" r:id="rId1802" name="Button 5175">
              <controlPr locked="0" defaultSize="0" print="0" autoFill="0" autoPict="0" macro="[0]!Sheet1.deleteRow">
                <anchor moveWithCells="1" sizeWithCells="1">
                  <from>
                    <xdr:col>6</xdr:col>
                    <xdr:colOff>0</xdr:colOff>
                    <xdr:row>2656</xdr:row>
                    <xdr:rowOff>0</xdr:rowOff>
                  </from>
                  <to>
                    <xdr:col>7</xdr:col>
                    <xdr:colOff>0</xdr:colOff>
                    <xdr:row>2657</xdr:row>
                    <xdr:rowOff>0</xdr:rowOff>
                  </to>
                </anchor>
              </controlPr>
            </control>
          </mc:Choice>
        </mc:AlternateContent>
        <mc:AlternateContent xmlns:mc="http://schemas.openxmlformats.org/markup-compatibility/2006">
          <mc:Choice Requires="x14">
            <control shapeId="30776" r:id="rId1803" name="Button 5176">
              <controlPr locked="0" defaultSize="0" print="0" autoFill="0" autoPict="0" macro="[0]!Sheet1.deleteRow">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30777" r:id="rId1804" name="Button 5177">
              <controlPr locked="0" defaultSize="0" print="0" autoFill="0" autoPict="0" macro="[0]!Sheet1.deleteRow">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30778" r:id="rId1805" name="Button 5178">
              <controlPr locked="0" defaultSize="0" print="0" autoFill="0" autoPict="0" macro="[0]!Sheet1.deleteRow">
                <anchor moveWithCells="1" sizeWithCells="1">
                  <from>
                    <xdr:col>6</xdr:col>
                    <xdr:colOff>0</xdr:colOff>
                    <xdr:row>2659</xdr:row>
                    <xdr:rowOff>0</xdr:rowOff>
                  </from>
                  <to>
                    <xdr:col>7</xdr:col>
                    <xdr:colOff>0</xdr:colOff>
                    <xdr:row>2660</xdr:row>
                    <xdr:rowOff>0</xdr:rowOff>
                  </to>
                </anchor>
              </controlPr>
            </control>
          </mc:Choice>
        </mc:AlternateContent>
        <mc:AlternateContent xmlns:mc="http://schemas.openxmlformats.org/markup-compatibility/2006">
          <mc:Choice Requires="x14">
            <control shapeId="30779" r:id="rId1806" name="Button 5179">
              <controlPr locked="0" defaultSize="0" print="0" autoFill="0" autoPict="0" macro="[0]!Sheet1.deleteRow">
                <anchor moveWithCells="1" sizeWithCells="1">
                  <from>
                    <xdr:col>6</xdr:col>
                    <xdr:colOff>0</xdr:colOff>
                    <xdr:row>2660</xdr:row>
                    <xdr:rowOff>0</xdr:rowOff>
                  </from>
                  <to>
                    <xdr:col>7</xdr:col>
                    <xdr:colOff>0</xdr:colOff>
                    <xdr:row>2661</xdr:row>
                    <xdr:rowOff>0</xdr:rowOff>
                  </to>
                </anchor>
              </controlPr>
            </control>
          </mc:Choice>
        </mc:AlternateContent>
        <mc:AlternateContent xmlns:mc="http://schemas.openxmlformats.org/markup-compatibility/2006">
          <mc:Choice Requires="x14">
            <control shapeId="30780" r:id="rId1807" name="Button 5180">
              <controlPr locked="0" defaultSize="0" print="0" autoFill="0" autoPict="0" macro="[0]!Sheet1.deleteRow">
                <anchor moveWithCells="1" sizeWithCells="1">
                  <from>
                    <xdr:col>6</xdr:col>
                    <xdr:colOff>0</xdr:colOff>
                    <xdr:row>2661</xdr:row>
                    <xdr:rowOff>0</xdr:rowOff>
                  </from>
                  <to>
                    <xdr:col>7</xdr:col>
                    <xdr:colOff>0</xdr:colOff>
                    <xdr:row>2662</xdr:row>
                    <xdr:rowOff>0</xdr:rowOff>
                  </to>
                </anchor>
              </controlPr>
            </control>
          </mc:Choice>
        </mc:AlternateContent>
        <mc:AlternateContent xmlns:mc="http://schemas.openxmlformats.org/markup-compatibility/2006">
          <mc:Choice Requires="x14">
            <control shapeId="30781" r:id="rId1808" name="Button 5181">
              <controlPr locked="0" defaultSize="0" print="0" autoFill="0" autoPict="0" macro="[0]!Sheet1.deleteRow">
                <anchor moveWithCells="1" sizeWithCells="1">
                  <from>
                    <xdr:col>6</xdr:col>
                    <xdr:colOff>0</xdr:colOff>
                    <xdr:row>2662</xdr:row>
                    <xdr:rowOff>0</xdr:rowOff>
                  </from>
                  <to>
                    <xdr:col>7</xdr:col>
                    <xdr:colOff>0</xdr:colOff>
                    <xdr:row>2663</xdr:row>
                    <xdr:rowOff>0</xdr:rowOff>
                  </to>
                </anchor>
              </controlPr>
            </control>
          </mc:Choice>
        </mc:AlternateContent>
        <mc:AlternateContent xmlns:mc="http://schemas.openxmlformats.org/markup-compatibility/2006">
          <mc:Choice Requires="x14">
            <control shapeId="30782" r:id="rId1809" name="Button 5182">
              <controlPr locked="0" defaultSize="0" print="0" autoFill="0" autoPict="0" macro="[0]!Sheet1.deleteRow">
                <anchor moveWithCells="1" sizeWithCells="1">
                  <from>
                    <xdr:col>6</xdr:col>
                    <xdr:colOff>0</xdr:colOff>
                    <xdr:row>2663</xdr:row>
                    <xdr:rowOff>0</xdr:rowOff>
                  </from>
                  <to>
                    <xdr:col>7</xdr:col>
                    <xdr:colOff>0</xdr:colOff>
                    <xdr:row>2664</xdr:row>
                    <xdr:rowOff>0</xdr:rowOff>
                  </to>
                </anchor>
              </controlPr>
            </control>
          </mc:Choice>
        </mc:AlternateContent>
        <mc:AlternateContent xmlns:mc="http://schemas.openxmlformats.org/markup-compatibility/2006">
          <mc:Choice Requires="x14">
            <control shapeId="30783" r:id="rId1810" name="Button 5183">
              <controlPr locked="0" defaultSize="0" print="0" autoFill="0" autoPict="0" macro="[0]!Sheet1.deleteRow">
                <anchor moveWithCells="1" sizeWithCells="1">
                  <from>
                    <xdr:col>6</xdr:col>
                    <xdr:colOff>0</xdr:colOff>
                    <xdr:row>2664</xdr:row>
                    <xdr:rowOff>0</xdr:rowOff>
                  </from>
                  <to>
                    <xdr:col>7</xdr:col>
                    <xdr:colOff>0</xdr:colOff>
                    <xdr:row>2665</xdr:row>
                    <xdr:rowOff>0</xdr:rowOff>
                  </to>
                </anchor>
              </controlPr>
            </control>
          </mc:Choice>
        </mc:AlternateContent>
        <mc:AlternateContent xmlns:mc="http://schemas.openxmlformats.org/markup-compatibility/2006">
          <mc:Choice Requires="x14">
            <control shapeId="30784" r:id="rId1811" name="Button 5184">
              <controlPr locked="0" defaultSize="0" print="0" autoFill="0" autoPict="0" macro="[0]!Sheet1.deleteRow">
                <anchor moveWithCells="1" sizeWithCells="1">
                  <from>
                    <xdr:col>6</xdr:col>
                    <xdr:colOff>0</xdr:colOff>
                    <xdr:row>2665</xdr:row>
                    <xdr:rowOff>0</xdr:rowOff>
                  </from>
                  <to>
                    <xdr:col>7</xdr:col>
                    <xdr:colOff>0</xdr:colOff>
                    <xdr:row>2666</xdr:row>
                    <xdr:rowOff>0</xdr:rowOff>
                  </to>
                </anchor>
              </controlPr>
            </control>
          </mc:Choice>
        </mc:AlternateContent>
        <mc:AlternateContent xmlns:mc="http://schemas.openxmlformats.org/markup-compatibility/2006">
          <mc:Choice Requires="x14">
            <control shapeId="30785" r:id="rId1812" name="Button 5185">
              <controlPr locked="0" defaultSize="0" print="0" autoFill="0" autoPict="0" macro="[0]!Sheet1.deleteRow">
                <anchor moveWithCells="1" sizeWithCells="1">
                  <from>
                    <xdr:col>6</xdr:col>
                    <xdr:colOff>0</xdr:colOff>
                    <xdr:row>2666</xdr:row>
                    <xdr:rowOff>0</xdr:rowOff>
                  </from>
                  <to>
                    <xdr:col>7</xdr:col>
                    <xdr:colOff>0</xdr:colOff>
                    <xdr:row>2667</xdr:row>
                    <xdr:rowOff>0</xdr:rowOff>
                  </to>
                </anchor>
              </controlPr>
            </control>
          </mc:Choice>
        </mc:AlternateContent>
        <mc:AlternateContent xmlns:mc="http://schemas.openxmlformats.org/markup-compatibility/2006">
          <mc:Choice Requires="x14">
            <control shapeId="30786" r:id="rId1813" name="Button 5186">
              <controlPr locked="0" defaultSize="0" print="0" autoFill="0" autoPict="0" macro="[0]!Sheet1.deleteRow">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30805" r:id="rId1814" name="Button 5205">
              <controlPr locked="0" defaultSize="0" print="0" autoFill="0" autoPict="0" macro="[0]!Sheet1.InsertNewTableRow">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30806" r:id="rId1815" name="Button 5206">
              <controlPr locked="0" defaultSize="0" print="0" autoFill="0" autoPict="0" macro="[0]!Sheet1.deleteRow">
                <anchor moveWithCells="1" sizeWithCells="1">
                  <from>
                    <xdr:col>6</xdr:col>
                    <xdr:colOff>0</xdr:colOff>
                    <xdr:row>2696</xdr:row>
                    <xdr:rowOff>0</xdr:rowOff>
                  </from>
                  <to>
                    <xdr:col>7</xdr:col>
                    <xdr:colOff>0</xdr:colOff>
                    <xdr:row>2697</xdr:row>
                    <xdr:rowOff>0</xdr:rowOff>
                  </to>
                </anchor>
              </controlPr>
            </control>
          </mc:Choice>
        </mc:AlternateContent>
        <mc:AlternateContent xmlns:mc="http://schemas.openxmlformats.org/markup-compatibility/2006">
          <mc:Choice Requires="x14">
            <control shapeId="30807" r:id="rId1816" name="Button 5207">
              <controlPr locked="0" defaultSize="0" print="0" autoFill="0" autoPict="0" macro="[0]!Sheet1.deleteProcedure">
                <anchor moveWithCells="1" sizeWithCells="1">
                  <from>
                    <xdr:col>6</xdr:col>
                    <xdr:colOff>0</xdr:colOff>
                    <xdr:row>2688</xdr:row>
                    <xdr:rowOff>0</xdr:rowOff>
                  </from>
                  <to>
                    <xdr:col>7</xdr:col>
                    <xdr:colOff>0</xdr:colOff>
                    <xdr:row>2689</xdr:row>
                    <xdr:rowOff>0</xdr:rowOff>
                  </to>
                </anchor>
              </controlPr>
            </control>
          </mc:Choice>
        </mc:AlternateContent>
        <mc:AlternateContent xmlns:mc="http://schemas.openxmlformats.org/markup-compatibility/2006">
          <mc:Choice Requires="x14">
            <control shapeId="30808" r:id="rId1817" name="Button 5208">
              <controlPr locked="0" defaultSize="0" print="0" autoFill="0" autoPict="0" macro="[0]!Sheet1.deleteRow">
                <anchor moveWithCells="1" sizeWithCells="1">
                  <from>
                    <xdr:col>6</xdr:col>
                    <xdr:colOff>0</xdr:colOff>
                    <xdr:row>2697</xdr:row>
                    <xdr:rowOff>0</xdr:rowOff>
                  </from>
                  <to>
                    <xdr:col>7</xdr:col>
                    <xdr:colOff>0</xdr:colOff>
                    <xdr:row>2698</xdr:row>
                    <xdr:rowOff>0</xdr:rowOff>
                  </to>
                </anchor>
              </controlPr>
            </control>
          </mc:Choice>
        </mc:AlternateContent>
        <mc:AlternateContent xmlns:mc="http://schemas.openxmlformats.org/markup-compatibility/2006">
          <mc:Choice Requires="x14">
            <control shapeId="30809" r:id="rId1818" name="Button 5209">
              <controlPr locked="0" defaultSize="0" print="0" autoFill="0" autoPict="0" macro="[0]!Sheet1.deleteRow">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30810" r:id="rId1819" name="Button 5210">
              <controlPr locked="0" defaultSize="0" print="0" autoFill="0" autoPict="0" macro="[0]!Sheet1.deleteRow">
                <anchor moveWithCells="1" sizeWithCells="1">
                  <from>
                    <xdr:col>6</xdr:col>
                    <xdr:colOff>0</xdr:colOff>
                    <xdr:row>2699</xdr:row>
                    <xdr:rowOff>0</xdr:rowOff>
                  </from>
                  <to>
                    <xdr:col>7</xdr:col>
                    <xdr:colOff>0</xdr:colOff>
                    <xdr:row>2700</xdr:row>
                    <xdr:rowOff>0</xdr:rowOff>
                  </to>
                </anchor>
              </controlPr>
            </control>
          </mc:Choice>
        </mc:AlternateContent>
        <mc:AlternateContent xmlns:mc="http://schemas.openxmlformats.org/markup-compatibility/2006">
          <mc:Choice Requires="x14">
            <control shapeId="30811" r:id="rId1820" name="Button 5211">
              <controlPr locked="0" defaultSize="0" print="0" autoFill="0" autoPict="0" macro="[0]!Sheet1.deleteRow">
                <anchor moveWithCells="1" sizeWithCells="1">
                  <from>
                    <xdr:col>6</xdr:col>
                    <xdr:colOff>0</xdr:colOff>
                    <xdr:row>2700</xdr:row>
                    <xdr:rowOff>0</xdr:rowOff>
                  </from>
                  <to>
                    <xdr:col>7</xdr:col>
                    <xdr:colOff>0</xdr:colOff>
                    <xdr:row>2701</xdr:row>
                    <xdr:rowOff>0</xdr:rowOff>
                  </to>
                </anchor>
              </controlPr>
            </control>
          </mc:Choice>
        </mc:AlternateContent>
        <mc:AlternateContent xmlns:mc="http://schemas.openxmlformats.org/markup-compatibility/2006">
          <mc:Choice Requires="x14">
            <control shapeId="30812" r:id="rId1821" name="Button 5212">
              <controlPr locked="0" defaultSize="0" print="0" autoFill="0" autoPict="0" macro="[0]!Sheet1.deleteRow">
                <anchor moveWithCells="1" sizeWithCells="1">
                  <from>
                    <xdr:col>6</xdr:col>
                    <xdr:colOff>0</xdr:colOff>
                    <xdr:row>2701</xdr:row>
                    <xdr:rowOff>0</xdr:rowOff>
                  </from>
                  <to>
                    <xdr:col>7</xdr:col>
                    <xdr:colOff>0</xdr:colOff>
                    <xdr:row>2702</xdr:row>
                    <xdr:rowOff>0</xdr:rowOff>
                  </to>
                </anchor>
              </controlPr>
            </control>
          </mc:Choice>
        </mc:AlternateContent>
        <mc:AlternateContent xmlns:mc="http://schemas.openxmlformats.org/markup-compatibility/2006">
          <mc:Choice Requires="x14">
            <control shapeId="30813" r:id="rId1822" name="Button 5213">
              <controlPr locked="0" defaultSize="0" print="0" autoFill="0" autoPict="0" macro="[0]!Sheet1.deleteRow">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30814" r:id="rId1823" name="Button 5214">
              <controlPr locked="0" defaultSize="0" print="0" autoFill="0" autoPict="0" macro="[0]!Sheet1.deleteRow">
                <anchor moveWithCells="1" sizeWithCells="1">
                  <from>
                    <xdr:col>6</xdr:col>
                    <xdr:colOff>0</xdr:colOff>
                    <xdr:row>2703</xdr:row>
                    <xdr:rowOff>0</xdr:rowOff>
                  </from>
                  <to>
                    <xdr:col>7</xdr:col>
                    <xdr:colOff>0</xdr:colOff>
                    <xdr:row>2704</xdr:row>
                    <xdr:rowOff>0</xdr:rowOff>
                  </to>
                </anchor>
              </controlPr>
            </control>
          </mc:Choice>
        </mc:AlternateContent>
        <mc:AlternateContent xmlns:mc="http://schemas.openxmlformats.org/markup-compatibility/2006">
          <mc:Choice Requires="x14">
            <control shapeId="30815" r:id="rId1824" name="Button 5215">
              <controlPr locked="0" defaultSize="0" print="0" autoFill="0" autoPict="0" macro="[0]!Sheet1.deleteRow">
                <anchor moveWithCells="1" sizeWithCells="1">
                  <from>
                    <xdr:col>6</xdr:col>
                    <xdr:colOff>0</xdr:colOff>
                    <xdr:row>2704</xdr:row>
                    <xdr:rowOff>0</xdr:rowOff>
                  </from>
                  <to>
                    <xdr:col>7</xdr:col>
                    <xdr:colOff>0</xdr:colOff>
                    <xdr:row>2705</xdr:row>
                    <xdr:rowOff>0</xdr:rowOff>
                  </to>
                </anchor>
              </controlPr>
            </control>
          </mc:Choice>
        </mc:AlternateContent>
        <mc:AlternateContent xmlns:mc="http://schemas.openxmlformats.org/markup-compatibility/2006">
          <mc:Choice Requires="x14">
            <control shapeId="30816" r:id="rId1825" name="Button 5216">
              <controlPr locked="0" defaultSize="0" print="0" autoFill="0" autoPict="0" macro="[0]!Sheet1.deleteRow">
                <anchor moveWithCells="1" sizeWithCells="1">
                  <from>
                    <xdr:col>6</xdr:col>
                    <xdr:colOff>0</xdr:colOff>
                    <xdr:row>2705</xdr:row>
                    <xdr:rowOff>0</xdr:rowOff>
                  </from>
                  <to>
                    <xdr:col>7</xdr:col>
                    <xdr:colOff>0</xdr:colOff>
                    <xdr:row>2706</xdr:row>
                    <xdr:rowOff>0</xdr:rowOff>
                  </to>
                </anchor>
              </controlPr>
            </control>
          </mc:Choice>
        </mc:AlternateContent>
        <mc:AlternateContent xmlns:mc="http://schemas.openxmlformats.org/markup-compatibility/2006">
          <mc:Choice Requires="x14">
            <control shapeId="30817" r:id="rId1826" name="Button 5217">
              <controlPr locked="0" defaultSize="0" print="0" autoFill="0" autoPict="0" macro="[0]!Sheet1.deleteRow">
                <anchor moveWithCells="1" sizeWithCells="1">
                  <from>
                    <xdr:col>6</xdr:col>
                    <xdr:colOff>0</xdr:colOff>
                    <xdr:row>2706</xdr:row>
                    <xdr:rowOff>0</xdr:rowOff>
                  </from>
                  <to>
                    <xdr:col>7</xdr:col>
                    <xdr:colOff>0</xdr:colOff>
                    <xdr:row>2707</xdr:row>
                    <xdr:rowOff>0</xdr:rowOff>
                  </to>
                </anchor>
              </controlPr>
            </control>
          </mc:Choice>
        </mc:AlternateContent>
        <mc:AlternateContent xmlns:mc="http://schemas.openxmlformats.org/markup-compatibility/2006">
          <mc:Choice Requires="x14">
            <control shapeId="30818" r:id="rId1827" name="Button 5218">
              <controlPr locked="0" defaultSize="0" print="0" autoFill="0" autoPict="0" macro="[0]!Sheet1.deleteRow">
                <anchor moveWithCells="1" sizeWithCells="1">
                  <from>
                    <xdr:col>6</xdr:col>
                    <xdr:colOff>0</xdr:colOff>
                    <xdr:row>2707</xdr:row>
                    <xdr:rowOff>0</xdr:rowOff>
                  </from>
                  <to>
                    <xdr:col>7</xdr:col>
                    <xdr:colOff>0</xdr:colOff>
                    <xdr:row>2708</xdr:row>
                    <xdr:rowOff>0</xdr:rowOff>
                  </to>
                </anchor>
              </controlPr>
            </control>
          </mc:Choice>
        </mc:AlternateContent>
        <mc:AlternateContent xmlns:mc="http://schemas.openxmlformats.org/markup-compatibility/2006">
          <mc:Choice Requires="x14">
            <control shapeId="30819" r:id="rId1828" name="Button 5219">
              <controlPr locked="0" defaultSize="0" print="0" autoFill="0" autoPict="0" macro="[0]!Sheet1.deleteRow">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30820" r:id="rId1829" name="Button 5220">
              <controlPr locked="0" defaultSize="0" print="0" autoFill="0" autoPict="0" macro="[0]!Sheet1.deleteRow">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30821" r:id="rId1830" name="Button 5221">
              <controlPr locked="0" defaultSize="0" print="0" autoFill="0" autoPict="0" macro="[0]!Sheet1.deleteRow">
                <anchor moveWithCells="1" sizeWithCells="1">
                  <from>
                    <xdr:col>6</xdr:col>
                    <xdr:colOff>0</xdr:colOff>
                    <xdr:row>2710</xdr:row>
                    <xdr:rowOff>0</xdr:rowOff>
                  </from>
                  <to>
                    <xdr:col>7</xdr:col>
                    <xdr:colOff>0</xdr:colOff>
                    <xdr:row>2711</xdr:row>
                    <xdr:rowOff>0</xdr:rowOff>
                  </to>
                </anchor>
              </controlPr>
            </control>
          </mc:Choice>
        </mc:AlternateContent>
        <mc:AlternateContent xmlns:mc="http://schemas.openxmlformats.org/markup-compatibility/2006">
          <mc:Choice Requires="x14">
            <control shapeId="30822" r:id="rId1831" name="Button 5222">
              <controlPr locked="0" defaultSize="0" print="0" autoFill="0" autoPict="0" macro="[0]!Sheet1.deleteRow">
                <anchor moveWithCells="1" sizeWithCells="1">
                  <from>
                    <xdr:col>6</xdr:col>
                    <xdr:colOff>0</xdr:colOff>
                    <xdr:row>2711</xdr:row>
                    <xdr:rowOff>0</xdr:rowOff>
                  </from>
                  <to>
                    <xdr:col>7</xdr:col>
                    <xdr:colOff>0</xdr:colOff>
                    <xdr:row>2712</xdr:row>
                    <xdr:rowOff>0</xdr:rowOff>
                  </to>
                </anchor>
              </controlPr>
            </control>
          </mc:Choice>
        </mc:AlternateContent>
        <mc:AlternateContent xmlns:mc="http://schemas.openxmlformats.org/markup-compatibility/2006">
          <mc:Choice Requires="x14">
            <control shapeId="30823" r:id="rId1832" name="Button 5223">
              <controlPr locked="0" defaultSize="0" print="0" autoFill="0" autoPict="0" macro="[0]!Sheet1.deleteRow">
                <anchor moveWithCells="1" sizeWithCells="1">
                  <from>
                    <xdr:col>6</xdr:col>
                    <xdr:colOff>0</xdr:colOff>
                    <xdr:row>2712</xdr:row>
                    <xdr:rowOff>0</xdr:rowOff>
                  </from>
                  <to>
                    <xdr:col>7</xdr:col>
                    <xdr:colOff>0</xdr:colOff>
                    <xdr:row>2713</xdr:row>
                    <xdr:rowOff>0</xdr:rowOff>
                  </to>
                </anchor>
              </controlPr>
            </control>
          </mc:Choice>
        </mc:AlternateContent>
        <mc:AlternateContent xmlns:mc="http://schemas.openxmlformats.org/markup-compatibility/2006">
          <mc:Choice Requires="x14">
            <control shapeId="30824" r:id="rId1833" name="Button 5224">
              <controlPr locked="0" defaultSize="0" print="0" autoFill="0" autoPict="0" macro="[0]!Sheet1.deleteRow">
                <anchor moveWithCells="1" sizeWithCells="1">
                  <from>
                    <xdr:col>6</xdr:col>
                    <xdr:colOff>0</xdr:colOff>
                    <xdr:row>2713</xdr:row>
                    <xdr:rowOff>0</xdr:rowOff>
                  </from>
                  <to>
                    <xdr:col>7</xdr:col>
                    <xdr:colOff>0</xdr:colOff>
                    <xdr:row>2714</xdr:row>
                    <xdr:rowOff>0</xdr:rowOff>
                  </to>
                </anchor>
              </controlPr>
            </control>
          </mc:Choice>
        </mc:AlternateContent>
        <mc:AlternateContent xmlns:mc="http://schemas.openxmlformats.org/markup-compatibility/2006">
          <mc:Choice Requires="x14">
            <control shapeId="30825" r:id="rId1834" name="Button 5225">
              <controlPr locked="0" defaultSize="0" print="0" autoFill="0" autoPict="0" macro="[0]!Sheet1.deleteRow">
                <anchor moveWithCells="1" sizeWithCells="1">
                  <from>
                    <xdr:col>6</xdr:col>
                    <xdr:colOff>0</xdr:colOff>
                    <xdr:row>2714</xdr:row>
                    <xdr:rowOff>0</xdr:rowOff>
                  </from>
                  <to>
                    <xdr:col>7</xdr:col>
                    <xdr:colOff>0</xdr:colOff>
                    <xdr:row>2715</xdr:row>
                    <xdr:rowOff>0</xdr:rowOff>
                  </to>
                </anchor>
              </controlPr>
            </control>
          </mc:Choice>
        </mc:AlternateContent>
        <mc:AlternateContent xmlns:mc="http://schemas.openxmlformats.org/markup-compatibility/2006">
          <mc:Choice Requires="x14">
            <control shapeId="30826" r:id="rId1835" name="Button 5226">
              <controlPr locked="0" defaultSize="0" print="0" autoFill="0" autoPict="0" macro="[0]!Sheet1.deleteRow">
                <anchor moveWithCells="1" sizeWithCells="1">
                  <from>
                    <xdr:col>6</xdr:col>
                    <xdr:colOff>0</xdr:colOff>
                    <xdr:row>2715</xdr:row>
                    <xdr:rowOff>0</xdr:rowOff>
                  </from>
                  <to>
                    <xdr:col>7</xdr:col>
                    <xdr:colOff>0</xdr:colOff>
                    <xdr:row>2716</xdr:row>
                    <xdr:rowOff>0</xdr:rowOff>
                  </to>
                </anchor>
              </controlPr>
            </control>
          </mc:Choice>
        </mc:AlternateContent>
        <mc:AlternateContent xmlns:mc="http://schemas.openxmlformats.org/markup-compatibility/2006">
          <mc:Choice Requires="x14">
            <control shapeId="30827" r:id="rId1836" name="Button 5227">
              <controlPr locked="0" defaultSize="0" print="0" autoFill="0" autoPict="0" macro="[0]!Sheet1.deleteRow">
                <anchor moveWithCells="1" sizeWithCells="1">
                  <from>
                    <xdr:col>6</xdr:col>
                    <xdr:colOff>0</xdr:colOff>
                    <xdr:row>2716</xdr:row>
                    <xdr:rowOff>0</xdr:rowOff>
                  </from>
                  <to>
                    <xdr:col>7</xdr:col>
                    <xdr:colOff>0</xdr:colOff>
                    <xdr:row>2717</xdr:row>
                    <xdr:rowOff>0</xdr:rowOff>
                  </to>
                </anchor>
              </controlPr>
            </control>
          </mc:Choice>
        </mc:AlternateContent>
        <mc:AlternateContent xmlns:mc="http://schemas.openxmlformats.org/markup-compatibility/2006">
          <mc:Choice Requires="x14">
            <control shapeId="30828" r:id="rId1837" name="Button 5228">
              <controlPr locked="0" defaultSize="0" print="0" autoFill="0" autoPict="0" macro="[0]!Sheet1.deleteRow">
                <anchor moveWithCells="1" sizeWithCells="1">
                  <from>
                    <xdr:col>6</xdr:col>
                    <xdr:colOff>0</xdr:colOff>
                    <xdr:row>2717</xdr:row>
                    <xdr:rowOff>0</xdr:rowOff>
                  </from>
                  <to>
                    <xdr:col>7</xdr:col>
                    <xdr:colOff>0</xdr:colOff>
                    <xdr:row>2718</xdr:row>
                    <xdr:rowOff>0</xdr:rowOff>
                  </to>
                </anchor>
              </controlPr>
            </control>
          </mc:Choice>
        </mc:AlternateContent>
        <mc:AlternateContent xmlns:mc="http://schemas.openxmlformats.org/markup-compatibility/2006">
          <mc:Choice Requires="x14">
            <control shapeId="30829" r:id="rId1838" name="Button 5229">
              <controlPr locked="0" defaultSize="0" print="0" autoFill="0" autoPict="0" macro="[0]!Sheet1.deleteRow">
                <anchor moveWithCells="1" sizeWithCells="1">
                  <from>
                    <xdr:col>6</xdr:col>
                    <xdr:colOff>0</xdr:colOff>
                    <xdr:row>2718</xdr:row>
                    <xdr:rowOff>0</xdr:rowOff>
                  </from>
                  <to>
                    <xdr:col>7</xdr:col>
                    <xdr:colOff>0</xdr:colOff>
                    <xdr:row>2719</xdr:row>
                    <xdr:rowOff>0</xdr:rowOff>
                  </to>
                </anchor>
              </controlPr>
            </control>
          </mc:Choice>
        </mc:AlternateContent>
        <mc:AlternateContent xmlns:mc="http://schemas.openxmlformats.org/markup-compatibility/2006">
          <mc:Choice Requires="x14">
            <control shapeId="30830" r:id="rId1839" name="Button 5230">
              <controlPr locked="0" defaultSize="0" print="0" autoFill="0" autoPict="0" macro="[0]!Sheet1.deleteRow">
                <anchor moveWithCells="1" sizeWithCells="1">
                  <from>
                    <xdr:col>6</xdr:col>
                    <xdr:colOff>0</xdr:colOff>
                    <xdr:row>2719</xdr:row>
                    <xdr:rowOff>0</xdr:rowOff>
                  </from>
                  <to>
                    <xdr:col>7</xdr:col>
                    <xdr:colOff>0</xdr:colOff>
                    <xdr:row>2720</xdr:row>
                    <xdr:rowOff>0</xdr:rowOff>
                  </to>
                </anchor>
              </controlPr>
            </control>
          </mc:Choice>
        </mc:AlternateContent>
        <mc:AlternateContent xmlns:mc="http://schemas.openxmlformats.org/markup-compatibility/2006">
          <mc:Choice Requires="x14">
            <control shapeId="30831" r:id="rId1840" name="Button 5231">
              <controlPr locked="0" defaultSize="0" print="0" autoFill="0" autoPict="0" macro="[0]!Sheet1.deleteRow">
                <anchor moveWithCells="1" sizeWithCells="1">
                  <from>
                    <xdr:col>6</xdr:col>
                    <xdr:colOff>0</xdr:colOff>
                    <xdr:row>2720</xdr:row>
                    <xdr:rowOff>0</xdr:rowOff>
                  </from>
                  <to>
                    <xdr:col>7</xdr:col>
                    <xdr:colOff>0</xdr:colOff>
                    <xdr:row>2721</xdr:row>
                    <xdr:rowOff>0</xdr:rowOff>
                  </to>
                </anchor>
              </controlPr>
            </control>
          </mc:Choice>
        </mc:AlternateContent>
        <mc:AlternateContent xmlns:mc="http://schemas.openxmlformats.org/markup-compatibility/2006">
          <mc:Choice Requires="x14">
            <control shapeId="30832" r:id="rId1841" name="Button 5232">
              <controlPr locked="0" defaultSize="0" print="0" autoFill="0" autoPict="0" macro="[0]!Sheet1.deleteRow">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30833" r:id="rId1842" name="Button 5233">
              <controlPr locked="0" defaultSize="0" print="0" autoFill="0" autoPict="0" macro="[0]!Sheet1.deleteRow">
                <anchor moveWithCells="1" sizeWithCells="1">
                  <from>
                    <xdr:col>6</xdr:col>
                    <xdr:colOff>0</xdr:colOff>
                    <xdr:row>2722</xdr:row>
                    <xdr:rowOff>0</xdr:rowOff>
                  </from>
                  <to>
                    <xdr:col>7</xdr:col>
                    <xdr:colOff>0</xdr:colOff>
                    <xdr:row>2723</xdr:row>
                    <xdr:rowOff>0</xdr:rowOff>
                  </to>
                </anchor>
              </controlPr>
            </control>
          </mc:Choice>
        </mc:AlternateContent>
        <mc:AlternateContent xmlns:mc="http://schemas.openxmlformats.org/markup-compatibility/2006">
          <mc:Choice Requires="x14">
            <control shapeId="30834" r:id="rId1843" name="Button 5234">
              <controlPr locked="0" defaultSize="0" print="0" autoFill="0" autoPict="0" macro="[0]!Sheet1.deleteRow">
                <anchor moveWithCells="1" sizeWithCells="1">
                  <from>
                    <xdr:col>6</xdr:col>
                    <xdr:colOff>0</xdr:colOff>
                    <xdr:row>2723</xdr:row>
                    <xdr:rowOff>0</xdr:rowOff>
                  </from>
                  <to>
                    <xdr:col>7</xdr:col>
                    <xdr:colOff>0</xdr:colOff>
                    <xdr:row>2724</xdr:row>
                    <xdr:rowOff>0</xdr:rowOff>
                  </to>
                </anchor>
              </controlPr>
            </control>
          </mc:Choice>
        </mc:AlternateContent>
        <mc:AlternateContent xmlns:mc="http://schemas.openxmlformats.org/markup-compatibility/2006">
          <mc:Choice Requires="x14">
            <control shapeId="30835" r:id="rId1844" name="Button 5235">
              <controlPr locked="0" defaultSize="0" print="0" autoFill="0" autoPict="0" macro="[0]!Sheet1.deleteRow">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30836" r:id="rId1845" name="Button 5236">
              <controlPr locked="0" defaultSize="0" print="0" autoFill="0" autoPict="0" macro="[0]!Sheet1.deleteRow">
                <anchor moveWithCells="1" sizeWithCells="1">
                  <from>
                    <xdr:col>6</xdr:col>
                    <xdr:colOff>0</xdr:colOff>
                    <xdr:row>2725</xdr:row>
                    <xdr:rowOff>0</xdr:rowOff>
                  </from>
                  <to>
                    <xdr:col>7</xdr:col>
                    <xdr:colOff>0</xdr:colOff>
                    <xdr:row>2726</xdr:row>
                    <xdr:rowOff>0</xdr:rowOff>
                  </to>
                </anchor>
              </controlPr>
            </control>
          </mc:Choice>
        </mc:AlternateContent>
        <mc:AlternateContent xmlns:mc="http://schemas.openxmlformats.org/markup-compatibility/2006">
          <mc:Choice Requires="x14">
            <control shapeId="30837" r:id="rId1846" name="Button 5237">
              <controlPr locked="0" defaultSize="0" print="0" autoFill="0" autoPict="0" macro="[0]!Sheet1.deleteRow">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30838" r:id="rId1847" name="Button 5238">
              <controlPr locked="0" defaultSize="0" print="0" autoFill="0" autoPict="0" macro="[0]!Sheet1.deleteRow">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30839" r:id="rId1848" name="Button 5239">
              <controlPr locked="0" defaultSize="0" print="0" autoFill="0" autoPict="0" macro="[0]!Sheet1.deleteRow">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30840" r:id="rId1849" name="Button 5240">
              <controlPr locked="0" defaultSize="0" print="0" autoFill="0" autoPict="0" macro="[0]!Sheet1.deleteRow">
                <anchor moveWithCells="1" sizeWithCells="1">
                  <from>
                    <xdr:col>6</xdr:col>
                    <xdr:colOff>0</xdr:colOff>
                    <xdr:row>2729</xdr:row>
                    <xdr:rowOff>0</xdr:rowOff>
                  </from>
                  <to>
                    <xdr:col>7</xdr:col>
                    <xdr:colOff>0</xdr:colOff>
                    <xdr:row>2730</xdr:row>
                    <xdr:rowOff>0</xdr:rowOff>
                  </to>
                </anchor>
              </controlPr>
            </control>
          </mc:Choice>
        </mc:AlternateContent>
        <mc:AlternateContent xmlns:mc="http://schemas.openxmlformats.org/markup-compatibility/2006">
          <mc:Choice Requires="x14">
            <control shapeId="30841" r:id="rId1850" name="Button 5241">
              <controlPr locked="0" defaultSize="0" print="0" autoFill="0" autoPict="0" macro="[0]!Sheet1.deleteRow">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30842" r:id="rId1851" name="Button 5242">
              <controlPr locked="0" defaultSize="0" print="0" autoFill="0" autoPict="0" macro="[0]!Sheet1.delet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30843" r:id="rId1852" name="Button 5243">
              <controlPr locked="0" defaultSize="0" print="0" autoFill="0" autoPict="0" macro="[0]!Sheet1.deleteRow">
                <anchor moveWithCells="1" sizeWithCells="1">
                  <from>
                    <xdr:col>6</xdr:col>
                    <xdr:colOff>0</xdr:colOff>
                    <xdr:row>2732</xdr:row>
                    <xdr:rowOff>0</xdr:rowOff>
                  </from>
                  <to>
                    <xdr:col>7</xdr:col>
                    <xdr:colOff>0</xdr:colOff>
                    <xdr:row>2733</xdr:row>
                    <xdr:rowOff>0</xdr:rowOff>
                  </to>
                </anchor>
              </controlPr>
            </control>
          </mc:Choice>
        </mc:AlternateContent>
        <mc:AlternateContent xmlns:mc="http://schemas.openxmlformats.org/markup-compatibility/2006">
          <mc:Choice Requires="x14">
            <control shapeId="30844" r:id="rId1853" name="Button 5244">
              <controlPr locked="0" defaultSize="0" print="0" autoFill="0" autoPict="0" macro="[0]!Sheet1.deleteRow">
                <anchor moveWithCells="1" sizeWithCells="1">
                  <from>
                    <xdr:col>6</xdr:col>
                    <xdr:colOff>0</xdr:colOff>
                    <xdr:row>2733</xdr:row>
                    <xdr:rowOff>0</xdr:rowOff>
                  </from>
                  <to>
                    <xdr:col>7</xdr:col>
                    <xdr:colOff>0</xdr:colOff>
                    <xdr:row>2734</xdr:row>
                    <xdr:rowOff>0</xdr:rowOff>
                  </to>
                </anchor>
              </controlPr>
            </control>
          </mc:Choice>
        </mc:AlternateContent>
        <mc:AlternateContent xmlns:mc="http://schemas.openxmlformats.org/markup-compatibility/2006">
          <mc:Choice Requires="x14">
            <control shapeId="30845" r:id="rId1854" name="Button 5245">
              <controlPr locked="0" defaultSize="0" print="0" autoFill="0" autoPict="0" macro="[0]!Sheet1.deleteRow">
                <anchor moveWithCells="1" sizeWithCells="1">
                  <from>
                    <xdr:col>6</xdr:col>
                    <xdr:colOff>0</xdr:colOff>
                    <xdr:row>2734</xdr:row>
                    <xdr:rowOff>0</xdr:rowOff>
                  </from>
                  <to>
                    <xdr:col>7</xdr:col>
                    <xdr:colOff>0</xdr:colOff>
                    <xdr:row>2735</xdr:row>
                    <xdr:rowOff>0</xdr:rowOff>
                  </to>
                </anchor>
              </controlPr>
            </control>
          </mc:Choice>
        </mc:AlternateContent>
        <mc:AlternateContent xmlns:mc="http://schemas.openxmlformats.org/markup-compatibility/2006">
          <mc:Choice Requires="x14">
            <control shapeId="30846" r:id="rId1855" name="Button 5246">
              <controlPr locked="0" defaultSize="0" print="0" autoFill="0" autoPict="0" macro="[0]!Sheet1.deleteRow">
                <anchor moveWithCells="1" sizeWithCells="1">
                  <from>
                    <xdr:col>6</xdr:col>
                    <xdr:colOff>0</xdr:colOff>
                    <xdr:row>2735</xdr:row>
                    <xdr:rowOff>0</xdr:rowOff>
                  </from>
                  <to>
                    <xdr:col>7</xdr:col>
                    <xdr:colOff>0</xdr:colOff>
                    <xdr:row>2736</xdr:row>
                    <xdr:rowOff>0</xdr:rowOff>
                  </to>
                </anchor>
              </controlPr>
            </control>
          </mc:Choice>
        </mc:AlternateContent>
        <mc:AlternateContent xmlns:mc="http://schemas.openxmlformats.org/markup-compatibility/2006">
          <mc:Choice Requires="x14">
            <control shapeId="30847" r:id="rId1856" name="Button 5247">
              <controlPr locked="0" defaultSize="0" print="0" autoFill="0" autoPict="0" macro="[0]!Sheet1.deleteRow">
                <anchor moveWithCells="1" sizeWithCells="1">
                  <from>
                    <xdr:col>6</xdr:col>
                    <xdr:colOff>0</xdr:colOff>
                    <xdr:row>2736</xdr:row>
                    <xdr:rowOff>0</xdr:rowOff>
                  </from>
                  <to>
                    <xdr:col>7</xdr:col>
                    <xdr:colOff>0</xdr:colOff>
                    <xdr:row>2737</xdr:row>
                    <xdr:rowOff>0</xdr:rowOff>
                  </to>
                </anchor>
              </controlPr>
            </control>
          </mc:Choice>
        </mc:AlternateContent>
        <mc:AlternateContent xmlns:mc="http://schemas.openxmlformats.org/markup-compatibility/2006">
          <mc:Choice Requires="x14">
            <control shapeId="30848" r:id="rId1857" name="Button 5248">
              <controlPr locked="0" defaultSize="0" print="0" autoFill="0" autoPict="0" macro="[0]!Sheet1.deleteRow">
                <anchor moveWithCells="1" sizeWithCells="1">
                  <from>
                    <xdr:col>6</xdr:col>
                    <xdr:colOff>0</xdr:colOff>
                    <xdr:row>2737</xdr:row>
                    <xdr:rowOff>0</xdr:rowOff>
                  </from>
                  <to>
                    <xdr:col>7</xdr:col>
                    <xdr:colOff>0</xdr:colOff>
                    <xdr:row>2738</xdr:row>
                    <xdr:rowOff>0</xdr:rowOff>
                  </to>
                </anchor>
              </controlPr>
            </control>
          </mc:Choice>
        </mc:AlternateContent>
        <mc:AlternateContent xmlns:mc="http://schemas.openxmlformats.org/markup-compatibility/2006">
          <mc:Choice Requires="x14">
            <control shapeId="30849" r:id="rId1858" name="Button 5249">
              <controlPr locked="0" defaultSize="0" print="0" autoFill="0" autoPict="0" macro="[0]!Sheet1.deleteRow">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30850" r:id="rId1859" name="Button 5250">
              <controlPr locked="0" defaultSize="0" print="0" autoFill="0" autoPict="0" macro="[0]!Sheet1.deleteRow">
                <anchor moveWithCells="1" sizeWithCells="1">
                  <from>
                    <xdr:col>6</xdr:col>
                    <xdr:colOff>0</xdr:colOff>
                    <xdr:row>2739</xdr:row>
                    <xdr:rowOff>0</xdr:rowOff>
                  </from>
                  <to>
                    <xdr:col>7</xdr:col>
                    <xdr:colOff>0</xdr:colOff>
                    <xdr:row>2740</xdr:row>
                    <xdr:rowOff>0</xdr:rowOff>
                  </to>
                </anchor>
              </controlPr>
            </control>
          </mc:Choice>
        </mc:AlternateContent>
        <mc:AlternateContent xmlns:mc="http://schemas.openxmlformats.org/markup-compatibility/2006">
          <mc:Choice Requires="x14">
            <control shapeId="30851" r:id="rId1860" name="Button 5251">
              <controlPr locked="0" defaultSize="0" print="0" autoFill="0" autoPict="0" macro="[0]!Sheet1.deleteRow">
                <anchor moveWithCells="1" sizeWithCells="1">
                  <from>
                    <xdr:col>6</xdr:col>
                    <xdr:colOff>0</xdr:colOff>
                    <xdr:row>2740</xdr:row>
                    <xdr:rowOff>0</xdr:rowOff>
                  </from>
                  <to>
                    <xdr:col>7</xdr:col>
                    <xdr:colOff>0</xdr:colOff>
                    <xdr:row>2741</xdr:row>
                    <xdr:rowOff>0</xdr:rowOff>
                  </to>
                </anchor>
              </controlPr>
            </control>
          </mc:Choice>
        </mc:AlternateContent>
        <mc:AlternateContent xmlns:mc="http://schemas.openxmlformats.org/markup-compatibility/2006">
          <mc:Choice Requires="x14">
            <control shapeId="30852" r:id="rId1861" name="Button 5252">
              <controlPr locked="0" defaultSize="0" print="0" autoFill="0" autoPict="0" macro="[0]!Sheet1.deleteRow">
                <anchor moveWithCells="1" sizeWithCells="1">
                  <from>
                    <xdr:col>6</xdr:col>
                    <xdr:colOff>0</xdr:colOff>
                    <xdr:row>2741</xdr:row>
                    <xdr:rowOff>0</xdr:rowOff>
                  </from>
                  <to>
                    <xdr:col>7</xdr:col>
                    <xdr:colOff>0</xdr:colOff>
                    <xdr:row>2742</xdr:row>
                    <xdr:rowOff>0</xdr:rowOff>
                  </to>
                </anchor>
              </controlPr>
            </control>
          </mc:Choice>
        </mc:AlternateContent>
        <mc:AlternateContent xmlns:mc="http://schemas.openxmlformats.org/markup-compatibility/2006">
          <mc:Choice Requires="x14">
            <control shapeId="30853" r:id="rId1862" name="Button 5253">
              <controlPr locked="0" defaultSize="0" print="0" autoFill="0" autoPict="0" macro="[0]!Sheet1.deleteRow">
                <anchor moveWithCells="1" sizeWithCells="1">
                  <from>
                    <xdr:col>6</xdr:col>
                    <xdr:colOff>0</xdr:colOff>
                    <xdr:row>2742</xdr:row>
                    <xdr:rowOff>0</xdr:rowOff>
                  </from>
                  <to>
                    <xdr:col>7</xdr:col>
                    <xdr:colOff>0</xdr:colOff>
                    <xdr:row>2743</xdr:row>
                    <xdr:rowOff>0</xdr:rowOff>
                  </to>
                </anchor>
              </controlPr>
            </control>
          </mc:Choice>
        </mc:AlternateContent>
        <mc:AlternateContent xmlns:mc="http://schemas.openxmlformats.org/markup-compatibility/2006">
          <mc:Choice Requires="x14">
            <control shapeId="30854" r:id="rId1863" name="Button 5254">
              <controlPr locked="0" defaultSize="0" print="0" autoFill="0" autoPict="0" macro="[0]!Sheet1.deleteRow">
                <anchor moveWithCells="1" sizeWithCells="1">
                  <from>
                    <xdr:col>6</xdr:col>
                    <xdr:colOff>0</xdr:colOff>
                    <xdr:row>2743</xdr:row>
                    <xdr:rowOff>0</xdr:rowOff>
                  </from>
                  <to>
                    <xdr:col>7</xdr:col>
                    <xdr:colOff>0</xdr:colOff>
                    <xdr:row>2744</xdr:row>
                    <xdr:rowOff>0</xdr:rowOff>
                  </to>
                </anchor>
              </controlPr>
            </control>
          </mc:Choice>
        </mc:AlternateContent>
        <mc:AlternateContent xmlns:mc="http://schemas.openxmlformats.org/markup-compatibility/2006">
          <mc:Choice Requires="x14">
            <control shapeId="30855" r:id="rId1864" name="Button 5255">
              <controlPr locked="0" defaultSize="0" print="0" autoFill="0" autoPict="0" macro="[0]!Sheet1.deleteRow">
                <anchor moveWithCells="1" sizeWithCells="1">
                  <from>
                    <xdr:col>6</xdr:col>
                    <xdr:colOff>0</xdr:colOff>
                    <xdr:row>2744</xdr:row>
                    <xdr:rowOff>0</xdr:rowOff>
                  </from>
                  <to>
                    <xdr:col>7</xdr:col>
                    <xdr:colOff>0</xdr:colOff>
                    <xdr:row>2745</xdr:row>
                    <xdr:rowOff>0</xdr:rowOff>
                  </to>
                </anchor>
              </controlPr>
            </control>
          </mc:Choice>
        </mc:AlternateContent>
        <mc:AlternateContent xmlns:mc="http://schemas.openxmlformats.org/markup-compatibility/2006">
          <mc:Choice Requires="x14">
            <control shapeId="30856" r:id="rId1865" name="Button 5256">
              <controlPr locked="0" defaultSize="0" print="0" autoFill="0" autoPict="0" macro="[0]!Sheet1.deleteRow">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30857" r:id="rId1866" name="Button 5257">
              <controlPr locked="0" defaultSize="0" print="0" autoFill="0" autoPict="0" macro="[0]!Sheet1.deleteRow">
                <anchor moveWithCells="1" sizeWithCells="1">
                  <from>
                    <xdr:col>6</xdr:col>
                    <xdr:colOff>0</xdr:colOff>
                    <xdr:row>2746</xdr:row>
                    <xdr:rowOff>0</xdr:rowOff>
                  </from>
                  <to>
                    <xdr:col>7</xdr:col>
                    <xdr:colOff>0</xdr:colOff>
                    <xdr:row>2747</xdr:row>
                    <xdr:rowOff>0</xdr:rowOff>
                  </to>
                </anchor>
              </controlPr>
            </control>
          </mc:Choice>
        </mc:AlternateContent>
        <mc:AlternateContent xmlns:mc="http://schemas.openxmlformats.org/markup-compatibility/2006">
          <mc:Choice Requires="x14">
            <control shapeId="30858" r:id="rId1867" name="Button 5258">
              <controlPr locked="0" defaultSize="0" print="0" autoFill="0" autoPict="0" macro="[0]!Sheet1.deleteRow">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30859" r:id="rId1868" name="Button 5259">
              <controlPr locked="0" defaultSize="0" print="0" autoFill="0" autoPict="0" macro="[0]!Sheet1.deleteRow">
                <anchor moveWithCells="1" sizeWithCells="1">
                  <from>
                    <xdr:col>6</xdr:col>
                    <xdr:colOff>0</xdr:colOff>
                    <xdr:row>2748</xdr:row>
                    <xdr:rowOff>0</xdr:rowOff>
                  </from>
                  <to>
                    <xdr:col>7</xdr:col>
                    <xdr:colOff>0</xdr:colOff>
                    <xdr:row>2749</xdr:row>
                    <xdr:rowOff>0</xdr:rowOff>
                  </to>
                </anchor>
              </controlPr>
            </control>
          </mc:Choice>
        </mc:AlternateContent>
        <mc:AlternateContent xmlns:mc="http://schemas.openxmlformats.org/markup-compatibility/2006">
          <mc:Choice Requires="x14">
            <control shapeId="30860" r:id="rId1869" name="Button 5260">
              <controlPr locked="0" defaultSize="0" print="0" autoFill="0" autoPict="0" macro="[0]!Sheet1.deleteRow">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30861" r:id="rId1870" name="Button 5261">
              <controlPr locked="0" defaultSize="0" print="0" autoFill="0" autoPict="0" macro="[0]!Sheet1.deleteRow">
                <anchor moveWithCells="1" sizeWithCells="1">
                  <from>
                    <xdr:col>6</xdr:col>
                    <xdr:colOff>0</xdr:colOff>
                    <xdr:row>2750</xdr:row>
                    <xdr:rowOff>0</xdr:rowOff>
                  </from>
                  <to>
                    <xdr:col>7</xdr:col>
                    <xdr:colOff>0</xdr:colOff>
                    <xdr:row>2751</xdr:row>
                    <xdr:rowOff>0</xdr:rowOff>
                  </to>
                </anchor>
              </controlPr>
            </control>
          </mc:Choice>
        </mc:AlternateContent>
        <mc:AlternateContent xmlns:mc="http://schemas.openxmlformats.org/markup-compatibility/2006">
          <mc:Choice Requires="x14">
            <control shapeId="30862" r:id="rId1871" name="Button 5262">
              <controlPr locked="0" defaultSize="0" print="0" autoFill="0" autoPict="0" macro="[0]!Sheet1.deleteRow">
                <anchor moveWithCells="1" sizeWithCells="1">
                  <from>
                    <xdr:col>6</xdr:col>
                    <xdr:colOff>0</xdr:colOff>
                    <xdr:row>2751</xdr:row>
                    <xdr:rowOff>0</xdr:rowOff>
                  </from>
                  <to>
                    <xdr:col>7</xdr:col>
                    <xdr:colOff>0</xdr:colOff>
                    <xdr:row>2752</xdr:row>
                    <xdr:rowOff>0</xdr:rowOff>
                  </to>
                </anchor>
              </controlPr>
            </control>
          </mc:Choice>
        </mc:AlternateContent>
        <mc:AlternateContent xmlns:mc="http://schemas.openxmlformats.org/markup-compatibility/2006">
          <mc:Choice Requires="x14">
            <control shapeId="30863" r:id="rId1872" name="Button 5263">
              <controlPr locked="0" defaultSize="0" print="0" autoFill="0" autoPict="0" macro="[0]!Sheet1.deleteRow">
                <anchor moveWithCells="1" sizeWithCells="1">
                  <from>
                    <xdr:col>6</xdr:col>
                    <xdr:colOff>0</xdr:colOff>
                    <xdr:row>2752</xdr:row>
                    <xdr:rowOff>0</xdr:rowOff>
                  </from>
                  <to>
                    <xdr:col>7</xdr:col>
                    <xdr:colOff>0</xdr:colOff>
                    <xdr:row>2753</xdr:row>
                    <xdr:rowOff>0</xdr:rowOff>
                  </to>
                </anchor>
              </controlPr>
            </control>
          </mc:Choice>
        </mc:AlternateContent>
        <mc:AlternateContent xmlns:mc="http://schemas.openxmlformats.org/markup-compatibility/2006">
          <mc:Choice Requires="x14">
            <control shapeId="30864" r:id="rId1873" name="Button 5264">
              <controlPr locked="0" defaultSize="0" print="0" autoFill="0" autoPict="0" macro="[0]!Sheet1.deleteRow">
                <anchor moveWithCells="1" sizeWithCells="1">
                  <from>
                    <xdr:col>6</xdr:col>
                    <xdr:colOff>0</xdr:colOff>
                    <xdr:row>2753</xdr:row>
                    <xdr:rowOff>0</xdr:rowOff>
                  </from>
                  <to>
                    <xdr:col>7</xdr:col>
                    <xdr:colOff>0</xdr:colOff>
                    <xdr:row>2754</xdr:row>
                    <xdr:rowOff>0</xdr:rowOff>
                  </to>
                </anchor>
              </controlPr>
            </control>
          </mc:Choice>
        </mc:AlternateContent>
        <mc:AlternateContent xmlns:mc="http://schemas.openxmlformats.org/markup-compatibility/2006">
          <mc:Choice Requires="x14">
            <control shapeId="30865" r:id="rId1874" name="Button 5265">
              <controlPr locked="0" defaultSize="0" print="0" autoFill="0" autoPict="0" macro="[0]!Sheet1.deleteRow">
                <anchor moveWithCells="1" sizeWithCells="1">
                  <from>
                    <xdr:col>6</xdr:col>
                    <xdr:colOff>0</xdr:colOff>
                    <xdr:row>2754</xdr:row>
                    <xdr:rowOff>0</xdr:rowOff>
                  </from>
                  <to>
                    <xdr:col>7</xdr:col>
                    <xdr:colOff>0</xdr:colOff>
                    <xdr:row>2755</xdr:row>
                    <xdr:rowOff>0</xdr:rowOff>
                  </to>
                </anchor>
              </controlPr>
            </control>
          </mc:Choice>
        </mc:AlternateContent>
        <mc:AlternateContent xmlns:mc="http://schemas.openxmlformats.org/markup-compatibility/2006">
          <mc:Choice Requires="x14">
            <control shapeId="30866" r:id="rId1875" name="Button 5266">
              <controlPr locked="0" defaultSize="0" print="0" autoFill="0" autoPict="0" macro="[0]!Sheet1.deleteRow">
                <anchor moveWithCells="1" sizeWithCells="1">
                  <from>
                    <xdr:col>6</xdr:col>
                    <xdr:colOff>0</xdr:colOff>
                    <xdr:row>2755</xdr:row>
                    <xdr:rowOff>0</xdr:rowOff>
                  </from>
                  <to>
                    <xdr:col>7</xdr:col>
                    <xdr:colOff>0</xdr:colOff>
                    <xdr:row>2756</xdr:row>
                    <xdr:rowOff>0</xdr:rowOff>
                  </to>
                </anchor>
              </controlPr>
            </control>
          </mc:Choice>
        </mc:AlternateContent>
        <mc:AlternateContent xmlns:mc="http://schemas.openxmlformats.org/markup-compatibility/2006">
          <mc:Choice Requires="x14">
            <control shapeId="30867" r:id="rId1876" name="Button 5267">
              <controlPr locked="0" defaultSize="0" print="0" autoFill="0" autoPict="0" macro="[0]!Sheet1.deleteRow">
                <anchor moveWithCells="1" sizeWithCells="1">
                  <from>
                    <xdr:col>6</xdr:col>
                    <xdr:colOff>0</xdr:colOff>
                    <xdr:row>2756</xdr:row>
                    <xdr:rowOff>0</xdr:rowOff>
                  </from>
                  <to>
                    <xdr:col>7</xdr:col>
                    <xdr:colOff>0</xdr:colOff>
                    <xdr:row>2757</xdr:row>
                    <xdr:rowOff>0</xdr:rowOff>
                  </to>
                </anchor>
              </controlPr>
            </control>
          </mc:Choice>
        </mc:AlternateContent>
        <mc:AlternateContent xmlns:mc="http://schemas.openxmlformats.org/markup-compatibility/2006">
          <mc:Choice Requires="x14">
            <control shapeId="30868" r:id="rId1877" name="Button 5268">
              <controlPr locked="0" defaultSize="0" print="0" autoFill="0" autoPict="0" macro="[0]!Sheet1.deleteRow">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30869" r:id="rId1878" name="Button 5269">
              <controlPr locked="0" defaultSize="0" print="0" autoFill="0" autoPict="0" macro="[0]!Sheet1.deleteRow">
                <anchor moveWithCells="1" sizeWithCells="1">
                  <from>
                    <xdr:col>6</xdr:col>
                    <xdr:colOff>0</xdr:colOff>
                    <xdr:row>2758</xdr:row>
                    <xdr:rowOff>0</xdr:rowOff>
                  </from>
                  <to>
                    <xdr:col>7</xdr:col>
                    <xdr:colOff>0</xdr:colOff>
                    <xdr:row>2759</xdr:row>
                    <xdr:rowOff>0</xdr:rowOff>
                  </to>
                </anchor>
              </controlPr>
            </control>
          </mc:Choice>
        </mc:AlternateContent>
        <mc:AlternateContent xmlns:mc="http://schemas.openxmlformats.org/markup-compatibility/2006">
          <mc:Choice Requires="x14">
            <control shapeId="30871" r:id="rId1879" name="Button 5271">
              <controlPr locked="0" defaultSize="0" print="0" autoFill="0" autoPict="0" macro="[0]!Sheet1.deleteRow">
                <anchor moveWithCells="1" sizeWithCells="1">
                  <from>
                    <xdr:col>6</xdr:col>
                    <xdr:colOff>0</xdr:colOff>
                    <xdr:row>2759</xdr:row>
                    <xdr:rowOff>0</xdr:rowOff>
                  </from>
                  <to>
                    <xdr:col>7</xdr:col>
                    <xdr:colOff>0</xdr:colOff>
                    <xdr:row>2760</xdr:row>
                    <xdr:rowOff>0</xdr:rowOff>
                  </to>
                </anchor>
              </controlPr>
            </control>
          </mc:Choice>
        </mc:AlternateContent>
        <mc:AlternateContent xmlns:mc="http://schemas.openxmlformats.org/markup-compatibility/2006">
          <mc:Choice Requires="x14">
            <control shapeId="30872" r:id="rId1880" name="Button 5272">
              <controlPr locked="0" defaultSize="0" print="0" autoFill="0" autoPict="0" macro="[0]!Sheet1.deleteRow">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30879" r:id="rId1881" name="Button 5279">
              <controlPr locked="0" defaultSize="0" print="0" autoFill="0" autoPict="0" macro="[0]!Sheet1.deleteRow">
                <anchor moveWithCells="1" sizeWithCells="1">
                  <from>
                    <xdr:col>6</xdr:col>
                    <xdr:colOff>0</xdr:colOff>
                    <xdr:row>2761</xdr:row>
                    <xdr:rowOff>0</xdr:rowOff>
                  </from>
                  <to>
                    <xdr:col>7</xdr:col>
                    <xdr:colOff>0</xdr:colOff>
                    <xdr:row>2762</xdr:row>
                    <xdr:rowOff>0</xdr:rowOff>
                  </to>
                </anchor>
              </controlPr>
            </control>
          </mc:Choice>
        </mc:AlternateContent>
        <mc:AlternateContent xmlns:mc="http://schemas.openxmlformats.org/markup-compatibility/2006">
          <mc:Choice Requires="x14">
            <control shapeId="30880" r:id="rId1882" name="Button 5280">
              <controlPr locked="0" defaultSize="0" print="0" autoFill="0" autoPict="0" macro="[0]!Sheet1.deleteRow">
                <anchor moveWithCells="1" sizeWithCells="1">
                  <from>
                    <xdr:col>6</xdr:col>
                    <xdr:colOff>0</xdr:colOff>
                    <xdr:row>2762</xdr:row>
                    <xdr:rowOff>0</xdr:rowOff>
                  </from>
                  <to>
                    <xdr:col>7</xdr:col>
                    <xdr:colOff>0</xdr:colOff>
                    <xdr:row>2763</xdr:row>
                    <xdr:rowOff>0</xdr:rowOff>
                  </to>
                </anchor>
              </controlPr>
            </control>
          </mc:Choice>
        </mc:AlternateContent>
        <mc:AlternateContent xmlns:mc="http://schemas.openxmlformats.org/markup-compatibility/2006">
          <mc:Choice Requires="x14">
            <control shapeId="30881" r:id="rId1883" name="Button 5281">
              <controlPr locked="0" defaultSize="0" print="0" autoFill="0" autoPict="0" macro="[0]!Sheet1.deleteRow">
                <anchor moveWithCells="1" sizeWithCells="1">
                  <from>
                    <xdr:col>6</xdr:col>
                    <xdr:colOff>0</xdr:colOff>
                    <xdr:row>2763</xdr:row>
                    <xdr:rowOff>0</xdr:rowOff>
                  </from>
                  <to>
                    <xdr:col>7</xdr:col>
                    <xdr:colOff>0</xdr:colOff>
                    <xdr:row>2764</xdr:row>
                    <xdr:rowOff>0</xdr:rowOff>
                  </to>
                </anchor>
              </controlPr>
            </control>
          </mc:Choice>
        </mc:AlternateContent>
        <mc:AlternateContent xmlns:mc="http://schemas.openxmlformats.org/markup-compatibility/2006">
          <mc:Choice Requires="x14">
            <control shapeId="30882" r:id="rId1884" name="Button 5282">
              <controlPr locked="0" defaultSize="0" print="0" autoFill="0" autoPict="0" macro="[0]!Sheet1.deleteRow">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30883" r:id="rId1885" name="Button 5283">
              <controlPr locked="0" defaultSize="0" print="0" autoFill="0" autoPict="0" macro="[0]!Sheet1.deleteRow">
                <anchor moveWithCells="1" sizeWithCells="1">
                  <from>
                    <xdr:col>6</xdr:col>
                    <xdr:colOff>0</xdr:colOff>
                    <xdr:row>2765</xdr:row>
                    <xdr:rowOff>0</xdr:rowOff>
                  </from>
                  <to>
                    <xdr:col>7</xdr:col>
                    <xdr:colOff>0</xdr:colOff>
                    <xdr:row>2766</xdr:row>
                    <xdr:rowOff>0</xdr:rowOff>
                  </to>
                </anchor>
              </controlPr>
            </control>
          </mc:Choice>
        </mc:AlternateContent>
        <mc:AlternateContent xmlns:mc="http://schemas.openxmlformats.org/markup-compatibility/2006">
          <mc:Choice Requires="x14">
            <control shapeId="30884" r:id="rId1886" name="Button 5284">
              <controlPr locked="0" defaultSize="0" print="0" autoFill="0" autoPict="0" macro="[0]!Sheet1.deleteRow">
                <anchor moveWithCells="1" sizeWithCells="1">
                  <from>
                    <xdr:col>6</xdr:col>
                    <xdr:colOff>0</xdr:colOff>
                    <xdr:row>2766</xdr:row>
                    <xdr:rowOff>0</xdr:rowOff>
                  </from>
                  <to>
                    <xdr:col>7</xdr:col>
                    <xdr:colOff>0</xdr:colOff>
                    <xdr:row>2767</xdr:row>
                    <xdr:rowOff>0</xdr:rowOff>
                  </to>
                </anchor>
              </controlPr>
            </control>
          </mc:Choice>
        </mc:AlternateContent>
        <mc:AlternateContent xmlns:mc="http://schemas.openxmlformats.org/markup-compatibility/2006">
          <mc:Choice Requires="x14">
            <control shapeId="30885" r:id="rId1887" name="Button 5285">
              <controlPr locked="0" defaultSize="0" print="0" autoFill="0" autoPict="0" macro="[0]!Sheet1.deleteRow">
                <anchor moveWithCells="1" sizeWithCells="1">
                  <from>
                    <xdr:col>6</xdr:col>
                    <xdr:colOff>0</xdr:colOff>
                    <xdr:row>2767</xdr:row>
                    <xdr:rowOff>0</xdr:rowOff>
                  </from>
                  <to>
                    <xdr:col>7</xdr:col>
                    <xdr:colOff>0</xdr:colOff>
                    <xdr:row>2768</xdr:row>
                    <xdr:rowOff>0</xdr:rowOff>
                  </to>
                </anchor>
              </controlPr>
            </control>
          </mc:Choice>
        </mc:AlternateContent>
        <mc:AlternateContent xmlns:mc="http://schemas.openxmlformats.org/markup-compatibility/2006">
          <mc:Choice Requires="x14">
            <control shapeId="30886" r:id="rId1888" name="Button 5286">
              <controlPr locked="0" defaultSize="0" print="0" autoFill="0" autoPict="0" macro="[0]!Sheet1.deleteRow">
                <anchor moveWithCells="1" sizeWithCells="1">
                  <from>
                    <xdr:col>6</xdr:col>
                    <xdr:colOff>0</xdr:colOff>
                    <xdr:row>2768</xdr:row>
                    <xdr:rowOff>0</xdr:rowOff>
                  </from>
                  <to>
                    <xdr:col>7</xdr:col>
                    <xdr:colOff>0</xdr:colOff>
                    <xdr:row>2769</xdr:row>
                    <xdr:rowOff>0</xdr:rowOff>
                  </to>
                </anchor>
              </controlPr>
            </control>
          </mc:Choice>
        </mc:AlternateContent>
        <mc:AlternateContent xmlns:mc="http://schemas.openxmlformats.org/markup-compatibility/2006">
          <mc:Choice Requires="x14">
            <control shapeId="30887" r:id="rId1889" name="Button 5287">
              <controlPr locked="0" defaultSize="0" print="0" autoFill="0" autoPict="0" macro="[0]!Sheet1.deleteRow">
                <anchor moveWithCells="1" sizeWithCells="1">
                  <from>
                    <xdr:col>6</xdr:col>
                    <xdr:colOff>0</xdr:colOff>
                    <xdr:row>2769</xdr:row>
                    <xdr:rowOff>0</xdr:rowOff>
                  </from>
                  <to>
                    <xdr:col>7</xdr:col>
                    <xdr:colOff>0</xdr:colOff>
                    <xdr:row>2770</xdr:row>
                    <xdr:rowOff>0</xdr:rowOff>
                  </to>
                </anchor>
              </controlPr>
            </control>
          </mc:Choice>
        </mc:AlternateContent>
        <mc:AlternateContent xmlns:mc="http://schemas.openxmlformats.org/markup-compatibility/2006">
          <mc:Choice Requires="x14">
            <control shapeId="30888" r:id="rId1890" name="Button 5288">
              <controlPr locked="0" defaultSize="0" print="0" autoFill="0" autoPict="0" macro="[0]!Sheet1.deleteRow">
                <anchor moveWithCells="1" sizeWithCells="1">
                  <from>
                    <xdr:col>6</xdr:col>
                    <xdr:colOff>0</xdr:colOff>
                    <xdr:row>2770</xdr:row>
                    <xdr:rowOff>0</xdr:rowOff>
                  </from>
                  <to>
                    <xdr:col>7</xdr:col>
                    <xdr:colOff>0</xdr:colOff>
                    <xdr:row>2771</xdr:row>
                    <xdr:rowOff>0</xdr:rowOff>
                  </to>
                </anchor>
              </controlPr>
            </control>
          </mc:Choice>
        </mc:AlternateContent>
        <mc:AlternateContent xmlns:mc="http://schemas.openxmlformats.org/markup-compatibility/2006">
          <mc:Choice Requires="x14">
            <control shapeId="30889" r:id="rId1891" name="Button 5289">
              <controlPr locked="0" defaultSize="0" print="0" autoFill="0" autoPict="0" macro="[0]!Sheet1.deleteRow">
                <anchor moveWithCells="1" sizeWithCells="1">
                  <from>
                    <xdr:col>6</xdr:col>
                    <xdr:colOff>0</xdr:colOff>
                    <xdr:row>2771</xdr:row>
                    <xdr:rowOff>0</xdr:rowOff>
                  </from>
                  <to>
                    <xdr:col>7</xdr:col>
                    <xdr:colOff>0</xdr:colOff>
                    <xdr:row>2772</xdr:row>
                    <xdr:rowOff>0</xdr:rowOff>
                  </to>
                </anchor>
              </controlPr>
            </control>
          </mc:Choice>
        </mc:AlternateContent>
        <mc:AlternateContent xmlns:mc="http://schemas.openxmlformats.org/markup-compatibility/2006">
          <mc:Choice Requires="x14">
            <control shapeId="30890" r:id="rId1892" name="Button 5290">
              <controlPr locked="0" defaultSize="0" print="0" autoFill="0" autoPict="0" macro="[0]!Sheet1.deleteRow">
                <anchor moveWithCells="1" sizeWithCells="1">
                  <from>
                    <xdr:col>6</xdr:col>
                    <xdr:colOff>0</xdr:colOff>
                    <xdr:row>2772</xdr:row>
                    <xdr:rowOff>0</xdr:rowOff>
                  </from>
                  <to>
                    <xdr:col>7</xdr:col>
                    <xdr:colOff>0</xdr:colOff>
                    <xdr:row>2773</xdr:row>
                    <xdr:rowOff>0</xdr:rowOff>
                  </to>
                </anchor>
              </controlPr>
            </control>
          </mc:Choice>
        </mc:AlternateContent>
        <mc:AlternateContent xmlns:mc="http://schemas.openxmlformats.org/markup-compatibility/2006">
          <mc:Choice Requires="x14">
            <control shapeId="30891" r:id="rId1893" name="Button 5291">
              <controlPr locked="0" defaultSize="0" print="0" autoFill="0" autoPict="0" macro="[0]!Sheet1.deleteRow">
                <anchor moveWithCells="1" sizeWithCells="1">
                  <from>
                    <xdr:col>6</xdr:col>
                    <xdr:colOff>0</xdr:colOff>
                    <xdr:row>2773</xdr:row>
                    <xdr:rowOff>0</xdr:rowOff>
                  </from>
                  <to>
                    <xdr:col>7</xdr:col>
                    <xdr:colOff>0</xdr:colOff>
                    <xdr:row>2774</xdr:row>
                    <xdr:rowOff>0</xdr:rowOff>
                  </to>
                </anchor>
              </controlPr>
            </control>
          </mc:Choice>
        </mc:AlternateContent>
        <mc:AlternateContent xmlns:mc="http://schemas.openxmlformats.org/markup-compatibility/2006">
          <mc:Choice Requires="x14">
            <control shapeId="30892" r:id="rId1894" name="Button 5292">
              <controlPr locked="0" defaultSize="0" print="0" autoFill="0" autoPict="0" macro="[0]!Sheet1.deleteRow">
                <anchor moveWithCells="1" sizeWithCells="1">
                  <from>
                    <xdr:col>6</xdr:col>
                    <xdr:colOff>0</xdr:colOff>
                    <xdr:row>2774</xdr:row>
                    <xdr:rowOff>0</xdr:rowOff>
                  </from>
                  <to>
                    <xdr:col>7</xdr:col>
                    <xdr:colOff>0</xdr:colOff>
                    <xdr:row>2775</xdr:row>
                    <xdr:rowOff>0</xdr:rowOff>
                  </to>
                </anchor>
              </controlPr>
            </control>
          </mc:Choice>
        </mc:AlternateContent>
        <mc:AlternateContent xmlns:mc="http://schemas.openxmlformats.org/markup-compatibility/2006">
          <mc:Choice Requires="x14">
            <control shapeId="30894" r:id="rId1895" name="Button 5294">
              <controlPr locked="0" defaultSize="0" print="0" autoFill="0" autoPict="0" macro="[0]!Sheet1.deleteRow">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30895" r:id="rId1896" name="Button 5295">
              <controlPr locked="0" defaultSize="0" print="0" autoFill="0" autoPict="0" macro="[0]!Sheet1.deleteRow">
                <anchor moveWithCells="1" sizeWithCells="1">
                  <from>
                    <xdr:col>6</xdr:col>
                    <xdr:colOff>0</xdr:colOff>
                    <xdr:row>2776</xdr:row>
                    <xdr:rowOff>0</xdr:rowOff>
                  </from>
                  <to>
                    <xdr:col>7</xdr:col>
                    <xdr:colOff>0</xdr:colOff>
                    <xdr:row>2777</xdr:row>
                    <xdr:rowOff>0</xdr:rowOff>
                  </to>
                </anchor>
              </controlPr>
            </control>
          </mc:Choice>
        </mc:AlternateContent>
        <mc:AlternateContent xmlns:mc="http://schemas.openxmlformats.org/markup-compatibility/2006">
          <mc:Choice Requires="x14">
            <control shapeId="30896" r:id="rId1897" name="Button 5296">
              <controlPr locked="0" defaultSize="0" print="0" autoFill="0" autoPict="0" macro="[0]!Sheet1.deleteRow">
                <anchor moveWithCells="1" sizeWithCells="1">
                  <from>
                    <xdr:col>6</xdr:col>
                    <xdr:colOff>0</xdr:colOff>
                    <xdr:row>2777</xdr:row>
                    <xdr:rowOff>0</xdr:rowOff>
                  </from>
                  <to>
                    <xdr:col>7</xdr:col>
                    <xdr:colOff>0</xdr:colOff>
                    <xdr:row>2778</xdr:row>
                    <xdr:rowOff>0</xdr:rowOff>
                  </to>
                </anchor>
              </controlPr>
            </control>
          </mc:Choice>
        </mc:AlternateContent>
        <mc:AlternateContent xmlns:mc="http://schemas.openxmlformats.org/markup-compatibility/2006">
          <mc:Choice Requires="x14">
            <control shapeId="30897" r:id="rId1898" name="Button 5297">
              <controlPr locked="0" defaultSize="0" print="0" autoFill="0" autoPict="0" macro="[0]!Sheet1.deleteRow">
                <anchor moveWithCells="1" sizeWithCells="1">
                  <from>
                    <xdr:col>6</xdr:col>
                    <xdr:colOff>0</xdr:colOff>
                    <xdr:row>2778</xdr:row>
                    <xdr:rowOff>0</xdr:rowOff>
                  </from>
                  <to>
                    <xdr:col>7</xdr:col>
                    <xdr:colOff>0</xdr:colOff>
                    <xdr:row>2779</xdr:row>
                    <xdr:rowOff>0</xdr:rowOff>
                  </to>
                </anchor>
              </controlPr>
            </control>
          </mc:Choice>
        </mc:AlternateContent>
        <mc:AlternateContent xmlns:mc="http://schemas.openxmlformats.org/markup-compatibility/2006">
          <mc:Choice Requires="x14">
            <control shapeId="30898" r:id="rId1899" name="Button 5298">
              <controlPr locked="0" defaultSize="0" print="0" autoFill="0" autoPict="0" macro="[0]!Sheet1.deleteRow">
                <anchor moveWithCells="1" sizeWithCells="1">
                  <from>
                    <xdr:col>6</xdr:col>
                    <xdr:colOff>0</xdr:colOff>
                    <xdr:row>2779</xdr:row>
                    <xdr:rowOff>0</xdr:rowOff>
                  </from>
                  <to>
                    <xdr:col>7</xdr:col>
                    <xdr:colOff>0</xdr:colOff>
                    <xdr:row>2780</xdr:row>
                    <xdr:rowOff>0</xdr:rowOff>
                  </to>
                </anchor>
              </controlPr>
            </control>
          </mc:Choice>
        </mc:AlternateContent>
        <mc:AlternateContent xmlns:mc="http://schemas.openxmlformats.org/markup-compatibility/2006">
          <mc:Choice Requires="x14">
            <control shapeId="30899" r:id="rId1900" name="Button 5299">
              <controlPr locked="0" defaultSize="0" print="0" autoFill="0" autoPict="0" macro="[0]!Sheet1.deleteRow">
                <anchor moveWithCells="1" sizeWithCells="1">
                  <from>
                    <xdr:col>6</xdr:col>
                    <xdr:colOff>0</xdr:colOff>
                    <xdr:row>2780</xdr:row>
                    <xdr:rowOff>0</xdr:rowOff>
                  </from>
                  <to>
                    <xdr:col>7</xdr:col>
                    <xdr:colOff>0</xdr:colOff>
                    <xdr:row>2781</xdr:row>
                    <xdr:rowOff>0</xdr:rowOff>
                  </to>
                </anchor>
              </controlPr>
            </control>
          </mc:Choice>
        </mc:AlternateContent>
        <mc:AlternateContent xmlns:mc="http://schemas.openxmlformats.org/markup-compatibility/2006">
          <mc:Choice Requires="x14">
            <control shapeId="30900" r:id="rId1901" name="Button 5300">
              <controlPr locked="0" defaultSize="0" print="0" autoFill="0" autoPict="0" macro="[0]!Sheet1.deleteRow">
                <anchor moveWithCells="1" sizeWithCells="1">
                  <from>
                    <xdr:col>6</xdr:col>
                    <xdr:colOff>0</xdr:colOff>
                    <xdr:row>2781</xdr:row>
                    <xdr:rowOff>0</xdr:rowOff>
                  </from>
                  <to>
                    <xdr:col>7</xdr:col>
                    <xdr:colOff>0</xdr:colOff>
                    <xdr:row>2782</xdr:row>
                    <xdr:rowOff>0</xdr:rowOff>
                  </to>
                </anchor>
              </controlPr>
            </control>
          </mc:Choice>
        </mc:AlternateContent>
        <mc:AlternateContent xmlns:mc="http://schemas.openxmlformats.org/markup-compatibility/2006">
          <mc:Choice Requires="x14">
            <control shapeId="30901" r:id="rId1902" name="Button 5301">
              <controlPr locked="0" defaultSize="0" print="0" autoFill="0" autoPict="0" macro="[0]!Sheet1.deleteRow">
                <anchor moveWithCells="1" sizeWithCells="1">
                  <from>
                    <xdr:col>6</xdr:col>
                    <xdr:colOff>0</xdr:colOff>
                    <xdr:row>2782</xdr:row>
                    <xdr:rowOff>0</xdr:rowOff>
                  </from>
                  <to>
                    <xdr:col>7</xdr:col>
                    <xdr:colOff>0</xdr:colOff>
                    <xdr:row>2783</xdr:row>
                    <xdr:rowOff>0</xdr:rowOff>
                  </to>
                </anchor>
              </controlPr>
            </control>
          </mc:Choice>
        </mc:AlternateContent>
        <mc:AlternateContent xmlns:mc="http://schemas.openxmlformats.org/markup-compatibility/2006">
          <mc:Choice Requires="x14">
            <control shapeId="30902" r:id="rId1903" name="Button 5302">
              <controlPr locked="0" defaultSize="0" print="0" autoFill="0" autoPict="0" macro="[0]!Sheet1.deleteRow">
                <anchor moveWithCells="1" sizeWithCells="1">
                  <from>
                    <xdr:col>6</xdr:col>
                    <xdr:colOff>0</xdr:colOff>
                    <xdr:row>2783</xdr:row>
                    <xdr:rowOff>0</xdr:rowOff>
                  </from>
                  <to>
                    <xdr:col>7</xdr:col>
                    <xdr:colOff>0</xdr:colOff>
                    <xdr:row>2784</xdr:row>
                    <xdr:rowOff>0</xdr:rowOff>
                  </to>
                </anchor>
              </controlPr>
            </control>
          </mc:Choice>
        </mc:AlternateContent>
        <mc:AlternateContent xmlns:mc="http://schemas.openxmlformats.org/markup-compatibility/2006">
          <mc:Choice Requires="x14">
            <control shapeId="30903" r:id="rId1904" name="Button 5303">
              <controlPr locked="0" defaultSize="0" print="0" autoFill="0" autoPict="0" macro="[0]!Sheet1.deleteRow">
                <anchor moveWithCells="1" sizeWithCells="1">
                  <from>
                    <xdr:col>6</xdr:col>
                    <xdr:colOff>0</xdr:colOff>
                    <xdr:row>2784</xdr:row>
                    <xdr:rowOff>0</xdr:rowOff>
                  </from>
                  <to>
                    <xdr:col>7</xdr:col>
                    <xdr:colOff>0</xdr:colOff>
                    <xdr:row>2785</xdr:row>
                    <xdr:rowOff>0</xdr:rowOff>
                  </to>
                </anchor>
              </controlPr>
            </control>
          </mc:Choice>
        </mc:AlternateContent>
        <mc:AlternateContent xmlns:mc="http://schemas.openxmlformats.org/markup-compatibility/2006">
          <mc:Choice Requires="x14">
            <control shapeId="30904" r:id="rId1905" name="Button 5304">
              <controlPr locked="0" defaultSize="0" print="0" autoFill="0" autoPict="0" macro="[0]!Sheet1.deleteRow">
                <anchor moveWithCells="1" sizeWithCells="1">
                  <from>
                    <xdr:col>6</xdr:col>
                    <xdr:colOff>0</xdr:colOff>
                    <xdr:row>2785</xdr:row>
                    <xdr:rowOff>0</xdr:rowOff>
                  </from>
                  <to>
                    <xdr:col>7</xdr:col>
                    <xdr:colOff>0</xdr:colOff>
                    <xdr:row>2786</xdr:row>
                    <xdr:rowOff>0</xdr:rowOff>
                  </to>
                </anchor>
              </controlPr>
            </control>
          </mc:Choice>
        </mc:AlternateContent>
        <mc:AlternateContent xmlns:mc="http://schemas.openxmlformats.org/markup-compatibility/2006">
          <mc:Choice Requires="x14">
            <control shapeId="30905" r:id="rId1906" name="Button 5305">
              <controlPr locked="0" defaultSize="0" print="0" autoFill="0" autoPict="0" macro="[0]!Sheet1.delet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30906" r:id="rId1907" name="Button 5306">
              <controlPr locked="0" defaultSize="0" print="0" autoFill="0" autoPict="0" macro="[0]!Sheet1.deleteRow">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30907" r:id="rId1908" name="Button 5307">
              <controlPr locked="0" defaultSize="0" print="0" autoFill="0" autoPict="0" macro="[0]!Sheet1.deleteRow">
                <anchor moveWithCells="1" sizeWithCells="1">
                  <from>
                    <xdr:col>6</xdr:col>
                    <xdr:colOff>0</xdr:colOff>
                    <xdr:row>2788</xdr:row>
                    <xdr:rowOff>0</xdr:rowOff>
                  </from>
                  <to>
                    <xdr:col>7</xdr:col>
                    <xdr:colOff>0</xdr:colOff>
                    <xdr:row>2789</xdr:row>
                    <xdr:rowOff>0</xdr:rowOff>
                  </to>
                </anchor>
              </controlPr>
            </control>
          </mc:Choice>
        </mc:AlternateContent>
        <mc:AlternateContent xmlns:mc="http://schemas.openxmlformats.org/markup-compatibility/2006">
          <mc:Choice Requires="x14">
            <control shapeId="30910" r:id="rId1909" name="Button 5310">
              <controlPr locked="0" defaultSize="0" print="0" autoFill="0" autoPict="0" macro="[0]!Sheet1.deleteRow">
                <anchor moveWithCells="1" sizeWithCells="1">
                  <from>
                    <xdr:col>6</xdr:col>
                    <xdr:colOff>0</xdr:colOff>
                    <xdr:row>2562</xdr:row>
                    <xdr:rowOff>0</xdr:rowOff>
                  </from>
                  <to>
                    <xdr:col>7</xdr:col>
                    <xdr:colOff>0</xdr:colOff>
                    <xdr:row>2563</xdr:row>
                    <xdr:rowOff>0</xdr:rowOff>
                  </to>
                </anchor>
              </controlPr>
            </control>
          </mc:Choice>
        </mc:AlternateContent>
        <mc:AlternateContent xmlns:mc="http://schemas.openxmlformats.org/markup-compatibility/2006">
          <mc:Choice Requires="x14">
            <control shapeId="30911" r:id="rId1910" name="Button 5311">
              <controlPr locked="0" defaultSize="0" print="0" autoFill="0" autoPict="0" macro="[0]!Sheet1.deleteRow">
                <anchor moveWithCells="1" sizeWithCells="1">
                  <from>
                    <xdr:col>6</xdr:col>
                    <xdr:colOff>0</xdr:colOff>
                    <xdr:row>2563</xdr:row>
                    <xdr:rowOff>0</xdr:rowOff>
                  </from>
                  <to>
                    <xdr:col>7</xdr:col>
                    <xdr:colOff>0</xdr:colOff>
                    <xdr:row>2564</xdr:row>
                    <xdr:rowOff>0</xdr:rowOff>
                  </to>
                </anchor>
              </controlPr>
            </control>
          </mc:Choice>
        </mc:AlternateContent>
        <mc:AlternateContent xmlns:mc="http://schemas.openxmlformats.org/markup-compatibility/2006">
          <mc:Choice Requires="x14">
            <control shapeId="30912" r:id="rId1911" name="Button 5312">
              <controlPr locked="0" defaultSize="0" print="0" autoFill="0" autoPict="0" macro="[0]!Sheet1.deleteRow">
                <anchor moveWithCells="1" sizeWithCells="1">
                  <from>
                    <xdr:col>6</xdr:col>
                    <xdr:colOff>0</xdr:colOff>
                    <xdr:row>2564</xdr:row>
                    <xdr:rowOff>0</xdr:rowOff>
                  </from>
                  <to>
                    <xdr:col>7</xdr:col>
                    <xdr:colOff>0</xdr:colOff>
                    <xdr:row>2565</xdr:row>
                    <xdr:rowOff>0</xdr:rowOff>
                  </to>
                </anchor>
              </controlPr>
            </control>
          </mc:Choice>
        </mc:AlternateContent>
        <mc:AlternateContent xmlns:mc="http://schemas.openxmlformats.org/markup-compatibility/2006">
          <mc:Choice Requires="x14">
            <control shapeId="30913" r:id="rId1912" name="Button 5313">
              <controlPr locked="0" defaultSize="0" print="0" autoFill="0" autoPict="0" macro="[0]!Sheet1.deleteRow">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30914" r:id="rId1913" name="Button 5314">
              <controlPr locked="0" defaultSize="0" print="0" autoFill="0" autoPict="0" macro="[0]!Sheet1.deleteRow">
                <anchor moveWithCells="1" sizeWithCells="1">
                  <from>
                    <xdr:col>6</xdr:col>
                    <xdr:colOff>0</xdr:colOff>
                    <xdr:row>2566</xdr:row>
                    <xdr:rowOff>0</xdr:rowOff>
                  </from>
                  <to>
                    <xdr:col>7</xdr:col>
                    <xdr:colOff>0</xdr:colOff>
                    <xdr:row>2567</xdr:row>
                    <xdr:rowOff>0</xdr:rowOff>
                  </to>
                </anchor>
              </controlPr>
            </control>
          </mc:Choice>
        </mc:AlternateContent>
        <mc:AlternateContent xmlns:mc="http://schemas.openxmlformats.org/markup-compatibility/2006">
          <mc:Choice Requires="x14">
            <control shapeId="30915" r:id="rId1914" name="Button 5315">
              <controlPr locked="0" defaultSize="0" print="0" autoFill="0" autoPict="0" macro="[0]!Sheet1.deleteRow">
                <anchor moveWithCells="1" sizeWithCells="1">
                  <from>
                    <xdr:col>6</xdr:col>
                    <xdr:colOff>0</xdr:colOff>
                    <xdr:row>2567</xdr:row>
                    <xdr:rowOff>0</xdr:rowOff>
                  </from>
                  <to>
                    <xdr:col>7</xdr:col>
                    <xdr:colOff>0</xdr:colOff>
                    <xdr:row>2568</xdr:row>
                    <xdr:rowOff>0</xdr:rowOff>
                  </to>
                </anchor>
              </controlPr>
            </control>
          </mc:Choice>
        </mc:AlternateContent>
        <mc:AlternateContent xmlns:mc="http://schemas.openxmlformats.org/markup-compatibility/2006">
          <mc:Choice Requires="x14">
            <control shapeId="30916" r:id="rId1915" name="Button 5316">
              <controlPr locked="0" defaultSize="0" print="0" autoFill="0" autoPict="0" macro="[0]!Sheet1.deleteRow">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30917" r:id="rId1916" name="Button 5317">
              <controlPr locked="0" defaultSize="0" print="0" autoFill="0" autoPict="0" macro="[0]!Sheet1.deleteRow">
                <anchor moveWithCells="1" sizeWithCells="1">
                  <from>
                    <xdr:col>6</xdr:col>
                    <xdr:colOff>0</xdr:colOff>
                    <xdr:row>2569</xdr:row>
                    <xdr:rowOff>0</xdr:rowOff>
                  </from>
                  <to>
                    <xdr:col>7</xdr:col>
                    <xdr:colOff>0</xdr:colOff>
                    <xdr:row>2570</xdr:row>
                    <xdr:rowOff>0</xdr:rowOff>
                  </to>
                </anchor>
              </controlPr>
            </control>
          </mc:Choice>
        </mc:AlternateContent>
        <mc:AlternateContent xmlns:mc="http://schemas.openxmlformats.org/markup-compatibility/2006">
          <mc:Choice Requires="x14">
            <control shapeId="30918" r:id="rId1917" name="Button 5318">
              <controlPr locked="0" defaultSize="0" print="0" autoFill="0" autoPict="0" macro="[0]!Sheet1.deleteRow">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30919" r:id="rId1918" name="Button 5319">
              <controlPr locked="0" defaultSize="0" print="0" autoFill="0" autoPict="0" macro="[0]!Sheet1.deleteRow">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30920" r:id="rId1919" name="Button 5320">
              <controlPr locked="0" defaultSize="0" print="0" autoFill="0" autoPict="0" macro="[0]!Sheet1.deleteRow">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30921" r:id="rId1920" name="Button 5321">
              <controlPr locked="0" defaultSize="0" print="0" autoFill="0" autoPict="0" macro="[0]!Sheet1.deleteRow">
                <anchor moveWithCells="1" sizeWithCells="1">
                  <from>
                    <xdr:col>6</xdr:col>
                    <xdr:colOff>0</xdr:colOff>
                    <xdr:row>2573</xdr:row>
                    <xdr:rowOff>0</xdr:rowOff>
                  </from>
                  <to>
                    <xdr:col>7</xdr:col>
                    <xdr:colOff>0</xdr:colOff>
                    <xdr:row>2574</xdr:row>
                    <xdr:rowOff>0</xdr:rowOff>
                  </to>
                </anchor>
              </controlPr>
            </control>
          </mc:Choice>
        </mc:AlternateContent>
        <mc:AlternateContent xmlns:mc="http://schemas.openxmlformats.org/markup-compatibility/2006">
          <mc:Choice Requires="x14">
            <control shapeId="30922" r:id="rId1921" name="Button 5322">
              <controlPr locked="0" defaultSize="0" print="0" autoFill="0" autoPict="0" macro="[0]!Sheet1.deleteRow">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30923" r:id="rId1922" name="Button 5323">
              <controlPr locked="0" defaultSize="0" print="0" autoFill="0" autoPict="0" macro="[0]!Sheet1.deleteRow">
                <anchor moveWithCells="1" sizeWithCells="1">
                  <from>
                    <xdr:col>6</xdr:col>
                    <xdr:colOff>0</xdr:colOff>
                    <xdr:row>2575</xdr:row>
                    <xdr:rowOff>0</xdr:rowOff>
                  </from>
                  <to>
                    <xdr:col>7</xdr:col>
                    <xdr:colOff>0</xdr:colOff>
                    <xdr:row>2576</xdr:row>
                    <xdr:rowOff>0</xdr:rowOff>
                  </to>
                </anchor>
              </controlPr>
            </control>
          </mc:Choice>
        </mc:AlternateContent>
        <mc:AlternateContent xmlns:mc="http://schemas.openxmlformats.org/markup-compatibility/2006">
          <mc:Choice Requires="x14">
            <control shapeId="30924" r:id="rId1923" name="Button 5324">
              <controlPr locked="0" defaultSize="0" print="0" autoFill="0" autoPict="0" macro="[0]!Sheet1.deleteRow">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30925" r:id="rId1924" name="Button 5325">
              <controlPr locked="0" defaultSize="0" print="0" autoFill="0" autoPict="0" macro="[0]!Sheet1.deleteRow">
                <anchor moveWithCells="1" sizeWithCells="1">
                  <from>
                    <xdr:col>6</xdr:col>
                    <xdr:colOff>0</xdr:colOff>
                    <xdr:row>2578</xdr:row>
                    <xdr:rowOff>0</xdr:rowOff>
                  </from>
                  <to>
                    <xdr:col>7</xdr:col>
                    <xdr:colOff>0</xdr:colOff>
                    <xdr:row>2579</xdr:row>
                    <xdr:rowOff>0</xdr:rowOff>
                  </to>
                </anchor>
              </controlPr>
            </control>
          </mc:Choice>
        </mc:AlternateContent>
        <mc:AlternateContent xmlns:mc="http://schemas.openxmlformats.org/markup-compatibility/2006">
          <mc:Choice Requires="x14">
            <control shapeId="30926" r:id="rId1925" name="Button 5326">
              <controlPr locked="0" defaultSize="0" print="0" autoFill="0" autoPict="0" macro="[0]!Sheet1.deleteRow">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30927" r:id="rId1926" name="Button 5327">
              <controlPr locked="0" defaultSize="0" print="0" autoFill="0" autoPict="0" macro="[0]!Sheet1.deleteRow">
                <anchor moveWithCells="1" sizeWithCells="1">
                  <from>
                    <xdr:col>6</xdr:col>
                    <xdr:colOff>0</xdr:colOff>
                    <xdr:row>2580</xdr:row>
                    <xdr:rowOff>0</xdr:rowOff>
                  </from>
                  <to>
                    <xdr:col>7</xdr:col>
                    <xdr:colOff>0</xdr:colOff>
                    <xdr:row>2581</xdr:row>
                    <xdr:rowOff>0</xdr:rowOff>
                  </to>
                </anchor>
              </controlPr>
            </control>
          </mc:Choice>
        </mc:AlternateContent>
        <mc:AlternateContent xmlns:mc="http://schemas.openxmlformats.org/markup-compatibility/2006">
          <mc:Choice Requires="x14">
            <control shapeId="30928" r:id="rId1927" name="Button 5328">
              <controlPr locked="0" defaultSize="0" print="0" autoFill="0" autoPict="0" macro="[0]!Sheet1.deleteRow">
                <anchor moveWithCells="1" sizeWithCells="1">
                  <from>
                    <xdr:col>6</xdr:col>
                    <xdr:colOff>0</xdr:colOff>
                    <xdr:row>2581</xdr:row>
                    <xdr:rowOff>0</xdr:rowOff>
                  </from>
                  <to>
                    <xdr:col>7</xdr:col>
                    <xdr:colOff>0</xdr:colOff>
                    <xdr:row>2582</xdr:row>
                    <xdr:rowOff>0</xdr:rowOff>
                  </to>
                </anchor>
              </controlPr>
            </control>
          </mc:Choice>
        </mc:AlternateContent>
        <mc:AlternateContent xmlns:mc="http://schemas.openxmlformats.org/markup-compatibility/2006">
          <mc:Choice Requires="x14">
            <control shapeId="30929" r:id="rId1928" name="Button 5329">
              <controlPr locked="0" defaultSize="0" print="0" autoFill="0" autoPict="0" macro="[0]!Sheet1.deleteRow">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30949" r:id="rId1929" name="Button 5349">
              <controlPr locked="0" defaultSize="0" print="0" autoFill="0" autoPict="0" macro="[0]!Sheet1.InsertNewTableRow">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30950" r:id="rId1930" name="Button 5350">
              <controlPr locked="0" defaultSize="0" print="0" autoFill="0" autoPict="0" macro="[0]!Sheet1.deleteRow">
                <anchor moveWithCells="1" sizeWithCells="1">
                  <from>
                    <xdr:col>6</xdr:col>
                    <xdr:colOff>0</xdr:colOff>
                    <xdr:row>2799</xdr:row>
                    <xdr:rowOff>0</xdr:rowOff>
                  </from>
                  <to>
                    <xdr:col>7</xdr:col>
                    <xdr:colOff>0</xdr:colOff>
                    <xdr:row>2800</xdr:row>
                    <xdr:rowOff>0</xdr:rowOff>
                  </to>
                </anchor>
              </controlPr>
            </control>
          </mc:Choice>
        </mc:AlternateContent>
        <mc:AlternateContent xmlns:mc="http://schemas.openxmlformats.org/markup-compatibility/2006">
          <mc:Choice Requires="x14">
            <control shapeId="30951" r:id="rId1931" name="Button 5351">
              <controlPr locked="0" defaultSize="0" print="0" autoFill="0" autoPict="0" macro="[0]!Sheet1.deleteProcedure">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30952" r:id="rId1932" name="Button 5352">
              <controlPr locked="0" defaultSize="0" print="0" autoFill="0" autoPict="0" macro="[0]!Sheet1.deleteRow">
                <anchor moveWithCells="1" sizeWithCells="1">
                  <from>
                    <xdr:col>6</xdr:col>
                    <xdr:colOff>0</xdr:colOff>
                    <xdr:row>2800</xdr:row>
                    <xdr:rowOff>0</xdr:rowOff>
                  </from>
                  <to>
                    <xdr:col>7</xdr:col>
                    <xdr:colOff>0</xdr:colOff>
                    <xdr:row>2801</xdr:row>
                    <xdr:rowOff>0</xdr:rowOff>
                  </to>
                </anchor>
              </controlPr>
            </control>
          </mc:Choice>
        </mc:AlternateContent>
        <mc:AlternateContent xmlns:mc="http://schemas.openxmlformats.org/markup-compatibility/2006">
          <mc:Choice Requires="x14">
            <control shapeId="30953" r:id="rId1933" name="Button 5353">
              <controlPr locked="0" defaultSize="0" print="0" autoFill="0" autoPict="0" macro="[0]!Sheet1.deleteRow">
                <anchor moveWithCells="1" sizeWithCells="1">
                  <from>
                    <xdr:col>6</xdr:col>
                    <xdr:colOff>0</xdr:colOff>
                    <xdr:row>2801</xdr:row>
                    <xdr:rowOff>0</xdr:rowOff>
                  </from>
                  <to>
                    <xdr:col>7</xdr:col>
                    <xdr:colOff>0</xdr:colOff>
                    <xdr:row>2802</xdr:row>
                    <xdr:rowOff>0</xdr:rowOff>
                  </to>
                </anchor>
              </controlPr>
            </control>
          </mc:Choice>
        </mc:AlternateContent>
        <mc:AlternateContent xmlns:mc="http://schemas.openxmlformats.org/markup-compatibility/2006">
          <mc:Choice Requires="x14">
            <control shapeId="30954" r:id="rId1934" name="Button 5354">
              <controlPr locked="0" defaultSize="0" print="0" autoFill="0" autoPict="0" macro="[0]!Sheet1.deleteRow">
                <anchor moveWithCells="1" sizeWithCells="1">
                  <from>
                    <xdr:col>6</xdr:col>
                    <xdr:colOff>0</xdr:colOff>
                    <xdr:row>2802</xdr:row>
                    <xdr:rowOff>0</xdr:rowOff>
                  </from>
                  <to>
                    <xdr:col>7</xdr:col>
                    <xdr:colOff>0</xdr:colOff>
                    <xdr:row>2803</xdr:row>
                    <xdr:rowOff>0</xdr:rowOff>
                  </to>
                </anchor>
              </controlPr>
            </control>
          </mc:Choice>
        </mc:AlternateContent>
        <mc:AlternateContent xmlns:mc="http://schemas.openxmlformats.org/markup-compatibility/2006">
          <mc:Choice Requires="x14">
            <control shapeId="30955" r:id="rId1935" name="Button 5355">
              <controlPr locked="0" defaultSize="0" print="0" autoFill="0" autoPict="0" macro="[0]!Sheet1.deleteRow">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30956" r:id="rId1936" name="Button 5356">
              <controlPr locked="0" defaultSize="0" print="0" autoFill="0" autoPict="0" macro="[0]!Sheet1.deleteRow">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30957" r:id="rId1937" name="Button 5357">
              <controlPr locked="0" defaultSize="0" print="0" autoFill="0" autoPict="0" macro="[0]!Sheet1.deleteRow">
                <anchor moveWithCells="1" sizeWithCells="1">
                  <from>
                    <xdr:col>6</xdr:col>
                    <xdr:colOff>0</xdr:colOff>
                    <xdr:row>2805</xdr:row>
                    <xdr:rowOff>0</xdr:rowOff>
                  </from>
                  <to>
                    <xdr:col>7</xdr:col>
                    <xdr:colOff>0</xdr:colOff>
                    <xdr:row>2806</xdr:row>
                    <xdr:rowOff>0</xdr:rowOff>
                  </to>
                </anchor>
              </controlPr>
            </control>
          </mc:Choice>
        </mc:AlternateContent>
        <mc:AlternateContent xmlns:mc="http://schemas.openxmlformats.org/markup-compatibility/2006">
          <mc:Choice Requires="x14">
            <control shapeId="30958" r:id="rId1938" name="Button 5358">
              <controlPr locked="0" defaultSize="0" print="0" autoFill="0" autoPict="0" macro="[0]!Sheet1.deleteRow">
                <anchor moveWithCells="1" sizeWithCells="1">
                  <from>
                    <xdr:col>6</xdr:col>
                    <xdr:colOff>0</xdr:colOff>
                    <xdr:row>2806</xdr:row>
                    <xdr:rowOff>0</xdr:rowOff>
                  </from>
                  <to>
                    <xdr:col>7</xdr:col>
                    <xdr:colOff>0</xdr:colOff>
                    <xdr:row>2807</xdr:row>
                    <xdr:rowOff>0</xdr:rowOff>
                  </to>
                </anchor>
              </controlPr>
            </control>
          </mc:Choice>
        </mc:AlternateContent>
        <mc:AlternateContent xmlns:mc="http://schemas.openxmlformats.org/markup-compatibility/2006">
          <mc:Choice Requires="x14">
            <control shapeId="30959" r:id="rId1939" name="Button 5359">
              <controlPr locked="0" defaultSize="0" print="0" autoFill="0" autoPict="0" macro="[0]!Sheet1.deleteRow">
                <anchor moveWithCells="1" sizeWithCells="1">
                  <from>
                    <xdr:col>6</xdr:col>
                    <xdr:colOff>0</xdr:colOff>
                    <xdr:row>2807</xdr:row>
                    <xdr:rowOff>0</xdr:rowOff>
                  </from>
                  <to>
                    <xdr:col>7</xdr:col>
                    <xdr:colOff>0</xdr:colOff>
                    <xdr:row>2808</xdr:row>
                    <xdr:rowOff>0</xdr:rowOff>
                  </to>
                </anchor>
              </controlPr>
            </control>
          </mc:Choice>
        </mc:AlternateContent>
        <mc:AlternateContent xmlns:mc="http://schemas.openxmlformats.org/markup-compatibility/2006">
          <mc:Choice Requires="x14">
            <control shapeId="30960" r:id="rId1940" name="Button 5360">
              <controlPr locked="0" defaultSize="0" print="0" autoFill="0" autoPict="0" macro="[0]!Sheet1.deleteRow">
                <anchor moveWithCells="1" sizeWithCells="1">
                  <from>
                    <xdr:col>6</xdr:col>
                    <xdr:colOff>0</xdr:colOff>
                    <xdr:row>2808</xdr:row>
                    <xdr:rowOff>0</xdr:rowOff>
                  </from>
                  <to>
                    <xdr:col>7</xdr:col>
                    <xdr:colOff>0</xdr:colOff>
                    <xdr:row>2809</xdr:row>
                    <xdr:rowOff>0</xdr:rowOff>
                  </to>
                </anchor>
              </controlPr>
            </control>
          </mc:Choice>
        </mc:AlternateContent>
        <mc:AlternateContent xmlns:mc="http://schemas.openxmlformats.org/markup-compatibility/2006">
          <mc:Choice Requires="x14">
            <control shapeId="30961" r:id="rId1941" name="Button 5361">
              <controlPr locked="0" defaultSize="0" print="0" autoFill="0" autoPict="0" macro="[0]!Sheet1.deleteRow">
                <anchor moveWithCells="1" sizeWithCells="1">
                  <from>
                    <xdr:col>6</xdr:col>
                    <xdr:colOff>0</xdr:colOff>
                    <xdr:row>2809</xdr:row>
                    <xdr:rowOff>0</xdr:rowOff>
                  </from>
                  <to>
                    <xdr:col>7</xdr:col>
                    <xdr:colOff>0</xdr:colOff>
                    <xdr:row>2810</xdr:row>
                    <xdr:rowOff>0</xdr:rowOff>
                  </to>
                </anchor>
              </controlPr>
            </control>
          </mc:Choice>
        </mc:AlternateContent>
        <mc:AlternateContent xmlns:mc="http://schemas.openxmlformats.org/markup-compatibility/2006">
          <mc:Choice Requires="x14">
            <control shapeId="30962" r:id="rId1942" name="Button 5362">
              <controlPr locked="0" defaultSize="0" print="0" autoFill="0" autoPict="0" macro="[0]!Sheet1.deleteRow">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30963" r:id="rId1943" name="Button 5363">
              <controlPr locked="0" defaultSize="0" print="0" autoFill="0" autoPict="0" macro="[0]!Sheet1.deleteRow">
                <anchor moveWithCells="1" sizeWithCells="1">
                  <from>
                    <xdr:col>6</xdr:col>
                    <xdr:colOff>0</xdr:colOff>
                    <xdr:row>2811</xdr:row>
                    <xdr:rowOff>0</xdr:rowOff>
                  </from>
                  <to>
                    <xdr:col>7</xdr:col>
                    <xdr:colOff>0</xdr:colOff>
                    <xdr:row>2812</xdr:row>
                    <xdr:rowOff>0</xdr:rowOff>
                  </to>
                </anchor>
              </controlPr>
            </control>
          </mc:Choice>
        </mc:AlternateContent>
        <mc:AlternateContent xmlns:mc="http://schemas.openxmlformats.org/markup-compatibility/2006">
          <mc:Choice Requires="x14">
            <control shapeId="30964" r:id="rId1944" name="Button 5364">
              <controlPr locked="0" defaultSize="0" print="0" autoFill="0" autoPict="0" macro="[0]!Sheet1.deleteRow">
                <anchor moveWithCells="1" sizeWithCells="1">
                  <from>
                    <xdr:col>6</xdr:col>
                    <xdr:colOff>0</xdr:colOff>
                    <xdr:row>2812</xdr:row>
                    <xdr:rowOff>0</xdr:rowOff>
                  </from>
                  <to>
                    <xdr:col>7</xdr:col>
                    <xdr:colOff>0</xdr:colOff>
                    <xdr:row>2813</xdr:row>
                    <xdr:rowOff>0</xdr:rowOff>
                  </to>
                </anchor>
              </controlPr>
            </control>
          </mc:Choice>
        </mc:AlternateContent>
        <mc:AlternateContent xmlns:mc="http://schemas.openxmlformats.org/markup-compatibility/2006">
          <mc:Choice Requires="x14">
            <control shapeId="30965" r:id="rId1945" name="Button 5365">
              <controlPr locked="0" defaultSize="0" print="0" autoFill="0" autoPict="0" macro="[0]!Sheet1.deleteRow">
                <anchor moveWithCells="1" sizeWithCells="1">
                  <from>
                    <xdr:col>6</xdr:col>
                    <xdr:colOff>0</xdr:colOff>
                    <xdr:row>2813</xdr:row>
                    <xdr:rowOff>0</xdr:rowOff>
                  </from>
                  <to>
                    <xdr:col>7</xdr:col>
                    <xdr:colOff>0</xdr:colOff>
                    <xdr:row>2814</xdr:row>
                    <xdr:rowOff>0</xdr:rowOff>
                  </to>
                </anchor>
              </controlPr>
            </control>
          </mc:Choice>
        </mc:AlternateContent>
        <mc:AlternateContent xmlns:mc="http://schemas.openxmlformats.org/markup-compatibility/2006">
          <mc:Choice Requires="x14">
            <control shapeId="30966" r:id="rId1946" name="Button 5366">
              <controlPr locked="0" defaultSize="0" print="0" autoFill="0" autoPict="0" macro="[0]!Sheet1.deleteRow">
                <anchor moveWithCells="1" sizeWithCells="1">
                  <from>
                    <xdr:col>6</xdr:col>
                    <xdr:colOff>0</xdr:colOff>
                    <xdr:row>2814</xdr:row>
                    <xdr:rowOff>0</xdr:rowOff>
                  </from>
                  <to>
                    <xdr:col>7</xdr:col>
                    <xdr:colOff>0</xdr:colOff>
                    <xdr:row>2815</xdr:row>
                    <xdr:rowOff>0</xdr:rowOff>
                  </to>
                </anchor>
              </controlPr>
            </control>
          </mc:Choice>
        </mc:AlternateContent>
        <mc:AlternateContent xmlns:mc="http://schemas.openxmlformats.org/markup-compatibility/2006">
          <mc:Choice Requires="x14">
            <control shapeId="30967" r:id="rId1947" name="Button 5367">
              <controlPr locked="0" defaultSize="0" print="0" autoFill="0" autoPict="0" macro="[0]!Sheet1.deleteRow">
                <anchor moveWithCells="1" sizeWithCells="1">
                  <from>
                    <xdr:col>6</xdr:col>
                    <xdr:colOff>0</xdr:colOff>
                    <xdr:row>2815</xdr:row>
                    <xdr:rowOff>0</xdr:rowOff>
                  </from>
                  <to>
                    <xdr:col>7</xdr:col>
                    <xdr:colOff>0</xdr:colOff>
                    <xdr:row>2816</xdr:row>
                    <xdr:rowOff>0</xdr:rowOff>
                  </to>
                </anchor>
              </controlPr>
            </control>
          </mc:Choice>
        </mc:AlternateContent>
        <mc:AlternateContent xmlns:mc="http://schemas.openxmlformats.org/markup-compatibility/2006">
          <mc:Choice Requires="x14">
            <control shapeId="30968" r:id="rId1948" name="Button 5368">
              <controlPr locked="0" defaultSize="0" print="0" autoFill="0" autoPict="0" macro="[0]!Sheet1.deleteRow">
                <anchor moveWithCells="1" sizeWithCells="1">
                  <from>
                    <xdr:col>6</xdr:col>
                    <xdr:colOff>0</xdr:colOff>
                    <xdr:row>2816</xdr:row>
                    <xdr:rowOff>0</xdr:rowOff>
                  </from>
                  <to>
                    <xdr:col>7</xdr:col>
                    <xdr:colOff>0</xdr:colOff>
                    <xdr:row>2817</xdr:row>
                    <xdr:rowOff>0</xdr:rowOff>
                  </to>
                </anchor>
              </controlPr>
            </control>
          </mc:Choice>
        </mc:AlternateContent>
        <mc:AlternateContent xmlns:mc="http://schemas.openxmlformats.org/markup-compatibility/2006">
          <mc:Choice Requires="x14">
            <control shapeId="30969" r:id="rId1949" name="Button 5369">
              <controlPr locked="0" defaultSize="0" print="0" autoFill="0" autoPict="0" macro="[0]!Sheet1.deleteRow">
                <anchor moveWithCells="1" sizeWithCells="1">
                  <from>
                    <xdr:col>6</xdr:col>
                    <xdr:colOff>0</xdr:colOff>
                    <xdr:row>2817</xdr:row>
                    <xdr:rowOff>0</xdr:rowOff>
                  </from>
                  <to>
                    <xdr:col>7</xdr:col>
                    <xdr:colOff>0</xdr:colOff>
                    <xdr:row>2818</xdr:row>
                    <xdr:rowOff>0</xdr:rowOff>
                  </to>
                </anchor>
              </controlPr>
            </control>
          </mc:Choice>
        </mc:AlternateContent>
        <mc:AlternateContent xmlns:mc="http://schemas.openxmlformats.org/markup-compatibility/2006">
          <mc:Choice Requires="x14">
            <control shapeId="30970" r:id="rId1950" name="Button 5370">
              <controlPr locked="0" defaultSize="0" print="0" autoFill="0" autoPict="0" macro="[0]!Sheet1.deleteRow">
                <anchor moveWithCells="1" sizeWithCells="1">
                  <from>
                    <xdr:col>6</xdr:col>
                    <xdr:colOff>0</xdr:colOff>
                    <xdr:row>2818</xdr:row>
                    <xdr:rowOff>0</xdr:rowOff>
                  </from>
                  <to>
                    <xdr:col>7</xdr:col>
                    <xdr:colOff>0</xdr:colOff>
                    <xdr:row>2819</xdr:row>
                    <xdr:rowOff>0</xdr:rowOff>
                  </to>
                </anchor>
              </controlPr>
            </control>
          </mc:Choice>
        </mc:AlternateContent>
        <mc:AlternateContent xmlns:mc="http://schemas.openxmlformats.org/markup-compatibility/2006">
          <mc:Choice Requires="x14">
            <control shapeId="30971" r:id="rId1951" name="Button 5371">
              <controlPr locked="0" defaultSize="0" print="0" autoFill="0" autoPict="0" macro="[0]!Sheet1.deleteRow">
                <anchor moveWithCells="1" sizeWithCells="1">
                  <from>
                    <xdr:col>6</xdr:col>
                    <xdr:colOff>0</xdr:colOff>
                    <xdr:row>2819</xdr:row>
                    <xdr:rowOff>0</xdr:rowOff>
                  </from>
                  <to>
                    <xdr:col>7</xdr:col>
                    <xdr:colOff>0</xdr:colOff>
                    <xdr:row>2820</xdr:row>
                    <xdr:rowOff>0</xdr:rowOff>
                  </to>
                </anchor>
              </controlPr>
            </control>
          </mc:Choice>
        </mc:AlternateContent>
        <mc:AlternateContent xmlns:mc="http://schemas.openxmlformats.org/markup-compatibility/2006">
          <mc:Choice Requires="x14">
            <control shapeId="30972" r:id="rId1952" name="Button 5372">
              <controlPr locked="0" defaultSize="0" print="0" autoFill="0" autoPict="0" macro="[0]!Sheet1.deleteRow">
                <anchor moveWithCells="1" sizeWithCells="1">
                  <from>
                    <xdr:col>6</xdr:col>
                    <xdr:colOff>0</xdr:colOff>
                    <xdr:row>2820</xdr:row>
                    <xdr:rowOff>0</xdr:rowOff>
                  </from>
                  <to>
                    <xdr:col>7</xdr:col>
                    <xdr:colOff>0</xdr:colOff>
                    <xdr:row>2821</xdr:row>
                    <xdr:rowOff>0</xdr:rowOff>
                  </to>
                </anchor>
              </controlPr>
            </control>
          </mc:Choice>
        </mc:AlternateContent>
        <mc:AlternateContent xmlns:mc="http://schemas.openxmlformats.org/markup-compatibility/2006">
          <mc:Choice Requires="x14">
            <control shapeId="30973" r:id="rId1953" name="Button 5373">
              <controlPr locked="0" defaultSize="0" print="0" autoFill="0" autoPict="0" macro="[0]!Sheet1.deleteRow">
                <anchor moveWithCells="1" sizeWithCells="1">
                  <from>
                    <xdr:col>6</xdr:col>
                    <xdr:colOff>0</xdr:colOff>
                    <xdr:row>2821</xdr:row>
                    <xdr:rowOff>0</xdr:rowOff>
                  </from>
                  <to>
                    <xdr:col>7</xdr:col>
                    <xdr:colOff>0</xdr:colOff>
                    <xdr:row>2822</xdr:row>
                    <xdr:rowOff>0</xdr:rowOff>
                  </to>
                </anchor>
              </controlPr>
            </control>
          </mc:Choice>
        </mc:AlternateContent>
        <mc:AlternateContent xmlns:mc="http://schemas.openxmlformats.org/markup-compatibility/2006">
          <mc:Choice Requires="x14">
            <control shapeId="30974" r:id="rId1954" name="Button 5374">
              <controlPr locked="0" defaultSize="0" print="0" autoFill="0" autoPict="0" macro="[0]!Sheet1.deleteRow">
                <anchor moveWithCells="1" sizeWithCells="1">
                  <from>
                    <xdr:col>6</xdr:col>
                    <xdr:colOff>0</xdr:colOff>
                    <xdr:row>2822</xdr:row>
                    <xdr:rowOff>0</xdr:rowOff>
                  </from>
                  <to>
                    <xdr:col>7</xdr:col>
                    <xdr:colOff>0</xdr:colOff>
                    <xdr:row>2823</xdr:row>
                    <xdr:rowOff>0</xdr:rowOff>
                  </to>
                </anchor>
              </controlPr>
            </control>
          </mc:Choice>
        </mc:AlternateContent>
        <mc:AlternateContent xmlns:mc="http://schemas.openxmlformats.org/markup-compatibility/2006">
          <mc:Choice Requires="x14">
            <control shapeId="30975" r:id="rId1955" name="Button 5375">
              <controlPr locked="0" defaultSize="0" print="0" autoFill="0" autoPict="0" macro="[0]!Sheet1.deleteRow">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30976" r:id="rId1956" name="Button 5376">
              <controlPr locked="0" defaultSize="0" print="0" autoFill="0" autoPict="0" macro="[0]!Sheet1.deleteRow">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30977" r:id="rId1957" name="Button 5377">
              <controlPr locked="0" defaultSize="0" print="0" autoFill="0" autoPict="0" macro="[0]!Sheet1.deleteRow">
                <anchor moveWithCells="1" sizeWithCells="1">
                  <from>
                    <xdr:col>6</xdr:col>
                    <xdr:colOff>0</xdr:colOff>
                    <xdr:row>2825</xdr:row>
                    <xdr:rowOff>0</xdr:rowOff>
                  </from>
                  <to>
                    <xdr:col>7</xdr:col>
                    <xdr:colOff>0</xdr:colOff>
                    <xdr:row>2826</xdr:row>
                    <xdr:rowOff>0</xdr:rowOff>
                  </to>
                </anchor>
              </controlPr>
            </control>
          </mc:Choice>
        </mc:AlternateContent>
        <mc:AlternateContent xmlns:mc="http://schemas.openxmlformats.org/markup-compatibility/2006">
          <mc:Choice Requires="x14">
            <control shapeId="30978" r:id="rId1958" name="Button 5378">
              <controlPr locked="0" defaultSize="0" print="0" autoFill="0" autoPict="0" macro="[0]!Sheet1.deleteRow">
                <anchor moveWithCells="1" sizeWithCells="1">
                  <from>
                    <xdr:col>6</xdr:col>
                    <xdr:colOff>0</xdr:colOff>
                    <xdr:row>2826</xdr:row>
                    <xdr:rowOff>0</xdr:rowOff>
                  </from>
                  <to>
                    <xdr:col>7</xdr:col>
                    <xdr:colOff>0</xdr:colOff>
                    <xdr:row>2827</xdr:row>
                    <xdr:rowOff>0</xdr:rowOff>
                  </to>
                </anchor>
              </controlPr>
            </control>
          </mc:Choice>
        </mc:AlternateContent>
        <mc:AlternateContent xmlns:mc="http://schemas.openxmlformats.org/markup-compatibility/2006">
          <mc:Choice Requires="x14">
            <control shapeId="30979" r:id="rId1959" name="Button 5379">
              <controlPr locked="0" defaultSize="0" print="0" autoFill="0" autoPict="0" macro="[0]!Sheet1.deleteRow">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30980" r:id="rId1960" name="Button 5380">
              <controlPr locked="0" defaultSize="0" print="0" autoFill="0" autoPict="0" macro="[0]!Sheet1.deleteRow">
                <anchor moveWithCells="1" sizeWithCells="1">
                  <from>
                    <xdr:col>6</xdr:col>
                    <xdr:colOff>0</xdr:colOff>
                    <xdr:row>2828</xdr:row>
                    <xdr:rowOff>0</xdr:rowOff>
                  </from>
                  <to>
                    <xdr:col>7</xdr:col>
                    <xdr:colOff>0</xdr:colOff>
                    <xdr:row>2829</xdr:row>
                    <xdr:rowOff>0</xdr:rowOff>
                  </to>
                </anchor>
              </controlPr>
            </control>
          </mc:Choice>
        </mc:AlternateContent>
        <mc:AlternateContent xmlns:mc="http://schemas.openxmlformats.org/markup-compatibility/2006">
          <mc:Choice Requires="x14">
            <control shapeId="30982" r:id="rId1961" name="Button 5382">
              <controlPr locked="0" defaultSize="0" print="0" autoFill="0" autoPict="0" macro="[0]!Sheet1.deleteRow">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30983" r:id="rId1962" name="Button 5383">
              <controlPr locked="0" defaultSize="0" print="0" autoFill="0" autoPict="0" macro="[0]!Sheet1.deleteRow">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30984" r:id="rId1963" name="Button 5384">
              <controlPr locked="0" defaultSize="0" print="0" autoFill="0" autoPict="0" macro="[0]!Sheet1.deleteRow">
                <anchor moveWithCells="1" sizeWithCells="1">
                  <from>
                    <xdr:col>6</xdr:col>
                    <xdr:colOff>0</xdr:colOff>
                    <xdr:row>2831</xdr:row>
                    <xdr:rowOff>0</xdr:rowOff>
                  </from>
                  <to>
                    <xdr:col>7</xdr:col>
                    <xdr:colOff>0</xdr:colOff>
                    <xdr:row>2832</xdr:row>
                    <xdr:rowOff>0</xdr:rowOff>
                  </to>
                </anchor>
              </controlPr>
            </control>
          </mc:Choice>
        </mc:AlternateContent>
        <mc:AlternateContent xmlns:mc="http://schemas.openxmlformats.org/markup-compatibility/2006">
          <mc:Choice Requires="x14">
            <control shapeId="30985" r:id="rId1964" name="Button 5385">
              <controlPr locked="0" defaultSize="0" print="0" autoFill="0" autoPict="0" macro="[0]!Sheet1.deleteRow">
                <anchor moveWithCells="1" sizeWithCells="1">
                  <from>
                    <xdr:col>6</xdr:col>
                    <xdr:colOff>0</xdr:colOff>
                    <xdr:row>2832</xdr:row>
                    <xdr:rowOff>0</xdr:rowOff>
                  </from>
                  <to>
                    <xdr:col>7</xdr:col>
                    <xdr:colOff>0</xdr:colOff>
                    <xdr:row>2833</xdr:row>
                    <xdr:rowOff>0</xdr:rowOff>
                  </to>
                </anchor>
              </controlPr>
            </control>
          </mc:Choice>
        </mc:AlternateContent>
        <mc:AlternateContent xmlns:mc="http://schemas.openxmlformats.org/markup-compatibility/2006">
          <mc:Choice Requires="x14">
            <control shapeId="30986" r:id="rId1965" name="Button 5386">
              <controlPr locked="0" defaultSize="0" print="0" autoFill="0" autoPict="0" macro="[0]!Sheet1.deleteRow">
                <anchor moveWithCells="1" sizeWithCells="1">
                  <from>
                    <xdr:col>6</xdr:col>
                    <xdr:colOff>0</xdr:colOff>
                    <xdr:row>2833</xdr:row>
                    <xdr:rowOff>0</xdr:rowOff>
                  </from>
                  <to>
                    <xdr:col>7</xdr:col>
                    <xdr:colOff>0</xdr:colOff>
                    <xdr:row>2834</xdr:row>
                    <xdr:rowOff>0</xdr:rowOff>
                  </to>
                </anchor>
              </controlPr>
            </control>
          </mc:Choice>
        </mc:AlternateContent>
        <mc:AlternateContent xmlns:mc="http://schemas.openxmlformats.org/markup-compatibility/2006">
          <mc:Choice Requires="x14">
            <control shapeId="30987" r:id="rId1966" name="Button 5387">
              <controlPr locked="0" defaultSize="0" print="0" autoFill="0" autoPict="0" macro="[0]!Sheet1.deleteRow">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30988" r:id="rId1967" name="Button 5388">
              <controlPr locked="0" defaultSize="0" print="0" autoFill="0" autoPict="0" macro="[0]!Sheet1.deleteRow">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30989" r:id="rId1968" name="Button 5389">
              <controlPr locked="0" defaultSize="0" print="0" autoFill="0" autoPict="0" macro="[0]!Sheet1.deleteRow">
                <anchor moveWithCells="1" sizeWithCells="1">
                  <from>
                    <xdr:col>6</xdr:col>
                    <xdr:colOff>0</xdr:colOff>
                    <xdr:row>2836</xdr:row>
                    <xdr:rowOff>0</xdr:rowOff>
                  </from>
                  <to>
                    <xdr:col>7</xdr:col>
                    <xdr:colOff>0</xdr:colOff>
                    <xdr:row>2837</xdr:row>
                    <xdr:rowOff>0</xdr:rowOff>
                  </to>
                </anchor>
              </controlPr>
            </control>
          </mc:Choice>
        </mc:AlternateContent>
        <mc:AlternateContent xmlns:mc="http://schemas.openxmlformats.org/markup-compatibility/2006">
          <mc:Choice Requires="x14">
            <control shapeId="30990" r:id="rId1969" name="Button 5390">
              <controlPr locked="0" defaultSize="0" print="0" autoFill="0" autoPict="0" macro="[0]!Sheet1.deleteRow">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31011" r:id="rId1970" name="Button 5411">
              <controlPr locked="0" defaultSize="0" print="0" autoFill="0" autoPict="0" macro="[0]!Sheet1.InsertNewTableRow">
                <anchor moveWithCells="1" sizeWithCells="1">
                  <from>
                    <xdr:col>6</xdr:col>
                    <xdr:colOff>0</xdr:colOff>
                    <xdr:row>2847</xdr:row>
                    <xdr:rowOff>0</xdr:rowOff>
                  </from>
                  <to>
                    <xdr:col>7</xdr:col>
                    <xdr:colOff>0</xdr:colOff>
                    <xdr:row>2848</xdr:row>
                    <xdr:rowOff>0</xdr:rowOff>
                  </to>
                </anchor>
              </controlPr>
            </control>
          </mc:Choice>
        </mc:AlternateContent>
        <mc:AlternateContent xmlns:mc="http://schemas.openxmlformats.org/markup-compatibility/2006">
          <mc:Choice Requires="x14">
            <control shapeId="31012" r:id="rId1971" name="Button 5412">
              <controlPr locked="0" defaultSize="0" print="0" autoFill="0" autoPict="0" macro="[0]!Sheet1.deleteRow">
                <anchor moveWithCells="1" sizeWithCells="1">
                  <from>
                    <xdr:col>6</xdr:col>
                    <xdr:colOff>0</xdr:colOff>
                    <xdr:row>2848</xdr:row>
                    <xdr:rowOff>0</xdr:rowOff>
                  </from>
                  <to>
                    <xdr:col>7</xdr:col>
                    <xdr:colOff>0</xdr:colOff>
                    <xdr:row>2849</xdr:row>
                    <xdr:rowOff>0</xdr:rowOff>
                  </to>
                </anchor>
              </controlPr>
            </control>
          </mc:Choice>
        </mc:AlternateContent>
        <mc:AlternateContent xmlns:mc="http://schemas.openxmlformats.org/markup-compatibility/2006">
          <mc:Choice Requires="x14">
            <control shapeId="31013" r:id="rId1972" name="Button 5413">
              <controlPr locked="0" defaultSize="0" print="0" autoFill="0" autoPict="0" macro="[0]!Sheet1.deleteProcedure">
                <anchor moveWithCells="1" sizeWithCells="1">
                  <from>
                    <xdr:col>6</xdr:col>
                    <xdr:colOff>0</xdr:colOff>
                    <xdr:row>2840</xdr:row>
                    <xdr:rowOff>0</xdr:rowOff>
                  </from>
                  <to>
                    <xdr:col>7</xdr:col>
                    <xdr:colOff>0</xdr:colOff>
                    <xdr:row>2841</xdr:row>
                    <xdr:rowOff>0</xdr:rowOff>
                  </to>
                </anchor>
              </controlPr>
            </control>
          </mc:Choice>
        </mc:AlternateContent>
        <mc:AlternateContent xmlns:mc="http://schemas.openxmlformats.org/markup-compatibility/2006">
          <mc:Choice Requires="x14">
            <control shapeId="31032" r:id="rId1973" name="Button 5432">
              <controlPr locked="0" defaultSize="0" print="0" autoFill="0" autoPict="0" macro="[0]!Sheet1.InsertNewTableRow">
                <anchor moveWithCells="1" sizeWithCells="1">
                  <from>
                    <xdr:col>6</xdr:col>
                    <xdr:colOff>0</xdr:colOff>
                    <xdr:row>2918</xdr:row>
                    <xdr:rowOff>0</xdr:rowOff>
                  </from>
                  <to>
                    <xdr:col>7</xdr:col>
                    <xdr:colOff>0</xdr:colOff>
                    <xdr:row>2919</xdr:row>
                    <xdr:rowOff>0</xdr:rowOff>
                  </to>
                </anchor>
              </controlPr>
            </control>
          </mc:Choice>
        </mc:AlternateContent>
        <mc:AlternateContent xmlns:mc="http://schemas.openxmlformats.org/markup-compatibility/2006">
          <mc:Choice Requires="x14">
            <control shapeId="31033" r:id="rId1974" name="Button 5433">
              <controlPr locked="0" defaultSize="0" print="0" autoFill="0" autoPict="0" macro="[0]!Sheet1.deleteRow">
                <anchor moveWithCells="1" sizeWithCells="1">
                  <from>
                    <xdr:col>6</xdr:col>
                    <xdr:colOff>0</xdr:colOff>
                    <xdr:row>2919</xdr:row>
                    <xdr:rowOff>0</xdr:rowOff>
                  </from>
                  <to>
                    <xdr:col>7</xdr:col>
                    <xdr:colOff>0</xdr:colOff>
                    <xdr:row>2920</xdr:row>
                    <xdr:rowOff>0</xdr:rowOff>
                  </to>
                </anchor>
              </controlPr>
            </control>
          </mc:Choice>
        </mc:AlternateContent>
        <mc:AlternateContent xmlns:mc="http://schemas.openxmlformats.org/markup-compatibility/2006">
          <mc:Choice Requires="x14">
            <control shapeId="31034" r:id="rId1975" name="Button 5434">
              <controlPr locked="0" defaultSize="0" print="0" autoFill="0" autoPict="0" macro="[0]!Sheet1.deleteProcedure">
                <anchor moveWithCells="1" sizeWithCells="1">
                  <from>
                    <xdr:col>6</xdr:col>
                    <xdr:colOff>0</xdr:colOff>
                    <xdr:row>2911</xdr:row>
                    <xdr:rowOff>0</xdr:rowOff>
                  </from>
                  <to>
                    <xdr:col>7</xdr:col>
                    <xdr:colOff>0</xdr:colOff>
                    <xdr:row>2912</xdr:row>
                    <xdr:rowOff>0</xdr:rowOff>
                  </to>
                </anchor>
              </controlPr>
            </control>
          </mc:Choice>
        </mc:AlternateContent>
        <mc:AlternateContent xmlns:mc="http://schemas.openxmlformats.org/markup-compatibility/2006">
          <mc:Choice Requires="x14">
            <control shapeId="31035" r:id="rId1976" name="Button 5435">
              <controlPr locked="0" defaultSize="0" print="0" autoFill="0" autoPict="0" macro="[0]!Sheet1.deleteRow">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31036" r:id="rId1977" name="Button 5436">
              <controlPr locked="0" defaultSize="0" print="0" autoFill="0" autoPict="0" macro="[0]!Sheet1.deleteRow">
                <anchor moveWithCells="1" sizeWithCells="1">
                  <from>
                    <xdr:col>6</xdr:col>
                    <xdr:colOff>0</xdr:colOff>
                    <xdr:row>2850</xdr:row>
                    <xdr:rowOff>0</xdr:rowOff>
                  </from>
                  <to>
                    <xdr:col>7</xdr:col>
                    <xdr:colOff>0</xdr:colOff>
                    <xdr:row>2851</xdr:row>
                    <xdr:rowOff>0</xdr:rowOff>
                  </to>
                </anchor>
              </controlPr>
            </control>
          </mc:Choice>
        </mc:AlternateContent>
        <mc:AlternateContent xmlns:mc="http://schemas.openxmlformats.org/markup-compatibility/2006">
          <mc:Choice Requires="x14">
            <control shapeId="31037" r:id="rId1978" name="Button 5437">
              <controlPr locked="0" defaultSize="0" print="0" autoFill="0" autoPict="0" macro="[0]!Sheet1.deleteRow">
                <anchor moveWithCells="1" sizeWithCells="1">
                  <from>
                    <xdr:col>6</xdr:col>
                    <xdr:colOff>0</xdr:colOff>
                    <xdr:row>2851</xdr:row>
                    <xdr:rowOff>0</xdr:rowOff>
                  </from>
                  <to>
                    <xdr:col>7</xdr:col>
                    <xdr:colOff>0</xdr:colOff>
                    <xdr:row>2852</xdr:row>
                    <xdr:rowOff>0</xdr:rowOff>
                  </to>
                </anchor>
              </controlPr>
            </control>
          </mc:Choice>
        </mc:AlternateContent>
        <mc:AlternateContent xmlns:mc="http://schemas.openxmlformats.org/markup-compatibility/2006">
          <mc:Choice Requires="x14">
            <control shapeId="31038" r:id="rId1979" name="Button 5438">
              <controlPr locked="0" defaultSize="0" print="0" autoFill="0" autoPict="0" macro="[0]!Sheet1.deleteRow">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31039" r:id="rId1980" name="Button 5439">
              <controlPr locked="0" defaultSize="0" print="0" autoFill="0" autoPict="0" macro="[0]!Sheet1.deleteRow">
                <anchor moveWithCells="1" sizeWithCells="1">
                  <from>
                    <xdr:col>6</xdr:col>
                    <xdr:colOff>0</xdr:colOff>
                    <xdr:row>2853</xdr:row>
                    <xdr:rowOff>0</xdr:rowOff>
                  </from>
                  <to>
                    <xdr:col>7</xdr:col>
                    <xdr:colOff>0</xdr:colOff>
                    <xdr:row>2854</xdr:row>
                    <xdr:rowOff>0</xdr:rowOff>
                  </to>
                </anchor>
              </controlPr>
            </control>
          </mc:Choice>
        </mc:AlternateContent>
        <mc:AlternateContent xmlns:mc="http://schemas.openxmlformats.org/markup-compatibility/2006">
          <mc:Choice Requires="x14">
            <control shapeId="31040" r:id="rId1981" name="Button 5440">
              <controlPr locked="0" defaultSize="0" print="0" autoFill="0" autoPict="0" macro="[0]!Sheet1.deleteRow">
                <anchor moveWithCells="1" sizeWithCells="1">
                  <from>
                    <xdr:col>6</xdr:col>
                    <xdr:colOff>0</xdr:colOff>
                    <xdr:row>2854</xdr:row>
                    <xdr:rowOff>0</xdr:rowOff>
                  </from>
                  <to>
                    <xdr:col>7</xdr:col>
                    <xdr:colOff>0</xdr:colOff>
                    <xdr:row>2855</xdr:row>
                    <xdr:rowOff>0</xdr:rowOff>
                  </to>
                </anchor>
              </controlPr>
            </control>
          </mc:Choice>
        </mc:AlternateContent>
        <mc:AlternateContent xmlns:mc="http://schemas.openxmlformats.org/markup-compatibility/2006">
          <mc:Choice Requires="x14">
            <control shapeId="31041" r:id="rId1982" name="Button 5441">
              <controlPr locked="0" defaultSize="0" print="0" autoFill="0" autoPict="0" macro="[0]!Sheet1.deleteRow">
                <anchor moveWithCells="1" sizeWithCells="1">
                  <from>
                    <xdr:col>6</xdr:col>
                    <xdr:colOff>0</xdr:colOff>
                    <xdr:row>2855</xdr:row>
                    <xdr:rowOff>0</xdr:rowOff>
                  </from>
                  <to>
                    <xdr:col>7</xdr:col>
                    <xdr:colOff>0</xdr:colOff>
                    <xdr:row>2856</xdr:row>
                    <xdr:rowOff>0</xdr:rowOff>
                  </to>
                </anchor>
              </controlPr>
            </control>
          </mc:Choice>
        </mc:AlternateContent>
        <mc:AlternateContent xmlns:mc="http://schemas.openxmlformats.org/markup-compatibility/2006">
          <mc:Choice Requires="x14">
            <control shapeId="31042" r:id="rId1983" name="Button 5442">
              <controlPr locked="0" defaultSize="0" print="0" autoFill="0" autoPict="0" macro="[0]!Sheet1.deleteRow">
                <anchor moveWithCells="1" sizeWithCells="1">
                  <from>
                    <xdr:col>6</xdr:col>
                    <xdr:colOff>0</xdr:colOff>
                    <xdr:row>2856</xdr:row>
                    <xdr:rowOff>0</xdr:rowOff>
                  </from>
                  <to>
                    <xdr:col>7</xdr:col>
                    <xdr:colOff>0</xdr:colOff>
                    <xdr:row>2857</xdr:row>
                    <xdr:rowOff>0</xdr:rowOff>
                  </to>
                </anchor>
              </controlPr>
            </control>
          </mc:Choice>
        </mc:AlternateContent>
        <mc:AlternateContent xmlns:mc="http://schemas.openxmlformats.org/markup-compatibility/2006">
          <mc:Choice Requires="x14">
            <control shapeId="31043" r:id="rId1984" name="Button 5443">
              <controlPr locked="0" defaultSize="0" print="0" autoFill="0" autoPict="0" macro="[0]!Sheet1.deleteRow">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31044" r:id="rId1985" name="Button 5444">
              <controlPr locked="0" defaultSize="0" print="0" autoFill="0" autoPict="0" macro="[0]!Sheet1.deleteRow">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31045" r:id="rId1986" name="Button 5445">
              <controlPr locked="0" defaultSize="0" print="0" autoFill="0" autoPict="0" macro="[0]!Sheet1.delet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31046" r:id="rId1987" name="Button 5446">
              <controlPr locked="0" defaultSize="0" print="0" autoFill="0" autoPict="0" macro="[0]!Sheet1.deleteRow">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31047" r:id="rId1988" name="Button 5447">
              <controlPr locked="0" defaultSize="0" print="0" autoFill="0" autoPict="0" macro="[0]!Sheet1.deleteRow">
                <anchor moveWithCells="1" sizeWithCells="1">
                  <from>
                    <xdr:col>6</xdr:col>
                    <xdr:colOff>0</xdr:colOff>
                    <xdr:row>2861</xdr:row>
                    <xdr:rowOff>0</xdr:rowOff>
                  </from>
                  <to>
                    <xdr:col>7</xdr:col>
                    <xdr:colOff>0</xdr:colOff>
                    <xdr:row>2862</xdr:row>
                    <xdr:rowOff>0</xdr:rowOff>
                  </to>
                </anchor>
              </controlPr>
            </control>
          </mc:Choice>
        </mc:AlternateContent>
        <mc:AlternateContent xmlns:mc="http://schemas.openxmlformats.org/markup-compatibility/2006">
          <mc:Choice Requires="x14">
            <control shapeId="31048" r:id="rId1989" name="Button 5448">
              <controlPr locked="0" defaultSize="0" print="0" autoFill="0" autoPict="0" macro="[0]!Sheet1.deleteRow">
                <anchor moveWithCells="1" sizeWithCells="1">
                  <from>
                    <xdr:col>6</xdr:col>
                    <xdr:colOff>0</xdr:colOff>
                    <xdr:row>2862</xdr:row>
                    <xdr:rowOff>0</xdr:rowOff>
                  </from>
                  <to>
                    <xdr:col>7</xdr:col>
                    <xdr:colOff>0</xdr:colOff>
                    <xdr:row>2863</xdr:row>
                    <xdr:rowOff>0</xdr:rowOff>
                  </to>
                </anchor>
              </controlPr>
            </control>
          </mc:Choice>
        </mc:AlternateContent>
        <mc:AlternateContent xmlns:mc="http://schemas.openxmlformats.org/markup-compatibility/2006">
          <mc:Choice Requires="x14">
            <control shapeId="31049" r:id="rId1990" name="Button 5449">
              <controlPr locked="0" defaultSize="0" print="0" autoFill="0" autoPict="0" macro="[0]!Sheet1.deleteRow">
                <anchor moveWithCells="1" sizeWithCells="1">
                  <from>
                    <xdr:col>6</xdr:col>
                    <xdr:colOff>0</xdr:colOff>
                    <xdr:row>2863</xdr:row>
                    <xdr:rowOff>0</xdr:rowOff>
                  </from>
                  <to>
                    <xdr:col>7</xdr:col>
                    <xdr:colOff>0</xdr:colOff>
                    <xdr:row>2864</xdr:row>
                    <xdr:rowOff>0</xdr:rowOff>
                  </to>
                </anchor>
              </controlPr>
            </control>
          </mc:Choice>
        </mc:AlternateContent>
        <mc:AlternateContent xmlns:mc="http://schemas.openxmlformats.org/markup-compatibility/2006">
          <mc:Choice Requires="x14">
            <control shapeId="31050" r:id="rId1991" name="Button 5450">
              <controlPr locked="0" defaultSize="0" print="0" autoFill="0" autoPict="0" macro="[0]!Sheet1.deleteRow">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31051" r:id="rId1992" name="Button 5451">
              <controlPr locked="0" defaultSize="0" print="0" autoFill="0" autoPict="0" macro="[0]!Sheet1.deleteRow">
                <anchor moveWithCells="1" sizeWithCells="1">
                  <from>
                    <xdr:col>6</xdr:col>
                    <xdr:colOff>0</xdr:colOff>
                    <xdr:row>2865</xdr:row>
                    <xdr:rowOff>0</xdr:rowOff>
                  </from>
                  <to>
                    <xdr:col>7</xdr:col>
                    <xdr:colOff>0</xdr:colOff>
                    <xdr:row>2866</xdr:row>
                    <xdr:rowOff>0</xdr:rowOff>
                  </to>
                </anchor>
              </controlPr>
            </control>
          </mc:Choice>
        </mc:AlternateContent>
        <mc:AlternateContent xmlns:mc="http://schemas.openxmlformats.org/markup-compatibility/2006">
          <mc:Choice Requires="x14">
            <control shapeId="31052" r:id="rId1993" name="Button 5452">
              <controlPr locked="0" defaultSize="0" print="0" autoFill="0" autoPict="0" macro="[0]!Sheet1.deleteRow">
                <anchor moveWithCells="1" sizeWithCells="1">
                  <from>
                    <xdr:col>6</xdr:col>
                    <xdr:colOff>0</xdr:colOff>
                    <xdr:row>2866</xdr:row>
                    <xdr:rowOff>0</xdr:rowOff>
                  </from>
                  <to>
                    <xdr:col>7</xdr:col>
                    <xdr:colOff>0</xdr:colOff>
                    <xdr:row>2867</xdr:row>
                    <xdr:rowOff>0</xdr:rowOff>
                  </to>
                </anchor>
              </controlPr>
            </control>
          </mc:Choice>
        </mc:AlternateContent>
        <mc:AlternateContent xmlns:mc="http://schemas.openxmlformats.org/markup-compatibility/2006">
          <mc:Choice Requires="x14">
            <control shapeId="31053" r:id="rId1994" name="Button 5453">
              <controlPr locked="0" defaultSize="0" print="0" autoFill="0" autoPict="0" macro="[0]!Sheet1.deleteRow">
                <anchor moveWithCells="1" sizeWithCells="1">
                  <from>
                    <xdr:col>6</xdr:col>
                    <xdr:colOff>0</xdr:colOff>
                    <xdr:row>2867</xdr:row>
                    <xdr:rowOff>0</xdr:rowOff>
                  </from>
                  <to>
                    <xdr:col>7</xdr:col>
                    <xdr:colOff>0</xdr:colOff>
                    <xdr:row>2868</xdr:row>
                    <xdr:rowOff>0</xdr:rowOff>
                  </to>
                </anchor>
              </controlPr>
            </control>
          </mc:Choice>
        </mc:AlternateContent>
        <mc:AlternateContent xmlns:mc="http://schemas.openxmlformats.org/markup-compatibility/2006">
          <mc:Choice Requires="x14">
            <control shapeId="31054" r:id="rId1995" name="Button 5454">
              <controlPr locked="0" defaultSize="0" print="0" autoFill="0" autoPict="0" macro="[0]!Sheet1.deleteRow">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31055" r:id="rId1996" name="Button 5455">
              <controlPr locked="0" defaultSize="0" print="0" autoFill="0" autoPict="0" macro="[0]!Sheet1.deleteRow">
                <anchor moveWithCells="1" sizeWithCells="1">
                  <from>
                    <xdr:col>6</xdr:col>
                    <xdr:colOff>0</xdr:colOff>
                    <xdr:row>2869</xdr:row>
                    <xdr:rowOff>0</xdr:rowOff>
                  </from>
                  <to>
                    <xdr:col>7</xdr:col>
                    <xdr:colOff>0</xdr:colOff>
                    <xdr:row>2870</xdr:row>
                    <xdr:rowOff>0</xdr:rowOff>
                  </to>
                </anchor>
              </controlPr>
            </control>
          </mc:Choice>
        </mc:AlternateContent>
        <mc:AlternateContent xmlns:mc="http://schemas.openxmlformats.org/markup-compatibility/2006">
          <mc:Choice Requires="x14">
            <control shapeId="31056" r:id="rId1997" name="Button 5456">
              <controlPr locked="0" defaultSize="0" print="0" autoFill="0" autoPict="0" macro="[0]!Sheet1.deleteRow">
                <anchor moveWithCells="1" sizeWithCells="1">
                  <from>
                    <xdr:col>6</xdr:col>
                    <xdr:colOff>0</xdr:colOff>
                    <xdr:row>2870</xdr:row>
                    <xdr:rowOff>0</xdr:rowOff>
                  </from>
                  <to>
                    <xdr:col>7</xdr:col>
                    <xdr:colOff>0</xdr:colOff>
                    <xdr:row>2871</xdr:row>
                    <xdr:rowOff>0</xdr:rowOff>
                  </to>
                </anchor>
              </controlPr>
            </control>
          </mc:Choice>
        </mc:AlternateContent>
        <mc:AlternateContent xmlns:mc="http://schemas.openxmlformats.org/markup-compatibility/2006">
          <mc:Choice Requires="x14">
            <control shapeId="31057" r:id="rId1998" name="Button 5457">
              <controlPr locked="0" defaultSize="0" print="0" autoFill="0" autoPict="0" macro="[0]!Sheet1.deleteRow">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31058" r:id="rId1999" name="Button 5458">
              <controlPr locked="0" defaultSize="0" print="0" autoFill="0" autoPict="0" macro="[0]!Sheet1.deleteRow">
                <anchor moveWithCells="1" sizeWithCells="1">
                  <from>
                    <xdr:col>6</xdr:col>
                    <xdr:colOff>0</xdr:colOff>
                    <xdr:row>2872</xdr:row>
                    <xdr:rowOff>0</xdr:rowOff>
                  </from>
                  <to>
                    <xdr:col>7</xdr:col>
                    <xdr:colOff>0</xdr:colOff>
                    <xdr:row>2873</xdr:row>
                    <xdr:rowOff>0</xdr:rowOff>
                  </to>
                </anchor>
              </controlPr>
            </control>
          </mc:Choice>
        </mc:AlternateContent>
        <mc:AlternateContent xmlns:mc="http://schemas.openxmlformats.org/markup-compatibility/2006">
          <mc:Choice Requires="x14">
            <control shapeId="31059" r:id="rId2000" name="Button 5459">
              <controlPr locked="0" defaultSize="0" print="0" autoFill="0" autoPict="0" macro="[0]!Sheet1.deleteRow">
                <anchor moveWithCells="1" sizeWithCells="1">
                  <from>
                    <xdr:col>6</xdr:col>
                    <xdr:colOff>0</xdr:colOff>
                    <xdr:row>2873</xdr:row>
                    <xdr:rowOff>0</xdr:rowOff>
                  </from>
                  <to>
                    <xdr:col>7</xdr:col>
                    <xdr:colOff>0</xdr:colOff>
                    <xdr:row>2874</xdr:row>
                    <xdr:rowOff>0</xdr:rowOff>
                  </to>
                </anchor>
              </controlPr>
            </control>
          </mc:Choice>
        </mc:AlternateContent>
        <mc:AlternateContent xmlns:mc="http://schemas.openxmlformats.org/markup-compatibility/2006">
          <mc:Choice Requires="x14">
            <control shapeId="31060" r:id="rId2001" name="Button 5460">
              <controlPr locked="0" defaultSize="0" print="0" autoFill="0" autoPict="0" macro="[0]!Sheet1.deleteRow">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31061" r:id="rId2002" name="Button 5461">
              <controlPr locked="0" defaultSize="0" print="0" autoFill="0" autoPict="0" macro="[0]!Sheet1.deleteRow">
                <anchor moveWithCells="1" sizeWithCells="1">
                  <from>
                    <xdr:col>6</xdr:col>
                    <xdr:colOff>0</xdr:colOff>
                    <xdr:row>2875</xdr:row>
                    <xdr:rowOff>0</xdr:rowOff>
                  </from>
                  <to>
                    <xdr:col>7</xdr:col>
                    <xdr:colOff>0</xdr:colOff>
                    <xdr:row>2876</xdr:row>
                    <xdr:rowOff>0</xdr:rowOff>
                  </to>
                </anchor>
              </controlPr>
            </control>
          </mc:Choice>
        </mc:AlternateContent>
        <mc:AlternateContent xmlns:mc="http://schemas.openxmlformats.org/markup-compatibility/2006">
          <mc:Choice Requires="x14">
            <control shapeId="31062" r:id="rId2003" name="Button 5462">
              <controlPr locked="0" defaultSize="0" print="0" autoFill="0" autoPict="0" macro="[0]!Sheet1.deleteRow">
                <anchor moveWithCells="1" sizeWithCells="1">
                  <from>
                    <xdr:col>6</xdr:col>
                    <xdr:colOff>0</xdr:colOff>
                    <xdr:row>2876</xdr:row>
                    <xdr:rowOff>0</xdr:rowOff>
                  </from>
                  <to>
                    <xdr:col>7</xdr:col>
                    <xdr:colOff>0</xdr:colOff>
                    <xdr:row>2877</xdr:row>
                    <xdr:rowOff>0</xdr:rowOff>
                  </to>
                </anchor>
              </controlPr>
            </control>
          </mc:Choice>
        </mc:AlternateContent>
        <mc:AlternateContent xmlns:mc="http://schemas.openxmlformats.org/markup-compatibility/2006">
          <mc:Choice Requires="x14">
            <control shapeId="31063" r:id="rId2004" name="Button 5463">
              <controlPr locked="0" defaultSize="0" print="0" autoFill="0" autoPict="0" macro="[0]!Sheet1.deleteRow">
                <anchor moveWithCells="1" sizeWithCells="1">
                  <from>
                    <xdr:col>6</xdr:col>
                    <xdr:colOff>0</xdr:colOff>
                    <xdr:row>2877</xdr:row>
                    <xdr:rowOff>0</xdr:rowOff>
                  </from>
                  <to>
                    <xdr:col>7</xdr:col>
                    <xdr:colOff>0</xdr:colOff>
                    <xdr:row>2878</xdr:row>
                    <xdr:rowOff>0</xdr:rowOff>
                  </to>
                </anchor>
              </controlPr>
            </control>
          </mc:Choice>
        </mc:AlternateContent>
        <mc:AlternateContent xmlns:mc="http://schemas.openxmlformats.org/markup-compatibility/2006">
          <mc:Choice Requires="x14">
            <control shapeId="31064" r:id="rId2005" name="Button 5464">
              <controlPr locked="0" defaultSize="0" print="0" autoFill="0" autoPict="0" macro="[0]!Sheet1.deleteRow">
                <anchor moveWithCells="1" sizeWithCells="1">
                  <from>
                    <xdr:col>6</xdr:col>
                    <xdr:colOff>0</xdr:colOff>
                    <xdr:row>2878</xdr:row>
                    <xdr:rowOff>0</xdr:rowOff>
                  </from>
                  <to>
                    <xdr:col>7</xdr:col>
                    <xdr:colOff>0</xdr:colOff>
                    <xdr:row>2879</xdr:row>
                    <xdr:rowOff>0</xdr:rowOff>
                  </to>
                </anchor>
              </controlPr>
            </control>
          </mc:Choice>
        </mc:AlternateContent>
        <mc:AlternateContent xmlns:mc="http://schemas.openxmlformats.org/markup-compatibility/2006">
          <mc:Choice Requires="x14">
            <control shapeId="31065" r:id="rId2006" name="Button 5465">
              <controlPr locked="0" defaultSize="0" print="0" autoFill="0" autoPict="0" macro="[0]!Sheet1.deleteRow">
                <anchor moveWithCells="1" sizeWithCells="1">
                  <from>
                    <xdr:col>6</xdr:col>
                    <xdr:colOff>0</xdr:colOff>
                    <xdr:row>2879</xdr:row>
                    <xdr:rowOff>0</xdr:rowOff>
                  </from>
                  <to>
                    <xdr:col>7</xdr:col>
                    <xdr:colOff>0</xdr:colOff>
                    <xdr:row>2880</xdr:row>
                    <xdr:rowOff>0</xdr:rowOff>
                  </to>
                </anchor>
              </controlPr>
            </control>
          </mc:Choice>
        </mc:AlternateContent>
        <mc:AlternateContent xmlns:mc="http://schemas.openxmlformats.org/markup-compatibility/2006">
          <mc:Choice Requires="x14">
            <control shapeId="31066" r:id="rId2007" name="Button 5466">
              <controlPr locked="0" defaultSize="0" print="0" autoFill="0" autoPict="0" macro="[0]!Sheet1.deleteRow">
                <anchor moveWithCells="1" sizeWithCells="1">
                  <from>
                    <xdr:col>6</xdr:col>
                    <xdr:colOff>0</xdr:colOff>
                    <xdr:row>2880</xdr:row>
                    <xdr:rowOff>0</xdr:rowOff>
                  </from>
                  <to>
                    <xdr:col>7</xdr:col>
                    <xdr:colOff>0</xdr:colOff>
                    <xdr:row>2881</xdr:row>
                    <xdr:rowOff>0</xdr:rowOff>
                  </to>
                </anchor>
              </controlPr>
            </control>
          </mc:Choice>
        </mc:AlternateContent>
        <mc:AlternateContent xmlns:mc="http://schemas.openxmlformats.org/markup-compatibility/2006">
          <mc:Choice Requires="x14">
            <control shapeId="31067" r:id="rId2008" name="Button 5467">
              <controlPr locked="0" defaultSize="0" print="0" autoFill="0" autoPict="0" macro="[0]!Sheet1.deleteRow">
                <anchor moveWithCells="1" sizeWithCells="1">
                  <from>
                    <xdr:col>6</xdr:col>
                    <xdr:colOff>0</xdr:colOff>
                    <xdr:row>2881</xdr:row>
                    <xdr:rowOff>0</xdr:rowOff>
                  </from>
                  <to>
                    <xdr:col>7</xdr:col>
                    <xdr:colOff>0</xdr:colOff>
                    <xdr:row>2882</xdr:row>
                    <xdr:rowOff>0</xdr:rowOff>
                  </to>
                </anchor>
              </controlPr>
            </control>
          </mc:Choice>
        </mc:AlternateContent>
        <mc:AlternateContent xmlns:mc="http://schemas.openxmlformats.org/markup-compatibility/2006">
          <mc:Choice Requires="x14">
            <control shapeId="31068" r:id="rId2009" name="Button 5468">
              <controlPr locked="0" defaultSize="0" print="0" autoFill="0" autoPict="0" macro="[0]!Sheet1.deleteRow">
                <anchor moveWithCells="1" sizeWithCells="1">
                  <from>
                    <xdr:col>6</xdr:col>
                    <xdr:colOff>0</xdr:colOff>
                    <xdr:row>2882</xdr:row>
                    <xdr:rowOff>0</xdr:rowOff>
                  </from>
                  <to>
                    <xdr:col>7</xdr:col>
                    <xdr:colOff>0</xdr:colOff>
                    <xdr:row>2883</xdr:row>
                    <xdr:rowOff>0</xdr:rowOff>
                  </to>
                </anchor>
              </controlPr>
            </control>
          </mc:Choice>
        </mc:AlternateContent>
        <mc:AlternateContent xmlns:mc="http://schemas.openxmlformats.org/markup-compatibility/2006">
          <mc:Choice Requires="x14">
            <control shapeId="31069" r:id="rId2010" name="Button 5469">
              <controlPr locked="0" defaultSize="0" print="0" autoFill="0" autoPict="0" macro="[0]!Sheet1.deleteRow">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31070" r:id="rId2011" name="Button 5470">
              <controlPr locked="0" defaultSize="0" print="0" autoFill="0" autoPict="0" macro="[0]!Sheet1.deleteRow">
                <anchor moveWithCells="1" sizeWithCells="1">
                  <from>
                    <xdr:col>6</xdr:col>
                    <xdr:colOff>0</xdr:colOff>
                    <xdr:row>2884</xdr:row>
                    <xdr:rowOff>0</xdr:rowOff>
                  </from>
                  <to>
                    <xdr:col>7</xdr:col>
                    <xdr:colOff>0</xdr:colOff>
                    <xdr:row>2885</xdr:row>
                    <xdr:rowOff>0</xdr:rowOff>
                  </to>
                </anchor>
              </controlPr>
            </control>
          </mc:Choice>
        </mc:AlternateContent>
        <mc:AlternateContent xmlns:mc="http://schemas.openxmlformats.org/markup-compatibility/2006">
          <mc:Choice Requires="x14">
            <control shapeId="31071" r:id="rId2012" name="Button 5471">
              <controlPr locked="0" defaultSize="0" print="0" autoFill="0" autoPict="0" macro="[0]!Sheet1.deleteRow">
                <anchor moveWithCells="1" sizeWithCells="1">
                  <from>
                    <xdr:col>6</xdr:col>
                    <xdr:colOff>0</xdr:colOff>
                    <xdr:row>2885</xdr:row>
                    <xdr:rowOff>0</xdr:rowOff>
                  </from>
                  <to>
                    <xdr:col>7</xdr:col>
                    <xdr:colOff>0</xdr:colOff>
                    <xdr:row>2886</xdr:row>
                    <xdr:rowOff>0</xdr:rowOff>
                  </to>
                </anchor>
              </controlPr>
            </control>
          </mc:Choice>
        </mc:AlternateContent>
        <mc:AlternateContent xmlns:mc="http://schemas.openxmlformats.org/markup-compatibility/2006">
          <mc:Choice Requires="x14">
            <control shapeId="31072" r:id="rId2013" name="Button 5472">
              <controlPr locked="0" defaultSize="0" print="0" autoFill="0" autoPict="0" macro="[0]!Sheet1.deleteRow">
                <anchor moveWithCells="1" sizeWithCells="1">
                  <from>
                    <xdr:col>6</xdr:col>
                    <xdr:colOff>0</xdr:colOff>
                    <xdr:row>2886</xdr:row>
                    <xdr:rowOff>0</xdr:rowOff>
                  </from>
                  <to>
                    <xdr:col>7</xdr:col>
                    <xdr:colOff>0</xdr:colOff>
                    <xdr:row>2887</xdr:row>
                    <xdr:rowOff>0</xdr:rowOff>
                  </to>
                </anchor>
              </controlPr>
            </control>
          </mc:Choice>
        </mc:AlternateContent>
        <mc:AlternateContent xmlns:mc="http://schemas.openxmlformats.org/markup-compatibility/2006">
          <mc:Choice Requires="x14">
            <control shapeId="31073" r:id="rId2014" name="Button 5473">
              <controlPr locked="0" defaultSize="0" print="0" autoFill="0" autoPict="0" macro="[0]!Sheet1.deleteRow">
                <anchor moveWithCells="1" sizeWithCells="1">
                  <from>
                    <xdr:col>6</xdr:col>
                    <xdr:colOff>0</xdr:colOff>
                    <xdr:row>2887</xdr:row>
                    <xdr:rowOff>0</xdr:rowOff>
                  </from>
                  <to>
                    <xdr:col>7</xdr:col>
                    <xdr:colOff>0</xdr:colOff>
                    <xdr:row>2888</xdr:row>
                    <xdr:rowOff>0</xdr:rowOff>
                  </to>
                </anchor>
              </controlPr>
            </control>
          </mc:Choice>
        </mc:AlternateContent>
        <mc:AlternateContent xmlns:mc="http://schemas.openxmlformats.org/markup-compatibility/2006">
          <mc:Choice Requires="x14">
            <control shapeId="31074" r:id="rId2015" name="Button 5474">
              <controlPr locked="0" defaultSize="0" print="0" autoFill="0" autoPict="0" macro="[0]!Sheet1.deleteRow">
                <anchor moveWithCells="1" sizeWithCells="1">
                  <from>
                    <xdr:col>6</xdr:col>
                    <xdr:colOff>0</xdr:colOff>
                    <xdr:row>2888</xdr:row>
                    <xdr:rowOff>0</xdr:rowOff>
                  </from>
                  <to>
                    <xdr:col>7</xdr:col>
                    <xdr:colOff>0</xdr:colOff>
                    <xdr:row>2889</xdr:row>
                    <xdr:rowOff>0</xdr:rowOff>
                  </to>
                </anchor>
              </controlPr>
            </control>
          </mc:Choice>
        </mc:AlternateContent>
        <mc:AlternateContent xmlns:mc="http://schemas.openxmlformats.org/markup-compatibility/2006">
          <mc:Choice Requires="x14">
            <control shapeId="31075" r:id="rId2016" name="Button 5475">
              <controlPr locked="0" defaultSize="0" print="0" autoFill="0" autoPict="0" macro="[0]!Sheet1.deleteRow">
                <anchor moveWithCells="1" sizeWithCells="1">
                  <from>
                    <xdr:col>6</xdr:col>
                    <xdr:colOff>0</xdr:colOff>
                    <xdr:row>2889</xdr:row>
                    <xdr:rowOff>0</xdr:rowOff>
                  </from>
                  <to>
                    <xdr:col>7</xdr:col>
                    <xdr:colOff>0</xdr:colOff>
                    <xdr:row>2890</xdr:row>
                    <xdr:rowOff>0</xdr:rowOff>
                  </to>
                </anchor>
              </controlPr>
            </control>
          </mc:Choice>
        </mc:AlternateContent>
        <mc:AlternateContent xmlns:mc="http://schemas.openxmlformats.org/markup-compatibility/2006">
          <mc:Choice Requires="x14">
            <control shapeId="31076" r:id="rId2017" name="Button 5476">
              <controlPr locked="0" defaultSize="0" print="0" autoFill="0" autoPict="0" macro="[0]!Sheet1.deleteRow">
                <anchor moveWithCells="1" sizeWithCells="1">
                  <from>
                    <xdr:col>6</xdr:col>
                    <xdr:colOff>0</xdr:colOff>
                    <xdr:row>2890</xdr:row>
                    <xdr:rowOff>0</xdr:rowOff>
                  </from>
                  <to>
                    <xdr:col>7</xdr:col>
                    <xdr:colOff>0</xdr:colOff>
                    <xdr:row>2891</xdr:row>
                    <xdr:rowOff>0</xdr:rowOff>
                  </to>
                </anchor>
              </controlPr>
            </control>
          </mc:Choice>
        </mc:AlternateContent>
        <mc:AlternateContent xmlns:mc="http://schemas.openxmlformats.org/markup-compatibility/2006">
          <mc:Choice Requires="x14">
            <control shapeId="31077" r:id="rId2018" name="Button 5477">
              <controlPr locked="0" defaultSize="0" print="0" autoFill="0" autoPict="0" macro="[0]!Sheet1.deleteRow">
                <anchor moveWithCells="1" sizeWithCells="1">
                  <from>
                    <xdr:col>6</xdr:col>
                    <xdr:colOff>0</xdr:colOff>
                    <xdr:row>2891</xdr:row>
                    <xdr:rowOff>0</xdr:rowOff>
                  </from>
                  <to>
                    <xdr:col>7</xdr:col>
                    <xdr:colOff>0</xdr:colOff>
                    <xdr:row>2892</xdr:row>
                    <xdr:rowOff>0</xdr:rowOff>
                  </to>
                </anchor>
              </controlPr>
            </control>
          </mc:Choice>
        </mc:AlternateContent>
        <mc:AlternateContent xmlns:mc="http://schemas.openxmlformats.org/markup-compatibility/2006">
          <mc:Choice Requires="x14">
            <control shapeId="31078" r:id="rId2019" name="Button 5478">
              <controlPr locked="0" defaultSize="0" print="0" autoFill="0" autoPict="0" macro="[0]!Sheet1.deleteRow">
                <anchor moveWithCells="1" sizeWithCells="1">
                  <from>
                    <xdr:col>6</xdr:col>
                    <xdr:colOff>0</xdr:colOff>
                    <xdr:row>2892</xdr:row>
                    <xdr:rowOff>0</xdr:rowOff>
                  </from>
                  <to>
                    <xdr:col>7</xdr:col>
                    <xdr:colOff>0</xdr:colOff>
                    <xdr:row>2893</xdr:row>
                    <xdr:rowOff>0</xdr:rowOff>
                  </to>
                </anchor>
              </controlPr>
            </control>
          </mc:Choice>
        </mc:AlternateContent>
        <mc:AlternateContent xmlns:mc="http://schemas.openxmlformats.org/markup-compatibility/2006">
          <mc:Choice Requires="x14">
            <control shapeId="31079" r:id="rId2020" name="Button 5479">
              <controlPr locked="0" defaultSize="0" print="0" autoFill="0" autoPict="0" macro="[0]!Sheet1.deleteRow">
                <anchor moveWithCells="1" sizeWithCells="1">
                  <from>
                    <xdr:col>6</xdr:col>
                    <xdr:colOff>0</xdr:colOff>
                    <xdr:row>2893</xdr:row>
                    <xdr:rowOff>0</xdr:rowOff>
                  </from>
                  <to>
                    <xdr:col>7</xdr:col>
                    <xdr:colOff>0</xdr:colOff>
                    <xdr:row>2894</xdr:row>
                    <xdr:rowOff>0</xdr:rowOff>
                  </to>
                </anchor>
              </controlPr>
            </control>
          </mc:Choice>
        </mc:AlternateContent>
        <mc:AlternateContent xmlns:mc="http://schemas.openxmlformats.org/markup-compatibility/2006">
          <mc:Choice Requires="x14">
            <control shapeId="31080" r:id="rId2021" name="Button 5480">
              <controlPr locked="0" defaultSize="0" print="0" autoFill="0" autoPict="0" macro="[0]!Sheet1.deleteRow">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31081" r:id="rId2022" name="Button 5481">
              <controlPr locked="0" defaultSize="0" print="0" autoFill="0" autoPict="0" macro="[0]!Sheet1.deleteRow">
                <anchor moveWithCells="1" sizeWithCells="1">
                  <from>
                    <xdr:col>6</xdr:col>
                    <xdr:colOff>0</xdr:colOff>
                    <xdr:row>2895</xdr:row>
                    <xdr:rowOff>0</xdr:rowOff>
                  </from>
                  <to>
                    <xdr:col>7</xdr:col>
                    <xdr:colOff>0</xdr:colOff>
                    <xdr:row>2896</xdr:row>
                    <xdr:rowOff>0</xdr:rowOff>
                  </to>
                </anchor>
              </controlPr>
            </control>
          </mc:Choice>
        </mc:AlternateContent>
        <mc:AlternateContent xmlns:mc="http://schemas.openxmlformats.org/markup-compatibility/2006">
          <mc:Choice Requires="x14">
            <control shapeId="31082" r:id="rId2023" name="Button 5482">
              <controlPr locked="0" defaultSize="0" print="0" autoFill="0" autoPict="0" macro="[0]!Sheet1.deleteRow">
                <anchor moveWithCells="1" sizeWithCells="1">
                  <from>
                    <xdr:col>6</xdr:col>
                    <xdr:colOff>0</xdr:colOff>
                    <xdr:row>2896</xdr:row>
                    <xdr:rowOff>0</xdr:rowOff>
                  </from>
                  <to>
                    <xdr:col>7</xdr:col>
                    <xdr:colOff>0</xdr:colOff>
                    <xdr:row>2897</xdr:row>
                    <xdr:rowOff>0</xdr:rowOff>
                  </to>
                </anchor>
              </controlPr>
            </control>
          </mc:Choice>
        </mc:AlternateContent>
        <mc:AlternateContent xmlns:mc="http://schemas.openxmlformats.org/markup-compatibility/2006">
          <mc:Choice Requires="x14">
            <control shapeId="31083" r:id="rId2024" name="Button 5483">
              <controlPr locked="0" defaultSize="0" print="0" autoFill="0" autoPict="0" macro="[0]!Sheet1.deleteRow">
                <anchor moveWithCells="1" sizeWithCells="1">
                  <from>
                    <xdr:col>6</xdr:col>
                    <xdr:colOff>0</xdr:colOff>
                    <xdr:row>2897</xdr:row>
                    <xdr:rowOff>0</xdr:rowOff>
                  </from>
                  <to>
                    <xdr:col>7</xdr:col>
                    <xdr:colOff>0</xdr:colOff>
                    <xdr:row>2898</xdr:row>
                    <xdr:rowOff>0</xdr:rowOff>
                  </to>
                </anchor>
              </controlPr>
            </control>
          </mc:Choice>
        </mc:AlternateContent>
        <mc:AlternateContent xmlns:mc="http://schemas.openxmlformats.org/markup-compatibility/2006">
          <mc:Choice Requires="x14">
            <control shapeId="31084" r:id="rId2025" name="Button 5484">
              <controlPr locked="0" defaultSize="0" print="0" autoFill="0" autoPict="0" macro="[0]!Sheet1.deleteRow">
                <anchor moveWithCells="1" sizeWithCells="1">
                  <from>
                    <xdr:col>6</xdr:col>
                    <xdr:colOff>0</xdr:colOff>
                    <xdr:row>2898</xdr:row>
                    <xdr:rowOff>0</xdr:rowOff>
                  </from>
                  <to>
                    <xdr:col>7</xdr:col>
                    <xdr:colOff>0</xdr:colOff>
                    <xdr:row>2899</xdr:row>
                    <xdr:rowOff>0</xdr:rowOff>
                  </to>
                </anchor>
              </controlPr>
            </control>
          </mc:Choice>
        </mc:AlternateContent>
        <mc:AlternateContent xmlns:mc="http://schemas.openxmlformats.org/markup-compatibility/2006">
          <mc:Choice Requires="x14">
            <control shapeId="31085" r:id="rId2026" name="Button 5485">
              <controlPr locked="0" defaultSize="0" print="0" autoFill="0" autoPict="0" macro="[0]!Sheet1.deleteRow">
                <anchor moveWithCells="1" sizeWithCells="1">
                  <from>
                    <xdr:col>6</xdr:col>
                    <xdr:colOff>0</xdr:colOff>
                    <xdr:row>2899</xdr:row>
                    <xdr:rowOff>0</xdr:rowOff>
                  </from>
                  <to>
                    <xdr:col>7</xdr:col>
                    <xdr:colOff>0</xdr:colOff>
                    <xdr:row>2900</xdr:row>
                    <xdr:rowOff>0</xdr:rowOff>
                  </to>
                </anchor>
              </controlPr>
            </control>
          </mc:Choice>
        </mc:AlternateContent>
        <mc:AlternateContent xmlns:mc="http://schemas.openxmlformats.org/markup-compatibility/2006">
          <mc:Choice Requires="x14">
            <control shapeId="31086" r:id="rId2027" name="Button 5486">
              <controlPr locked="0" defaultSize="0" print="0" autoFill="0" autoPict="0" macro="[0]!Sheet1.deleteRow">
                <anchor moveWithCells="1" sizeWithCells="1">
                  <from>
                    <xdr:col>6</xdr:col>
                    <xdr:colOff>0</xdr:colOff>
                    <xdr:row>2900</xdr:row>
                    <xdr:rowOff>0</xdr:rowOff>
                  </from>
                  <to>
                    <xdr:col>7</xdr:col>
                    <xdr:colOff>0</xdr:colOff>
                    <xdr:row>2901</xdr:row>
                    <xdr:rowOff>0</xdr:rowOff>
                  </to>
                </anchor>
              </controlPr>
            </control>
          </mc:Choice>
        </mc:AlternateContent>
        <mc:AlternateContent xmlns:mc="http://schemas.openxmlformats.org/markup-compatibility/2006">
          <mc:Choice Requires="x14">
            <control shapeId="31087" r:id="rId2028" name="Button 5487">
              <controlPr locked="0" defaultSize="0" print="0" autoFill="0" autoPict="0" macro="[0]!Sheet1.deleteRow">
                <anchor moveWithCells="1" sizeWithCells="1">
                  <from>
                    <xdr:col>6</xdr:col>
                    <xdr:colOff>0</xdr:colOff>
                    <xdr:row>2901</xdr:row>
                    <xdr:rowOff>0</xdr:rowOff>
                  </from>
                  <to>
                    <xdr:col>7</xdr:col>
                    <xdr:colOff>0</xdr:colOff>
                    <xdr:row>2902</xdr:row>
                    <xdr:rowOff>0</xdr:rowOff>
                  </to>
                </anchor>
              </controlPr>
            </control>
          </mc:Choice>
        </mc:AlternateContent>
        <mc:AlternateContent xmlns:mc="http://schemas.openxmlformats.org/markup-compatibility/2006">
          <mc:Choice Requires="x14">
            <control shapeId="31088" r:id="rId2029" name="Button 5488">
              <controlPr locked="0" defaultSize="0" print="0" autoFill="0" autoPict="0" macro="[0]!Sheet1.deleteRow">
                <anchor moveWithCells="1" sizeWithCells="1">
                  <from>
                    <xdr:col>6</xdr:col>
                    <xdr:colOff>0</xdr:colOff>
                    <xdr:row>2902</xdr:row>
                    <xdr:rowOff>0</xdr:rowOff>
                  </from>
                  <to>
                    <xdr:col>7</xdr:col>
                    <xdr:colOff>0</xdr:colOff>
                    <xdr:row>2903</xdr:row>
                    <xdr:rowOff>0</xdr:rowOff>
                  </to>
                </anchor>
              </controlPr>
            </control>
          </mc:Choice>
        </mc:AlternateContent>
        <mc:AlternateContent xmlns:mc="http://schemas.openxmlformats.org/markup-compatibility/2006">
          <mc:Choice Requires="x14">
            <control shapeId="31089" r:id="rId2030" name="Button 5489">
              <controlPr locked="0" defaultSize="0" print="0" autoFill="0" autoPict="0" macro="[0]!Sheet1.deleteRow">
                <anchor moveWithCells="1" sizeWithCells="1">
                  <from>
                    <xdr:col>6</xdr:col>
                    <xdr:colOff>0</xdr:colOff>
                    <xdr:row>2903</xdr:row>
                    <xdr:rowOff>0</xdr:rowOff>
                  </from>
                  <to>
                    <xdr:col>7</xdr:col>
                    <xdr:colOff>0</xdr:colOff>
                    <xdr:row>2904</xdr:row>
                    <xdr:rowOff>0</xdr:rowOff>
                  </to>
                </anchor>
              </controlPr>
            </control>
          </mc:Choice>
        </mc:AlternateContent>
        <mc:AlternateContent xmlns:mc="http://schemas.openxmlformats.org/markup-compatibility/2006">
          <mc:Choice Requires="x14">
            <control shapeId="31090" r:id="rId2031" name="Button 5490">
              <controlPr locked="0" defaultSize="0" print="0" autoFill="0" autoPict="0" macro="[0]!Sheet1.deleteRow">
                <anchor moveWithCells="1" sizeWithCells="1">
                  <from>
                    <xdr:col>6</xdr:col>
                    <xdr:colOff>0</xdr:colOff>
                    <xdr:row>2904</xdr:row>
                    <xdr:rowOff>0</xdr:rowOff>
                  </from>
                  <to>
                    <xdr:col>7</xdr:col>
                    <xdr:colOff>0</xdr:colOff>
                    <xdr:row>2905</xdr:row>
                    <xdr:rowOff>0</xdr:rowOff>
                  </to>
                </anchor>
              </controlPr>
            </control>
          </mc:Choice>
        </mc:AlternateContent>
        <mc:AlternateContent xmlns:mc="http://schemas.openxmlformats.org/markup-compatibility/2006">
          <mc:Choice Requires="x14">
            <control shapeId="31091" r:id="rId2032" name="Button 5491">
              <controlPr locked="0" defaultSize="0" print="0" autoFill="0" autoPict="0" macro="[0]!Sheet1.deleteRow">
                <anchor moveWithCells="1" sizeWithCells="1">
                  <from>
                    <xdr:col>6</xdr:col>
                    <xdr:colOff>0</xdr:colOff>
                    <xdr:row>2905</xdr:row>
                    <xdr:rowOff>0</xdr:rowOff>
                  </from>
                  <to>
                    <xdr:col>7</xdr:col>
                    <xdr:colOff>0</xdr:colOff>
                    <xdr:row>2906</xdr:row>
                    <xdr:rowOff>0</xdr:rowOff>
                  </to>
                </anchor>
              </controlPr>
            </control>
          </mc:Choice>
        </mc:AlternateContent>
        <mc:AlternateContent xmlns:mc="http://schemas.openxmlformats.org/markup-compatibility/2006">
          <mc:Choice Requires="x14">
            <control shapeId="31092" r:id="rId2033" name="Button 5492">
              <controlPr locked="0" defaultSize="0" print="0" autoFill="0" autoPict="0" macro="[0]!Sheet1.deleteRow">
                <anchor moveWithCells="1" sizeWithCells="1">
                  <from>
                    <xdr:col>6</xdr:col>
                    <xdr:colOff>0</xdr:colOff>
                    <xdr:row>2906</xdr:row>
                    <xdr:rowOff>0</xdr:rowOff>
                  </from>
                  <to>
                    <xdr:col>7</xdr:col>
                    <xdr:colOff>0</xdr:colOff>
                    <xdr:row>2907</xdr:row>
                    <xdr:rowOff>0</xdr:rowOff>
                  </to>
                </anchor>
              </controlPr>
            </control>
          </mc:Choice>
        </mc:AlternateContent>
        <mc:AlternateContent xmlns:mc="http://schemas.openxmlformats.org/markup-compatibility/2006">
          <mc:Choice Requires="x14">
            <control shapeId="31093" r:id="rId2034" name="Button 5493">
              <controlPr locked="0" defaultSize="0" print="0" autoFill="0" autoPict="0" macro="[0]!Sheet1.deleteRow">
                <anchor moveWithCells="1" sizeWithCells="1">
                  <from>
                    <xdr:col>6</xdr:col>
                    <xdr:colOff>0</xdr:colOff>
                    <xdr:row>2907</xdr:row>
                    <xdr:rowOff>0</xdr:rowOff>
                  </from>
                  <to>
                    <xdr:col>7</xdr:col>
                    <xdr:colOff>0</xdr:colOff>
                    <xdr:row>2908</xdr:row>
                    <xdr:rowOff>0</xdr:rowOff>
                  </to>
                </anchor>
              </controlPr>
            </control>
          </mc:Choice>
        </mc:AlternateContent>
        <mc:AlternateContent xmlns:mc="http://schemas.openxmlformats.org/markup-compatibility/2006">
          <mc:Choice Requires="x14">
            <control shapeId="31094" r:id="rId2035" name="Button 5494">
              <controlPr locked="0" defaultSize="0" print="0" autoFill="0" autoPict="0" macro="[0]!Sheet1.deleteRow">
                <anchor moveWithCells="1" sizeWithCells="1">
                  <from>
                    <xdr:col>6</xdr:col>
                    <xdr:colOff>0</xdr:colOff>
                    <xdr:row>2908</xdr:row>
                    <xdr:rowOff>0</xdr:rowOff>
                  </from>
                  <to>
                    <xdr:col>7</xdr:col>
                    <xdr:colOff>0</xdr:colOff>
                    <xdr:row>2909</xdr:row>
                    <xdr:rowOff>0</xdr:rowOff>
                  </to>
                </anchor>
              </controlPr>
            </control>
          </mc:Choice>
        </mc:AlternateContent>
        <mc:AlternateContent xmlns:mc="http://schemas.openxmlformats.org/markup-compatibility/2006">
          <mc:Choice Requires="x14">
            <control shapeId="31095" r:id="rId2036" name="Button 5495">
              <controlPr locked="0" defaultSize="0" print="0" autoFill="0" autoPict="0" macro="[0]!Sheet1.deleteRow">
                <anchor moveWithCells="1" sizeWithCells="1">
                  <from>
                    <xdr:col>6</xdr:col>
                    <xdr:colOff>0</xdr:colOff>
                    <xdr:row>2920</xdr:row>
                    <xdr:rowOff>0</xdr:rowOff>
                  </from>
                  <to>
                    <xdr:col>7</xdr:col>
                    <xdr:colOff>0</xdr:colOff>
                    <xdr:row>2921</xdr:row>
                    <xdr:rowOff>0</xdr:rowOff>
                  </to>
                </anchor>
              </controlPr>
            </control>
          </mc:Choice>
        </mc:AlternateContent>
        <mc:AlternateContent xmlns:mc="http://schemas.openxmlformats.org/markup-compatibility/2006">
          <mc:Choice Requires="x14">
            <control shapeId="31096" r:id="rId2037" name="Button 5496">
              <controlPr locked="0" defaultSize="0" print="0" autoFill="0" autoPict="0" macro="[0]!Sheet1.deleteRow">
                <anchor moveWithCells="1" sizeWithCells="1">
                  <from>
                    <xdr:col>6</xdr:col>
                    <xdr:colOff>0</xdr:colOff>
                    <xdr:row>2921</xdr:row>
                    <xdr:rowOff>0</xdr:rowOff>
                  </from>
                  <to>
                    <xdr:col>7</xdr:col>
                    <xdr:colOff>0</xdr:colOff>
                    <xdr:row>2922</xdr:row>
                    <xdr:rowOff>0</xdr:rowOff>
                  </to>
                </anchor>
              </controlPr>
            </control>
          </mc:Choice>
        </mc:AlternateContent>
        <mc:AlternateContent xmlns:mc="http://schemas.openxmlformats.org/markup-compatibility/2006">
          <mc:Choice Requires="x14">
            <control shapeId="31097" r:id="rId2038" name="Button 5497">
              <controlPr locked="0" defaultSize="0" print="0" autoFill="0" autoPict="0" macro="[0]!Sheet1.deleteRow">
                <anchor moveWithCells="1" sizeWithCells="1">
                  <from>
                    <xdr:col>6</xdr:col>
                    <xdr:colOff>0</xdr:colOff>
                    <xdr:row>2922</xdr:row>
                    <xdr:rowOff>0</xdr:rowOff>
                  </from>
                  <to>
                    <xdr:col>7</xdr:col>
                    <xdr:colOff>0</xdr:colOff>
                    <xdr:row>2923</xdr:row>
                    <xdr:rowOff>0</xdr:rowOff>
                  </to>
                </anchor>
              </controlPr>
            </control>
          </mc:Choice>
        </mc:AlternateContent>
        <mc:AlternateContent xmlns:mc="http://schemas.openxmlformats.org/markup-compatibility/2006">
          <mc:Choice Requires="x14">
            <control shapeId="31098" r:id="rId2039" name="Button 5498">
              <controlPr locked="0" defaultSize="0" print="0" autoFill="0" autoPict="0" macro="[0]!Sheet1.deleteRow">
                <anchor moveWithCells="1" sizeWithCells="1">
                  <from>
                    <xdr:col>6</xdr:col>
                    <xdr:colOff>0</xdr:colOff>
                    <xdr:row>2923</xdr:row>
                    <xdr:rowOff>0</xdr:rowOff>
                  </from>
                  <to>
                    <xdr:col>7</xdr:col>
                    <xdr:colOff>0</xdr:colOff>
                    <xdr:row>2924</xdr:row>
                    <xdr:rowOff>0</xdr:rowOff>
                  </to>
                </anchor>
              </controlPr>
            </control>
          </mc:Choice>
        </mc:AlternateContent>
        <mc:AlternateContent xmlns:mc="http://schemas.openxmlformats.org/markup-compatibility/2006">
          <mc:Choice Requires="x14">
            <control shapeId="31099" r:id="rId2040" name="Button 5499">
              <controlPr locked="0" defaultSize="0" print="0" autoFill="0" autoPict="0" macro="[0]!Sheet1.deleteRow">
                <anchor moveWithCells="1" sizeWithCells="1">
                  <from>
                    <xdr:col>6</xdr:col>
                    <xdr:colOff>0</xdr:colOff>
                    <xdr:row>2924</xdr:row>
                    <xdr:rowOff>0</xdr:rowOff>
                  </from>
                  <to>
                    <xdr:col>7</xdr:col>
                    <xdr:colOff>0</xdr:colOff>
                    <xdr:row>2925</xdr:row>
                    <xdr:rowOff>0</xdr:rowOff>
                  </to>
                </anchor>
              </controlPr>
            </control>
          </mc:Choice>
        </mc:AlternateContent>
        <mc:AlternateContent xmlns:mc="http://schemas.openxmlformats.org/markup-compatibility/2006">
          <mc:Choice Requires="x14">
            <control shapeId="31100" r:id="rId2041" name="Button 5500">
              <controlPr locked="0" defaultSize="0" print="0" autoFill="0" autoPict="0" macro="[0]!Sheet1.deleteRow">
                <anchor moveWithCells="1" sizeWithCells="1">
                  <from>
                    <xdr:col>6</xdr:col>
                    <xdr:colOff>0</xdr:colOff>
                    <xdr:row>2925</xdr:row>
                    <xdr:rowOff>0</xdr:rowOff>
                  </from>
                  <to>
                    <xdr:col>7</xdr:col>
                    <xdr:colOff>0</xdr:colOff>
                    <xdr:row>2926</xdr:row>
                    <xdr:rowOff>0</xdr:rowOff>
                  </to>
                </anchor>
              </controlPr>
            </control>
          </mc:Choice>
        </mc:AlternateContent>
        <mc:AlternateContent xmlns:mc="http://schemas.openxmlformats.org/markup-compatibility/2006">
          <mc:Choice Requires="x14">
            <control shapeId="31101" r:id="rId2042" name="Button 5501">
              <controlPr locked="0" defaultSize="0" print="0" autoFill="0" autoPict="0" macro="[0]!Sheet1.deleteRow">
                <anchor moveWithCells="1" sizeWithCells="1">
                  <from>
                    <xdr:col>6</xdr:col>
                    <xdr:colOff>0</xdr:colOff>
                    <xdr:row>2926</xdr:row>
                    <xdr:rowOff>0</xdr:rowOff>
                  </from>
                  <to>
                    <xdr:col>7</xdr:col>
                    <xdr:colOff>0</xdr:colOff>
                    <xdr:row>2927</xdr:row>
                    <xdr:rowOff>0</xdr:rowOff>
                  </to>
                </anchor>
              </controlPr>
            </control>
          </mc:Choice>
        </mc:AlternateContent>
        <mc:AlternateContent xmlns:mc="http://schemas.openxmlformats.org/markup-compatibility/2006">
          <mc:Choice Requires="x14">
            <control shapeId="31102" r:id="rId2043" name="Button 5502">
              <controlPr locked="0" defaultSize="0" print="0" autoFill="0" autoPict="0" macro="[0]!Sheet1.deleteRow">
                <anchor moveWithCells="1" sizeWithCells="1">
                  <from>
                    <xdr:col>6</xdr:col>
                    <xdr:colOff>0</xdr:colOff>
                    <xdr:row>2927</xdr:row>
                    <xdr:rowOff>0</xdr:rowOff>
                  </from>
                  <to>
                    <xdr:col>7</xdr:col>
                    <xdr:colOff>0</xdr:colOff>
                    <xdr:row>2928</xdr:row>
                    <xdr:rowOff>0</xdr:rowOff>
                  </to>
                </anchor>
              </controlPr>
            </control>
          </mc:Choice>
        </mc:AlternateContent>
        <mc:AlternateContent xmlns:mc="http://schemas.openxmlformats.org/markup-compatibility/2006">
          <mc:Choice Requires="x14">
            <control shapeId="31103" r:id="rId2044" name="Button 5503">
              <controlPr locked="0" defaultSize="0" print="0" autoFill="0" autoPict="0" macro="[0]!Sheet1.deleteRow">
                <anchor moveWithCells="1" sizeWithCells="1">
                  <from>
                    <xdr:col>6</xdr:col>
                    <xdr:colOff>0</xdr:colOff>
                    <xdr:row>2928</xdr:row>
                    <xdr:rowOff>0</xdr:rowOff>
                  </from>
                  <to>
                    <xdr:col>7</xdr:col>
                    <xdr:colOff>0</xdr:colOff>
                    <xdr:row>2929</xdr:row>
                    <xdr:rowOff>0</xdr:rowOff>
                  </to>
                </anchor>
              </controlPr>
            </control>
          </mc:Choice>
        </mc:AlternateContent>
        <mc:AlternateContent xmlns:mc="http://schemas.openxmlformats.org/markup-compatibility/2006">
          <mc:Choice Requires="x14">
            <control shapeId="31104" r:id="rId2045" name="Button 5504">
              <controlPr locked="0" defaultSize="0" print="0" autoFill="0" autoPict="0" macro="[0]!Sheet1.deleteRow">
                <anchor moveWithCells="1" sizeWithCells="1">
                  <from>
                    <xdr:col>6</xdr:col>
                    <xdr:colOff>0</xdr:colOff>
                    <xdr:row>2929</xdr:row>
                    <xdr:rowOff>0</xdr:rowOff>
                  </from>
                  <to>
                    <xdr:col>7</xdr:col>
                    <xdr:colOff>0</xdr:colOff>
                    <xdr:row>2930</xdr:row>
                    <xdr:rowOff>0</xdr:rowOff>
                  </to>
                </anchor>
              </controlPr>
            </control>
          </mc:Choice>
        </mc:AlternateContent>
        <mc:AlternateContent xmlns:mc="http://schemas.openxmlformats.org/markup-compatibility/2006">
          <mc:Choice Requires="x14">
            <control shapeId="31105" r:id="rId2046" name="Button 5505">
              <controlPr locked="0" defaultSize="0" print="0" autoFill="0" autoPict="0" macro="[0]!Sheet1.deleteRow">
                <anchor moveWithCells="1" sizeWithCells="1">
                  <from>
                    <xdr:col>6</xdr:col>
                    <xdr:colOff>0</xdr:colOff>
                    <xdr:row>2930</xdr:row>
                    <xdr:rowOff>0</xdr:rowOff>
                  </from>
                  <to>
                    <xdr:col>7</xdr:col>
                    <xdr:colOff>0</xdr:colOff>
                    <xdr:row>2931</xdr:row>
                    <xdr:rowOff>0</xdr:rowOff>
                  </to>
                </anchor>
              </controlPr>
            </control>
          </mc:Choice>
        </mc:AlternateContent>
        <mc:AlternateContent xmlns:mc="http://schemas.openxmlformats.org/markup-compatibility/2006">
          <mc:Choice Requires="x14">
            <control shapeId="31106" r:id="rId2047" name="Button 5506">
              <controlPr locked="0" defaultSize="0" print="0" autoFill="0" autoPict="0" macro="[0]!Sheet1.deleteRow">
                <anchor moveWithCells="1" sizeWithCells="1">
                  <from>
                    <xdr:col>6</xdr:col>
                    <xdr:colOff>0</xdr:colOff>
                    <xdr:row>2931</xdr:row>
                    <xdr:rowOff>0</xdr:rowOff>
                  </from>
                  <to>
                    <xdr:col>7</xdr:col>
                    <xdr:colOff>0</xdr:colOff>
                    <xdr:row>2932</xdr:row>
                    <xdr:rowOff>0</xdr:rowOff>
                  </to>
                </anchor>
              </controlPr>
            </control>
          </mc:Choice>
        </mc:AlternateContent>
        <mc:AlternateContent xmlns:mc="http://schemas.openxmlformats.org/markup-compatibility/2006">
          <mc:Choice Requires="x14">
            <control shapeId="31107" r:id="rId2048" name="Button 5507">
              <controlPr locked="0" defaultSize="0" print="0" autoFill="0" autoPict="0" macro="[0]!Sheet1.deleteRow">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31108" r:id="rId2049" name="Button 5508">
              <controlPr locked="0" defaultSize="0" print="0" autoFill="0" autoPict="0" macro="[0]!Sheet1.deleteRow">
                <anchor moveWithCells="1" sizeWithCells="1">
                  <from>
                    <xdr:col>6</xdr:col>
                    <xdr:colOff>0</xdr:colOff>
                    <xdr:row>2933</xdr:row>
                    <xdr:rowOff>0</xdr:rowOff>
                  </from>
                  <to>
                    <xdr:col>7</xdr:col>
                    <xdr:colOff>0</xdr:colOff>
                    <xdr:row>2934</xdr:row>
                    <xdr:rowOff>0</xdr:rowOff>
                  </to>
                </anchor>
              </controlPr>
            </control>
          </mc:Choice>
        </mc:AlternateContent>
        <mc:AlternateContent xmlns:mc="http://schemas.openxmlformats.org/markup-compatibility/2006">
          <mc:Choice Requires="x14">
            <control shapeId="31109" r:id="rId2050" name="Button 5509">
              <controlPr locked="0" defaultSize="0" print="0" autoFill="0" autoPict="0" macro="[0]!Sheet1.deleteRow">
                <anchor moveWithCells="1" sizeWithCells="1">
                  <from>
                    <xdr:col>6</xdr:col>
                    <xdr:colOff>0</xdr:colOff>
                    <xdr:row>2934</xdr:row>
                    <xdr:rowOff>0</xdr:rowOff>
                  </from>
                  <to>
                    <xdr:col>7</xdr:col>
                    <xdr:colOff>0</xdr:colOff>
                    <xdr:row>2935</xdr:row>
                    <xdr:rowOff>0</xdr:rowOff>
                  </to>
                </anchor>
              </controlPr>
            </control>
          </mc:Choice>
        </mc:AlternateContent>
        <mc:AlternateContent xmlns:mc="http://schemas.openxmlformats.org/markup-compatibility/2006">
          <mc:Choice Requires="x14">
            <control shapeId="31110" r:id="rId2051" name="Button 5510">
              <controlPr locked="0" defaultSize="0" print="0" autoFill="0" autoPict="0" macro="[0]!Sheet1.deleteRow">
                <anchor moveWithCells="1" sizeWithCells="1">
                  <from>
                    <xdr:col>6</xdr:col>
                    <xdr:colOff>0</xdr:colOff>
                    <xdr:row>2935</xdr:row>
                    <xdr:rowOff>0</xdr:rowOff>
                  </from>
                  <to>
                    <xdr:col>7</xdr:col>
                    <xdr:colOff>0</xdr:colOff>
                    <xdr:row>2936</xdr:row>
                    <xdr:rowOff>0</xdr:rowOff>
                  </to>
                </anchor>
              </controlPr>
            </control>
          </mc:Choice>
        </mc:AlternateContent>
        <mc:AlternateContent xmlns:mc="http://schemas.openxmlformats.org/markup-compatibility/2006">
          <mc:Choice Requires="x14">
            <control shapeId="31111" r:id="rId2052" name="Button 5511">
              <controlPr locked="0" defaultSize="0" print="0" autoFill="0" autoPict="0" macro="[0]!Sheet1.deleteRow">
                <anchor moveWithCells="1" sizeWithCells="1">
                  <from>
                    <xdr:col>6</xdr:col>
                    <xdr:colOff>0</xdr:colOff>
                    <xdr:row>2936</xdr:row>
                    <xdr:rowOff>0</xdr:rowOff>
                  </from>
                  <to>
                    <xdr:col>7</xdr:col>
                    <xdr:colOff>0</xdr:colOff>
                    <xdr:row>2937</xdr:row>
                    <xdr:rowOff>0</xdr:rowOff>
                  </to>
                </anchor>
              </controlPr>
            </control>
          </mc:Choice>
        </mc:AlternateContent>
        <mc:AlternateContent xmlns:mc="http://schemas.openxmlformats.org/markup-compatibility/2006">
          <mc:Choice Requires="x14">
            <control shapeId="31112" r:id="rId2053" name="Button 5512">
              <controlPr locked="0" defaultSize="0" print="0" autoFill="0" autoPict="0" macro="[0]!Sheet1.deleteRow">
                <anchor moveWithCells="1" sizeWithCells="1">
                  <from>
                    <xdr:col>6</xdr:col>
                    <xdr:colOff>0</xdr:colOff>
                    <xdr:row>2937</xdr:row>
                    <xdr:rowOff>0</xdr:rowOff>
                  </from>
                  <to>
                    <xdr:col>7</xdr:col>
                    <xdr:colOff>0</xdr:colOff>
                    <xdr:row>2938</xdr:row>
                    <xdr:rowOff>0</xdr:rowOff>
                  </to>
                </anchor>
              </controlPr>
            </control>
          </mc:Choice>
        </mc:AlternateContent>
        <mc:AlternateContent xmlns:mc="http://schemas.openxmlformats.org/markup-compatibility/2006">
          <mc:Choice Requires="x14">
            <control shapeId="31113" r:id="rId2054" name="Button 5513">
              <controlPr locked="0" defaultSize="0" print="0" autoFill="0" autoPict="0" macro="[0]!Sheet1.deleteRow">
                <anchor moveWithCells="1" sizeWithCells="1">
                  <from>
                    <xdr:col>6</xdr:col>
                    <xdr:colOff>0</xdr:colOff>
                    <xdr:row>2938</xdr:row>
                    <xdr:rowOff>0</xdr:rowOff>
                  </from>
                  <to>
                    <xdr:col>7</xdr:col>
                    <xdr:colOff>0</xdr:colOff>
                    <xdr:row>2939</xdr:row>
                    <xdr:rowOff>0</xdr:rowOff>
                  </to>
                </anchor>
              </controlPr>
            </control>
          </mc:Choice>
        </mc:AlternateContent>
        <mc:AlternateContent xmlns:mc="http://schemas.openxmlformats.org/markup-compatibility/2006">
          <mc:Choice Requires="x14">
            <control shapeId="31114" r:id="rId2055" name="Button 5514">
              <controlPr locked="0" defaultSize="0" print="0" autoFill="0" autoPict="0" macro="[0]!Sheet1.deleteRow">
                <anchor moveWithCells="1" sizeWithCells="1">
                  <from>
                    <xdr:col>6</xdr:col>
                    <xdr:colOff>0</xdr:colOff>
                    <xdr:row>2939</xdr:row>
                    <xdr:rowOff>0</xdr:rowOff>
                  </from>
                  <to>
                    <xdr:col>7</xdr:col>
                    <xdr:colOff>0</xdr:colOff>
                    <xdr:row>2940</xdr:row>
                    <xdr:rowOff>0</xdr:rowOff>
                  </to>
                </anchor>
              </controlPr>
            </control>
          </mc:Choice>
        </mc:AlternateContent>
        <mc:AlternateContent xmlns:mc="http://schemas.openxmlformats.org/markup-compatibility/2006">
          <mc:Choice Requires="x14">
            <control shapeId="31115" r:id="rId2056" name="Button 5515">
              <controlPr locked="0" defaultSize="0" print="0" autoFill="0" autoPict="0" macro="[0]!Sheet1.deleteRow">
                <anchor moveWithCells="1" sizeWithCells="1">
                  <from>
                    <xdr:col>6</xdr:col>
                    <xdr:colOff>0</xdr:colOff>
                    <xdr:row>2940</xdr:row>
                    <xdr:rowOff>0</xdr:rowOff>
                  </from>
                  <to>
                    <xdr:col>7</xdr:col>
                    <xdr:colOff>0</xdr:colOff>
                    <xdr:row>2941</xdr:row>
                    <xdr:rowOff>0</xdr:rowOff>
                  </to>
                </anchor>
              </controlPr>
            </control>
          </mc:Choice>
        </mc:AlternateContent>
        <mc:AlternateContent xmlns:mc="http://schemas.openxmlformats.org/markup-compatibility/2006">
          <mc:Choice Requires="x14">
            <control shapeId="31116" r:id="rId2057" name="Button 5516">
              <controlPr locked="0" defaultSize="0" print="0" autoFill="0" autoPict="0" macro="[0]!Sheet1.deleteRow">
                <anchor moveWithCells="1" sizeWithCells="1">
                  <from>
                    <xdr:col>6</xdr:col>
                    <xdr:colOff>0</xdr:colOff>
                    <xdr:row>2941</xdr:row>
                    <xdr:rowOff>0</xdr:rowOff>
                  </from>
                  <to>
                    <xdr:col>7</xdr:col>
                    <xdr:colOff>0</xdr:colOff>
                    <xdr:row>2942</xdr:row>
                    <xdr:rowOff>0</xdr:rowOff>
                  </to>
                </anchor>
              </controlPr>
            </control>
          </mc:Choice>
        </mc:AlternateContent>
        <mc:AlternateContent xmlns:mc="http://schemas.openxmlformats.org/markup-compatibility/2006">
          <mc:Choice Requires="x14">
            <control shapeId="31117" r:id="rId2058" name="Button 5517">
              <controlPr locked="0" defaultSize="0" print="0" autoFill="0" autoPict="0" macro="[0]!Sheet1.deleteRow">
                <anchor moveWithCells="1" sizeWithCells="1">
                  <from>
                    <xdr:col>6</xdr:col>
                    <xdr:colOff>0</xdr:colOff>
                    <xdr:row>2942</xdr:row>
                    <xdr:rowOff>0</xdr:rowOff>
                  </from>
                  <to>
                    <xdr:col>7</xdr:col>
                    <xdr:colOff>0</xdr:colOff>
                    <xdr:row>2943</xdr:row>
                    <xdr:rowOff>0</xdr:rowOff>
                  </to>
                </anchor>
              </controlPr>
            </control>
          </mc:Choice>
        </mc:AlternateContent>
        <mc:AlternateContent xmlns:mc="http://schemas.openxmlformats.org/markup-compatibility/2006">
          <mc:Choice Requires="x14">
            <control shapeId="31118" r:id="rId2059" name="Button 5518">
              <controlPr locked="0" defaultSize="0" print="0" autoFill="0" autoPict="0" macro="[0]!Sheet1.deleteRow">
                <anchor moveWithCells="1" sizeWithCells="1">
                  <from>
                    <xdr:col>6</xdr:col>
                    <xdr:colOff>0</xdr:colOff>
                    <xdr:row>2943</xdr:row>
                    <xdr:rowOff>0</xdr:rowOff>
                  </from>
                  <to>
                    <xdr:col>7</xdr:col>
                    <xdr:colOff>0</xdr:colOff>
                    <xdr:row>2944</xdr:row>
                    <xdr:rowOff>0</xdr:rowOff>
                  </to>
                </anchor>
              </controlPr>
            </control>
          </mc:Choice>
        </mc:AlternateContent>
        <mc:AlternateContent xmlns:mc="http://schemas.openxmlformats.org/markup-compatibility/2006">
          <mc:Choice Requires="x14">
            <control shapeId="31137" r:id="rId2060" name="Button 5537">
              <controlPr locked="0" defaultSize="0" print="0" autoFill="0" autoPict="0" macro="[0]!Sheet1.deleteRow">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31138" r:id="rId2061" name="Button 5538">
              <controlPr locked="0" defaultSize="0" print="0" autoFill="0" autoPict="0" macro="[0]!Sheet1.deleteRow">
                <anchor moveWithCells="1" sizeWithCells="1">
                  <from>
                    <xdr:col>6</xdr:col>
                    <xdr:colOff>0</xdr:colOff>
                    <xdr:row>2945</xdr:row>
                    <xdr:rowOff>0</xdr:rowOff>
                  </from>
                  <to>
                    <xdr:col>7</xdr:col>
                    <xdr:colOff>0</xdr:colOff>
                    <xdr:row>2946</xdr:row>
                    <xdr:rowOff>0</xdr:rowOff>
                  </to>
                </anchor>
              </controlPr>
            </control>
          </mc:Choice>
        </mc:AlternateContent>
        <mc:AlternateContent xmlns:mc="http://schemas.openxmlformats.org/markup-compatibility/2006">
          <mc:Choice Requires="x14">
            <control shapeId="31139" r:id="rId2062" name="Button 5539">
              <controlPr locked="0" defaultSize="0" print="0" autoFill="0" autoPict="0" macro="[0]!Sheet1.deleteRow">
                <anchor moveWithCells="1" sizeWithCells="1">
                  <from>
                    <xdr:col>6</xdr:col>
                    <xdr:colOff>0</xdr:colOff>
                    <xdr:row>2946</xdr:row>
                    <xdr:rowOff>0</xdr:rowOff>
                  </from>
                  <to>
                    <xdr:col>7</xdr:col>
                    <xdr:colOff>0</xdr:colOff>
                    <xdr:row>2947</xdr:row>
                    <xdr:rowOff>0</xdr:rowOff>
                  </to>
                </anchor>
              </controlPr>
            </control>
          </mc:Choice>
        </mc:AlternateContent>
        <mc:AlternateContent xmlns:mc="http://schemas.openxmlformats.org/markup-compatibility/2006">
          <mc:Choice Requires="x14">
            <control shapeId="31140" r:id="rId2063" name="Button 5540">
              <controlPr locked="0" defaultSize="0" print="0" autoFill="0" autoPict="0" macro="[0]!Sheet1.deleteRow">
                <anchor moveWithCells="1" sizeWithCells="1">
                  <from>
                    <xdr:col>6</xdr:col>
                    <xdr:colOff>0</xdr:colOff>
                    <xdr:row>2947</xdr:row>
                    <xdr:rowOff>0</xdr:rowOff>
                  </from>
                  <to>
                    <xdr:col>7</xdr:col>
                    <xdr:colOff>0</xdr:colOff>
                    <xdr:row>2948</xdr:row>
                    <xdr:rowOff>0</xdr:rowOff>
                  </to>
                </anchor>
              </controlPr>
            </control>
          </mc:Choice>
        </mc:AlternateContent>
        <mc:AlternateContent xmlns:mc="http://schemas.openxmlformats.org/markup-compatibility/2006">
          <mc:Choice Requires="x14">
            <control shapeId="31141" r:id="rId2064" name="Button 5541">
              <controlPr locked="0" defaultSize="0" print="0" autoFill="0" autoPict="0" macro="[0]!Sheet1.deleteRow">
                <anchor moveWithCells="1" sizeWithCells="1">
                  <from>
                    <xdr:col>6</xdr:col>
                    <xdr:colOff>0</xdr:colOff>
                    <xdr:row>2948</xdr:row>
                    <xdr:rowOff>0</xdr:rowOff>
                  </from>
                  <to>
                    <xdr:col>7</xdr:col>
                    <xdr:colOff>0</xdr:colOff>
                    <xdr:row>2949</xdr:row>
                    <xdr:rowOff>0</xdr:rowOff>
                  </to>
                </anchor>
              </controlPr>
            </control>
          </mc:Choice>
        </mc:AlternateContent>
        <mc:AlternateContent xmlns:mc="http://schemas.openxmlformats.org/markup-compatibility/2006">
          <mc:Choice Requires="x14">
            <control shapeId="31142" r:id="rId2065" name="Button 5542">
              <controlPr locked="0" defaultSize="0" print="0" autoFill="0" autoPict="0" macro="[0]!Sheet1.deleteRow">
                <anchor moveWithCells="1" sizeWithCells="1">
                  <from>
                    <xdr:col>6</xdr:col>
                    <xdr:colOff>0</xdr:colOff>
                    <xdr:row>2949</xdr:row>
                    <xdr:rowOff>0</xdr:rowOff>
                  </from>
                  <to>
                    <xdr:col>7</xdr:col>
                    <xdr:colOff>0</xdr:colOff>
                    <xdr:row>2950</xdr:row>
                    <xdr:rowOff>0</xdr:rowOff>
                  </to>
                </anchor>
              </controlPr>
            </control>
          </mc:Choice>
        </mc:AlternateContent>
        <mc:AlternateContent xmlns:mc="http://schemas.openxmlformats.org/markup-compatibility/2006">
          <mc:Choice Requires="x14">
            <control shapeId="31143" r:id="rId2066" name="Button 5543">
              <controlPr locked="0" defaultSize="0" print="0" autoFill="0" autoPict="0" macro="[0]!Sheet1.deleteRow">
                <anchor moveWithCells="1" sizeWithCells="1">
                  <from>
                    <xdr:col>6</xdr:col>
                    <xdr:colOff>0</xdr:colOff>
                    <xdr:row>2950</xdr:row>
                    <xdr:rowOff>0</xdr:rowOff>
                  </from>
                  <to>
                    <xdr:col>7</xdr:col>
                    <xdr:colOff>0</xdr:colOff>
                    <xdr:row>2951</xdr:row>
                    <xdr:rowOff>0</xdr:rowOff>
                  </to>
                </anchor>
              </controlPr>
            </control>
          </mc:Choice>
        </mc:AlternateContent>
        <mc:AlternateContent xmlns:mc="http://schemas.openxmlformats.org/markup-compatibility/2006">
          <mc:Choice Requires="x14">
            <control shapeId="31144" r:id="rId2067" name="Button 5544">
              <controlPr locked="0" defaultSize="0" print="0" autoFill="0" autoPict="0" macro="[0]!Sheet1.deleteRow">
                <anchor moveWithCells="1" sizeWithCells="1">
                  <from>
                    <xdr:col>6</xdr:col>
                    <xdr:colOff>0</xdr:colOff>
                    <xdr:row>2951</xdr:row>
                    <xdr:rowOff>0</xdr:rowOff>
                  </from>
                  <to>
                    <xdr:col>7</xdr:col>
                    <xdr:colOff>0</xdr:colOff>
                    <xdr:row>2952</xdr:row>
                    <xdr:rowOff>0</xdr:rowOff>
                  </to>
                </anchor>
              </controlPr>
            </control>
          </mc:Choice>
        </mc:AlternateContent>
        <mc:AlternateContent xmlns:mc="http://schemas.openxmlformats.org/markup-compatibility/2006">
          <mc:Choice Requires="x14">
            <control shapeId="31145" r:id="rId2068" name="Button 5545">
              <controlPr locked="0" defaultSize="0" print="0" autoFill="0" autoPict="0" macro="[0]!Sheet1.deleteRow">
                <anchor moveWithCells="1" sizeWithCells="1">
                  <from>
                    <xdr:col>6</xdr:col>
                    <xdr:colOff>0</xdr:colOff>
                    <xdr:row>2952</xdr:row>
                    <xdr:rowOff>0</xdr:rowOff>
                  </from>
                  <to>
                    <xdr:col>7</xdr:col>
                    <xdr:colOff>0</xdr:colOff>
                    <xdr:row>2953</xdr:row>
                    <xdr:rowOff>0</xdr:rowOff>
                  </to>
                </anchor>
              </controlPr>
            </control>
          </mc:Choice>
        </mc:AlternateContent>
        <mc:AlternateContent xmlns:mc="http://schemas.openxmlformats.org/markup-compatibility/2006">
          <mc:Choice Requires="x14">
            <control shapeId="31179" r:id="rId2069" name="Button 5579">
              <controlPr locked="0" defaultSize="0" print="0" autoFill="0" autoPict="0" macro="[0]!Sheet1.deleteRow">
                <anchor moveWithCells="1" sizeWithCells="1">
                  <from>
                    <xdr:col>6</xdr:col>
                    <xdr:colOff>0</xdr:colOff>
                    <xdr:row>2953</xdr:row>
                    <xdr:rowOff>0</xdr:rowOff>
                  </from>
                  <to>
                    <xdr:col>7</xdr:col>
                    <xdr:colOff>0</xdr:colOff>
                    <xdr:row>2954</xdr:row>
                    <xdr:rowOff>0</xdr:rowOff>
                  </to>
                </anchor>
              </controlPr>
            </control>
          </mc:Choice>
        </mc:AlternateContent>
        <mc:AlternateContent xmlns:mc="http://schemas.openxmlformats.org/markup-compatibility/2006">
          <mc:Choice Requires="x14">
            <control shapeId="31180" r:id="rId2070" name="Button 5580">
              <controlPr locked="0" defaultSize="0" print="0" autoFill="0" autoPict="0" macro="[0]!Sheet1.deleteRow">
                <anchor moveWithCells="1" sizeWithCells="1">
                  <from>
                    <xdr:col>6</xdr:col>
                    <xdr:colOff>0</xdr:colOff>
                    <xdr:row>2954</xdr:row>
                    <xdr:rowOff>0</xdr:rowOff>
                  </from>
                  <to>
                    <xdr:col>7</xdr:col>
                    <xdr:colOff>0</xdr:colOff>
                    <xdr:row>2955</xdr:row>
                    <xdr:rowOff>0</xdr:rowOff>
                  </to>
                </anchor>
              </controlPr>
            </control>
          </mc:Choice>
        </mc:AlternateContent>
        <mc:AlternateContent xmlns:mc="http://schemas.openxmlformats.org/markup-compatibility/2006">
          <mc:Choice Requires="x14">
            <control shapeId="31181" r:id="rId2071" name="Button 5581">
              <controlPr locked="0" defaultSize="0" print="0" autoFill="0" autoPict="0" macro="[0]!Sheet1.deleteRow">
                <anchor moveWithCells="1" sizeWithCells="1">
                  <from>
                    <xdr:col>6</xdr:col>
                    <xdr:colOff>0</xdr:colOff>
                    <xdr:row>2955</xdr:row>
                    <xdr:rowOff>0</xdr:rowOff>
                  </from>
                  <to>
                    <xdr:col>7</xdr:col>
                    <xdr:colOff>0</xdr:colOff>
                    <xdr:row>2956</xdr:row>
                    <xdr:rowOff>0</xdr:rowOff>
                  </to>
                </anchor>
              </controlPr>
            </control>
          </mc:Choice>
        </mc:AlternateContent>
        <mc:AlternateContent xmlns:mc="http://schemas.openxmlformats.org/markup-compatibility/2006">
          <mc:Choice Requires="x14">
            <control shapeId="31182" r:id="rId2072" name="Button 5582">
              <controlPr locked="0" defaultSize="0" print="0" autoFill="0" autoPict="0" macro="[0]!Sheet1.deleteRow">
                <anchor moveWithCells="1" sizeWithCells="1">
                  <from>
                    <xdr:col>6</xdr:col>
                    <xdr:colOff>0</xdr:colOff>
                    <xdr:row>2956</xdr:row>
                    <xdr:rowOff>0</xdr:rowOff>
                  </from>
                  <to>
                    <xdr:col>7</xdr:col>
                    <xdr:colOff>0</xdr:colOff>
                    <xdr:row>2957</xdr:row>
                    <xdr:rowOff>0</xdr:rowOff>
                  </to>
                </anchor>
              </controlPr>
            </control>
          </mc:Choice>
        </mc:AlternateContent>
        <mc:AlternateContent xmlns:mc="http://schemas.openxmlformats.org/markup-compatibility/2006">
          <mc:Choice Requires="x14">
            <control shapeId="31183" r:id="rId2073" name="Button 5583">
              <controlPr locked="0" defaultSize="0" print="0" autoFill="0" autoPict="0" macro="[0]!Sheet1.deleteRow">
                <anchor moveWithCells="1" sizeWithCells="1">
                  <from>
                    <xdr:col>6</xdr:col>
                    <xdr:colOff>0</xdr:colOff>
                    <xdr:row>2957</xdr:row>
                    <xdr:rowOff>0</xdr:rowOff>
                  </from>
                  <to>
                    <xdr:col>7</xdr:col>
                    <xdr:colOff>0</xdr:colOff>
                    <xdr:row>2958</xdr:row>
                    <xdr:rowOff>0</xdr:rowOff>
                  </to>
                </anchor>
              </controlPr>
            </control>
          </mc:Choice>
        </mc:AlternateContent>
        <mc:AlternateContent xmlns:mc="http://schemas.openxmlformats.org/markup-compatibility/2006">
          <mc:Choice Requires="x14">
            <control shapeId="31184" r:id="rId2074" name="Button 5584">
              <controlPr locked="0" defaultSize="0" print="0" autoFill="0" autoPict="0" macro="[0]!Sheet1.deleteRow">
                <anchor moveWithCells="1" sizeWithCells="1">
                  <from>
                    <xdr:col>6</xdr:col>
                    <xdr:colOff>0</xdr:colOff>
                    <xdr:row>2958</xdr:row>
                    <xdr:rowOff>0</xdr:rowOff>
                  </from>
                  <to>
                    <xdr:col>7</xdr:col>
                    <xdr:colOff>0</xdr:colOff>
                    <xdr:row>2959</xdr:row>
                    <xdr:rowOff>0</xdr:rowOff>
                  </to>
                </anchor>
              </controlPr>
            </control>
          </mc:Choice>
        </mc:AlternateContent>
        <mc:AlternateContent xmlns:mc="http://schemas.openxmlformats.org/markup-compatibility/2006">
          <mc:Choice Requires="x14">
            <control shapeId="31185" r:id="rId2075" name="Button 5585">
              <controlPr locked="0" defaultSize="0" print="0" autoFill="0" autoPict="0" macro="[0]!Sheet1.deleteRow">
                <anchor moveWithCells="1" sizeWithCells="1">
                  <from>
                    <xdr:col>6</xdr:col>
                    <xdr:colOff>0</xdr:colOff>
                    <xdr:row>2959</xdr:row>
                    <xdr:rowOff>0</xdr:rowOff>
                  </from>
                  <to>
                    <xdr:col>7</xdr:col>
                    <xdr:colOff>0</xdr:colOff>
                    <xdr:row>2960</xdr:row>
                    <xdr:rowOff>0</xdr:rowOff>
                  </to>
                </anchor>
              </controlPr>
            </control>
          </mc:Choice>
        </mc:AlternateContent>
        <mc:AlternateContent xmlns:mc="http://schemas.openxmlformats.org/markup-compatibility/2006">
          <mc:Choice Requires="x14">
            <control shapeId="31186" r:id="rId2076" name="Button 5586">
              <controlPr locked="0" defaultSize="0" print="0" autoFill="0" autoPict="0" macro="[0]!Sheet1.deleteRow">
                <anchor moveWithCells="1" sizeWithCells="1">
                  <from>
                    <xdr:col>6</xdr:col>
                    <xdr:colOff>0</xdr:colOff>
                    <xdr:row>2960</xdr:row>
                    <xdr:rowOff>0</xdr:rowOff>
                  </from>
                  <to>
                    <xdr:col>7</xdr:col>
                    <xdr:colOff>0</xdr:colOff>
                    <xdr:row>2961</xdr:row>
                    <xdr:rowOff>0</xdr:rowOff>
                  </to>
                </anchor>
              </controlPr>
            </control>
          </mc:Choice>
        </mc:AlternateContent>
        <mc:AlternateContent xmlns:mc="http://schemas.openxmlformats.org/markup-compatibility/2006">
          <mc:Choice Requires="x14">
            <control shapeId="31187" r:id="rId2077" name="Button 5587">
              <controlPr locked="0" defaultSize="0" print="0" autoFill="0" autoPict="0" macro="[0]!Sheet1.deleteRow">
                <anchor moveWithCells="1" sizeWithCells="1">
                  <from>
                    <xdr:col>6</xdr:col>
                    <xdr:colOff>0</xdr:colOff>
                    <xdr:row>2961</xdr:row>
                    <xdr:rowOff>0</xdr:rowOff>
                  </from>
                  <to>
                    <xdr:col>7</xdr:col>
                    <xdr:colOff>0</xdr:colOff>
                    <xdr:row>2962</xdr:row>
                    <xdr:rowOff>0</xdr:rowOff>
                  </to>
                </anchor>
              </controlPr>
            </control>
          </mc:Choice>
        </mc:AlternateContent>
        <mc:AlternateContent xmlns:mc="http://schemas.openxmlformats.org/markup-compatibility/2006">
          <mc:Choice Requires="x14">
            <control shapeId="31188" r:id="rId2078" name="Button 5588">
              <controlPr locked="0" defaultSize="0" print="0" autoFill="0" autoPict="0" macro="[0]!Sheet1.deleteRow">
                <anchor moveWithCells="1" sizeWithCells="1">
                  <from>
                    <xdr:col>6</xdr:col>
                    <xdr:colOff>0</xdr:colOff>
                    <xdr:row>2962</xdr:row>
                    <xdr:rowOff>0</xdr:rowOff>
                  </from>
                  <to>
                    <xdr:col>7</xdr:col>
                    <xdr:colOff>0</xdr:colOff>
                    <xdr:row>2963</xdr:row>
                    <xdr:rowOff>0</xdr:rowOff>
                  </to>
                </anchor>
              </controlPr>
            </control>
          </mc:Choice>
        </mc:AlternateContent>
        <mc:AlternateContent xmlns:mc="http://schemas.openxmlformats.org/markup-compatibility/2006">
          <mc:Choice Requires="x14">
            <control shapeId="31189" r:id="rId2079" name="Button 5589">
              <controlPr locked="0" defaultSize="0" print="0" autoFill="0" autoPict="0" macro="[0]!Sheet1.deleteRow">
                <anchor moveWithCells="1" sizeWithCells="1">
                  <from>
                    <xdr:col>6</xdr:col>
                    <xdr:colOff>0</xdr:colOff>
                    <xdr:row>2963</xdr:row>
                    <xdr:rowOff>0</xdr:rowOff>
                  </from>
                  <to>
                    <xdr:col>7</xdr:col>
                    <xdr:colOff>0</xdr:colOff>
                    <xdr:row>2964</xdr:row>
                    <xdr:rowOff>0</xdr:rowOff>
                  </to>
                </anchor>
              </controlPr>
            </control>
          </mc:Choice>
        </mc:AlternateContent>
        <mc:AlternateContent xmlns:mc="http://schemas.openxmlformats.org/markup-compatibility/2006">
          <mc:Choice Requires="x14">
            <control shapeId="31190" r:id="rId2080" name="Button 5590">
              <controlPr locked="0" defaultSize="0" print="0" autoFill="0" autoPict="0" macro="[0]!Sheet1.deleteRow">
                <anchor moveWithCells="1" sizeWithCells="1">
                  <from>
                    <xdr:col>6</xdr:col>
                    <xdr:colOff>0</xdr:colOff>
                    <xdr:row>2964</xdr:row>
                    <xdr:rowOff>0</xdr:rowOff>
                  </from>
                  <to>
                    <xdr:col>7</xdr:col>
                    <xdr:colOff>0</xdr:colOff>
                    <xdr:row>2965</xdr:row>
                    <xdr:rowOff>0</xdr:rowOff>
                  </to>
                </anchor>
              </controlPr>
            </control>
          </mc:Choice>
        </mc:AlternateContent>
        <mc:AlternateContent xmlns:mc="http://schemas.openxmlformats.org/markup-compatibility/2006">
          <mc:Choice Requires="x14">
            <control shapeId="31191" r:id="rId2081" name="Button 5591">
              <controlPr locked="0" defaultSize="0" print="0" autoFill="0" autoPict="0" macro="[0]!Sheet1.deleteRow">
                <anchor moveWithCells="1" sizeWithCells="1">
                  <from>
                    <xdr:col>6</xdr:col>
                    <xdr:colOff>0</xdr:colOff>
                    <xdr:row>2965</xdr:row>
                    <xdr:rowOff>0</xdr:rowOff>
                  </from>
                  <to>
                    <xdr:col>7</xdr:col>
                    <xdr:colOff>0</xdr:colOff>
                    <xdr:row>2966</xdr:row>
                    <xdr:rowOff>0</xdr:rowOff>
                  </to>
                </anchor>
              </controlPr>
            </control>
          </mc:Choice>
        </mc:AlternateContent>
        <mc:AlternateContent xmlns:mc="http://schemas.openxmlformats.org/markup-compatibility/2006">
          <mc:Choice Requires="x14">
            <control shapeId="31192" r:id="rId2082" name="Button 5592">
              <controlPr locked="0" defaultSize="0" print="0" autoFill="0" autoPict="0" macro="[0]!Sheet1.deleteRow">
                <anchor moveWithCells="1" sizeWithCells="1">
                  <from>
                    <xdr:col>6</xdr:col>
                    <xdr:colOff>0</xdr:colOff>
                    <xdr:row>2966</xdr:row>
                    <xdr:rowOff>0</xdr:rowOff>
                  </from>
                  <to>
                    <xdr:col>7</xdr:col>
                    <xdr:colOff>0</xdr:colOff>
                    <xdr:row>2967</xdr:row>
                    <xdr:rowOff>0</xdr:rowOff>
                  </to>
                </anchor>
              </controlPr>
            </control>
          </mc:Choice>
        </mc:AlternateContent>
        <mc:AlternateContent xmlns:mc="http://schemas.openxmlformats.org/markup-compatibility/2006">
          <mc:Choice Requires="x14">
            <control shapeId="31193" r:id="rId2083" name="Button 5593">
              <controlPr locked="0" defaultSize="0" print="0" autoFill="0" autoPict="0" macro="[0]!Sheet1.deleteRow">
                <anchor moveWithCells="1" sizeWithCells="1">
                  <from>
                    <xdr:col>6</xdr:col>
                    <xdr:colOff>0</xdr:colOff>
                    <xdr:row>2967</xdr:row>
                    <xdr:rowOff>0</xdr:rowOff>
                  </from>
                  <to>
                    <xdr:col>7</xdr:col>
                    <xdr:colOff>0</xdr:colOff>
                    <xdr:row>2968</xdr:row>
                    <xdr:rowOff>0</xdr:rowOff>
                  </to>
                </anchor>
              </controlPr>
            </control>
          </mc:Choice>
        </mc:AlternateContent>
        <mc:AlternateContent xmlns:mc="http://schemas.openxmlformats.org/markup-compatibility/2006">
          <mc:Choice Requires="x14">
            <control shapeId="31194" r:id="rId2084" name="Button 5594">
              <controlPr locked="0" defaultSize="0" print="0" autoFill="0" autoPict="0" macro="[0]!Sheet1.deleteRow">
                <anchor moveWithCells="1" sizeWithCells="1">
                  <from>
                    <xdr:col>6</xdr:col>
                    <xdr:colOff>0</xdr:colOff>
                    <xdr:row>2968</xdr:row>
                    <xdr:rowOff>0</xdr:rowOff>
                  </from>
                  <to>
                    <xdr:col>7</xdr:col>
                    <xdr:colOff>0</xdr:colOff>
                    <xdr:row>2969</xdr:row>
                    <xdr:rowOff>0</xdr:rowOff>
                  </to>
                </anchor>
              </controlPr>
            </control>
          </mc:Choice>
        </mc:AlternateContent>
        <mc:AlternateContent xmlns:mc="http://schemas.openxmlformats.org/markup-compatibility/2006">
          <mc:Choice Requires="x14">
            <control shapeId="31195" r:id="rId2085" name="Button 5595">
              <controlPr locked="0" defaultSize="0" print="0" autoFill="0" autoPict="0" macro="[0]!Sheet1.deleteRow">
                <anchor moveWithCells="1" sizeWithCells="1">
                  <from>
                    <xdr:col>6</xdr:col>
                    <xdr:colOff>0</xdr:colOff>
                    <xdr:row>2969</xdr:row>
                    <xdr:rowOff>0</xdr:rowOff>
                  </from>
                  <to>
                    <xdr:col>7</xdr:col>
                    <xdr:colOff>0</xdr:colOff>
                    <xdr:row>2970</xdr:row>
                    <xdr:rowOff>0</xdr:rowOff>
                  </to>
                </anchor>
              </controlPr>
            </control>
          </mc:Choice>
        </mc:AlternateContent>
        <mc:AlternateContent xmlns:mc="http://schemas.openxmlformats.org/markup-compatibility/2006">
          <mc:Choice Requires="x14">
            <control shapeId="31196" r:id="rId2086" name="Button 5596">
              <controlPr locked="0" defaultSize="0" print="0" autoFill="0" autoPict="0" macro="[0]!Sheet1.deleteRow">
                <anchor moveWithCells="1" sizeWithCells="1">
                  <from>
                    <xdr:col>6</xdr:col>
                    <xdr:colOff>0</xdr:colOff>
                    <xdr:row>2970</xdr:row>
                    <xdr:rowOff>0</xdr:rowOff>
                  </from>
                  <to>
                    <xdr:col>7</xdr:col>
                    <xdr:colOff>0</xdr:colOff>
                    <xdr:row>2971</xdr:row>
                    <xdr:rowOff>0</xdr:rowOff>
                  </to>
                </anchor>
              </controlPr>
            </control>
          </mc:Choice>
        </mc:AlternateContent>
        <mc:AlternateContent xmlns:mc="http://schemas.openxmlformats.org/markup-compatibility/2006">
          <mc:Choice Requires="x14">
            <control shapeId="31197" r:id="rId2087" name="Button 5597">
              <controlPr locked="0" defaultSize="0" print="0" autoFill="0" autoPict="0" macro="[0]!Sheet1.deleteRow">
                <anchor moveWithCells="1" sizeWithCells="1">
                  <from>
                    <xdr:col>6</xdr:col>
                    <xdr:colOff>0</xdr:colOff>
                    <xdr:row>2971</xdr:row>
                    <xdr:rowOff>0</xdr:rowOff>
                  </from>
                  <to>
                    <xdr:col>7</xdr:col>
                    <xdr:colOff>0</xdr:colOff>
                    <xdr:row>2972</xdr:row>
                    <xdr:rowOff>0</xdr:rowOff>
                  </to>
                </anchor>
              </controlPr>
            </control>
          </mc:Choice>
        </mc:AlternateContent>
        <mc:AlternateContent xmlns:mc="http://schemas.openxmlformats.org/markup-compatibility/2006">
          <mc:Choice Requires="x14">
            <control shapeId="31198" r:id="rId2088" name="Button 5598">
              <controlPr locked="0" defaultSize="0" print="0" autoFill="0" autoPict="0" macro="[0]!Sheet1.deleteRow">
                <anchor moveWithCells="1" sizeWithCells="1">
                  <from>
                    <xdr:col>6</xdr:col>
                    <xdr:colOff>0</xdr:colOff>
                    <xdr:row>2972</xdr:row>
                    <xdr:rowOff>0</xdr:rowOff>
                  </from>
                  <to>
                    <xdr:col>7</xdr:col>
                    <xdr:colOff>0</xdr:colOff>
                    <xdr:row>2973</xdr:row>
                    <xdr:rowOff>0</xdr:rowOff>
                  </to>
                </anchor>
              </controlPr>
            </control>
          </mc:Choice>
        </mc:AlternateContent>
        <mc:AlternateContent xmlns:mc="http://schemas.openxmlformats.org/markup-compatibility/2006">
          <mc:Choice Requires="x14">
            <control shapeId="31199" r:id="rId2089" name="Button 5599">
              <controlPr locked="0" defaultSize="0" print="0" autoFill="0" autoPict="0" macro="[0]!Sheet1.deleteRow">
                <anchor moveWithCells="1" sizeWithCells="1">
                  <from>
                    <xdr:col>6</xdr:col>
                    <xdr:colOff>0</xdr:colOff>
                    <xdr:row>2973</xdr:row>
                    <xdr:rowOff>0</xdr:rowOff>
                  </from>
                  <to>
                    <xdr:col>7</xdr:col>
                    <xdr:colOff>0</xdr:colOff>
                    <xdr:row>2974</xdr:row>
                    <xdr:rowOff>0</xdr:rowOff>
                  </to>
                </anchor>
              </controlPr>
            </control>
          </mc:Choice>
        </mc:AlternateContent>
        <mc:AlternateContent xmlns:mc="http://schemas.openxmlformats.org/markup-compatibility/2006">
          <mc:Choice Requires="x14">
            <control shapeId="31200" r:id="rId2090" name="Button 5600">
              <controlPr locked="0" defaultSize="0" print="0" autoFill="0" autoPict="0" macro="[0]!Sheet1.deleteRow">
                <anchor moveWithCells="1" sizeWithCells="1">
                  <from>
                    <xdr:col>6</xdr:col>
                    <xdr:colOff>0</xdr:colOff>
                    <xdr:row>2974</xdr:row>
                    <xdr:rowOff>0</xdr:rowOff>
                  </from>
                  <to>
                    <xdr:col>7</xdr:col>
                    <xdr:colOff>0</xdr:colOff>
                    <xdr:row>2975</xdr:row>
                    <xdr:rowOff>0</xdr:rowOff>
                  </to>
                </anchor>
              </controlPr>
            </control>
          </mc:Choice>
        </mc:AlternateContent>
        <mc:AlternateContent xmlns:mc="http://schemas.openxmlformats.org/markup-compatibility/2006">
          <mc:Choice Requires="x14">
            <control shapeId="31201" r:id="rId2091" name="Button 5601">
              <controlPr locked="0" defaultSize="0" print="0" autoFill="0" autoPict="0" macro="[0]!Sheet1.deleteRow">
                <anchor moveWithCells="1" sizeWithCells="1">
                  <from>
                    <xdr:col>6</xdr:col>
                    <xdr:colOff>0</xdr:colOff>
                    <xdr:row>2975</xdr:row>
                    <xdr:rowOff>0</xdr:rowOff>
                  </from>
                  <to>
                    <xdr:col>7</xdr:col>
                    <xdr:colOff>0</xdr:colOff>
                    <xdr:row>2976</xdr:row>
                    <xdr:rowOff>0</xdr:rowOff>
                  </to>
                </anchor>
              </controlPr>
            </control>
          </mc:Choice>
        </mc:AlternateContent>
        <mc:AlternateContent xmlns:mc="http://schemas.openxmlformats.org/markup-compatibility/2006">
          <mc:Choice Requires="x14">
            <control shapeId="31221" r:id="rId2092" name="Button 5621">
              <controlPr locked="0" defaultSize="0" print="0" autoFill="0" autoPict="0" macro="[0]!Sheet1.InsertNewTableRow">
                <anchor moveWithCells="1" sizeWithCells="1">
                  <from>
                    <xdr:col>6</xdr:col>
                    <xdr:colOff>0</xdr:colOff>
                    <xdr:row>2985</xdr:row>
                    <xdr:rowOff>0</xdr:rowOff>
                  </from>
                  <to>
                    <xdr:col>7</xdr:col>
                    <xdr:colOff>0</xdr:colOff>
                    <xdr:row>2986</xdr:row>
                    <xdr:rowOff>0</xdr:rowOff>
                  </to>
                </anchor>
              </controlPr>
            </control>
          </mc:Choice>
        </mc:AlternateContent>
        <mc:AlternateContent xmlns:mc="http://schemas.openxmlformats.org/markup-compatibility/2006">
          <mc:Choice Requires="x14">
            <control shapeId="31222" r:id="rId2093" name="Button 5622">
              <controlPr locked="0" defaultSize="0" print="0" autoFill="0" autoPict="0" macro="[0]!Sheet1.deleteRow">
                <anchor moveWithCells="1" sizeWithCells="1">
                  <from>
                    <xdr:col>6</xdr:col>
                    <xdr:colOff>0</xdr:colOff>
                    <xdr:row>2986</xdr:row>
                    <xdr:rowOff>0</xdr:rowOff>
                  </from>
                  <to>
                    <xdr:col>7</xdr:col>
                    <xdr:colOff>0</xdr:colOff>
                    <xdr:row>2987</xdr:row>
                    <xdr:rowOff>0</xdr:rowOff>
                  </to>
                </anchor>
              </controlPr>
            </control>
          </mc:Choice>
        </mc:AlternateContent>
        <mc:AlternateContent xmlns:mc="http://schemas.openxmlformats.org/markup-compatibility/2006">
          <mc:Choice Requires="x14">
            <control shapeId="31223" r:id="rId2094" name="Button 5623">
              <controlPr locked="0" defaultSize="0" print="0" autoFill="0" autoPict="0" macro="[0]!Sheet1.deleteProcedure">
                <anchor moveWithCells="1" sizeWithCells="1">
                  <from>
                    <xdr:col>6</xdr:col>
                    <xdr:colOff>0</xdr:colOff>
                    <xdr:row>2978</xdr:row>
                    <xdr:rowOff>0</xdr:rowOff>
                  </from>
                  <to>
                    <xdr:col>7</xdr:col>
                    <xdr:colOff>0</xdr:colOff>
                    <xdr:row>2979</xdr:row>
                    <xdr:rowOff>0</xdr:rowOff>
                  </to>
                </anchor>
              </controlPr>
            </control>
          </mc:Choice>
        </mc:AlternateContent>
        <mc:AlternateContent xmlns:mc="http://schemas.openxmlformats.org/markup-compatibility/2006">
          <mc:Choice Requires="x14">
            <control shapeId="31224" r:id="rId2095" name="Button 5624">
              <controlPr locked="0" defaultSize="0" print="0" autoFill="0" autoPict="0" macro="[0]!Sheet1.deleteRow">
                <anchor moveWithCells="1" sizeWithCells="1">
                  <from>
                    <xdr:col>6</xdr:col>
                    <xdr:colOff>0</xdr:colOff>
                    <xdr:row>2987</xdr:row>
                    <xdr:rowOff>0</xdr:rowOff>
                  </from>
                  <to>
                    <xdr:col>7</xdr:col>
                    <xdr:colOff>0</xdr:colOff>
                    <xdr:row>2988</xdr:row>
                    <xdr:rowOff>0</xdr:rowOff>
                  </to>
                </anchor>
              </controlPr>
            </control>
          </mc:Choice>
        </mc:AlternateContent>
        <mc:AlternateContent xmlns:mc="http://schemas.openxmlformats.org/markup-compatibility/2006">
          <mc:Choice Requires="x14">
            <control shapeId="31225" r:id="rId2096" name="Button 5625">
              <controlPr locked="0" defaultSize="0" print="0" autoFill="0" autoPict="0" macro="[0]!Sheet1.deleteRow">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31226" r:id="rId2097" name="Button 5626">
              <controlPr locked="0" defaultSize="0" print="0" autoFill="0" autoPict="0" macro="[0]!Sheet1.deleteRow">
                <anchor moveWithCells="1" sizeWithCells="1">
                  <from>
                    <xdr:col>6</xdr:col>
                    <xdr:colOff>0</xdr:colOff>
                    <xdr:row>2989</xdr:row>
                    <xdr:rowOff>0</xdr:rowOff>
                  </from>
                  <to>
                    <xdr:col>7</xdr:col>
                    <xdr:colOff>0</xdr:colOff>
                    <xdr:row>2990</xdr:row>
                    <xdr:rowOff>0</xdr:rowOff>
                  </to>
                </anchor>
              </controlPr>
            </control>
          </mc:Choice>
        </mc:AlternateContent>
        <mc:AlternateContent xmlns:mc="http://schemas.openxmlformats.org/markup-compatibility/2006">
          <mc:Choice Requires="x14">
            <control shapeId="31227" r:id="rId2098" name="Button 5627">
              <controlPr locked="0" defaultSize="0" print="0" autoFill="0" autoPict="0" macro="[0]!Sheet1.deleteRow">
                <anchor moveWithCells="1" sizeWithCells="1">
                  <from>
                    <xdr:col>6</xdr:col>
                    <xdr:colOff>0</xdr:colOff>
                    <xdr:row>2990</xdr:row>
                    <xdr:rowOff>0</xdr:rowOff>
                  </from>
                  <to>
                    <xdr:col>7</xdr:col>
                    <xdr:colOff>0</xdr:colOff>
                    <xdr:row>2991</xdr:row>
                    <xdr:rowOff>0</xdr:rowOff>
                  </to>
                </anchor>
              </controlPr>
            </control>
          </mc:Choice>
        </mc:AlternateContent>
        <mc:AlternateContent xmlns:mc="http://schemas.openxmlformats.org/markup-compatibility/2006">
          <mc:Choice Requires="x14">
            <control shapeId="31228" r:id="rId2099" name="Button 5628">
              <controlPr locked="0" defaultSize="0" print="0" autoFill="0" autoPict="0" macro="[0]!Sheet1.deleteRow">
                <anchor moveWithCells="1" sizeWithCells="1">
                  <from>
                    <xdr:col>6</xdr:col>
                    <xdr:colOff>0</xdr:colOff>
                    <xdr:row>2991</xdr:row>
                    <xdr:rowOff>0</xdr:rowOff>
                  </from>
                  <to>
                    <xdr:col>7</xdr:col>
                    <xdr:colOff>0</xdr:colOff>
                    <xdr:row>2992</xdr:row>
                    <xdr:rowOff>0</xdr:rowOff>
                  </to>
                </anchor>
              </controlPr>
            </control>
          </mc:Choice>
        </mc:AlternateContent>
        <mc:AlternateContent xmlns:mc="http://schemas.openxmlformats.org/markup-compatibility/2006">
          <mc:Choice Requires="x14">
            <control shapeId="31229" r:id="rId2100" name="Button 5629">
              <controlPr locked="0" defaultSize="0" print="0" autoFill="0" autoPict="0" macro="[0]!Sheet1.deleteRow">
                <anchor moveWithCells="1" sizeWithCells="1">
                  <from>
                    <xdr:col>6</xdr:col>
                    <xdr:colOff>0</xdr:colOff>
                    <xdr:row>2992</xdr:row>
                    <xdr:rowOff>0</xdr:rowOff>
                  </from>
                  <to>
                    <xdr:col>7</xdr:col>
                    <xdr:colOff>0</xdr:colOff>
                    <xdr:row>2993</xdr:row>
                    <xdr:rowOff>0</xdr:rowOff>
                  </to>
                </anchor>
              </controlPr>
            </control>
          </mc:Choice>
        </mc:AlternateContent>
        <mc:AlternateContent xmlns:mc="http://schemas.openxmlformats.org/markup-compatibility/2006">
          <mc:Choice Requires="x14">
            <control shapeId="31230" r:id="rId2101" name="Button 5630">
              <controlPr locked="0" defaultSize="0" print="0" autoFill="0" autoPict="0" macro="[0]!Sheet1.deleteRow">
                <anchor moveWithCells="1" sizeWithCells="1">
                  <from>
                    <xdr:col>6</xdr:col>
                    <xdr:colOff>0</xdr:colOff>
                    <xdr:row>2993</xdr:row>
                    <xdr:rowOff>0</xdr:rowOff>
                  </from>
                  <to>
                    <xdr:col>7</xdr:col>
                    <xdr:colOff>0</xdr:colOff>
                    <xdr:row>2994</xdr:row>
                    <xdr:rowOff>0</xdr:rowOff>
                  </to>
                </anchor>
              </controlPr>
            </control>
          </mc:Choice>
        </mc:AlternateContent>
        <mc:AlternateContent xmlns:mc="http://schemas.openxmlformats.org/markup-compatibility/2006">
          <mc:Choice Requires="x14">
            <control shapeId="31231" r:id="rId2102" name="Button 5631">
              <controlPr locked="0" defaultSize="0" print="0" autoFill="0" autoPict="0" macro="[0]!Sheet1.deleteRow">
                <anchor moveWithCells="1" sizeWithCells="1">
                  <from>
                    <xdr:col>6</xdr:col>
                    <xdr:colOff>0</xdr:colOff>
                    <xdr:row>2994</xdr:row>
                    <xdr:rowOff>0</xdr:rowOff>
                  </from>
                  <to>
                    <xdr:col>7</xdr:col>
                    <xdr:colOff>0</xdr:colOff>
                    <xdr:row>2995</xdr:row>
                    <xdr:rowOff>0</xdr:rowOff>
                  </to>
                </anchor>
              </controlPr>
            </control>
          </mc:Choice>
        </mc:AlternateContent>
        <mc:AlternateContent xmlns:mc="http://schemas.openxmlformats.org/markup-compatibility/2006">
          <mc:Choice Requires="x14">
            <control shapeId="31232" r:id="rId2103" name="Button 5632">
              <controlPr locked="0" defaultSize="0" print="0" autoFill="0" autoPict="0" macro="[0]!Sheet1.deleteRow">
                <anchor moveWithCells="1" sizeWithCells="1">
                  <from>
                    <xdr:col>6</xdr:col>
                    <xdr:colOff>0</xdr:colOff>
                    <xdr:row>2995</xdr:row>
                    <xdr:rowOff>0</xdr:rowOff>
                  </from>
                  <to>
                    <xdr:col>7</xdr:col>
                    <xdr:colOff>0</xdr:colOff>
                    <xdr:row>2996</xdr:row>
                    <xdr:rowOff>0</xdr:rowOff>
                  </to>
                </anchor>
              </controlPr>
            </control>
          </mc:Choice>
        </mc:AlternateContent>
        <mc:AlternateContent xmlns:mc="http://schemas.openxmlformats.org/markup-compatibility/2006">
          <mc:Choice Requires="x14">
            <control shapeId="31233" r:id="rId2104" name="Button 5633">
              <controlPr locked="0" defaultSize="0" print="0" autoFill="0" autoPict="0" macro="[0]!Sheet1.deleteRow">
                <anchor moveWithCells="1" sizeWithCells="1">
                  <from>
                    <xdr:col>6</xdr:col>
                    <xdr:colOff>0</xdr:colOff>
                    <xdr:row>2996</xdr:row>
                    <xdr:rowOff>0</xdr:rowOff>
                  </from>
                  <to>
                    <xdr:col>7</xdr:col>
                    <xdr:colOff>0</xdr:colOff>
                    <xdr:row>2997</xdr:row>
                    <xdr:rowOff>0</xdr:rowOff>
                  </to>
                </anchor>
              </controlPr>
            </control>
          </mc:Choice>
        </mc:AlternateContent>
        <mc:AlternateContent xmlns:mc="http://schemas.openxmlformats.org/markup-compatibility/2006">
          <mc:Choice Requires="x14">
            <control shapeId="31234" r:id="rId2105" name="Button 5634">
              <controlPr locked="0" defaultSize="0" print="0" autoFill="0" autoPict="0" macro="[0]!Sheet1.deleteRow">
                <anchor moveWithCells="1" sizeWithCells="1">
                  <from>
                    <xdr:col>6</xdr:col>
                    <xdr:colOff>0</xdr:colOff>
                    <xdr:row>2997</xdr:row>
                    <xdr:rowOff>0</xdr:rowOff>
                  </from>
                  <to>
                    <xdr:col>7</xdr:col>
                    <xdr:colOff>0</xdr:colOff>
                    <xdr:row>2998</xdr:row>
                    <xdr:rowOff>0</xdr:rowOff>
                  </to>
                </anchor>
              </controlPr>
            </control>
          </mc:Choice>
        </mc:AlternateContent>
        <mc:AlternateContent xmlns:mc="http://schemas.openxmlformats.org/markup-compatibility/2006">
          <mc:Choice Requires="x14">
            <control shapeId="31235" r:id="rId2106" name="Button 5635">
              <controlPr locked="0" defaultSize="0" print="0" autoFill="0" autoPict="0" macro="[0]!Sheet1.deleteRow">
                <anchor moveWithCells="1" sizeWithCells="1">
                  <from>
                    <xdr:col>6</xdr:col>
                    <xdr:colOff>0</xdr:colOff>
                    <xdr:row>2998</xdr:row>
                    <xdr:rowOff>0</xdr:rowOff>
                  </from>
                  <to>
                    <xdr:col>7</xdr:col>
                    <xdr:colOff>0</xdr:colOff>
                    <xdr:row>2999</xdr:row>
                    <xdr:rowOff>0</xdr:rowOff>
                  </to>
                </anchor>
              </controlPr>
            </control>
          </mc:Choice>
        </mc:AlternateContent>
        <mc:AlternateContent xmlns:mc="http://schemas.openxmlformats.org/markup-compatibility/2006">
          <mc:Choice Requires="x14">
            <control shapeId="31236" r:id="rId2107" name="Button 5636">
              <controlPr locked="0" defaultSize="0" print="0" autoFill="0" autoPict="0" macro="[0]!Sheet1.deleteRow">
                <anchor moveWithCells="1" sizeWithCells="1">
                  <from>
                    <xdr:col>6</xdr:col>
                    <xdr:colOff>0</xdr:colOff>
                    <xdr:row>2999</xdr:row>
                    <xdr:rowOff>0</xdr:rowOff>
                  </from>
                  <to>
                    <xdr:col>7</xdr:col>
                    <xdr:colOff>0</xdr:colOff>
                    <xdr:row>3000</xdr:row>
                    <xdr:rowOff>0</xdr:rowOff>
                  </to>
                </anchor>
              </controlPr>
            </control>
          </mc:Choice>
        </mc:AlternateContent>
        <mc:AlternateContent xmlns:mc="http://schemas.openxmlformats.org/markup-compatibility/2006">
          <mc:Choice Requires="x14">
            <control shapeId="31237" r:id="rId2108" name="Button 5637">
              <controlPr locked="0" defaultSize="0" print="0" autoFill="0" autoPict="0" macro="[0]!Sheet1.deleteRow">
                <anchor moveWithCells="1" sizeWithCells="1">
                  <from>
                    <xdr:col>6</xdr:col>
                    <xdr:colOff>0</xdr:colOff>
                    <xdr:row>3000</xdr:row>
                    <xdr:rowOff>0</xdr:rowOff>
                  </from>
                  <to>
                    <xdr:col>7</xdr:col>
                    <xdr:colOff>0</xdr:colOff>
                    <xdr:row>3001</xdr:row>
                    <xdr:rowOff>0</xdr:rowOff>
                  </to>
                </anchor>
              </controlPr>
            </control>
          </mc:Choice>
        </mc:AlternateContent>
        <mc:AlternateContent xmlns:mc="http://schemas.openxmlformats.org/markup-compatibility/2006">
          <mc:Choice Requires="x14">
            <control shapeId="31238" r:id="rId2109" name="Button 5638">
              <controlPr locked="0" defaultSize="0" print="0" autoFill="0" autoPict="0" macro="[0]!Sheet1.deleteRow">
                <anchor moveWithCells="1" sizeWithCells="1">
                  <from>
                    <xdr:col>6</xdr:col>
                    <xdr:colOff>0</xdr:colOff>
                    <xdr:row>3001</xdr:row>
                    <xdr:rowOff>0</xdr:rowOff>
                  </from>
                  <to>
                    <xdr:col>7</xdr:col>
                    <xdr:colOff>0</xdr:colOff>
                    <xdr:row>3002</xdr:row>
                    <xdr:rowOff>0</xdr:rowOff>
                  </to>
                </anchor>
              </controlPr>
            </control>
          </mc:Choice>
        </mc:AlternateContent>
        <mc:AlternateContent xmlns:mc="http://schemas.openxmlformats.org/markup-compatibility/2006">
          <mc:Choice Requires="x14">
            <control shapeId="31239" r:id="rId2110" name="Button 5639">
              <controlPr locked="0" defaultSize="0" print="0" autoFill="0" autoPict="0" macro="[0]!Sheet1.deleteRow">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31240" r:id="rId2111" name="Button 5640">
              <controlPr locked="0" defaultSize="0" print="0" autoFill="0" autoPict="0" macro="[0]!Sheet1.deleteRow">
                <anchor moveWithCells="1" sizeWithCells="1">
                  <from>
                    <xdr:col>6</xdr:col>
                    <xdr:colOff>0</xdr:colOff>
                    <xdr:row>3003</xdr:row>
                    <xdr:rowOff>0</xdr:rowOff>
                  </from>
                  <to>
                    <xdr:col>7</xdr:col>
                    <xdr:colOff>0</xdr:colOff>
                    <xdr:row>3004</xdr:row>
                    <xdr:rowOff>0</xdr:rowOff>
                  </to>
                </anchor>
              </controlPr>
            </control>
          </mc:Choice>
        </mc:AlternateContent>
        <mc:AlternateContent xmlns:mc="http://schemas.openxmlformats.org/markup-compatibility/2006">
          <mc:Choice Requires="x14">
            <control shapeId="31241" r:id="rId2112" name="Button 5641">
              <controlPr locked="0" defaultSize="0" print="0" autoFill="0" autoPict="0" macro="[0]!Sheet1.deleteRow">
                <anchor moveWithCells="1" sizeWithCells="1">
                  <from>
                    <xdr:col>6</xdr:col>
                    <xdr:colOff>0</xdr:colOff>
                    <xdr:row>3004</xdr:row>
                    <xdr:rowOff>0</xdr:rowOff>
                  </from>
                  <to>
                    <xdr:col>7</xdr:col>
                    <xdr:colOff>0</xdr:colOff>
                    <xdr:row>3005</xdr:row>
                    <xdr:rowOff>0</xdr:rowOff>
                  </to>
                </anchor>
              </controlPr>
            </control>
          </mc:Choice>
        </mc:AlternateContent>
        <mc:AlternateContent xmlns:mc="http://schemas.openxmlformats.org/markup-compatibility/2006">
          <mc:Choice Requires="x14">
            <control shapeId="31242" r:id="rId2113" name="Button 5642">
              <controlPr locked="0" defaultSize="0" print="0" autoFill="0" autoPict="0" macro="[0]!Sheet1.delet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31243" r:id="rId2114" name="Button 5643">
              <controlPr locked="0" defaultSize="0" print="0" autoFill="0" autoPict="0" macro="[0]!Sheet1.deleteRow">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31244" r:id="rId2115" name="Button 5644">
              <controlPr locked="0" defaultSize="0" print="0" autoFill="0" autoPict="0" macro="[0]!Sheet1.deleteRow">
                <anchor moveWithCells="1" sizeWithCells="1">
                  <from>
                    <xdr:col>6</xdr:col>
                    <xdr:colOff>0</xdr:colOff>
                    <xdr:row>3007</xdr:row>
                    <xdr:rowOff>0</xdr:rowOff>
                  </from>
                  <to>
                    <xdr:col>7</xdr:col>
                    <xdr:colOff>0</xdr:colOff>
                    <xdr:row>3008</xdr:row>
                    <xdr:rowOff>0</xdr:rowOff>
                  </to>
                </anchor>
              </controlPr>
            </control>
          </mc:Choice>
        </mc:AlternateContent>
        <mc:AlternateContent xmlns:mc="http://schemas.openxmlformats.org/markup-compatibility/2006">
          <mc:Choice Requires="x14">
            <control shapeId="31245" r:id="rId2116" name="Button 5645">
              <controlPr locked="0" defaultSize="0" print="0" autoFill="0" autoPict="0" macro="[0]!Sheet1.deleteRow">
                <anchor moveWithCells="1" sizeWithCells="1">
                  <from>
                    <xdr:col>6</xdr:col>
                    <xdr:colOff>0</xdr:colOff>
                    <xdr:row>3008</xdr:row>
                    <xdr:rowOff>0</xdr:rowOff>
                  </from>
                  <to>
                    <xdr:col>7</xdr:col>
                    <xdr:colOff>0</xdr:colOff>
                    <xdr:row>3009</xdr:row>
                    <xdr:rowOff>0</xdr:rowOff>
                  </to>
                </anchor>
              </controlPr>
            </control>
          </mc:Choice>
        </mc:AlternateContent>
        <mc:AlternateContent xmlns:mc="http://schemas.openxmlformats.org/markup-compatibility/2006">
          <mc:Choice Requires="x14">
            <control shapeId="31246" r:id="rId2117" name="Button 5646">
              <controlPr locked="0" defaultSize="0" print="0" autoFill="0" autoPict="0" macro="[0]!Sheet1.deleteRow">
                <anchor moveWithCells="1" sizeWithCells="1">
                  <from>
                    <xdr:col>6</xdr:col>
                    <xdr:colOff>0</xdr:colOff>
                    <xdr:row>3009</xdr:row>
                    <xdr:rowOff>0</xdr:rowOff>
                  </from>
                  <to>
                    <xdr:col>7</xdr:col>
                    <xdr:colOff>0</xdr:colOff>
                    <xdr:row>3010</xdr:row>
                    <xdr:rowOff>0</xdr:rowOff>
                  </to>
                </anchor>
              </controlPr>
            </control>
          </mc:Choice>
        </mc:AlternateContent>
        <mc:AlternateContent xmlns:mc="http://schemas.openxmlformats.org/markup-compatibility/2006">
          <mc:Choice Requires="x14">
            <control shapeId="31247" r:id="rId2118" name="Button 5647">
              <controlPr locked="0" defaultSize="0" print="0" autoFill="0" autoPict="0" macro="[0]!Sheet1.deleteRow">
                <anchor moveWithCells="1" sizeWithCells="1">
                  <from>
                    <xdr:col>6</xdr:col>
                    <xdr:colOff>0</xdr:colOff>
                    <xdr:row>3010</xdr:row>
                    <xdr:rowOff>0</xdr:rowOff>
                  </from>
                  <to>
                    <xdr:col>7</xdr:col>
                    <xdr:colOff>0</xdr:colOff>
                    <xdr:row>3011</xdr:row>
                    <xdr:rowOff>0</xdr:rowOff>
                  </to>
                </anchor>
              </controlPr>
            </control>
          </mc:Choice>
        </mc:AlternateContent>
        <mc:AlternateContent xmlns:mc="http://schemas.openxmlformats.org/markup-compatibility/2006">
          <mc:Choice Requires="x14">
            <control shapeId="31248" r:id="rId2119" name="Button 5648">
              <controlPr locked="0" defaultSize="0" print="0" autoFill="0" autoPict="0" macro="[0]!Sheet1.deleteRow">
                <anchor moveWithCells="1" sizeWithCells="1">
                  <from>
                    <xdr:col>6</xdr:col>
                    <xdr:colOff>0</xdr:colOff>
                    <xdr:row>3011</xdr:row>
                    <xdr:rowOff>0</xdr:rowOff>
                  </from>
                  <to>
                    <xdr:col>7</xdr:col>
                    <xdr:colOff>0</xdr:colOff>
                    <xdr:row>3012</xdr:row>
                    <xdr:rowOff>0</xdr:rowOff>
                  </to>
                </anchor>
              </controlPr>
            </control>
          </mc:Choice>
        </mc:AlternateContent>
        <mc:AlternateContent xmlns:mc="http://schemas.openxmlformats.org/markup-compatibility/2006">
          <mc:Choice Requires="x14">
            <control shapeId="31249" r:id="rId2120" name="Button 5649">
              <controlPr locked="0" defaultSize="0" print="0" autoFill="0" autoPict="0" macro="[0]!Sheet1.deleteRow">
                <anchor moveWithCells="1" sizeWithCells="1">
                  <from>
                    <xdr:col>6</xdr:col>
                    <xdr:colOff>0</xdr:colOff>
                    <xdr:row>3012</xdr:row>
                    <xdr:rowOff>0</xdr:rowOff>
                  </from>
                  <to>
                    <xdr:col>7</xdr:col>
                    <xdr:colOff>0</xdr:colOff>
                    <xdr:row>3013</xdr:row>
                    <xdr:rowOff>0</xdr:rowOff>
                  </to>
                </anchor>
              </controlPr>
            </control>
          </mc:Choice>
        </mc:AlternateContent>
        <mc:AlternateContent xmlns:mc="http://schemas.openxmlformats.org/markup-compatibility/2006">
          <mc:Choice Requires="x14">
            <control shapeId="31250" r:id="rId2121" name="Button 5650">
              <controlPr locked="0" defaultSize="0" print="0" autoFill="0" autoPict="0" macro="[0]!Sheet1.deleteRow">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31251" r:id="rId2122" name="Button 5651">
              <controlPr locked="0" defaultSize="0" print="0" autoFill="0" autoPict="0" macro="[0]!Sheet1.deleteRow">
                <anchor moveWithCells="1" sizeWithCells="1">
                  <from>
                    <xdr:col>6</xdr:col>
                    <xdr:colOff>0</xdr:colOff>
                    <xdr:row>3014</xdr:row>
                    <xdr:rowOff>0</xdr:rowOff>
                  </from>
                  <to>
                    <xdr:col>7</xdr:col>
                    <xdr:colOff>0</xdr:colOff>
                    <xdr:row>3015</xdr:row>
                    <xdr:rowOff>0</xdr:rowOff>
                  </to>
                </anchor>
              </controlPr>
            </control>
          </mc:Choice>
        </mc:AlternateContent>
        <mc:AlternateContent xmlns:mc="http://schemas.openxmlformats.org/markup-compatibility/2006">
          <mc:Choice Requires="x14">
            <control shapeId="31252" r:id="rId2123" name="Button 5652">
              <controlPr locked="0" defaultSize="0" print="0" autoFill="0" autoPict="0" macro="[0]!Sheet1.deleteRow">
                <anchor moveWithCells="1" sizeWithCells="1">
                  <from>
                    <xdr:col>6</xdr:col>
                    <xdr:colOff>0</xdr:colOff>
                    <xdr:row>3015</xdr:row>
                    <xdr:rowOff>0</xdr:rowOff>
                  </from>
                  <to>
                    <xdr:col>7</xdr:col>
                    <xdr:colOff>0</xdr:colOff>
                    <xdr:row>3016</xdr:row>
                    <xdr:rowOff>0</xdr:rowOff>
                  </to>
                </anchor>
              </controlPr>
            </control>
          </mc:Choice>
        </mc:AlternateContent>
        <mc:AlternateContent xmlns:mc="http://schemas.openxmlformats.org/markup-compatibility/2006">
          <mc:Choice Requires="x14">
            <control shapeId="31253" r:id="rId2124" name="Button 5653">
              <controlPr locked="0" defaultSize="0" print="0" autoFill="0" autoPict="0" macro="[0]!Sheet1.deleteRow">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31254" r:id="rId2125" name="Button 5654">
              <controlPr locked="0" defaultSize="0" print="0" autoFill="0" autoPict="0" macro="[0]!Sheet1.deleteRow">
                <anchor moveWithCells="1" sizeWithCells="1">
                  <from>
                    <xdr:col>6</xdr:col>
                    <xdr:colOff>0</xdr:colOff>
                    <xdr:row>3017</xdr:row>
                    <xdr:rowOff>0</xdr:rowOff>
                  </from>
                  <to>
                    <xdr:col>7</xdr:col>
                    <xdr:colOff>0</xdr:colOff>
                    <xdr:row>3018</xdr:row>
                    <xdr:rowOff>0</xdr:rowOff>
                  </to>
                </anchor>
              </controlPr>
            </control>
          </mc:Choice>
        </mc:AlternateContent>
        <mc:AlternateContent xmlns:mc="http://schemas.openxmlformats.org/markup-compatibility/2006">
          <mc:Choice Requires="x14">
            <control shapeId="31255" r:id="rId2126" name="Button 5655">
              <controlPr locked="0" defaultSize="0" print="0" autoFill="0" autoPict="0" macro="[0]!Sheet1.deleteRow">
                <anchor moveWithCells="1" sizeWithCells="1">
                  <from>
                    <xdr:col>6</xdr:col>
                    <xdr:colOff>0</xdr:colOff>
                    <xdr:row>3018</xdr:row>
                    <xdr:rowOff>0</xdr:rowOff>
                  </from>
                  <to>
                    <xdr:col>7</xdr:col>
                    <xdr:colOff>0</xdr:colOff>
                    <xdr:row>3019</xdr:row>
                    <xdr:rowOff>0</xdr:rowOff>
                  </to>
                </anchor>
              </controlPr>
            </control>
          </mc:Choice>
        </mc:AlternateContent>
        <mc:AlternateContent xmlns:mc="http://schemas.openxmlformats.org/markup-compatibility/2006">
          <mc:Choice Requires="x14">
            <control shapeId="31256" r:id="rId2127" name="Button 5656">
              <controlPr locked="0" defaultSize="0" print="0" autoFill="0" autoPict="0" macro="[0]!Sheet1.deleteRow">
                <anchor moveWithCells="1" sizeWithCells="1">
                  <from>
                    <xdr:col>6</xdr:col>
                    <xdr:colOff>0</xdr:colOff>
                    <xdr:row>3019</xdr:row>
                    <xdr:rowOff>0</xdr:rowOff>
                  </from>
                  <to>
                    <xdr:col>7</xdr:col>
                    <xdr:colOff>0</xdr:colOff>
                    <xdr:row>3020</xdr:row>
                    <xdr:rowOff>0</xdr:rowOff>
                  </to>
                </anchor>
              </controlPr>
            </control>
          </mc:Choice>
        </mc:AlternateContent>
        <mc:AlternateContent xmlns:mc="http://schemas.openxmlformats.org/markup-compatibility/2006">
          <mc:Choice Requires="x14">
            <control shapeId="31257" r:id="rId2128" name="Button 5657">
              <controlPr locked="0" defaultSize="0" print="0" autoFill="0" autoPict="0" macro="[0]!Sheet1.deleteRow">
                <anchor moveWithCells="1" sizeWithCells="1">
                  <from>
                    <xdr:col>6</xdr:col>
                    <xdr:colOff>0</xdr:colOff>
                    <xdr:row>3020</xdr:row>
                    <xdr:rowOff>0</xdr:rowOff>
                  </from>
                  <to>
                    <xdr:col>7</xdr:col>
                    <xdr:colOff>0</xdr:colOff>
                    <xdr:row>3021</xdr:row>
                    <xdr:rowOff>0</xdr:rowOff>
                  </to>
                </anchor>
              </controlPr>
            </control>
          </mc:Choice>
        </mc:AlternateContent>
        <mc:AlternateContent xmlns:mc="http://schemas.openxmlformats.org/markup-compatibility/2006">
          <mc:Choice Requires="x14">
            <control shapeId="31258" r:id="rId2129" name="Button 5658">
              <controlPr locked="0" defaultSize="0" print="0" autoFill="0" autoPict="0" macro="[0]!Sheet1.deleteRow">
                <anchor moveWithCells="1" sizeWithCells="1">
                  <from>
                    <xdr:col>6</xdr:col>
                    <xdr:colOff>0</xdr:colOff>
                    <xdr:row>3021</xdr:row>
                    <xdr:rowOff>0</xdr:rowOff>
                  </from>
                  <to>
                    <xdr:col>7</xdr:col>
                    <xdr:colOff>0</xdr:colOff>
                    <xdr:row>3022</xdr:row>
                    <xdr:rowOff>0</xdr:rowOff>
                  </to>
                </anchor>
              </controlPr>
            </control>
          </mc:Choice>
        </mc:AlternateContent>
        <mc:AlternateContent xmlns:mc="http://schemas.openxmlformats.org/markup-compatibility/2006">
          <mc:Choice Requires="x14">
            <control shapeId="31259" r:id="rId2130" name="Button 5659">
              <controlPr locked="0" defaultSize="0" print="0" autoFill="0" autoPict="0" macro="[0]!Sheet1.deleteRow">
                <anchor moveWithCells="1" sizeWithCells="1">
                  <from>
                    <xdr:col>6</xdr:col>
                    <xdr:colOff>0</xdr:colOff>
                    <xdr:row>3022</xdr:row>
                    <xdr:rowOff>0</xdr:rowOff>
                  </from>
                  <to>
                    <xdr:col>7</xdr:col>
                    <xdr:colOff>0</xdr:colOff>
                    <xdr:row>3023</xdr:row>
                    <xdr:rowOff>0</xdr:rowOff>
                  </to>
                </anchor>
              </controlPr>
            </control>
          </mc:Choice>
        </mc:AlternateContent>
        <mc:AlternateContent xmlns:mc="http://schemas.openxmlformats.org/markup-compatibility/2006">
          <mc:Choice Requires="x14">
            <control shapeId="31260" r:id="rId2131" name="Button 5660">
              <controlPr locked="0" defaultSize="0" print="0" autoFill="0" autoPict="0" macro="[0]!Sheet1.deleteRow">
                <anchor moveWithCells="1" sizeWithCells="1">
                  <from>
                    <xdr:col>6</xdr:col>
                    <xdr:colOff>0</xdr:colOff>
                    <xdr:row>3023</xdr:row>
                    <xdr:rowOff>0</xdr:rowOff>
                  </from>
                  <to>
                    <xdr:col>7</xdr:col>
                    <xdr:colOff>0</xdr:colOff>
                    <xdr:row>3024</xdr:row>
                    <xdr:rowOff>0</xdr:rowOff>
                  </to>
                </anchor>
              </controlPr>
            </control>
          </mc:Choice>
        </mc:AlternateContent>
        <mc:AlternateContent xmlns:mc="http://schemas.openxmlformats.org/markup-compatibility/2006">
          <mc:Choice Requires="x14">
            <control shapeId="31261" r:id="rId2132" name="Button 5661">
              <controlPr locked="0" defaultSize="0" print="0" autoFill="0" autoPict="0" macro="[0]!Sheet1.deleteRow">
                <anchor moveWithCells="1" sizeWithCells="1">
                  <from>
                    <xdr:col>6</xdr:col>
                    <xdr:colOff>0</xdr:colOff>
                    <xdr:row>3024</xdr:row>
                    <xdr:rowOff>0</xdr:rowOff>
                  </from>
                  <to>
                    <xdr:col>7</xdr:col>
                    <xdr:colOff>0</xdr:colOff>
                    <xdr:row>3025</xdr:row>
                    <xdr:rowOff>0</xdr:rowOff>
                  </to>
                </anchor>
              </controlPr>
            </control>
          </mc:Choice>
        </mc:AlternateContent>
        <mc:AlternateContent xmlns:mc="http://schemas.openxmlformats.org/markup-compatibility/2006">
          <mc:Choice Requires="x14">
            <control shapeId="31262" r:id="rId2133" name="Button 5662">
              <controlPr locked="0" defaultSize="0" print="0" autoFill="0" autoPict="0" macro="[0]!Sheet1.deleteRow">
                <anchor moveWithCells="1" sizeWithCells="1">
                  <from>
                    <xdr:col>6</xdr:col>
                    <xdr:colOff>0</xdr:colOff>
                    <xdr:row>3025</xdr:row>
                    <xdr:rowOff>0</xdr:rowOff>
                  </from>
                  <to>
                    <xdr:col>7</xdr:col>
                    <xdr:colOff>0</xdr:colOff>
                    <xdr:row>3026</xdr:row>
                    <xdr:rowOff>0</xdr:rowOff>
                  </to>
                </anchor>
              </controlPr>
            </control>
          </mc:Choice>
        </mc:AlternateContent>
        <mc:AlternateContent xmlns:mc="http://schemas.openxmlformats.org/markup-compatibility/2006">
          <mc:Choice Requires="x14">
            <control shapeId="31263" r:id="rId2134" name="Button 5663">
              <controlPr locked="0" defaultSize="0" print="0" autoFill="0" autoPict="0" macro="[0]!Sheet1.deleteRow">
                <anchor moveWithCells="1" sizeWithCells="1">
                  <from>
                    <xdr:col>6</xdr:col>
                    <xdr:colOff>0</xdr:colOff>
                    <xdr:row>3026</xdr:row>
                    <xdr:rowOff>0</xdr:rowOff>
                  </from>
                  <to>
                    <xdr:col>7</xdr:col>
                    <xdr:colOff>0</xdr:colOff>
                    <xdr:row>3027</xdr:row>
                    <xdr:rowOff>0</xdr:rowOff>
                  </to>
                </anchor>
              </controlPr>
            </control>
          </mc:Choice>
        </mc:AlternateContent>
        <mc:AlternateContent xmlns:mc="http://schemas.openxmlformats.org/markup-compatibility/2006">
          <mc:Choice Requires="x14">
            <control shapeId="31264" r:id="rId2135" name="Button 5664">
              <controlPr locked="0" defaultSize="0" print="0" autoFill="0" autoPict="0" macro="[0]!Sheet1.deleteRow">
                <anchor moveWithCells="1" sizeWithCells="1">
                  <from>
                    <xdr:col>6</xdr:col>
                    <xdr:colOff>0</xdr:colOff>
                    <xdr:row>3027</xdr:row>
                    <xdr:rowOff>0</xdr:rowOff>
                  </from>
                  <to>
                    <xdr:col>7</xdr:col>
                    <xdr:colOff>0</xdr:colOff>
                    <xdr:row>3028</xdr:row>
                    <xdr:rowOff>0</xdr:rowOff>
                  </to>
                </anchor>
              </controlPr>
            </control>
          </mc:Choice>
        </mc:AlternateContent>
        <mc:AlternateContent xmlns:mc="http://schemas.openxmlformats.org/markup-compatibility/2006">
          <mc:Choice Requires="x14">
            <control shapeId="31265" r:id="rId2136" name="Button 5665">
              <controlPr locked="0" defaultSize="0" print="0" autoFill="0" autoPict="0" macro="[0]!Sheet1.deleteRow">
                <anchor moveWithCells="1" sizeWithCells="1">
                  <from>
                    <xdr:col>6</xdr:col>
                    <xdr:colOff>0</xdr:colOff>
                    <xdr:row>3028</xdr:row>
                    <xdr:rowOff>0</xdr:rowOff>
                  </from>
                  <to>
                    <xdr:col>7</xdr:col>
                    <xdr:colOff>0</xdr:colOff>
                    <xdr:row>3029</xdr:row>
                    <xdr:rowOff>0</xdr:rowOff>
                  </to>
                </anchor>
              </controlPr>
            </control>
          </mc:Choice>
        </mc:AlternateContent>
        <mc:AlternateContent xmlns:mc="http://schemas.openxmlformats.org/markup-compatibility/2006">
          <mc:Choice Requires="x14">
            <control shapeId="31266" r:id="rId2137" name="Button 5666">
              <controlPr locked="0" defaultSize="0" print="0" autoFill="0" autoPict="0" macro="[0]!Sheet1.deleteRow">
                <anchor moveWithCells="1" sizeWithCells="1">
                  <from>
                    <xdr:col>6</xdr:col>
                    <xdr:colOff>0</xdr:colOff>
                    <xdr:row>3029</xdr:row>
                    <xdr:rowOff>0</xdr:rowOff>
                  </from>
                  <to>
                    <xdr:col>7</xdr:col>
                    <xdr:colOff>0</xdr:colOff>
                    <xdr:row>3030</xdr:row>
                    <xdr:rowOff>0</xdr:rowOff>
                  </to>
                </anchor>
              </controlPr>
            </control>
          </mc:Choice>
        </mc:AlternateContent>
        <mc:AlternateContent xmlns:mc="http://schemas.openxmlformats.org/markup-compatibility/2006">
          <mc:Choice Requires="x14">
            <control shapeId="31267" r:id="rId2138" name="Button 5667">
              <controlPr locked="0" defaultSize="0" print="0" autoFill="0" autoPict="0" macro="[0]!Sheet1.deleteRow">
                <anchor moveWithCells="1" sizeWithCells="1">
                  <from>
                    <xdr:col>6</xdr:col>
                    <xdr:colOff>0</xdr:colOff>
                    <xdr:row>3030</xdr:row>
                    <xdr:rowOff>0</xdr:rowOff>
                  </from>
                  <to>
                    <xdr:col>7</xdr:col>
                    <xdr:colOff>0</xdr:colOff>
                    <xdr:row>3031</xdr:row>
                    <xdr:rowOff>0</xdr:rowOff>
                  </to>
                </anchor>
              </controlPr>
            </control>
          </mc:Choice>
        </mc:AlternateContent>
        <mc:AlternateContent xmlns:mc="http://schemas.openxmlformats.org/markup-compatibility/2006">
          <mc:Choice Requires="x14">
            <control shapeId="31268" r:id="rId2139" name="Button 5668">
              <controlPr locked="0" defaultSize="0" print="0" autoFill="0" autoPict="0" macro="[0]!Sheet1.deleteRow">
                <anchor moveWithCells="1" sizeWithCells="1">
                  <from>
                    <xdr:col>6</xdr:col>
                    <xdr:colOff>0</xdr:colOff>
                    <xdr:row>3031</xdr:row>
                    <xdr:rowOff>0</xdr:rowOff>
                  </from>
                  <to>
                    <xdr:col>7</xdr:col>
                    <xdr:colOff>0</xdr:colOff>
                    <xdr:row>3032</xdr:row>
                    <xdr:rowOff>0</xdr:rowOff>
                  </to>
                </anchor>
              </controlPr>
            </control>
          </mc:Choice>
        </mc:AlternateContent>
        <mc:AlternateContent xmlns:mc="http://schemas.openxmlformats.org/markup-compatibility/2006">
          <mc:Choice Requires="x14">
            <control shapeId="31269" r:id="rId2140" name="Button 5669">
              <controlPr locked="0" defaultSize="0" print="0" autoFill="0" autoPict="0" macro="[0]!Sheet1.deleteRow">
                <anchor moveWithCells="1" sizeWithCells="1">
                  <from>
                    <xdr:col>6</xdr:col>
                    <xdr:colOff>0</xdr:colOff>
                    <xdr:row>3032</xdr:row>
                    <xdr:rowOff>0</xdr:rowOff>
                  </from>
                  <to>
                    <xdr:col>7</xdr:col>
                    <xdr:colOff>0</xdr:colOff>
                    <xdr:row>3033</xdr:row>
                    <xdr:rowOff>0</xdr:rowOff>
                  </to>
                </anchor>
              </controlPr>
            </control>
          </mc:Choice>
        </mc:AlternateContent>
        <mc:AlternateContent xmlns:mc="http://schemas.openxmlformats.org/markup-compatibility/2006">
          <mc:Choice Requires="x14">
            <control shapeId="31270" r:id="rId2141" name="Button 5670">
              <controlPr locked="0" defaultSize="0" print="0" autoFill="0" autoPict="0" macro="[0]!Sheet1.deleteRow">
                <anchor moveWithCells="1" sizeWithCells="1">
                  <from>
                    <xdr:col>6</xdr:col>
                    <xdr:colOff>0</xdr:colOff>
                    <xdr:row>3033</xdr:row>
                    <xdr:rowOff>0</xdr:rowOff>
                  </from>
                  <to>
                    <xdr:col>7</xdr:col>
                    <xdr:colOff>0</xdr:colOff>
                    <xdr:row>3034</xdr:row>
                    <xdr:rowOff>0</xdr:rowOff>
                  </to>
                </anchor>
              </controlPr>
            </control>
          </mc:Choice>
        </mc:AlternateContent>
        <mc:AlternateContent xmlns:mc="http://schemas.openxmlformats.org/markup-compatibility/2006">
          <mc:Choice Requires="x14">
            <control shapeId="31271" r:id="rId2142" name="Button 5671">
              <controlPr locked="0" defaultSize="0" print="0" autoFill="0" autoPict="0" macro="[0]!Sheet1.deleteRow">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31272" r:id="rId2143" name="Button 5672">
              <controlPr locked="0" defaultSize="0" print="0" autoFill="0" autoPict="0" macro="[0]!Sheet1.deleteRow">
                <anchor moveWithCells="1" sizeWithCells="1">
                  <from>
                    <xdr:col>6</xdr:col>
                    <xdr:colOff>0</xdr:colOff>
                    <xdr:row>3035</xdr:row>
                    <xdr:rowOff>0</xdr:rowOff>
                  </from>
                  <to>
                    <xdr:col>7</xdr:col>
                    <xdr:colOff>0</xdr:colOff>
                    <xdr:row>3036</xdr:row>
                    <xdr:rowOff>0</xdr:rowOff>
                  </to>
                </anchor>
              </controlPr>
            </control>
          </mc:Choice>
        </mc:AlternateContent>
        <mc:AlternateContent xmlns:mc="http://schemas.openxmlformats.org/markup-compatibility/2006">
          <mc:Choice Requires="x14">
            <control shapeId="31273" r:id="rId2144" name="Button 5673">
              <controlPr locked="0" defaultSize="0" print="0" autoFill="0" autoPict="0" macro="[0]!Sheet1.deleteRow">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31274" r:id="rId2145" name="Button 5674">
              <controlPr locked="0" defaultSize="0" print="0" autoFill="0" autoPict="0" macro="[0]!Sheet1.deleteRow">
                <anchor moveWithCells="1" sizeWithCells="1">
                  <from>
                    <xdr:col>6</xdr:col>
                    <xdr:colOff>0</xdr:colOff>
                    <xdr:row>3037</xdr:row>
                    <xdr:rowOff>0</xdr:rowOff>
                  </from>
                  <to>
                    <xdr:col>7</xdr:col>
                    <xdr:colOff>0</xdr:colOff>
                    <xdr:row>3038</xdr:row>
                    <xdr:rowOff>0</xdr:rowOff>
                  </to>
                </anchor>
              </controlPr>
            </control>
          </mc:Choice>
        </mc:AlternateContent>
        <mc:AlternateContent xmlns:mc="http://schemas.openxmlformats.org/markup-compatibility/2006">
          <mc:Choice Requires="x14">
            <control shapeId="31275" r:id="rId2146" name="Button 5675">
              <controlPr locked="0" defaultSize="0" print="0" autoFill="0" autoPict="0" macro="[0]!Sheet1.deleteRow">
                <anchor moveWithCells="1" sizeWithCells="1">
                  <from>
                    <xdr:col>6</xdr:col>
                    <xdr:colOff>0</xdr:colOff>
                    <xdr:row>3038</xdr:row>
                    <xdr:rowOff>0</xdr:rowOff>
                  </from>
                  <to>
                    <xdr:col>7</xdr:col>
                    <xdr:colOff>0</xdr:colOff>
                    <xdr:row>3039</xdr:row>
                    <xdr:rowOff>0</xdr:rowOff>
                  </to>
                </anchor>
              </controlPr>
            </control>
          </mc:Choice>
        </mc:AlternateContent>
        <mc:AlternateContent xmlns:mc="http://schemas.openxmlformats.org/markup-compatibility/2006">
          <mc:Choice Requires="x14">
            <control shapeId="31276" r:id="rId2147" name="Button 5676">
              <controlPr locked="0" defaultSize="0" print="0" autoFill="0" autoPict="0" macro="[0]!Sheet1.deleteRow">
                <anchor moveWithCells="1" sizeWithCells="1">
                  <from>
                    <xdr:col>6</xdr:col>
                    <xdr:colOff>0</xdr:colOff>
                    <xdr:row>3039</xdr:row>
                    <xdr:rowOff>0</xdr:rowOff>
                  </from>
                  <to>
                    <xdr:col>7</xdr:col>
                    <xdr:colOff>0</xdr:colOff>
                    <xdr:row>3040</xdr:row>
                    <xdr:rowOff>0</xdr:rowOff>
                  </to>
                </anchor>
              </controlPr>
            </control>
          </mc:Choice>
        </mc:AlternateContent>
        <mc:AlternateContent xmlns:mc="http://schemas.openxmlformats.org/markup-compatibility/2006">
          <mc:Choice Requires="x14">
            <control shapeId="31277" r:id="rId2148" name="Button 5677">
              <controlPr locked="0" defaultSize="0" print="0" autoFill="0" autoPict="0" macro="[0]!Sheet1.deleteRow">
                <anchor moveWithCells="1" sizeWithCells="1">
                  <from>
                    <xdr:col>6</xdr:col>
                    <xdr:colOff>0</xdr:colOff>
                    <xdr:row>3040</xdr:row>
                    <xdr:rowOff>0</xdr:rowOff>
                  </from>
                  <to>
                    <xdr:col>7</xdr:col>
                    <xdr:colOff>0</xdr:colOff>
                    <xdr:row>3041</xdr:row>
                    <xdr:rowOff>0</xdr:rowOff>
                  </to>
                </anchor>
              </controlPr>
            </control>
          </mc:Choice>
        </mc:AlternateContent>
        <mc:AlternateContent xmlns:mc="http://schemas.openxmlformats.org/markup-compatibility/2006">
          <mc:Choice Requires="x14">
            <control shapeId="31278" r:id="rId2149" name="Button 5678">
              <controlPr locked="0" defaultSize="0" print="0" autoFill="0" autoPict="0" macro="[0]!Sheet1.deleteRow">
                <anchor moveWithCells="1" sizeWithCells="1">
                  <from>
                    <xdr:col>6</xdr:col>
                    <xdr:colOff>0</xdr:colOff>
                    <xdr:row>3041</xdr:row>
                    <xdr:rowOff>0</xdr:rowOff>
                  </from>
                  <to>
                    <xdr:col>7</xdr:col>
                    <xdr:colOff>0</xdr:colOff>
                    <xdr:row>3042</xdr:row>
                    <xdr:rowOff>0</xdr:rowOff>
                  </to>
                </anchor>
              </controlPr>
            </control>
          </mc:Choice>
        </mc:AlternateContent>
        <mc:AlternateContent xmlns:mc="http://schemas.openxmlformats.org/markup-compatibility/2006">
          <mc:Choice Requires="x14">
            <control shapeId="31279" r:id="rId2150" name="Button 5679">
              <controlPr locked="0" defaultSize="0" print="0" autoFill="0" autoPict="0" macro="[0]!Sheet1.deleteRow">
                <anchor moveWithCells="1" sizeWithCells="1">
                  <from>
                    <xdr:col>6</xdr:col>
                    <xdr:colOff>0</xdr:colOff>
                    <xdr:row>3042</xdr:row>
                    <xdr:rowOff>0</xdr:rowOff>
                  </from>
                  <to>
                    <xdr:col>7</xdr:col>
                    <xdr:colOff>0</xdr:colOff>
                    <xdr:row>3043</xdr:row>
                    <xdr:rowOff>0</xdr:rowOff>
                  </to>
                </anchor>
              </controlPr>
            </control>
          </mc:Choice>
        </mc:AlternateContent>
        <mc:AlternateContent xmlns:mc="http://schemas.openxmlformats.org/markup-compatibility/2006">
          <mc:Choice Requires="x14">
            <control shapeId="31280" r:id="rId2151" name="Button 5680">
              <controlPr locked="0" defaultSize="0" print="0" autoFill="0" autoPict="0" macro="[0]!Sheet1.deleteRow">
                <anchor moveWithCells="1" sizeWithCells="1">
                  <from>
                    <xdr:col>6</xdr:col>
                    <xdr:colOff>0</xdr:colOff>
                    <xdr:row>3043</xdr:row>
                    <xdr:rowOff>0</xdr:rowOff>
                  </from>
                  <to>
                    <xdr:col>7</xdr:col>
                    <xdr:colOff>0</xdr:colOff>
                    <xdr:row>3044</xdr:row>
                    <xdr:rowOff>0</xdr:rowOff>
                  </to>
                </anchor>
              </controlPr>
            </control>
          </mc:Choice>
        </mc:AlternateContent>
        <mc:AlternateContent xmlns:mc="http://schemas.openxmlformats.org/markup-compatibility/2006">
          <mc:Choice Requires="x14">
            <control shapeId="31281" r:id="rId2152" name="Button 5681">
              <controlPr locked="0" defaultSize="0" print="0" autoFill="0" autoPict="0" macro="[0]!Sheet1.deleteRow">
                <anchor moveWithCells="1" sizeWithCells="1">
                  <from>
                    <xdr:col>6</xdr:col>
                    <xdr:colOff>0</xdr:colOff>
                    <xdr:row>3044</xdr:row>
                    <xdr:rowOff>0</xdr:rowOff>
                  </from>
                  <to>
                    <xdr:col>7</xdr:col>
                    <xdr:colOff>0</xdr:colOff>
                    <xdr:row>3045</xdr:row>
                    <xdr:rowOff>0</xdr:rowOff>
                  </to>
                </anchor>
              </controlPr>
            </control>
          </mc:Choice>
        </mc:AlternateContent>
        <mc:AlternateContent xmlns:mc="http://schemas.openxmlformats.org/markup-compatibility/2006">
          <mc:Choice Requires="x14">
            <control shapeId="31282" r:id="rId2153" name="Button 5682">
              <controlPr locked="0" defaultSize="0" print="0" autoFill="0" autoPict="0" macro="[0]!Sheet1.deleteRow">
                <anchor moveWithCells="1" sizeWithCells="1">
                  <from>
                    <xdr:col>6</xdr:col>
                    <xdr:colOff>0</xdr:colOff>
                    <xdr:row>3045</xdr:row>
                    <xdr:rowOff>0</xdr:rowOff>
                  </from>
                  <to>
                    <xdr:col>7</xdr:col>
                    <xdr:colOff>0</xdr:colOff>
                    <xdr:row>3046</xdr:row>
                    <xdr:rowOff>0</xdr:rowOff>
                  </to>
                </anchor>
              </controlPr>
            </control>
          </mc:Choice>
        </mc:AlternateContent>
        <mc:AlternateContent xmlns:mc="http://schemas.openxmlformats.org/markup-compatibility/2006">
          <mc:Choice Requires="x14">
            <control shapeId="31283" r:id="rId2154" name="Button 5683">
              <controlPr locked="0" defaultSize="0" print="0" autoFill="0" autoPict="0" macro="[0]!Sheet1.deleteRow">
                <anchor moveWithCells="1" sizeWithCells="1">
                  <from>
                    <xdr:col>6</xdr:col>
                    <xdr:colOff>0</xdr:colOff>
                    <xdr:row>3046</xdr:row>
                    <xdr:rowOff>0</xdr:rowOff>
                  </from>
                  <to>
                    <xdr:col>7</xdr:col>
                    <xdr:colOff>0</xdr:colOff>
                    <xdr:row>3047</xdr:row>
                    <xdr:rowOff>0</xdr:rowOff>
                  </to>
                </anchor>
              </controlPr>
            </control>
          </mc:Choice>
        </mc:AlternateContent>
        <mc:AlternateContent xmlns:mc="http://schemas.openxmlformats.org/markup-compatibility/2006">
          <mc:Choice Requires="x14">
            <control shapeId="31284" r:id="rId2155" name="Button 5684">
              <controlPr locked="0" defaultSize="0" print="0" autoFill="0" autoPict="0" macro="[0]!Sheet1.deleteRow">
                <anchor moveWithCells="1" sizeWithCells="1">
                  <from>
                    <xdr:col>6</xdr:col>
                    <xdr:colOff>0</xdr:colOff>
                    <xdr:row>3047</xdr:row>
                    <xdr:rowOff>0</xdr:rowOff>
                  </from>
                  <to>
                    <xdr:col>7</xdr:col>
                    <xdr:colOff>0</xdr:colOff>
                    <xdr:row>3048</xdr:row>
                    <xdr:rowOff>0</xdr:rowOff>
                  </to>
                </anchor>
              </controlPr>
            </control>
          </mc:Choice>
        </mc:AlternateContent>
        <mc:AlternateContent xmlns:mc="http://schemas.openxmlformats.org/markup-compatibility/2006">
          <mc:Choice Requires="x14">
            <control shapeId="31434" r:id="rId2156" name="Button 5834">
              <controlPr locked="0" defaultSize="0" print="0" autoFill="0" autoPict="0" macro="[0]!Sheet1.deleteRow">
                <anchor moveWithCells="1" sizeWithCells="1">
                  <from>
                    <xdr:col>6</xdr:col>
                    <xdr:colOff>0</xdr:colOff>
                    <xdr:row>3048</xdr:row>
                    <xdr:rowOff>0</xdr:rowOff>
                  </from>
                  <to>
                    <xdr:col>7</xdr:col>
                    <xdr:colOff>0</xdr:colOff>
                    <xdr:row>3049</xdr:row>
                    <xdr:rowOff>0</xdr:rowOff>
                  </to>
                </anchor>
              </controlPr>
            </control>
          </mc:Choice>
        </mc:AlternateContent>
        <mc:AlternateContent xmlns:mc="http://schemas.openxmlformats.org/markup-compatibility/2006">
          <mc:Choice Requires="x14">
            <control shapeId="31435" r:id="rId2157" name="Button 5835">
              <controlPr locked="0" defaultSize="0" print="0" autoFill="0" autoPict="0" macro="[0]!Sheet1.deleteRow">
                <anchor moveWithCells="1" sizeWithCells="1">
                  <from>
                    <xdr:col>6</xdr:col>
                    <xdr:colOff>0</xdr:colOff>
                    <xdr:row>3049</xdr:row>
                    <xdr:rowOff>0</xdr:rowOff>
                  </from>
                  <to>
                    <xdr:col>7</xdr:col>
                    <xdr:colOff>0</xdr:colOff>
                    <xdr:row>3050</xdr:row>
                    <xdr:rowOff>0</xdr:rowOff>
                  </to>
                </anchor>
              </controlPr>
            </control>
          </mc:Choice>
        </mc:AlternateContent>
        <mc:AlternateContent xmlns:mc="http://schemas.openxmlformats.org/markup-compatibility/2006">
          <mc:Choice Requires="x14">
            <control shapeId="31436" r:id="rId2158" name="Button 5836">
              <controlPr locked="0" defaultSize="0" print="0" autoFill="0" autoPict="0" macro="[0]!Sheet1.deleteRow">
                <anchor moveWithCells="1" sizeWithCells="1">
                  <from>
                    <xdr:col>6</xdr:col>
                    <xdr:colOff>0</xdr:colOff>
                    <xdr:row>3050</xdr:row>
                    <xdr:rowOff>0</xdr:rowOff>
                  </from>
                  <to>
                    <xdr:col>7</xdr:col>
                    <xdr:colOff>0</xdr:colOff>
                    <xdr:row>3051</xdr:row>
                    <xdr:rowOff>0</xdr:rowOff>
                  </to>
                </anchor>
              </controlPr>
            </control>
          </mc:Choice>
        </mc:AlternateContent>
        <mc:AlternateContent xmlns:mc="http://schemas.openxmlformats.org/markup-compatibility/2006">
          <mc:Choice Requires="x14">
            <control shapeId="31437" r:id="rId2159" name="Button 5837">
              <controlPr locked="0" defaultSize="0" print="0" autoFill="0" autoPict="0" macro="[0]!Sheet1.deleteRow">
                <anchor moveWithCells="1" sizeWithCells="1">
                  <from>
                    <xdr:col>6</xdr:col>
                    <xdr:colOff>0</xdr:colOff>
                    <xdr:row>3051</xdr:row>
                    <xdr:rowOff>0</xdr:rowOff>
                  </from>
                  <to>
                    <xdr:col>7</xdr:col>
                    <xdr:colOff>0</xdr:colOff>
                    <xdr:row>3052</xdr:row>
                    <xdr:rowOff>0</xdr:rowOff>
                  </to>
                </anchor>
              </controlPr>
            </control>
          </mc:Choice>
        </mc:AlternateContent>
        <mc:AlternateContent xmlns:mc="http://schemas.openxmlformats.org/markup-compatibility/2006">
          <mc:Choice Requires="x14">
            <control shapeId="31438" r:id="rId2160" name="Button 5838">
              <controlPr locked="0" defaultSize="0" print="0" autoFill="0" autoPict="0" macro="[0]!Sheet1.deleteRow">
                <anchor moveWithCells="1" sizeWithCells="1">
                  <from>
                    <xdr:col>6</xdr:col>
                    <xdr:colOff>0</xdr:colOff>
                    <xdr:row>3052</xdr:row>
                    <xdr:rowOff>0</xdr:rowOff>
                  </from>
                  <to>
                    <xdr:col>7</xdr:col>
                    <xdr:colOff>0</xdr:colOff>
                    <xdr:row>3053</xdr:row>
                    <xdr:rowOff>0</xdr:rowOff>
                  </to>
                </anchor>
              </controlPr>
            </control>
          </mc:Choice>
        </mc:AlternateContent>
        <mc:AlternateContent xmlns:mc="http://schemas.openxmlformats.org/markup-compatibility/2006">
          <mc:Choice Requires="x14">
            <control shapeId="31439" r:id="rId2161" name="Button 5839">
              <controlPr locked="0" defaultSize="0" print="0" autoFill="0" autoPict="0" macro="[0]!Sheet1.deleteRow">
                <anchor moveWithCells="1" sizeWithCells="1">
                  <from>
                    <xdr:col>6</xdr:col>
                    <xdr:colOff>0</xdr:colOff>
                    <xdr:row>3053</xdr:row>
                    <xdr:rowOff>0</xdr:rowOff>
                  </from>
                  <to>
                    <xdr:col>7</xdr:col>
                    <xdr:colOff>0</xdr:colOff>
                    <xdr:row>3054</xdr:row>
                    <xdr:rowOff>0</xdr:rowOff>
                  </to>
                </anchor>
              </controlPr>
            </control>
          </mc:Choice>
        </mc:AlternateContent>
        <mc:AlternateContent xmlns:mc="http://schemas.openxmlformats.org/markup-compatibility/2006">
          <mc:Choice Requires="x14">
            <control shapeId="31442" r:id="rId2162" name="Button 5842">
              <controlPr locked="0" defaultSize="0" print="0" autoFill="0" autoPict="0" macro="[0]!Sheet1.deleteRow">
                <anchor moveWithCells="1" sizeWithCells="1">
                  <from>
                    <xdr:col>6</xdr:col>
                    <xdr:colOff>0</xdr:colOff>
                    <xdr:row>3054</xdr:row>
                    <xdr:rowOff>0</xdr:rowOff>
                  </from>
                  <to>
                    <xdr:col>7</xdr:col>
                    <xdr:colOff>0</xdr:colOff>
                    <xdr:row>3055</xdr:row>
                    <xdr:rowOff>0</xdr:rowOff>
                  </to>
                </anchor>
              </controlPr>
            </control>
          </mc:Choice>
        </mc:AlternateContent>
        <mc:AlternateContent xmlns:mc="http://schemas.openxmlformats.org/markup-compatibility/2006">
          <mc:Choice Requires="x14">
            <control shapeId="31519" r:id="rId2163" name="Button 5919">
              <controlPr locked="0" defaultSize="0" print="0" autoFill="0" autoPict="0" macro="[0]!Sheet1.InsertNewTableRow">
                <anchor moveWithCells="1" sizeWithCells="1">
                  <from>
                    <xdr:col>6</xdr:col>
                    <xdr:colOff>0</xdr:colOff>
                    <xdr:row>3064</xdr:row>
                    <xdr:rowOff>0</xdr:rowOff>
                  </from>
                  <to>
                    <xdr:col>7</xdr:col>
                    <xdr:colOff>0</xdr:colOff>
                    <xdr:row>3065</xdr:row>
                    <xdr:rowOff>0</xdr:rowOff>
                  </to>
                </anchor>
              </controlPr>
            </control>
          </mc:Choice>
        </mc:AlternateContent>
        <mc:AlternateContent xmlns:mc="http://schemas.openxmlformats.org/markup-compatibility/2006">
          <mc:Choice Requires="x14">
            <control shapeId="31520" r:id="rId2164" name="Button 5920">
              <controlPr locked="0" defaultSize="0" print="0" autoFill="0" autoPict="0" macro="[0]!Sheet1.deleteRow">
                <anchor moveWithCells="1" sizeWithCells="1">
                  <from>
                    <xdr:col>6</xdr:col>
                    <xdr:colOff>0</xdr:colOff>
                    <xdr:row>3065</xdr:row>
                    <xdr:rowOff>0</xdr:rowOff>
                  </from>
                  <to>
                    <xdr:col>7</xdr:col>
                    <xdr:colOff>0</xdr:colOff>
                    <xdr:row>3066</xdr:row>
                    <xdr:rowOff>0</xdr:rowOff>
                  </to>
                </anchor>
              </controlPr>
            </control>
          </mc:Choice>
        </mc:AlternateContent>
        <mc:AlternateContent xmlns:mc="http://schemas.openxmlformats.org/markup-compatibility/2006">
          <mc:Choice Requires="x14">
            <control shapeId="31521" r:id="rId2165" name="Button 5921">
              <controlPr locked="0" defaultSize="0" print="0" autoFill="0" autoPict="0" macro="[0]!Sheet1.deleteProcedure">
                <anchor moveWithCells="1" sizeWithCells="1">
                  <from>
                    <xdr:col>6</xdr:col>
                    <xdr:colOff>0</xdr:colOff>
                    <xdr:row>3057</xdr:row>
                    <xdr:rowOff>0</xdr:rowOff>
                  </from>
                  <to>
                    <xdr:col>7</xdr:col>
                    <xdr:colOff>0</xdr:colOff>
                    <xdr:row>3058</xdr:row>
                    <xdr:rowOff>0</xdr:rowOff>
                  </to>
                </anchor>
              </controlPr>
            </control>
          </mc:Choice>
        </mc:AlternateContent>
        <mc:AlternateContent xmlns:mc="http://schemas.openxmlformats.org/markup-compatibility/2006">
          <mc:Choice Requires="x14">
            <control shapeId="31522" r:id="rId2166" name="Button 5922">
              <controlPr locked="0" defaultSize="0" print="0" autoFill="0" autoPict="0" macro="[0]!Sheet1.deleteRow">
                <anchor moveWithCells="1" sizeWithCells="1">
                  <from>
                    <xdr:col>6</xdr:col>
                    <xdr:colOff>0</xdr:colOff>
                    <xdr:row>3066</xdr:row>
                    <xdr:rowOff>0</xdr:rowOff>
                  </from>
                  <to>
                    <xdr:col>7</xdr:col>
                    <xdr:colOff>0</xdr:colOff>
                    <xdr:row>3067</xdr:row>
                    <xdr:rowOff>0</xdr:rowOff>
                  </to>
                </anchor>
              </controlPr>
            </control>
          </mc:Choice>
        </mc:AlternateContent>
        <mc:AlternateContent xmlns:mc="http://schemas.openxmlformats.org/markup-compatibility/2006">
          <mc:Choice Requires="x14">
            <control shapeId="31523" r:id="rId2167" name="Button 5923">
              <controlPr locked="0" defaultSize="0" print="0" autoFill="0" autoPict="0" macro="[0]!Sheet1.deleteRow">
                <anchor moveWithCells="1" sizeWithCells="1">
                  <from>
                    <xdr:col>6</xdr:col>
                    <xdr:colOff>0</xdr:colOff>
                    <xdr:row>3067</xdr:row>
                    <xdr:rowOff>0</xdr:rowOff>
                  </from>
                  <to>
                    <xdr:col>7</xdr:col>
                    <xdr:colOff>0</xdr:colOff>
                    <xdr:row>3068</xdr:row>
                    <xdr:rowOff>0</xdr:rowOff>
                  </to>
                </anchor>
              </controlPr>
            </control>
          </mc:Choice>
        </mc:AlternateContent>
        <mc:AlternateContent xmlns:mc="http://schemas.openxmlformats.org/markup-compatibility/2006">
          <mc:Choice Requires="x14">
            <control shapeId="31524" r:id="rId2168" name="Button 5924">
              <controlPr locked="0" defaultSize="0" print="0" autoFill="0" autoPict="0" macro="[0]!Sheet1.deleteRow">
                <anchor moveWithCells="1" sizeWithCells="1">
                  <from>
                    <xdr:col>6</xdr:col>
                    <xdr:colOff>0</xdr:colOff>
                    <xdr:row>3068</xdr:row>
                    <xdr:rowOff>0</xdr:rowOff>
                  </from>
                  <to>
                    <xdr:col>7</xdr:col>
                    <xdr:colOff>0</xdr:colOff>
                    <xdr:row>3069</xdr:row>
                    <xdr:rowOff>0</xdr:rowOff>
                  </to>
                </anchor>
              </controlPr>
            </control>
          </mc:Choice>
        </mc:AlternateContent>
        <mc:AlternateContent xmlns:mc="http://schemas.openxmlformats.org/markup-compatibility/2006">
          <mc:Choice Requires="x14">
            <control shapeId="31525" r:id="rId2169" name="Button 5925">
              <controlPr locked="0" defaultSize="0" print="0" autoFill="0" autoPict="0" macro="[0]!Sheet1.deleteRow">
                <anchor moveWithCells="1" sizeWithCells="1">
                  <from>
                    <xdr:col>6</xdr:col>
                    <xdr:colOff>0</xdr:colOff>
                    <xdr:row>3069</xdr:row>
                    <xdr:rowOff>0</xdr:rowOff>
                  </from>
                  <to>
                    <xdr:col>7</xdr:col>
                    <xdr:colOff>0</xdr:colOff>
                    <xdr:row>3070</xdr:row>
                    <xdr:rowOff>0</xdr:rowOff>
                  </to>
                </anchor>
              </controlPr>
            </control>
          </mc:Choice>
        </mc:AlternateContent>
        <mc:AlternateContent xmlns:mc="http://schemas.openxmlformats.org/markup-compatibility/2006">
          <mc:Choice Requires="x14">
            <control shapeId="31526" r:id="rId2170" name="Button 5926">
              <controlPr locked="0" defaultSize="0" print="0" autoFill="0" autoPict="0" macro="[0]!Sheet1.deleteRow">
                <anchor moveWithCells="1" sizeWithCells="1">
                  <from>
                    <xdr:col>6</xdr:col>
                    <xdr:colOff>0</xdr:colOff>
                    <xdr:row>3070</xdr:row>
                    <xdr:rowOff>0</xdr:rowOff>
                  </from>
                  <to>
                    <xdr:col>7</xdr:col>
                    <xdr:colOff>0</xdr:colOff>
                    <xdr:row>3071</xdr:row>
                    <xdr:rowOff>0</xdr:rowOff>
                  </to>
                </anchor>
              </controlPr>
            </control>
          </mc:Choice>
        </mc:AlternateContent>
        <mc:AlternateContent xmlns:mc="http://schemas.openxmlformats.org/markup-compatibility/2006">
          <mc:Choice Requires="x14">
            <control shapeId="31527" r:id="rId2171" name="Button 5927">
              <controlPr locked="0" defaultSize="0" print="0" autoFill="0" autoPict="0" macro="[0]!Sheet1.deleteRow">
                <anchor moveWithCells="1" sizeWithCells="1">
                  <from>
                    <xdr:col>6</xdr:col>
                    <xdr:colOff>0</xdr:colOff>
                    <xdr:row>3071</xdr:row>
                    <xdr:rowOff>0</xdr:rowOff>
                  </from>
                  <to>
                    <xdr:col>7</xdr:col>
                    <xdr:colOff>0</xdr:colOff>
                    <xdr:row>3072</xdr:row>
                    <xdr:rowOff>0</xdr:rowOff>
                  </to>
                </anchor>
              </controlPr>
            </control>
          </mc:Choice>
        </mc:AlternateContent>
        <mc:AlternateContent xmlns:mc="http://schemas.openxmlformats.org/markup-compatibility/2006">
          <mc:Choice Requires="x14">
            <control shapeId="31528" r:id="rId2172" name="Button 5928">
              <controlPr locked="0" defaultSize="0" print="0" autoFill="0" autoPict="0" macro="[0]!Sheet1.deleteRow">
                <anchor moveWithCells="1" sizeWithCells="1">
                  <from>
                    <xdr:col>6</xdr:col>
                    <xdr:colOff>0</xdr:colOff>
                    <xdr:row>3072</xdr:row>
                    <xdr:rowOff>0</xdr:rowOff>
                  </from>
                  <to>
                    <xdr:col>7</xdr:col>
                    <xdr:colOff>0</xdr:colOff>
                    <xdr:row>3073</xdr:row>
                    <xdr:rowOff>0</xdr:rowOff>
                  </to>
                </anchor>
              </controlPr>
            </control>
          </mc:Choice>
        </mc:AlternateContent>
        <mc:AlternateContent xmlns:mc="http://schemas.openxmlformats.org/markup-compatibility/2006">
          <mc:Choice Requires="x14">
            <control shapeId="31529" r:id="rId2173" name="Button 5929">
              <controlPr locked="0" defaultSize="0" print="0" autoFill="0" autoPict="0" macro="[0]!Sheet1.deleteRow">
                <anchor moveWithCells="1" sizeWithCells="1">
                  <from>
                    <xdr:col>6</xdr:col>
                    <xdr:colOff>0</xdr:colOff>
                    <xdr:row>3073</xdr:row>
                    <xdr:rowOff>0</xdr:rowOff>
                  </from>
                  <to>
                    <xdr:col>7</xdr:col>
                    <xdr:colOff>0</xdr:colOff>
                    <xdr:row>3074</xdr:row>
                    <xdr:rowOff>0</xdr:rowOff>
                  </to>
                </anchor>
              </controlPr>
            </control>
          </mc:Choice>
        </mc:AlternateContent>
        <mc:AlternateContent xmlns:mc="http://schemas.openxmlformats.org/markup-compatibility/2006">
          <mc:Choice Requires="x14">
            <control shapeId="31530" r:id="rId2174" name="Button 5930">
              <controlPr locked="0" defaultSize="0" print="0" autoFill="0" autoPict="0" macro="[0]!Sheet1.deleteRow">
                <anchor moveWithCells="1" sizeWithCells="1">
                  <from>
                    <xdr:col>6</xdr:col>
                    <xdr:colOff>0</xdr:colOff>
                    <xdr:row>3074</xdr:row>
                    <xdr:rowOff>0</xdr:rowOff>
                  </from>
                  <to>
                    <xdr:col>7</xdr:col>
                    <xdr:colOff>0</xdr:colOff>
                    <xdr:row>3075</xdr:row>
                    <xdr:rowOff>0</xdr:rowOff>
                  </to>
                </anchor>
              </controlPr>
            </control>
          </mc:Choice>
        </mc:AlternateContent>
        <mc:AlternateContent xmlns:mc="http://schemas.openxmlformats.org/markup-compatibility/2006">
          <mc:Choice Requires="x14">
            <control shapeId="31531" r:id="rId2175" name="Button 5931">
              <controlPr locked="0" defaultSize="0" print="0" autoFill="0" autoPict="0" macro="[0]!Sheet1.deleteRow">
                <anchor moveWithCells="1" sizeWithCells="1">
                  <from>
                    <xdr:col>6</xdr:col>
                    <xdr:colOff>0</xdr:colOff>
                    <xdr:row>3075</xdr:row>
                    <xdr:rowOff>0</xdr:rowOff>
                  </from>
                  <to>
                    <xdr:col>7</xdr:col>
                    <xdr:colOff>0</xdr:colOff>
                    <xdr:row>3076</xdr:row>
                    <xdr:rowOff>0</xdr:rowOff>
                  </to>
                </anchor>
              </controlPr>
            </control>
          </mc:Choice>
        </mc:AlternateContent>
        <mc:AlternateContent xmlns:mc="http://schemas.openxmlformats.org/markup-compatibility/2006">
          <mc:Choice Requires="x14">
            <control shapeId="31532" r:id="rId2176" name="Button 5932">
              <controlPr locked="0" defaultSize="0" print="0" autoFill="0" autoPict="0" macro="[0]!Sheet1.deleteRow">
                <anchor moveWithCells="1" sizeWithCells="1">
                  <from>
                    <xdr:col>6</xdr:col>
                    <xdr:colOff>0</xdr:colOff>
                    <xdr:row>3076</xdr:row>
                    <xdr:rowOff>0</xdr:rowOff>
                  </from>
                  <to>
                    <xdr:col>7</xdr:col>
                    <xdr:colOff>0</xdr:colOff>
                    <xdr:row>3077</xdr:row>
                    <xdr:rowOff>0</xdr:rowOff>
                  </to>
                </anchor>
              </controlPr>
            </control>
          </mc:Choice>
        </mc:AlternateContent>
        <mc:AlternateContent xmlns:mc="http://schemas.openxmlformats.org/markup-compatibility/2006">
          <mc:Choice Requires="x14">
            <control shapeId="31533" r:id="rId2177" name="Button 5933">
              <controlPr locked="0" defaultSize="0" print="0" autoFill="0" autoPict="0" macro="[0]!Sheet1.deleteRow">
                <anchor moveWithCells="1" sizeWithCells="1">
                  <from>
                    <xdr:col>6</xdr:col>
                    <xdr:colOff>0</xdr:colOff>
                    <xdr:row>3077</xdr:row>
                    <xdr:rowOff>0</xdr:rowOff>
                  </from>
                  <to>
                    <xdr:col>7</xdr:col>
                    <xdr:colOff>0</xdr:colOff>
                    <xdr:row>3078</xdr:row>
                    <xdr:rowOff>0</xdr:rowOff>
                  </to>
                </anchor>
              </controlPr>
            </control>
          </mc:Choice>
        </mc:AlternateContent>
        <mc:AlternateContent xmlns:mc="http://schemas.openxmlformats.org/markup-compatibility/2006">
          <mc:Choice Requires="x14">
            <control shapeId="31534" r:id="rId2178" name="Button 5934">
              <controlPr locked="0" defaultSize="0" print="0" autoFill="0" autoPict="0" macro="[0]!Sheet1.deleteRow">
                <anchor moveWithCells="1" sizeWithCells="1">
                  <from>
                    <xdr:col>6</xdr:col>
                    <xdr:colOff>0</xdr:colOff>
                    <xdr:row>3078</xdr:row>
                    <xdr:rowOff>0</xdr:rowOff>
                  </from>
                  <to>
                    <xdr:col>7</xdr:col>
                    <xdr:colOff>0</xdr:colOff>
                    <xdr:row>3079</xdr:row>
                    <xdr:rowOff>0</xdr:rowOff>
                  </to>
                </anchor>
              </controlPr>
            </control>
          </mc:Choice>
        </mc:AlternateContent>
        <mc:AlternateContent xmlns:mc="http://schemas.openxmlformats.org/markup-compatibility/2006">
          <mc:Choice Requires="x14">
            <control shapeId="31535" r:id="rId2179" name="Button 5935">
              <controlPr locked="0" defaultSize="0" print="0" autoFill="0" autoPict="0" macro="[0]!Sheet1.deleteRow">
                <anchor moveWithCells="1" sizeWithCells="1">
                  <from>
                    <xdr:col>6</xdr:col>
                    <xdr:colOff>0</xdr:colOff>
                    <xdr:row>3079</xdr:row>
                    <xdr:rowOff>0</xdr:rowOff>
                  </from>
                  <to>
                    <xdr:col>7</xdr:col>
                    <xdr:colOff>0</xdr:colOff>
                    <xdr:row>3080</xdr:row>
                    <xdr:rowOff>0</xdr:rowOff>
                  </to>
                </anchor>
              </controlPr>
            </control>
          </mc:Choice>
        </mc:AlternateContent>
        <mc:AlternateContent xmlns:mc="http://schemas.openxmlformats.org/markup-compatibility/2006">
          <mc:Choice Requires="x14">
            <control shapeId="31536" r:id="rId2180" name="Button 5936">
              <controlPr locked="0" defaultSize="0" print="0" autoFill="0" autoPict="0" macro="[0]!Sheet1.deleteRow">
                <anchor moveWithCells="1" sizeWithCells="1">
                  <from>
                    <xdr:col>6</xdr:col>
                    <xdr:colOff>0</xdr:colOff>
                    <xdr:row>3080</xdr:row>
                    <xdr:rowOff>0</xdr:rowOff>
                  </from>
                  <to>
                    <xdr:col>7</xdr:col>
                    <xdr:colOff>0</xdr:colOff>
                    <xdr:row>3081</xdr:row>
                    <xdr:rowOff>0</xdr:rowOff>
                  </to>
                </anchor>
              </controlPr>
            </control>
          </mc:Choice>
        </mc:AlternateContent>
        <mc:AlternateContent xmlns:mc="http://schemas.openxmlformats.org/markup-compatibility/2006">
          <mc:Choice Requires="x14">
            <control shapeId="31537" r:id="rId2181" name="Button 5937">
              <controlPr locked="0" defaultSize="0" print="0" autoFill="0" autoPict="0" macro="[0]!Sheet1.deleteRow">
                <anchor moveWithCells="1" sizeWithCells="1">
                  <from>
                    <xdr:col>6</xdr:col>
                    <xdr:colOff>0</xdr:colOff>
                    <xdr:row>3081</xdr:row>
                    <xdr:rowOff>0</xdr:rowOff>
                  </from>
                  <to>
                    <xdr:col>7</xdr:col>
                    <xdr:colOff>0</xdr:colOff>
                    <xdr:row>3082</xdr:row>
                    <xdr:rowOff>0</xdr:rowOff>
                  </to>
                </anchor>
              </controlPr>
            </control>
          </mc:Choice>
        </mc:AlternateContent>
        <mc:AlternateContent xmlns:mc="http://schemas.openxmlformats.org/markup-compatibility/2006">
          <mc:Choice Requires="x14">
            <control shapeId="31538" r:id="rId2182" name="Button 5938">
              <controlPr locked="0" defaultSize="0" print="0" autoFill="0" autoPict="0" macro="[0]!Sheet1.deleteRow">
                <anchor moveWithCells="1" sizeWithCells="1">
                  <from>
                    <xdr:col>6</xdr:col>
                    <xdr:colOff>0</xdr:colOff>
                    <xdr:row>3082</xdr:row>
                    <xdr:rowOff>0</xdr:rowOff>
                  </from>
                  <to>
                    <xdr:col>7</xdr:col>
                    <xdr:colOff>0</xdr:colOff>
                    <xdr:row>3083</xdr:row>
                    <xdr:rowOff>0</xdr:rowOff>
                  </to>
                </anchor>
              </controlPr>
            </control>
          </mc:Choice>
        </mc:AlternateContent>
        <mc:AlternateContent xmlns:mc="http://schemas.openxmlformats.org/markup-compatibility/2006">
          <mc:Choice Requires="x14">
            <control shapeId="31539" r:id="rId2183" name="Button 5939">
              <controlPr locked="0" defaultSize="0" print="0" autoFill="0" autoPict="0" macro="[0]!Sheet1.deleteRow">
                <anchor moveWithCells="1" sizeWithCells="1">
                  <from>
                    <xdr:col>6</xdr:col>
                    <xdr:colOff>0</xdr:colOff>
                    <xdr:row>3083</xdr:row>
                    <xdr:rowOff>0</xdr:rowOff>
                  </from>
                  <to>
                    <xdr:col>7</xdr:col>
                    <xdr:colOff>0</xdr:colOff>
                    <xdr:row>3084</xdr:row>
                    <xdr:rowOff>0</xdr:rowOff>
                  </to>
                </anchor>
              </controlPr>
            </control>
          </mc:Choice>
        </mc:AlternateContent>
        <mc:AlternateContent xmlns:mc="http://schemas.openxmlformats.org/markup-compatibility/2006">
          <mc:Choice Requires="x14">
            <control shapeId="31540" r:id="rId2184" name="Button 5940">
              <controlPr locked="0" defaultSize="0" print="0" autoFill="0" autoPict="0" macro="[0]!Sheet1.deleteRow">
                <anchor moveWithCells="1" sizeWithCells="1">
                  <from>
                    <xdr:col>6</xdr:col>
                    <xdr:colOff>0</xdr:colOff>
                    <xdr:row>3084</xdr:row>
                    <xdr:rowOff>0</xdr:rowOff>
                  </from>
                  <to>
                    <xdr:col>7</xdr:col>
                    <xdr:colOff>0</xdr:colOff>
                    <xdr:row>3085</xdr:row>
                    <xdr:rowOff>0</xdr:rowOff>
                  </to>
                </anchor>
              </controlPr>
            </control>
          </mc:Choice>
        </mc:AlternateContent>
        <mc:AlternateContent xmlns:mc="http://schemas.openxmlformats.org/markup-compatibility/2006">
          <mc:Choice Requires="x14">
            <control shapeId="31541" r:id="rId2185" name="Button 5941">
              <controlPr locked="0" defaultSize="0" print="0" autoFill="0" autoPict="0" macro="[0]!Sheet1.deleteRow">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31542" r:id="rId2186" name="Button 5942">
              <controlPr locked="0" defaultSize="0" print="0" autoFill="0" autoPict="0" macro="[0]!Sheet1.deleteRow">
                <anchor moveWithCells="1" sizeWithCells="1">
                  <from>
                    <xdr:col>6</xdr:col>
                    <xdr:colOff>0</xdr:colOff>
                    <xdr:row>3086</xdr:row>
                    <xdr:rowOff>0</xdr:rowOff>
                  </from>
                  <to>
                    <xdr:col>7</xdr:col>
                    <xdr:colOff>0</xdr:colOff>
                    <xdr:row>3087</xdr:row>
                    <xdr:rowOff>0</xdr:rowOff>
                  </to>
                </anchor>
              </controlPr>
            </control>
          </mc:Choice>
        </mc:AlternateContent>
        <mc:AlternateContent xmlns:mc="http://schemas.openxmlformats.org/markup-compatibility/2006">
          <mc:Choice Requires="x14">
            <control shapeId="31543" r:id="rId2187" name="Button 5943">
              <controlPr locked="0" defaultSize="0" print="0" autoFill="0" autoPict="0" macro="[0]!Sheet1.deleteRow">
                <anchor moveWithCells="1" sizeWithCells="1">
                  <from>
                    <xdr:col>6</xdr:col>
                    <xdr:colOff>0</xdr:colOff>
                    <xdr:row>3087</xdr:row>
                    <xdr:rowOff>0</xdr:rowOff>
                  </from>
                  <to>
                    <xdr:col>7</xdr:col>
                    <xdr:colOff>0</xdr:colOff>
                    <xdr:row>3088</xdr:row>
                    <xdr:rowOff>0</xdr:rowOff>
                  </to>
                </anchor>
              </controlPr>
            </control>
          </mc:Choice>
        </mc:AlternateContent>
        <mc:AlternateContent xmlns:mc="http://schemas.openxmlformats.org/markup-compatibility/2006">
          <mc:Choice Requires="x14">
            <control shapeId="31544" r:id="rId2188" name="Button 5944">
              <controlPr locked="0" defaultSize="0" print="0" autoFill="0" autoPict="0" macro="[0]!Sheet1.deleteRow">
                <anchor moveWithCells="1" sizeWithCells="1">
                  <from>
                    <xdr:col>6</xdr:col>
                    <xdr:colOff>0</xdr:colOff>
                    <xdr:row>3088</xdr:row>
                    <xdr:rowOff>0</xdr:rowOff>
                  </from>
                  <to>
                    <xdr:col>7</xdr:col>
                    <xdr:colOff>0</xdr:colOff>
                    <xdr:row>3089</xdr:row>
                    <xdr:rowOff>0</xdr:rowOff>
                  </to>
                </anchor>
              </controlPr>
            </control>
          </mc:Choice>
        </mc:AlternateContent>
        <mc:AlternateContent xmlns:mc="http://schemas.openxmlformats.org/markup-compatibility/2006">
          <mc:Choice Requires="x14">
            <control shapeId="31545" r:id="rId2189" name="Button 5945">
              <controlPr locked="0" defaultSize="0" print="0" autoFill="0" autoPict="0" macro="[0]!Sheet1.deleteRow">
                <anchor moveWithCells="1" sizeWithCells="1">
                  <from>
                    <xdr:col>6</xdr:col>
                    <xdr:colOff>0</xdr:colOff>
                    <xdr:row>3089</xdr:row>
                    <xdr:rowOff>0</xdr:rowOff>
                  </from>
                  <to>
                    <xdr:col>7</xdr:col>
                    <xdr:colOff>0</xdr:colOff>
                    <xdr:row>3090</xdr:row>
                    <xdr:rowOff>0</xdr:rowOff>
                  </to>
                </anchor>
              </controlPr>
            </control>
          </mc:Choice>
        </mc:AlternateContent>
        <mc:AlternateContent xmlns:mc="http://schemas.openxmlformats.org/markup-compatibility/2006">
          <mc:Choice Requires="x14">
            <control shapeId="31546" r:id="rId2190" name="Button 5946">
              <controlPr locked="0" defaultSize="0" print="0" autoFill="0" autoPict="0" macro="[0]!Sheet1.deleteRow">
                <anchor moveWithCells="1" sizeWithCells="1">
                  <from>
                    <xdr:col>6</xdr:col>
                    <xdr:colOff>0</xdr:colOff>
                    <xdr:row>3090</xdr:row>
                    <xdr:rowOff>0</xdr:rowOff>
                  </from>
                  <to>
                    <xdr:col>7</xdr:col>
                    <xdr:colOff>0</xdr:colOff>
                    <xdr:row>3091</xdr:row>
                    <xdr:rowOff>0</xdr:rowOff>
                  </to>
                </anchor>
              </controlPr>
            </control>
          </mc:Choice>
        </mc:AlternateContent>
        <mc:AlternateContent xmlns:mc="http://schemas.openxmlformats.org/markup-compatibility/2006">
          <mc:Choice Requires="x14">
            <control shapeId="31547" r:id="rId2191" name="Button 5947">
              <controlPr locked="0" defaultSize="0" print="0" autoFill="0" autoPict="0" macro="[0]!Sheet1.deleteRow">
                <anchor moveWithCells="1" sizeWithCells="1">
                  <from>
                    <xdr:col>6</xdr:col>
                    <xdr:colOff>0</xdr:colOff>
                    <xdr:row>3091</xdr:row>
                    <xdr:rowOff>0</xdr:rowOff>
                  </from>
                  <to>
                    <xdr:col>7</xdr:col>
                    <xdr:colOff>0</xdr:colOff>
                    <xdr:row>3092</xdr:row>
                    <xdr:rowOff>0</xdr:rowOff>
                  </to>
                </anchor>
              </controlPr>
            </control>
          </mc:Choice>
        </mc:AlternateContent>
        <mc:AlternateContent xmlns:mc="http://schemas.openxmlformats.org/markup-compatibility/2006">
          <mc:Choice Requires="x14">
            <control shapeId="31548" r:id="rId2192" name="Button 5948">
              <controlPr locked="0" defaultSize="0" print="0" autoFill="0" autoPict="0" macro="[0]!Sheet1.deleteRow">
                <anchor moveWithCells="1" sizeWithCells="1">
                  <from>
                    <xdr:col>6</xdr:col>
                    <xdr:colOff>0</xdr:colOff>
                    <xdr:row>3092</xdr:row>
                    <xdr:rowOff>0</xdr:rowOff>
                  </from>
                  <to>
                    <xdr:col>7</xdr:col>
                    <xdr:colOff>0</xdr:colOff>
                    <xdr:row>3093</xdr:row>
                    <xdr:rowOff>0</xdr:rowOff>
                  </to>
                </anchor>
              </controlPr>
            </control>
          </mc:Choice>
        </mc:AlternateContent>
        <mc:AlternateContent xmlns:mc="http://schemas.openxmlformats.org/markup-compatibility/2006">
          <mc:Choice Requires="x14">
            <control shapeId="31549" r:id="rId2193" name="Button 5949">
              <controlPr locked="0" defaultSize="0" print="0" autoFill="0" autoPict="0" macro="[0]!Sheet1.deleteRow">
                <anchor moveWithCells="1" sizeWithCells="1">
                  <from>
                    <xdr:col>6</xdr:col>
                    <xdr:colOff>0</xdr:colOff>
                    <xdr:row>3093</xdr:row>
                    <xdr:rowOff>0</xdr:rowOff>
                  </from>
                  <to>
                    <xdr:col>7</xdr:col>
                    <xdr:colOff>0</xdr:colOff>
                    <xdr:row>3094</xdr:row>
                    <xdr:rowOff>0</xdr:rowOff>
                  </to>
                </anchor>
              </controlPr>
            </control>
          </mc:Choice>
        </mc:AlternateContent>
        <mc:AlternateContent xmlns:mc="http://schemas.openxmlformats.org/markup-compatibility/2006">
          <mc:Choice Requires="x14">
            <control shapeId="31550" r:id="rId2194" name="Button 5950">
              <controlPr locked="0" defaultSize="0" print="0" autoFill="0" autoPict="0" macro="[0]!Sheet1.deleteRow">
                <anchor moveWithCells="1" sizeWithCells="1">
                  <from>
                    <xdr:col>6</xdr:col>
                    <xdr:colOff>0</xdr:colOff>
                    <xdr:row>3094</xdr:row>
                    <xdr:rowOff>0</xdr:rowOff>
                  </from>
                  <to>
                    <xdr:col>7</xdr:col>
                    <xdr:colOff>0</xdr:colOff>
                    <xdr:row>3095</xdr:row>
                    <xdr:rowOff>0</xdr:rowOff>
                  </to>
                </anchor>
              </controlPr>
            </control>
          </mc:Choice>
        </mc:AlternateContent>
        <mc:AlternateContent xmlns:mc="http://schemas.openxmlformats.org/markup-compatibility/2006">
          <mc:Choice Requires="x14">
            <control shapeId="31551" r:id="rId2195" name="Button 5951">
              <controlPr locked="0" defaultSize="0" print="0" autoFill="0" autoPict="0" macro="[0]!Sheet1.deleteRow">
                <anchor moveWithCells="1" sizeWithCells="1">
                  <from>
                    <xdr:col>6</xdr:col>
                    <xdr:colOff>0</xdr:colOff>
                    <xdr:row>3095</xdr:row>
                    <xdr:rowOff>0</xdr:rowOff>
                  </from>
                  <to>
                    <xdr:col>7</xdr:col>
                    <xdr:colOff>0</xdr:colOff>
                    <xdr:row>3096</xdr:row>
                    <xdr:rowOff>0</xdr:rowOff>
                  </to>
                </anchor>
              </controlPr>
            </control>
          </mc:Choice>
        </mc:AlternateContent>
        <mc:AlternateContent xmlns:mc="http://schemas.openxmlformats.org/markup-compatibility/2006">
          <mc:Choice Requires="x14">
            <control shapeId="31552" r:id="rId2196" name="Button 5952">
              <controlPr locked="0" defaultSize="0" print="0" autoFill="0" autoPict="0" macro="[0]!Sheet1.deleteRow">
                <anchor moveWithCells="1" sizeWithCells="1">
                  <from>
                    <xdr:col>6</xdr:col>
                    <xdr:colOff>0</xdr:colOff>
                    <xdr:row>3096</xdr:row>
                    <xdr:rowOff>0</xdr:rowOff>
                  </from>
                  <to>
                    <xdr:col>7</xdr:col>
                    <xdr:colOff>0</xdr:colOff>
                    <xdr:row>3097</xdr:row>
                    <xdr:rowOff>0</xdr:rowOff>
                  </to>
                </anchor>
              </controlPr>
            </control>
          </mc:Choice>
        </mc:AlternateContent>
        <mc:AlternateContent xmlns:mc="http://schemas.openxmlformats.org/markup-compatibility/2006">
          <mc:Choice Requires="x14">
            <control shapeId="31553" r:id="rId2197" name="Button 5953">
              <controlPr locked="0" defaultSize="0" print="0" autoFill="0" autoPict="0" macro="[0]!Sheet1.deleteRow">
                <anchor moveWithCells="1" sizeWithCells="1">
                  <from>
                    <xdr:col>6</xdr:col>
                    <xdr:colOff>0</xdr:colOff>
                    <xdr:row>3097</xdr:row>
                    <xdr:rowOff>0</xdr:rowOff>
                  </from>
                  <to>
                    <xdr:col>7</xdr:col>
                    <xdr:colOff>0</xdr:colOff>
                    <xdr:row>3098</xdr:row>
                    <xdr:rowOff>0</xdr:rowOff>
                  </to>
                </anchor>
              </controlPr>
            </control>
          </mc:Choice>
        </mc:AlternateContent>
        <mc:AlternateContent xmlns:mc="http://schemas.openxmlformats.org/markup-compatibility/2006">
          <mc:Choice Requires="x14">
            <control shapeId="31554" r:id="rId2198" name="Button 5954">
              <controlPr locked="0" defaultSize="0" print="0" autoFill="0" autoPict="0" macro="[0]!Sheet1.deleteRow">
                <anchor moveWithCells="1" sizeWithCells="1">
                  <from>
                    <xdr:col>6</xdr:col>
                    <xdr:colOff>0</xdr:colOff>
                    <xdr:row>3098</xdr:row>
                    <xdr:rowOff>0</xdr:rowOff>
                  </from>
                  <to>
                    <xdr:col>7</xdr:col>
                    <xdr:colOff>0</xdr:colOff>
                    <xdr:row>3099</xdr:row>
                    <xdr:rowOff>0</xdr:rowOff>
                  </to>
                </anchor>
              </controlPr>
            </control>
          </mc:Choice>
        </mc:AlternateContent>
        <mc:AlternateContent xmlns:mc="http://schemas.openxmlformats.org/markup-compatibility/2006">
          <mc:Choice Requires="x14">
            <control shapeId="31555" r:id="rId2199" name="Button 5955">
              <controlPr locked="0" defaultSize="0" print="0" autoFill="0" autoPict="0" macro="[0]!Sheet1.deleteRow">
                <anchor moveWithCells="1" sizeWithCells="1">
                  <from>
                    <xdr:col>6</xdr:col>
                    <xdr:colOff>0</xdr:colOff>
                    <xdr:row>3099</xdr:row>
                    <xdr:rowOff>0</xdr:rowOff>
                  </from>
                  <to>
                    <xdr:col>7</xdr:col>
                    <xdr:colOff>0</xdr:colOff>
                    <xdr:row>3100</xdr:row>
                    <xdr:rowOff>0</xdr:rowOff>
                  </to>
                </anchor>
              </controlPr>
            </control>
          </mc:Choice>
        </mc:AlternateContent>
        <mc:AlternateContent xmlns:mc="http://schemas.openxmlformats.org/markup-compatibility/2006">
          <mc:Choice Requires="x14">
            <control shapeId="31556" r:id="rId2200" name="Button 5956">
              <controlPr locked="0" defaultSize="0" print="0" autoFill="0" autoPict="0" macro="[0]!Sheet1.deleteRow">
                <anchor moveWithCells="1" sizeWithCells="1">
                  <from>
                    <xdr:col>6</xdr:col>
                    <xdr:colOff>0</xdr:colOff>
                    <xdr:row>3100</xdr:row>
                    <xdr:rowOff>0</xdr:rowOff>
                  </from>
                  <to>
                    <xdr:col>7</xdr:col>
                    <xdr:colOff>0</xdr:colOff>
                    <xdr:row>3101</xdr:row>
                    <xdr:rowOff>0</xdr:rowOff>
                  </to>
                </anchor>
              </controlPr>
            </control>
          </mc:Choice>
        </mc:AlternateContent>
        <mc:AlternateContent xmlns:mc="http://schemas.openxmlformats.org/markup-compatibility/2006">
          <mc:Choice Requires="x14">
            <control shapeId="31557" r:id="rId2201" name="Button 5957">
              <controlPr locked="0" defaultSize="0" print="0" autoFill="0" autoPict="0" macro="[0]!Sheet1.deleteRow">
                <anchor moveWithCells="1" sizeWithCells="1">
                  <from>
                    <xdr:col>6</xdr:col>
                    <xdr:colOff>0</xdr:colOff>
                    <xdr:row>3101</xdr:row>
                    <xdr:rowOff>0</xdr:rowOff>
                  </from>
                  <to>
                    <xdr:col>7</xdr:col>
                    <xdr:colOff>0</xdr:colOff>
                    <xdr:row>3102</xdr:row>
                    <xdr:rowOff>0</xdr:rowOff>
                  </to>
                </anchor>
              </controlPr>
            </control>
          </mc:Choice>
        </mc:AlternateContent>
        <mc:AlternateContent xmlns:mc="http://schemas.openxmlformats.org/markup-compatibility/2006">
          <mc:Choice Requires="x14">
            <control shapeId="31558" r:id="rId2202" name="Button 5958">
              <controlPr locked="0" defaultSize="0" print="0" autoFill="0" autoPict="0" macro="[0]!Sheet1.deleteRow">
                <anchor moveWithCells="1" sizeWithCells="1">
                  <from>
                    <xdr:col>6</xdr:col>
                    <xdr:colOff>0</xdr:colOff>
                    <xdr:row>3102</xdr:row>
                    <xdr:rowOff>0</xdr:rowOff>
                  </from>
                  <to>
                    <xdr:col>7</xdr:col>
                    <xdr:colOff>0</xdr:colOff>
                    <xdr:row>3103</xdr:row>
                    <xdr:rowOff>0</xdr:rowOff>
                  </to>
                </anchor>
              </controlPr>
            </control>
          </mc:Choice>
        </mc:AlternateContent>
        <mc:AlternateContent xmlns:mc="http://schemas.openxmlformats.org/markup-compatibility/2006">
          <mc:Choice Requires="x14">
            <control shapeId="31559" r:id="rId2203" name="Button 5959">
              <controlPr locked="0" defaultSize="0" print="0" autoFill="0" autoPict="0" macro="[0]!Sheet1.deleteRow">
                <anchor moveWithCells="1" sizeWithCells="1">
                  <from>
                    <xdr:col>6</xdr:col>
                    <xdr:colOff>0</xdr:colOff>
                    <xdr:row>3103</xdr:row>
                    <xdr:rowOff>0</xdr:rowOff>
                  </from>
                  <to>
                    <xdr:col>7</xdr:col>
                    <xdr:colOff>0</xdr:colOff>
                    <xdr:row>3104</xdr:row>
                    <xdr:rowOff>0</xdr:rowOff>
                  </to>
                </anchor>
              </controlPr>
            </control>
          </mc:Choice>
        </mc:AlternateContent>
        <mc:AlternateContent xmlns:mc="http://schemas.openxmlformats.org/markup-compatibility/2006">
          <mc:Choice Requires="x14">
            <control shapeId="31560" r:id="rId2204" name="Button 5960">
              <controlPr locked="0" defaultSize="0" print="0" autoFill="0" autoPict="0" macro="[0]!Sheet1.deleteRow">
                <anchor moveWithCells="1" sizeWithCells="1">
                  <from>
                    <xdr:col>6</xdr:col>
                    <xdr:colOff>0</xdr:colOff>
                    <xdr:row>3104</xdr:row>
                    <xdr:rowOff>0</xdr:rowOff>
                  </from>
                  <to>
                    <xdr:col>7</xdr:col>
                    <xdr:colOff>0</xdr:colOff>
                    <xdr:row>3105</xdr:row>
                    <xdr:rowOff>0</xdr:rowOff>
                  </to>
                </anchor>
              </controlPr>
            </control>
          </mc:Choice>
        </mc:AlternateContent>
        <mc:AlternateContent xmlns:mc="http://schemas.openxmlformats.org/markup-compatibility/2006">
          <mc:Choice Requires="x14">
            <control shapeId="31561" r:id="rId2205" name="Button 5961">
              <controlPr locked="0" defaultSize="0" print="0" autoFill="0" autoPict="0" macro="[0]!Sheet1.deleteRow">
                <anchor moveWithCells="1" sizeWithCells="1">
                  <from>
                    <xdr:col>6</xdr:col>
                    <xdr:colOff>0</xdr:colOff>
                    <xdr:row>3105</xdr:row>
                    <xdr:rowOff>0</xdr:rowOff>
                  </from>
                  <to>
                    <xdr:col>7</xdr:col>
                    <xdr:colOff>0</xdr:colOff>
                    <xdr:row>3106</xdr:row>
                    <xdr:rowOff>0</xdr:rowOff>
                  </to>
                </anchor>
              </controlPr>
            </control>
          </mc:Choice>
        </mc:AlternateContent>
        <mc:AlternateContent xmlns:mc="http://schemas.openxmlformats.org/markup-compatibility/2006">
          <mc:Choice Requires="x14">
            <control shapeId="31562" r:id="rId2206" name="Button 5962">
              <controlPr locked="0" defaultSize="0" print="0" autoFill="0" autoPict="0" macro="[0]!Sheet1.deleteRow">
                <anchor moveWithCells="1" sizeWithCells="1">
                  <from>
                    <xdr:col>6</xdr:col>
                    <xdr:colOff>0</xdr:colOff>
                    <xdr:row>3106</xdr:row>
                    <xdr:rowOff>0</xdr:rowOff>
                  </from>
                  <to>
                    <xdr:col>7</xdr:col>
                    <xdr:colOff>0</xdr:colOff>
                    <xdr:row>3107</xdr:row>
                    <xdr:rowOff>0</xdr:rowOff>
                  </to>
                </anchor>
              </controlPr>
            </control>
          </mc:Choice>
        </mc:AlternateContent>
        <mc:AlternateContent xmlns:mc="http://schemas.openxmlformats.org/markup-compatibility/2006">
          <mc:Choice Requires="x14">
            <control shapeId="31563" r:id="rId2207" name="Button 5963">
              <controlPr locked="0" defaultSize="0" print="0" autoFill="0" autoPict="0" macro="[0]!Sheet1.deleteRow">
                <anchor moveWithCells="1" sizeWithCells="1">
                  <from>
                    <xdr:col>6</xdr:col>
                    <xdr:colOff>0</xdr:colOff>
                    <xdr:row>3107</xdr:row>
                    <xdr:rowOff>0</xdr:rowOff>
                  </from>
                  <to>
                    <xdr:col>7</xdr:col>
                    <xdr:colOff>0</xdr:colOff>
                    <xdr:row>3108</xdr:row>
                    <xdr:rowOff>0</xdr:rowOff>
                  </to>
                </anchor>
              </controlPr>
            </control>
          </mc:Choice>
        </mc:AlternateContent>
        <mc:AlternateContent xmlns:mc="http://schemas.openxmlformats.org/markup-compatibility/2006">
          <mc:Choice Requires="x14">
            <control shapeId="31564" r:id="rId2208" name="Button 5964">
              <controlPr locked="0" defaultSize="0" print="0" autoFill="0" autoPict="0" macro="[0]!Sheet1.deleteRow">
                <anchor moveWithCells="1" sizeWithCells="1">
                  <from>
                    <xdr:col>6</xdr:col>
                    <xdr:colOff>0</xdr:colOff>
                    <xdr:row>3108</xdr:row>
                    <xdr:rowOff>0</xdr:rowOff>
                  </from>
                  <to>
                    <xdr:col>7</xdr:col>
                    <xdr:colOff>0</xdr:colOff>
                    <xdr:row>3109</xdr:row>
                    <xdr:rowOff>0</xdr:rowOff>
                  </to>
                </anchor>
              </controlPr>
            </control>
          </mc:Choice>
        </mc:AlternateContent>
        <mc:AlternateContent xmlns:mc="http://schemas.openxmlformats.org/markup-compatibility/2006">
          <mc:Choice Requires="x14">
            <control shapeId="31565" r:id="rId2209" name="Button 5965">
              <controlPr locked="0" defaultSize="0" print="0" autoFill="0" autoPict="0" macro="[0]!Sheet1.deleteRow">
                <anchor moveWithCells="1" sizeWithCells="1">
                  <from>
                    <xdr:col>6</xdr:col>
                    <xdr:colOff>0</xdr:colOff>
                    <xdr:row>3109</xdr:row>
                    <xdr:rowOff>0</xdr:rowOff>
                  </from>
                  <to>
                    <xdr:col>7</xdr:col>
                    <xdr:colOff>0</xdr:colOff>
                    <xdr:row>3110</xdr:row>
                    <xdr:rowOff>0</xdr:rowOff>
                  </to>
                </anchor>
              </controlPr>
            </control>
          </mc:Choice>
        </mc:AlternateContent>
        <mc:AlternateContent xmlns:mc="http://schemas.openxmlformats.org/markup-compatibility/2006">
          <mc:Choice Requires="x14">
            <control shapeId="31566" r:id="rId2210" name="Button 5966">
              <controlPr locked="0" defaultSize="0" print="0" autoFill="0" autoPict="0" macro="[0]!Sheet1.deleteRow">
                <anchor moveWithCells="1" sizeWithCells="1">
                  <from>
                    <xdr:col>6</xdr:col>
                    <xdr:colOff>0</xdr:colOff>
                    <xdr:row>3110</xdr:row>
                    <xdr:rowOff>0</xdr:rowOff>
                  </from>
                  <to>
                    <xdr:col>7</xdr:col>
                    <xdr:colOff>0</xdr:colOff>
                    <xdr:row>3111</xdr:row>
                    <xdr:rowOff>0</xdr:rowOff>
                  </to>
                </anchor>
              </controlPr>
            </control>
          </mc:Choice>
        </mc:AlternateContent>
        <mc:AlternateContent xmlns:mc="http://schemas.openxmlformats.org/markup-compatibility/2006">
          <mc:Choice Requires="x14">
            <control shapeId="31567" r:id="rId2211" name="Button 5967">
              <controlPr locked="0" defaultSize="0" print="0" autoFill="0" autoPict="0" macro="[0]!Sheet1.deleteRow">
                <anchor moveWithCells="1" sizeWithCells="1">
                  <from>
                    <xdr:col>6</xdr:col>
                    <xdr:colOff>0</xdr:colOff>
                    <xdr:row>3111</xdr:row>
                    <xdr:rowOff>0</xdr:rowOff>
                  </from>
                  <to>
                    <xdr:col>7</xdr:col>
                    <xdr:colOff>0</xdr:colOff>
                    <xdr:row>3112</xdr:row>
                    <xdr:rowOff>0</xdr:rowOff>
                  </to>
                </anchor>
              </controlPr>
            </control>
          </mc:Choice>
        </mc:AlternateContent>
        <mc:AlternateContent xmlns:mc="http://schemas.openxmlformats.org/markup-compatibility/2006">
          <mc:Choice Requires="x14">
            <control shapeId="31568" r:id="rId2212" name="Button 5968">
              <controlPr locked="0" defaultSize="0" print="0" autoFill="0" autoPict="0" macro="[0]!Sheet1.deleteRow">
                <anchor moveWithCells="1" sizeWithCells="1">
                  <from>
                    <xdr:col>6</xdr:col>
                    <xdr:colOff>0</xdr:colOff>
                    <xdr:row>3112</xdr:row>
                    <xdr:rowOff>0</xdr:rowOff>
                  </from>
                  <to>
                    <xdr:col>7</xdr:col>
                    <xdr:colOff>0</xdr:colOff>
                    <xdr:row>3113</xdr:row>
                    <xdr:rowOff>0</xdr:rowOff>
                  </to>
                </anchor>
              </controlPr>
            </control>
          </mc:Choice>
        </mc:AlternateContent>
        <mc:AlternateContent xmlns:mc="http://schemas.openxmlformats.org/markup-compatibility/2006">
          <mc:Choice Requires="x14">
            <control shapeId="31569" r:id="rId2213" name="Button 5969">
              <controlPr locked="0" defaultSize="0" print="0" autoFill="0" autoPict="0" macro="[0]!Sheet1.deleteRow">
                <anchor moveWithCells="1" sizeWithCells="1">
                  <from>
                    <xdr:col>6</xdr:col>
                    <xdr:colOff>0</xdr:colOff>
                    <xdr:row>3113</xdr:row>
                    <xdr:rowOff>0</xdr:rowOff>
                  </from>
                  <to>
                    <xdr:col>7</xdr:col>
                    <xdr:colOff>0</xdr:colOff>
                    <xdr:row>3114</xdr:row>
                    <xdr:rowOff>0</xdr:rowOff>
                  </to>
                </anchor>
              </controlPr>
            </control>
          </mc:Choice>
        </mc:AlternateContent>
        <mc:AlternateContent xmlns:mc="http://schemas.openxmlformats.org/markup-compatibility/2006">
          <mc:Choice Requires="x14">
            <control shapeId="31570" r:id="rId2214" name="Button 5970">
              <controlPr locked="0" defaultSize="0" print="0" autoFill="0" autoPict="0" macro="[0]!Sheet1.deleteRow">
                <anchor moveWithCells="1" sizeWithCells="1">
                  <from>
                    <xdr:col>6</xdr:col>
                    <xdr:colOff>0</xdr:colOff>
                    <xdr:row>3114</xdr:row>
                    <xdr:rowOff>0</xdr:rowOff>
                  </from>
                  <to>
                    <xdr:col>7</xdr:col>
                    <xdr:colOff>0</xdr:colOff>
                    <xdr:row>3115</xdr:row>
                    <xdr:rowOff>0</xdr:rowOff>
                  </to>
                </anchor>
              </controlPr>
            </control>
          </mc:Choice>
        </mc:AlternateContent>
        <mc:AlternateContent xmlns:mc="http://schemas.openxmlformats.org/markup-compatibility/2006">
          <mc:Choice Requires="x14">
            <control shapeId="31571" r:id="rId2215" name="Button 5971">
              <controlPr locked="0" defaultSize="0" print="0" autoFill="0" autoPict="0" macro="[0]!Sheet1.deleteRow">
                <anchor moveWithCells="1" sizeWithCells="1">
                  <from>
                    <xdr:col>6</xdr:col>
                    <xdr:colOff>0</xdr:colOff>
                    <xdr:row>3115</xdr:row>
                    <xdr:rowOff>0</xdr:rowOff>
                  </from>
                  <to>
                    <xdr:col>7</xdr:col>
                    <xdr:colOff>0</xdr:colOff>
                    <xdr:row>3116</xdr:row>
                    <xdr:rowOff>0</xdr:rowOff>
                  </to>
                </anchor>
              </controlPr>
            </control>
          </mc:Choice>
        </mc:AlternateContent>
        <mc:AlternateContent xmlns:mc="http://schemas.openxmlformats.org/markup-compatibility/2006">
          <mc:Choice Requires="x14">
            <control shapeId="31572" r:id="rId2216" name="Button 5972">
              <controlPr locked="0" defaultSize="0" print="0" autoFill="0" autoPict="0" macro="[0]!Sheet1.deleteRow">
                <anchor moveWithCells="1" sizeWithCells="1">
                  <from>
                    <xdr:col>6</xdr:col>
                    <xdr:colOff>0</xdr:colOff>
                    <xdr:row>3116</xdr:row>
                    <xdr:rowOff>0</xdr:rowOff>
                  </from>
                  <to>
                    <xdr:col>7</xdr:col>
                    <xdr:colOff>0</xdr:colOff>
                    <xdr:row>3117</xdr:row>
                    <xdr:rowOff>0</xdr:rowOff>
                  </to>
                </anchor>
              </controlPr>
            </control>
          </mc:Choice>
        </mc:AlternateContent>
        <mc:AlternateContent xmlns:mc="http://schemas.openxmlformats.org/markup-compatibility/2006">
          <mc:Choice Requires="x14">
            <control shapeId="31573" r:id="rId2217" name="Button 5973">
              <controlPr locked="0" defaultSize="0" print="0" autoFill="0" autoPict="0" macro="[0]!Sheet1.deleteRow">
                <anchor moveWithCells="1" sizeWithCells="1">
                  <from>
                    <xdr:col>6</xdr:col>
                    <xdr:colOff>0</xdr:colOff>
                    <xdr:row>3117</xdr:row>
                    <xdr:rowOff>0</xdr:rowOff>
                  </from>
                  <to>
                    <xdr:col>7</xdr:col>
                    <xdr:colOff>0</xdr:colOff>
                    <xdr:row>3118</xdr:row>
                    <xdr:rowOff>0</xdr:rowOff>
                  </to>
                </anchor>
              </controlPr>
            </control>
          </mc:Choice>
        </mc:AlternateContent>
        <mc:AlternateContent xmlns:mc="http://schemas.openxmlformats.org/markup-compatibility/2006">
          <mc:Choice Requires="x14">
            <control shapeId="31574" r:id="rId2218" name="Button 5974">
              <controlPr locked="0" defaultSize="0" print="0" autoFill="0" autoPict="0" macro="[0]!Sheet1.deleteRow">
                <anchor moveWithCells="1" sizeWithCells="1">
                  <from>
                    <xdr:col>6</xdr:col>
                    <xdr:colOff>0</xdr:colOff>
                    <xdr:row>3118</xdr:row>
                    <xdr:rowOff>0</xdr:rowOff>
                  </from>
                  <to>
                    <xdr:col>7</xdr:col>
                    <xdr:colOff>0</xdr:colOff>
                    <xdr:row>3119</xdr:row>
                    <xdr:rowOff>0</xdr:rowOff>
                  </to>
                </anchor>
              </controlPr>
            </control>
          </mc:Choice>
        </mc:AlternateContent>
        <mc:AlternateContent xmlns:mc="http://schemas.openxmlformats.org/markup-compatibility/2006">
          <mc:Choice Requires="x14">
            <control shapeId="31575" r:id="rId2219" name="Button 5975">
              <controlPr locked="0" defaultSize="0" print="0" autoFill="0" autoPict="0" macro="[0]!Sheet1.deleteRow">
                <anchor moveWithCells="1" sizeWithCells="1">
                  <from>
                    <xdr:col>6</xdr:col>
                    <xdr:colOff>0</xdr:colOff>
                    <xdr:row>3119</xdr:row>
                    <xdr:rowOff>0</xdr:rowOff>
                  </from>
                  <to>
                    <xdr:col>7</xdr:col>
                    <xdr:colOff>0</xdr:colOff>
                    <xdr:row>3120</xdr:row>
                    <xdr:rowOff>0</xdr:rowOff>
                  </to>
                </anchor>
              </controlPr>
            </control>
          </mc:Choice>
        </mc:AlternateContent>
        <mc:AlternateContent xmlns:mc="http://schemas.openxmlformats.org/markup-compatibility/2006">
          <mc:Choice Requires="x14">
            <control shapeId="31576" r:id="rId2220" name="Button 5976">
              <controlPr locked="0" defaultSize="0" print="0" autoFill="0" autoPict="0" macro="[0]!Sheet1.deleteRow">
                <anchor moveWithCells="1" sizeWithCells="1">
                  <from>
                    <xdr:col>6</xdr:col>
                    <xdr:colOff>0</xdr:colOff>
                    <xdr:row>3120</xdr:row>
                    <xdr:rowOff>0</xdr:rowOff>
                  </from>
                  <to>
                    <xdr:col>7</xdr:col>
                    <xdr:colOff>0</xdr:colOff>
                    <xdr:row>3121</xdr:row>
                    <xdr:rowOff>0</xdr:rowOff>
                  </to>
                </anchor>
              </controlPr>
            </control>
          </mc:Choice>
        </mc:AlternateContent>
        <mc:AlternateContent xmlns:mc="http://schemas.openxmlformats.org/markup-compatibility/2006">
          <mc:Choice Requires="x14">
            <control shapeId="31577" r:id="rId2221" name="Button 5977">
              <controlPr locked="0" defaultSize="0" print="0" autoFill="0" autoPict="0" macro="[0]!Sheet1.deleteRow">
                <anchor moveWithCells="1" sizeWithCells="1">
                  <from>
                    <xdr:col>6</xdr:col>
                    <xdr:colOff>0</xdr:colOff>
                    <xdr:row>3121</xdr:row>
                    <xdr:rowOff>0</xdr:rowOff>
                  </from>
                  <to>
                    <xdr:col>7</xdr:col>
                    <xdr:colOff>0</xdr:colOff>
                    <xdr:row>3122</xdr:row>
                    <xdr:rowOff>0</xdr:rowOff>
                  </to>
                </anchor>
              </controlPr>
            </control>
          </mc:Choice>
        </mc:AlternateContent>
        <mc:AlternateContent xmlns:mc="http://schemas.openxmlformats.org/markup-compatibility/2006">
          <mc:Choice Requires="x14">
            <control shapeId="31578" r:id="rId2222" name="Button 5978">
              <controlPr locked="0" defaultSize="0" print="0" autoFill="0" autoPict="0" macro="[0]!Sheet1.deleteRow">
                <anchor moveWithCells="1" sizeWithCells="1">
                  <from>
                    <xdr:col>6</xdr:col>
                    <xdr:colOff>0</xdr:colOff>
                    <xdr:row>3122</xdr:row>
                    <xdr:rowOff>0</xdr:rowOff>
                  </from>
                  <to>
                    <xdr:col>7</xdr:col>
                    <xdr:colOff>0</xdr:colOff>
                    <xdr:row>3123</xdr:row>
                    <xdr:rowOff>0</xdr:rowOff>
                  </to>
                </anchor>
              </controlPr>
            </control>
          </mc:Choice>
        </mc:AlternateContent>
        <mc:AlternateContent xmlns:mc="http://schemas.openxmlformats.org/markup-compatibility/2006">
          <mc:Choice Requires="x14">
            <control shapeId="31579" r:id="rId2223" name="Button 5979">
              <controlPr locked="0" defaultSize="0" print="0" autoFill="0" autoPict="0" macro="[0]!Sheet1.deleteRow">
                <anchor moveWithCells="1" sizeWithCells="1">
                  <from>
                    <xdr:col>6</xdr:col>
                    <xdr:colOff>0</xdr:colOff>
                    <xdr:row>3123</xdr:row>
                    <xdr:rowOff>0</xdr:rowOff>
                  </from>
                  <to>
                    <xdr:col>7</xdr:col>
                    <xdr:colOff>0</xdr:colOff>
                    <xdr:row>3124</xdr:row>
                    <xdr:rowOff>0</xdr:rowOff>
                  </to>
                </anchor>
              </controlPr>
            </control>
          </mc:Choice>
        </mc:AlternateContent>
        <mc:AlternateContent xmlns:mc="http://schemas.openxmlformats.org/markup-compatibility/2006">
          <mc:Choice Requires="x14">
            <control shapeId="31580" r:id="rId2224" name="Button 5980">
              <controlPr locked="0" defaultSize="0" print="0" autoFill="0" autoPict="0" macro="[0]!Sheet1.deleteRow">
                <anchor moveWithCells="1" sizeWithCells="1">
                  <from>
                    <xdr:col>6</xdr:col>
                    <xdr:colOff>0</xdr:colOff>
                    <xdr:row>3124</xdr:row>
                    <xdr:rowOff>0</xdr:rowOff>
                  </from>
                  <to>
                    <xdr:col>7</xdr:col>
                    <xdr:colOff>0</xdr:colOff>
                    <xdr:row>3125</xdr:row>
                    <xdr:rowOff>0</xdr:rowOff>
                  </to>
                </anchor>
              </controlPr>
            </control>
          </mc:Choice>
        </mc:AlternateContent>
        <mc:AlternateContent xmlns:mc="http://schemas.openxmlformats.org/markup-compatibility/2006">
          <mc:Choice Requires="x14">
            <control shapeId="31581" r:id="rId2225" name="Button 5981">
              <controlPr locked="0" defaultSize="0" print="0" autoFill="0" autoPict="0" macro="[0]!Sheet1.deleteRow">
                <anchor moveWithCells="1" sizeWithCells="1">
                  <from>
                    <xdr:col>6</xdr:col>
                    <xdr:colOff>0</xdr:colOff>
                    <xdr:row>3125</xdr:row>
                    <xdr:rowOff>0</xdr:rowOff>
                  </from>
                  <to>
                    <xdr:col>7</xdr:col>
                    <xdr:colOff>0</xdr:colOff>
                    <xdr:row>3126</xdr:row>
                    <xdr:rowOff>0</xdr:rowOff>
                  </to>
                </anchor>
              </controlPr>
            </control>
          </mc:Choice>
        </mc:AlternateContent>
        <mc:AlternateContent xmlns:mc="http://schemas.openxmlformats.org/markup-compatibility/2006">
          <mc:Choice Requires="x14">
            <control shapeId="31582" r:id="rId2226" name="Button 5982">
              <controlPr locked="0" defaultSize="0" print="0" autoFill="0" autoPict="0" macro="[0]!Sheet1.deleteRow">
                <anchor moveWithCells="1" sizeWithCells="1">
                  <from>
                    <xdr:col>6</xdr:col>
                    <xdr:colOff>0</xdr:colOff>
                    <xdr:row>3126</xdr:row>
                    <xdr:rowOff>0</xdr:rowOff>
                  </from>
                  <to>
                    <xdr:col>7</xdr:col>
                    <xdr:colOff>0</xdr:colOff>
                    <xdr:row>3127</xdr:row>
                    <xdr:rowOff>0</xdr:rowOff>
                  </to>
                </anchor>
              </controlPr>
            </control>
          </mc:Choice>
        </mc:AlternateContent>
        <mc:AlternateContent xmlns:mc="http://schemas.openxmlformats.org/markup-compatibility/2006">
          <mc:Choice Requires="x14">
            <control shapeId="31583" r:id="rId2227" name="Button 5983">
              <controlPr locked="0" defaultSize="0" print="0" autoFill="0" autoPict="0" macro="[0]!Sheet1.deleteRow">
                <anchor moveWithCells="1" sizeWithCells="1">
                  <from>
                    <xdr:col>6</xdr:col>
                    <xdr:colOff>0</xdr:colOff>
                    <xdr:row>3127</xdr:row>
                    <xdr:rowOff>0</xdr:rowOff>
                  </from>
                  <to>
                    <xdr:col>7</xdr:col>
                    <xdr:colOff>0</xdr:colOff>
                    <xdr:row>3128</xdr:row>
                    <xdr:rowOff>0</xdr:rowOff>
                  </to>
                </anchor>
              </controlPr>
            </control>
          </mc:Choice>
        </mc:AlternateContent>
        <mc:AlternateContent xmlns:mc="http://schemas.openxmlformats.org/markup-compatibility/2006">
          <mc:Choice Requires="x14">
            <control shapeId="31648" r:id="rId2228" name="Button 6048">
              <controlPr locked="0" defaultSize="0" print="0" autoFill="0" autoPict="0" macro="[0]!Sheet1.deleteRow">
                <anchor moveWithCells="1" sizeWithCells="1">
                  <from>
                    <xdr:col>6</xdr:col>
                    <xdr:colOff>0</xdr:colOff>
                    <xdr:row>3128</xdr:row>
                    <xdr:rowOff>0</xdr:rowOff>
                  </from>
                  <to>
                    <xdr:col>7</xdr:col>
                    <xdr:colOff>0</xdr:colOff>
                    <xdr:row>3129</xdr:row>
                    <xdr:rowOff>0</xdr:rowOff>
                  </to>
                </anchor>
              </controlPr>
            </control>
          </mc:Choice>
        </mc:AlternateContent>
        <mc:AlternateContent xmlns:mc="http://schemas.openxmlformats.org/markup-compatibility/2006">
          <mc:Choice Requires="x14">
            <control shapeId="31649" r:id="rId2229" name="Button 6049">
              <controlPr locked="0" defaultSize="0" print="0" autoFill="0" autoPict="0" macro="[0]!Sheet1.deleteRow">
                <anchor moveWithCells="1" sizeWithCells="1">
                  <from>
                    <xdr:col>6</xdr:col>
                    <xdr:colOff>0</xdr:colOff>
                    <xdr:row>3129</xdr:row>
                    <xdr:rowOff>0</xdr:rowOff>
                  </from>
                  <to>
                    <xdr:col>7</xdr:col>
                    <xdr:colOff>0</xdr:colOff>
                    <xdr:row>3130</xdr:row>
                    <xdr:rowOff>0</xdr:rowOff>
                  </to>
                </anchor>
              </controlPr>
            </control>
          </mc:Choice>
        </mc:AlternateContent>
        <mc:AlternateContent xmlns:mc="http://schemas.openxmlformats.org/markup-compatibility/2006">
          <mc:Choice Requires="x14">
            <control shapeId="31650" r:id="rId2230" name="Button 6050">
              <controlPr locked="0" defaultSize="0" print="0" autoFill="0" autoPict="0" macro="[0]!Sheet1.deleteRow">
                <anchor moveWithCells="1" sizeWithCells="1">
                  <from>
                    <xdr:col>6</xdr:col>
                    <xdr:colOff>0</xdr:colOff>
                    <xdr:row>3130</xdr:row>
                    <xdr:rowOff>0</xdr:rowOff>
                  </from>
                  <to>
                    <xdr:col>7</xdr:col>
                    <xdr:colOff>0</xdr:colOff>
                    <xdr:row>3131</xdr:row>
                    <xdr:rowOff>0</xdr:rowOff>
                  </to>
                </anchor>
              </controlPr>
            </control>
          </mc:Choice>
        </mc:AlternateContent>
        <mc:AlternateContent xmlns:mc="http://schemas.openxmlformats.org/markup-compatibility/2006">
          <mc:Choice Requires="x14">
            <control shapeId="31651" r:id="rId2231" name="Button 6051">
              <controlPr locked="0" defaultSize="0" print="0" autoFill="0" autoPict="0" macro="[0]!Sheet1.deleteRow">
                <anchor moveWithCells="1" sizeWithCells="1">
                  <from>
                    <xdr:col>6</xdr:col>
                    <xdr:colOff>0</xdr:colOff>
                    <xdr:row>3131</xdr:row>
                    <xdr:rowOff>0</xdr:rowOff>
                  </from>
                  <to>
                    <xdr:col>7</xdr:col>
                    <xdr:colOff>0</xdr:colOff>
                    <xdr:row>3132</xdr:row>
                    <xdr:rowOff>0</xdr:rowOff>
                  </to>
                </anchor>
              </controlPr>
            </control>
          </mc:Choice>
        </mc:AlternateContent>
        <mc:AlternateContent xmlns:mc="http://schemas.openxmlformats.org/markup-compatibility/2006">
          <mc:Choice Requires="x14">
            <control shapeId="31652" r:id="rId2232" name="Button 6052">
              <controlPr locked="0" defaultSize="0" print="0" autoFill="0" autoPict="0" macro="[0]!Sheet1.deleteRow">
                <anchor moveWithCells="1" sizeWithCells="1">
                  <from>
                    <xdr:col>6</xdr:col>
                    <xdr:colOff>0</xdr:colOff>
                    <xdr:row>3132</xdr:row>
                    <xdr:rowOff>0</xdr:rowOff>
                  </from>
                  <to>
                    <xdr:col>7</xdr:col>
                    <xdr:colOff>0</xdr:colOff>
                    <xdr:row>3133</xdr:row>
                    <xdr:rowOff>0</xdr:rowOff>
                  </to>
                </anchor>
              </controlPr>
            </control>
          </mc:Choice>
        </mc:AlternateContent>
        <mc:AlternateContent xmlns:mc="http://schemas.openxmlformats.org/markup-compatibility/2006">
          <mc:Choice Requires="x14">
            <control shapeId="31653" r:id="rId2233" name="Button 6053">
              <controlPr locked="0" defaultSize="0" print="0" autoFill="0" autoPict="0" macro="[0]!Sheet1.deleteRow">
                <anchor moveWithCells="1" sizeWithCells="1">
                  <from>
                    <xdr:col>6</xdr:col>
                    <xdr:colOff>0</xdr:colOff>
                    <xdr:row>3133</xdr:row>
                    <xdr:rowOff>0</xdr:rowOff>
                  </from>
                  <to>
                    <xdr:col>7</xdr:col>
                    <xdr:colOff>0</xdr:colOff>
                    <xdr:row>3134</xdr:row>
                    <xdr:rowOff>0</xdr:rowOff>
                  </to>
                </anchor>
              </controlPr>
            </control>
          </mc:Choice>
        </mc:AlternateContent>
        <mc:AlternateContent xmlns:mc="http://schemas.openxmlformats.org/markup-compatibility/2006">
          <mc:Choice Requires="x14">
            <control shapeId="31677" r:id="rId2234" name="Button 6077">
              <controlPr locked="0" defaultSize="0" print="0" autoFill="0" autoPict="0" macro="[0]!Sheet1.InsertNewTableRow">
                <anchor moveWithCells="1" sizeWithCells="1">
                  <from>
                    <xdr:col>6</xdr:col>
                    <xdr:colOff>0</xdr:colOff>
                    <xdr:row>3143</xdr:row>
                    <xdr:rowOff>0</xdr:rowOff>
                  </from>
                  <to>
                    <xdr:col>7</xdr:col>
                    <xdr:colOff>0</xdr:colOff>
                    <xdr:row>3144</xdr:row>
                    <xdr:rowOff>0</xdr:rowOff>
                  </to>
                </anchor>
              </controlPr>
            </control>
          </mc:Choice>
        </mc:AlternateContent>
        <mc:AlternateContent xmlns:mc="http://schemas.openxmlformats.org/markup-compatibility/2006">
          <mc:Choice Requires="x14">
            <control shapeId="31678" r:id="rId2235" name="Button 6078">
              <controlPr locked="0" defaultSize="0" print="0" autoFill="0" autoPict="0" macro="[0]!Sheet1.deleteRow">
                <anchor moveWithCells="1" sizeWithCells="1">
                  <from>
                    <xdr:col>6</xdr:col>
                    <xdr:colOff>0</xdr:colOff>
                    <xdr:row>3144</xdr:row>
                    <xdr:rowOff>0</xdr:rowOff>
                  </from>
                  <to>
                    <xdr:col>7</xdr:col>
                    <xdr:colOff>0</xdr:colOff>
                    <xdr:row>3145</xdr:row>
                    <xdr:rowOff>0</xdr:rowOff>
                  </to>
                </anchor>
              </controlPr>
            </control>
          </mc:Choice>
        </mc:AlternateContent>
        <mc:AlternateContent xmlns:mc="http://schemas.openxmlformats.org/markup-compatibility/2006">
          <mc:Choice Requires="x14">
            <control shapeId="31679" r:id="rId2236" name="Button 6079">
              <controlPr locked="0" defaultSize="0" print="0" autoFill="0" autoPict="0" macro="[0]!Sheet1.deleteProcedure">
                <anchor moveWithCells="1" sizeWithCells="1">
                  <from>
                    <xdr:col>6</xdr:col>
                    <xdr:colOff>0</xdr:colOff>
                    <xdr:row>3136</xdr:row>
                    <xdr:rowOff>0</xdr:rowOff>
                  </from>
                  <to>
                    <xdr:col>7</xdr:col>
                    <xdr:colOff>0</xdr:colOff>
                    <xdr:row>3137</xdr:row>
                    <xdr:rowOff>0</xdr:rowOff>
                  </to>
                </anchor>
              </controlPr>
            </control>
          </mc:Choice>
        </mc:AlternateContent>
        <mc:AlternateContent xmlns:mc="http://schemas.openxmlformats.org/markup-compatibility/2006">
          <mc:Choice Requires="x14">
            <control shapeId="31680" r:id="rId2237" name="Button 6080">
              <controlPr locked="0" defaultSize="0" print="0" autoFill="0" autoPict="0" macro="[0]!Sheet1.deleteRow">
                <anchor moveWithCells="1" sizeWithCells="1">
                  <from>
                    <xdr:col>6</xdr:col>
                    <xdr:colOff>0</xdr:colOff>
                    <xdr:row>3145</xdr:row>
                    <xdr:rowOff>0</xdr:rowOff>
                  </from>
                  <to>
                    <xdr:col>7</xdr:col>
                    <xdr:colOff>0</xdr:colOff>
                    <xdr:row>3146</xdr:row>
                    <xdr:rowOff>0</xdr:rowOff>
                  </to>
                </anchor>
              </controlPr>
            </control>
          </mc:Choice>
        </mc:AlternateContent>
        <mc:AlternateContent xmlns:mc="http://schemas.openxmlformats.org/markup-compatibility/2006">
          <mc:Choice Requires="x14">
            <control shapeId="31681" r:id="rId2238" name="Button 6081">
              <controlPr locked="0" defaultSize="0" print="0" autoFill="0" autoPict="0" macro="[0]!Sheet1.deleteRow">
                <anchor moveWithCells="1" sizeWithCells="1">
                  <from>
                    <xdr:col>6</xdr:col>
                    <xdr:colOff>0</xdr:colOff>
                    <xdr:row>3146</xdr:row>
                    <xdr:rowOff>0</xdr:rowOff>
                  </from>
                  <to>
                    <xdr:col>7</xdr:col>
                    <xdr:colOff>0</xdr:colOff>
                    <xdr:row>3147</xdr:row>
                    <xdr:rowOff>0</xdr:rowOff>
                  </to>
                </anchor>
              </controlPr>
            </control>
          </mc:Choice>
        </mc:AlternateContent>
        <mc:AlternateContent xmlns:mc="http://schemas.openxmlformats.org/markup-compatibility/2006">
          <mc:Choice Requires="x14">
            <control shapeId="31682" r:id="rId2239" name="Button 6082">
              <controlPr locked="0" defaultSize="0" print="0" autoFill="0" autoPict="0" macro="[0]!Sheet1.deleteRow">
                <anchor moveWithCells="1" sizeWithCells="1">
                  <from>
                    <xdr:col>6</xdr:col>
                    <xdr:colOff>0</xdr:colOff>
                    <xdr:row>3147</xdr:row>
                    <xdr:rowOff>0</xdr:rowOff>
                  </from>
                  <to>
                    <xdr:col>7</xdr:col>
                    <xdr:colOff>0</xdr:colOff>
                    <xdr:row>3148</xdr:row>
                    <xdr:rowOff>0</xdr:rowOff>
                  </to>
                </anchor>
              </controlPr>
            </control>
          </mc:Choice>
        </mc:AlternateContent>
        <mc:AlternateContent xmlns:mc="http://schemas.openxmlformats.org/markup-compatibility/2006">
          <mc:Choice Requires="x14">
            <control shapeId="31683" r:id="rId2240" name="Button 6083">
              <controlPr locked="0" defaultSize="0" print="0" autoFill="0" autoPict="0" macro="[0]!Sheet1.deleteRow">
                <anchor moveWithCells="1" sizeWithCells="1">
                  <from>
                    <xdr:col>6</xdr:col>
                    <xdr:colOff>0</xdr:colOff>
                    <xdr:row>3148</xdr:row>
                    <xdr:rowOff>0</xdr:rowOff>
                  </from>
                  <to>
                    <xdr:col>7</xdr:col>
                    <xdr:colOff>0</xdr:colOff>
                    <xdr:row>3149</xdr:row>
                    <xdr:rowOff>0</xdr:rowOff>
                  </to>
                </anchor>
              </controlPr>
            </control>
          </mc:Choice>
        </mc:AlternateContent>
        <mc:AlternateContent xmlns:mc="http://schemas.openxmlformats.org/markup-compatibility/2006">
          <mc:Choice Requires="x14">
            <control shapeId="31684" r:id="rId2241" name="Button 6084">
              <controlPr locked="0" defaultSize="0" print="0" autoFill="0" autoPict="0" macro="[0]!Sheet1.deleteRow">
                <anchor moveWithCells="1" sizeWithCells="1">
                  <from>
                    <xdr:col>6</xdr:col>
                    <xdr:colOff>0</xdr:colOff>
                    <xdr:row>3149</xdr:row>
                    <xdr:rowOff>0</xdr:rowOff>
                  </from>
                  <to>
                    <xdr:col>7</xdr:col>
                    <xdr:colOff>0</xdr:colOff>
                    <xdr:row>3150</xdr:row>
                    <xdr:rowOff>0</xdr:rowOff>
                  </to>
                </anchor>
              </controlPr>
            </control>
          </mc:Choice>
        </mc:AlternateContent>
        <mc:AlternateContent xmlns:mc="http://schemas.openxmlformats.org/markup-compatibility/2006">
          <mc:Choice Requires="x14">
            <control shapeId="31685" r:id="rId2242" name="Button 6085">
              <controlPr locked="0" defaultSize="0" print="0" autoFill="0" autoPict="0" macro="[0]!Sheet1.deleteRow">
                <anchor moveWithCells="1" sizeWithCells="1">
                  <from>
                    <xdr:col>6</xdr:col>
                    <xdr:colOff>0</xdr:colOff>
                    <xdr:row>3150</xdr:row>
                    <xdr:rowOff>0</xdr:rowOff>
                  </from>
                  <to>
                    <xdr:col>7</xdr:col>
                    <xdr:colOff>0</xdr:colOff>
                    <xdr:row>3151</xdr:row>
                    <xdr:rowOff>0</xdr:rowOff>
                  </to>
                </anchor>
              </controlPr>
            </control>
          </mc:Choice>
        </mc:AlternateContent>
        <mc:AlternateContent xmlns:mc="http://schemas.openxmlformats.org/markup-compatibility/2006">
          <mc:Choice Requires="x14">
            <control shapeId="31686" r:id="rId2243" name="Button 6086">
              <controlPr locked="0" defaultSize="0" print="0" autoFill="0" autoPict="0" macro="[0]!Sheet1.deleteRow">
                <anchor moveWithCells="1" sizeWithCells="1">
                  <from>
                    <xdr:col>6</xdr:col>
                    <xdr:colOff>0</xdr:colOff>
                    <xdr:row>3151</xdr:row>
                    <xdr:rowOff>0</xdr:rowOff>
                  </from>
                  <to>
                    <xdr:col>7</xdr:col>
                    <xdr:colOff>0</xdr:colOff>
                    <xdr:row>3152</xdr:row>
                    <xdr:rowOff>0</xdr:rowOff>
                  </to>
                </anchor>
              </controlPr>
            </control>
          </mc:Choice>
        </mc:AlternateContent>
        <mc:AlternateContent xmlns:mc="http://schemas.openxmlformats.org/markup-compatibility/2006">
          <mc:Choice Requires="x14">
            <control shapeId="31687" r:id="rId2244" name="Button 6087">
              <controlPr locked="0" defaultSize="0" print="0" autoFill="0" autoPict="0" macro="[0]!Sheet1.deleteRow">
                <anchor moveWithCells="1" sizeWithCells="1">
                  <from>
                    <xdr:col>6</xdr:col>
                    <xdr:colOff>0</xdr:colOff>
                    <xdr:row>3152</xdr:row>
                    <xdr:rowOff>0</xdr:rowOff>
                  </from>
                  <to>
                    <xdr:col>7</xdr:col>
                    <xdr:colOff>0</xdr:colOff>
                    <xdr:row>3153</xdr:row>
                    <xdr:rowOff>0</xdr:rowOff>
                  </to>
                </anchor>
              </controlPr>
            </control>
          </mc:Choice>
        </mc:AlternateContent>
        <mc:AlternateContent xmlns:mc="http://schemas.openxmlformats.org/markup-compatibility/2006">
          <mc:Choice Requires="x14">
            <control shapeId="31688" r:id="rId2245" name="Button 6088">
              <controlPr locked="0" defaultSize="0" print="0" autoFill="0" autoPict="0" macro="[0]!Sheet1.deleteRow">
                <anchor moveWithCells="1" sizeWithCells="1">
                  <from>
                    <xdr:col>6</xdr:col>
                    <xdr:colOff>0</xdr:colOff>
                    <xdr:row>3153</xdr:row>
                    <xdr:rowOff>0</xdr:rowOff>
                  </from>
                  <to>
                    <xdr:col>7</xdr:col>
                    <xdr:colOff>0</xdr:colOff>
                    <xdr:row>3154</xdr:row>
                    <xdr:rowOff>0</xdr:rowOff>
                  </to>
                </anchor>
              </controlPr>
            </control>
          </mc:Choice>
        </mc:AlternateContent>
        <mc:AlternateContent xmlns:mc="http://schemas.openxmlformats.org/markup-compatibility/2006">
          <mc:Choice Requires="x14">
            <control shapeId="31689" r:id="rId2246" name="Button 6089">
              <controlPr locked="0" defaultSize="0" print="0" autoFill="0" autoPict="0" macro="[0]!Sheet1.deleteRow">
                <anchor moveWithCells="1" sizeWithCells="1">
                  <from>
                    <xdr:col>6</xdr:col>
                    <xdr:colOff>0</xdr:colOff>
                    <xdr:row>3154</xdr:row>
                    <xdr:rowOff>0</xdr:rowOff>
                  </from>
                  <to>
                    <xdr:col>7</xdr:col>
                    <xdr:colOff>0</xdr:colOff>
                    <xdr:row>3155</xdr:row>
                    <xdr:rowOff>0</xdr:rowOff>
                  </to>
                </anchor>
              </controlPr>
            </control>
          </mc:Choice>
        </mc:AlternateContent>
        <mc:AlternateContent xmlns:mc="http://schemas.openxmlformats.org/markup-compatibility/2006">
          <mc:Choice Requires="x14">
            <control shapeId="31690" r:id="rId2247" name="Button 6090">
              <controlPr locked="0" defaultSize="0" print="0" autoFill="0" autoPict="0" macro="[0]!Sheet1.deleteRow">
                <anchor moveWithCells="1" sizeWithCells="1">
                  <from>
                    <xdr:col>6</xdr:col>
                    <xdr:colOff>0</xdr:colOff>
                    <xdr:row>3155</xdr:row>
                    <xdr:rowOff>0</xdr:rowOff>
                  </from>
                  <to>
                    <xdr:col>7</xdr:col>
                    <xdr:colOff>0</xdr:colOff>
                    <xdr:row>3156</xdr:row>
                    <xdr:rowOff>0</xdr:rowOff>
                  </to>
                </anchor>
              </controlPr>
            </control>
          </mc:Choice>
        </mc:AlternateContent>
        <mc:AlternateContent xmlns:mc="http://schemas.openxmlformats.org/markup-compatibility/2006">
          <mc:Choice Requires="x14">
            <control shapeId="31691" r:id="rId2248" name="Button 6091">
              <controlPr locked="0" defaultSize="0" print="0" autoFill="0" autoPict="0" macro="[0]!Sheet1.deleteRow">
                <anchor moveWithCells="1" sizeWithCells="1">
                  <from>
                    <xdr:col>6</xdr:col>
                    <xdr:colOff>0</xdr:colOff>
                    <xdr:row>3156</xdr:row>
                    <xdr:rowOff>0</xdr:rowOff>
                  </from>
                  <to>
                    <xdr:col>7</xdr:col>
                    <xdr:colOff>0</xdr:colOff>
                    <xdr:row>3157</xdr:row>
                    <xdr:rowOff>0</xdr:rowOff>
                  </to>
                </anchor>
              </controlPr>
            </control>
          </mc:Choice>
        </mc:AlternateContent>
        <mc:AlternateContent xmlns:mc="http://schemas.openxmlformats.org/markup-compatibility/2006">
          <mc:Choice Requires="x14">
            <control shapeId="31692" r:id="rId2249" name="Button 6092">
              <controlPr locked="0" defaultSize="0" print="0" autoFill="0" autoPict="0" macro="[0]!Sheet1.deleteRow">
                <anchor moveWithCells="1" sizeWithCells="1">
                  <from>
                    <xdr:col>6</xdr:col>
                    <xdr:colOff>0</xdr:colOff>
                    <xdr:row>3157</xdr:row>
                    <xdr:rowOff>0</xdr:rowOff>
                  </from>
                  <to>
                    <xdr:col>7</xdr:col>
                    <xdr:colOff>0</xdr:colOff>
                    <xdr:row>3158</xdr:row>
                    <xdr:rowOff>0</xdr:rowOff>
                  </to>
                </anchor>
              </controlPr>
            </control>
          </mc:Choice>
        </mc:AlternateContent>
        <mc:AlternateContent xmlns:mc="http://schemas.openxmlformats.org/markup-compatibility/2006">
          <mc:Choice Requires="x14">
            <control shapeId="31693" r:id="rId2250" name="Button 6093">
              <controlPr locked="0" defaultSize="0" print="0" autoFill="0" autoPict="0" macro="[0]!Sheet1.deleteRow">
                <anchor moveWithCells="1" sizeWithCells="1">
                  <from>
                    <xdr:col>6</xdr:col>
                    <xdr:colOff>0</xdr:colOff>
                    <xdr:row>3158</xdr:row>
                    <xdr:rowOff>0</xdr:rowOff>
                  </from>
                  <to>
                    <xdr:col>7</xdr:col>
                    <xdr:colOff>0</xdr:colOff>
                    <xdr:row>3159</xdr:row>
                    <xdr:rowOff>0</xdr:rowOff>
                  </to>
                </anchor>
              </controlPr>
            </control>
          </mc:Choice>
        </mc:AlternateContent>
        <mc:AlternateContent xmlns:mc="http://schemas.openxmlformats.org/markup-compatibility/2006">
          <mc:Choice Requires="x14">
            <control shapeId="31694" r:id="rId2251" name="Button 6094">
              <controlPr locked="0" defaultSize="0" print="0" autoFill="0" autoPict="0" macro="[0]!Sheet1.deleteRow">
                <anchor moveWithCells="1" sizeWithCells="1">
                  <from>
                    <xdr:col>6</xdr:col>
                    <xdr:colOff>0</xdr:colOff>
                    <xdr:row>3159</xdr:row>
                    <xdr:rowOff>0</xdr:rowOff>
                  </from>
                  <to>
                    <xdr:col>7</xdr:col>
                    <xdr:colOff>0</xdr:colOff>
                    <xdr:row>3160</xdr:row>
                    <xdr:rowOff>0</xdr:rowOff>
                  </to>
                </anchor>
              </controlPr>
            </control>
          </mc:Choice>
        </mc:AlternateContent>
        <mc:AlternateContent xmlns:mc="http://schemas.openxmlformats.org/markup-compatibility/2006">
          <mc:Choice Requires="x14">
            <control shapeId="31695" r:id="rId2252" name="Button 6095">
              <controlPr locked="0" defaultSize="0" print="0" autoFill="0" autoPict="0" macro="[0]!Sheet1.deleteRow">
                <anchor moveWithCells="1" sizeWithCells="1">
                  <from>
                    <xdr:col>6</xdr:col>
                    <xdr:colOff>0</xdr:colOff>
                    <xdr:row>3160</xdr:row>
                    <xdr:rowOff>0</xdr:rowOff>
                  </from>
                  <to>
                    <xdr:col>7</xdr:col>
                    <xdr:colOff>0</xdr:colOff>
                    <xdr:row>3161</xdr:row>
                    <xdr:rowOff>0</xdr:rowOff>
                  </to>
                </anchor>
              </controlPr>
            </control>
          </mc:Choice>
        </mc:AlternateContent>
        <mc:AlternateContent xmlns:mc="http://schemas.openxmlformats.org/markup-compatibility/2006">
          <mc:Choice Requires="x14">
            <control shapeId="31696" r:id="rId2253" name="Button 6096">
              <controlPr locked="0" defaultSize="0" print="0" autoFill="0" autoPict="0" macro="[0]!Sheet1.deleteRow">
                <anchor moveWithCells="1" sizeWithCells="1">
                  <from>
                    <xdr:col>6</xdr:col>
                    <xdr:colOff>0</xdr:colOff>
                    <xdr:row>3161</xdr:row>
                    <xdr:rowOff>0</xdr:rowOff>
                  </from>
                  <to>
                    <xdr:col>7</xdr:col>
                    <xdr:colOff>0</xdr:colOff>
                    <xdr:row>3162</xdr:row>
                    <xdr:rowOff>0</xdr:rowOff>
                  </to>
                </anchor>
              </controlPr>
            </control>
          </mc:Choice>
        </mc:AlternateContent>
        <mc:AlternateContent xmlns:mc="http://schemas.openxmlformats.org/markup-compatibility/2006">
          <mc:Choice Requires="x14">
            <control shapeId="31697" r:id="rId2254" name="Button 6097">
              <controlPr locked="0" defaultSize="0" print="0" autoFill="0" autoPict="0" macro="[0]!Sheet1.deleteRow">
                <anchor moveWithCells="1" sizeWithCells="1">
                  <from>
                    <xdr:col>6</xdr:col>
                    <xdr:colOff>0</xdr:colOff>
                    <xdr:row>3162</xdr:row>
                    <xdr:rowOff>0</xdr:rowOff>
                  </from>
                  <to>
                    <xdr:col>7</xdr:col>
                    <xdr:colOff>0</xdr:colOff>
                    <xdr:row>3163</xdr:row>
                    <xdr:rowOff>0</xdr:rowOff>
                  </to>
                </anchor>
              </controlPr>
            </control>
          </mc:Choice>
        </mc:AlternateContent>
        <mc:AlternateContent xmlns:mc="http://schemas.openxmlformats.org/markup-compatibility/2006">
          <mc:Choice Requires="x14">
            <control shapeId="31698" r:id="rId2255" name="Button 6098">
              <controlPr locked="0" defaultSize="0" print="0" autoFill="0" autoPict="0" macro="[0]!Sheet1.deleteRow">
                <anchor moveWithCells="1" sizeWithCells="1">
                  <from>
                    <xdr:col>6</xdr:col>
                    <xdr:colOff>0</xdr:colOff>
                    <xdr:row>3163</xdr:row>
                    <xdr:rowOff>0</xdr:rowOff>
                  </from>
                  <to>
                    <xdr:col>7</xdr:col>
                    <xdr:colOff>0</xdr:colOff>
                    <xdr:row>3164</xdr:row>
                    <xdr:rowOff>0</xdr:rowOff>
                  </to>
                </anchor>
              </controlPr>
            </control>
          </mc:Choice>
        </mc:AlternateContent>
        <mc:AlternateContent xmlns:mc="http://schemas.openxmlformats.org/markup-compatibility/2006">
          <mc:Choice Requires="x14">
            <control shapeId="31699" r:id="rId2256" name="Button 6099">
              <controlPr locked="0" defaultSize="0" print="0" autoFill="0" autoPict="0" macro="[0]!Sheet1.deleteRow">
                <anchor moveWithCells="1" sizeWithCells="1">
                  <from>
                    <xdr:col>6</xdr:col>
                    <xdr:colOff>0</xdr:colOff>
                    <xdr:row>3164</xdr:row>
                    <xdr:rowOff>0</xdr:rowOff>
                  </from>
                  <to>
                    <xdr:col>7</xdr:col>
                    <xdr:colOff>0</xdr:colOff>
                    <xdr:row>3165</xdr:row>
                    <xdr:rowOff>0</xdr:rowOff>
                  </to>
                </anchor>
              </controlPr>
            </control>
          </mc:Choice>
        </mc:AlternateContent>
        <mc:AlternateContent xmlns:mc="http://schemas.openxmlformats.org/markup-compatibility/2006">
          <mc:Choice Requires="x14">
            <control shapeId="31700" r:id="rId2257" name="Button 6100">
              <controlPr locked="0" defaultSize="0" print="0" autoFill="0" autoPict="0" macro="[0]!Sheet1.deleteRow">
                <anchor moveWithCells="1" sizeWithCells="1">
                  <from>
                    <xdr:col>6</xdr:col>
                    <xdr:colOff>0</xdr:colOff>
                    <xdr:row>3165</xdr:row>
                    <xdr:rowOff>0</xdr:rowOff>
                  </from>
                  <to>
                    <xdr:col>7</xdr:col>
                    <xdr:colOff>0</xdr:colOff>
                    <xdr:row>3166</xdr:row>
                    <xdr:rowOff>0</xdr:rowOff>
                  </to>
                </anchor>
              </controlPr>
            </control>
          </mc:Choice>
        </mc:AlternateContent>
        <mc:AlternateContent xmlns:mc="http://schemas.openxmlformats.org/markup-compatibility/2006">
          <mc:Choice Requires="x14">
            <control shapeId="31701" r:id="rId2258" name="Button 6101">
              <controlPr locked="0" defaultSize="0" print="0" autoFill="0" autoPict="0" macro="[0]!Sheet1.deleteRow">
                <anchor moveWithCells="1" sizeWithCells="1">
                  <from>
                    <xdr:col>6</xdr:col>
                    <xdr:colOff>0</xdr:colOff>
                    <xdr:row>3166</xdr:row>
                    <xdr:rowOff>0</xdr:rowOff>
                  </from>
                  <to>
                    <xdr:col>7</xdr:col>
                    <xdr:colOff>0</xdr:colOff>
                    <xdr:row>3167</xdr:row>
                    <xdr:rowOff>0</xdr:rowOff>
                  </to>
                </anchor>
              </controlPr>
            </control>
          </mc:Choice>
        </mc:AlternateContent>
        <mc:AlternateContent xmlns:mc="http://schemas.openxmlformats.org/markup-compatibility/2006">
          <mc:Choice Requires="x14">
            <control shapeId="31702" r:id="rId2259" name="Button 6102">
              <controlPr locked="0" defaultSize="0" print="0" autoFill="0" autoPict="0" macro="[0]!Sheet1.deleteRow">
                <anchor moveWithCells="1" sizeWithCells="1">
                  <from>
                    <xdr:col>6</xdr:col>
                    <xdr:colOff>0</xdr:colOff>
                    <xdr:row>3167</xdr:row>
                    <xdr:rowOff>0</xdr:rowOff>
                  </from>
                  <to>
                    <xdr:col>7</xdr:col>
                    <xdr:colOff>0</xdr:colOff>
                    <xdr:row>3168</xdr:row>
                    <xdr:rowOff>0</xdr:rowOff>
                  </to>
                </anchor>
              </controlPr>
            </control>
          </mc:Choice>
        </mc:AlternateContent>
        <mc:AlternateContent xmlns:mc="http://schemas.openxmlformats.org/markup-compatibility/2006">
          <mc:Choice Requires="x14">
            <control shapeId="31703" r:id="rId2260" name="Button 6103">
              <controlPr locked="0" defaultSize="0" print="0" autoFill="0" autoPict="0" macro="[0]!Sheet1.deleteRow">
                <anchor moveWithCells="1" sizeWithCells="1">
                  <from>
                    <xdr:col>6</xdr:col>
                    <xdr:colOff>0</xdr:colOff>
                    <xdr:row>3168</xdr:row>
                    <xdr:rowOff>0</xdr:rowOff>
                  </from>
                  <to>
                    <xdr:col>7</xdr:col>
                    <xdr:colOff>0</xdr:colOff>
                    <xdr:row>3169</xdr:row>
                    <xdr:rowOff>0</xdr:rowOff>
                  </to>
                </anchor>
              </controlPr>
            </control>
          </mc:Choice>
        </mc:AlternateContent>
        <mc:AlternateContent xmlns:mc="http://schemas.openxmlformats.org/markup-compatibility/2006">
          <mc:Choice Requires="x14">
            <control shapeId="31704" r:id="rId2261" name="Button 6104">
              <controlPr locked="0" defaultSize="0" print="0" autoFill="0" autoPict="0" macro="[0]!Sheet1.deleteRow">
                <anchor moveWithCells="1" sizeWithCells="1">
                  <from>
                    <xdr:col>6</xdr:col>
                    <xdr:colOff>0</xdr:colOff>
                    <xdr:row>3169</xdr:row>
                    <xdr:rowOff>0</xdr:rowOff>
                  </from>
                  <to>
                    <xdr:col>7</xdr:col>
                    <xdr:colOff>0</xdr:colOff>
                    <xdr:row>3170</xdr:row>
                    <xdr:rowOff>0</xdr:rowOff>
                  </to>
                </anchor>
              </controlPr>
            </control>
          </mc:Choice>
        </mc:AlternateContent>
        <mc:AlternateContent xmlns:mc="http://schemas.openxmlformats.org/markup-compatibility/2006">
          <mc:Choice Requires="x14">
            <control shapeId="31705" r:id="rId2262" name="Button 6105">
              <controlPr locked="0" defaultSize="0" print="0" autoFill="0" autoPict="0" macro="[0]!Sheet1.deleteRow">
                <anchor moveWithCells="1" sizeWithCells="1">
                  <from>
                    <xdr:col>6</xdr:col>
                    <xdr:colOff>0</xdr:colOff>
                    <xdr:row>3170</xdr:row>
                    <xdr:rowOff>0</xdr:rowOff>
                  </from>
                  <to>
                    <xdr:col>7</xdr:col>
                    <xdr:colOff>0</xdr:colOff>
                    <xdr:row>3171</xdr:row>
                    <xdr:rowOff>0</xdr:rowOff>
                  </to>
                </anchor>
              </controlPr>
            </control>
          </mc:Choice>
        </mc:AlternateContent>
        <mc:AlternateContent xmlns:mc="http://schemas.openxmlformats.org/markup-compatibility/2006">
          <mc:Choice Requires="x14">
            <control shapeId="31706" r:id="rId2263" name="Button 6106">
              <controlPr locked="0" defaultSize="0" print="0" autoFill="0" autoPict="0" macro="[0]!Sheet1.deleteRow">
                <anchor moveWithCells="1" sizeWithCells="1">
                  <from>
                    <xdr:col>6</xdr:col>
                    <xdr:colOff>0</xdr:colOff>
                    <xdr:row>3171</xdr:row>
                    <xdr:rowOff>0</xdr:rowOff>
                  </from>
                  <to>
                    <xdr:col>7</xdr:col>
                    <xdr:colOff>0</xdr:colOff>
                    <xdr:row>3172</xdr:row>
                    <xdr:rowOff>0</xdr:rowOff>
                  </to>
                </anchor>
              </controlPr>
            </control>
          </mc:Choice>
        </mc:AlternateContent>
        <mc:AlternateContent xmlns:mc="http://schemas.openxmlformats.org/markup-compatibility/2006">
          <mc:Choice Requires="x14">
            <control shapeId="31707" r:id="rId2264" name="Button 6107">
              <controlPr locked="0" defaultSize="0" print="0" autoFill="0" autoPict="0" macro="[0]!Sheet1.deleteRow">
                <anchor moveWithCells="1" sizeWithCells="1">
                  <from>
                    <xdr:col>6</xdr:col>
                    <xdr:colOff>0</xdr:colOff>
                    <xdr:row>3172</xdr:row>
                    <xdr:rowOff>0</xdr:rowOff>
                  </from>
                  <to>
                    <xdr:col>7</xdr:col>
                    <xdr:colOff>0</xdr:colOff>
                    <xdr:row>3173</xdr:row>
                    <xdr:rowOff>0</xdr:rowOff>
                  </to>
                </anchor>
              </controlPr>
            </control>
          </mc:Choice>
        </mc:AlternateContent>
        <mc:AlternateContent xmlns:mc="http://schemas.openxmlformats.org/markup-compatibility/2006">
          <mc:Choice Requires="x14">
            <control shapeId="31708" r:id="rId2265" name="Button 6108">
              <controlPr locked="0" defaultSize="0" print="0" autoFill="0" autoPict="0" macro="[0]!Sheet1.deleteRow">
                <anchor moveWithCells="1" sizeWithCells="1">
                  <from>
                    <xdr:col>6</xdr:col>
                    <xdr:colOff>0</xdr:colOff>
                    <xdr:row>3173</xdr:row>
                    <xdr:rowOff>0</xdr:rowOff>
                  </from>
                  <to>
                    <xdr:col>7</xdr:col>
                    <xdr:colOff>0</xdr:colOff>
                    <xdr:row>3174</xdr:row>
                    <xdr:rowOff>0</xdr:rowOff>
                  </to>
                </anchor>
              </controlPr>
            </control>
          </mc:Choice>
        </mc:AlternateContent>
        <mc:AlternateContent xmlns:mc="http://schemas.openxmlformats.org/markup-compatibility/2006">
          <mc:Choice Requires="x14">
            <control shapeId="31709" r:id="rId2266" name="Button 6109">
              <controlPr locked="0" defaultSize="0" print="0" autoFill="0" autoPict="0" macro="[0]!Sheet1.deleteRow">
                <anchor moveWithCells="1" sizeWithCells="1">
                  <from>
                    <xdr:col>6</xdr:col>
                    <xdr:colOff>0</xdr:colOff>
                    <xdr:row>3174</xdr:row>
                    <xdr:rowOff>0</xdr:rowOff>
                  </from>
                  <to>
                    <xdr:col>7</xdr:col>
                    <xdr:colOff>0</xdr:colOff>
                    <xdr:row>3175</xdr:row>
                    <xdr:rowOff>0</xdr:rowOff>
                  </to>
                </anchor>
              </controlPr>
            </control>
          </mc:Choice>
        </mc:AlternateContent>
        <mc:AlternateContent xmlns:mc="http://schemas.openxmlformats.org/markup-compatibility/2006">
          <mc:Choice Requires="x14">
            <control shapeId="31710" r:id="rId2267" name="Button 6110">
              <controlPr locked="0" defaultSize="0" print="0" autoFill="0" autoPict="0" macro="[0]!Sheet1.deleteRow">
                <anchor moveWithCells="1" sizeWithCells="1">
                  <from>
                    <xdr:col>6</xdr:col>
                    <xdr:colOff>0</xdr:colOff>
                    <xdr:row>3175</xdr:row>
                    <xdr:rowOff>0</xdr:rowOff>
                  </from>
                  <to>
                    <xdr:col>7</xdr:col>
                    <xdr:colOff>0</xdr:colOff>
                    <xdr:row>3176</xdr:row>
                    <xdr:rowOff>0</xdr:rowOff>
                  </to>
                </anchor>
              </controlPr>
            </control>
          </mc:Choice>
        </mc:AlternateContent>
        <mc:AlternateContent xmlns:mc="http://schemas.openxmlformats.org/markup-compatibility/2006">
          <mc:Choice Requires="x14">
            <control shapeId="31711" r:id="rId2268" name="Button 6111">
              <controlPr locked="0" defaultSize="0" print="0" autoFill="0" autoPict="0" macro="[0]!Sheet1.deleteRow">
                <anchor moveWithCells="1" sizeWithCells="1">
                  <from>
                    <xdr:col>6</xdr:col>
                    <xdr:colOff>0</xdr:colOff>
                    <xdr:row>3176</xdr:row>
                    <xdr:rowOff>0</xdr:rowOff>
                  </from>
                  <to>
                    <xdr:col>7</xdr:col>
                    <xdr:colOff>0</xdr:colOff>
                    <xdr:row>3177</xdr:row>
                    <xdr:rowOff>0</xdr:rowOff>
                  </to>
                </anchor>
              </controlPr>
            </control>
          </mc:Choice>
        </mc:AlternateContent>
        <mc:AlternateContent xmlns:mc="http://schemas.openxmlformats.org/markup-compatibility/2006">
          <mc:Choice Requires="x14">
            <control shapeId="31712" r:id="rId2269" name="Button 6112">
              <controlPr locked="0" defaultSize="0" print="0" autoFill="0" autoPict="0" macro="[0]!Sheet1.deleteRow">
                <anchor moveWithCells="1" sizeWithCells="1">
                  <from>
                    <xdr:col>6</xdr:col>
                    <xdr:colOff>0</xdr:colOff>
                    <xdr:row>3177</xdr:row>
                    <xdr:rowOff>0</xdr:rowOff>
                  </from>
                  <to>
                    <xdr:col>7</xdr:col>
                    <xdr:colOff>0</xdr:colOff>
                    <xdr:row>3178</xdr:row>
                    <xdr:rowOff>0</xdr:rowOff>
                  </to>
                </anchor>
              </controlPr>
            </control>
          </mc:Choice>
        </mc:AlternateContent>
        <mc:AlternateContent xmlns:mc="http://schemas.openxmlformats.org/markup-compatibility/2006">
          <mc:Choice Requires="x14">
            <control shapeId="31713" r:id="rId2270" name="Button 6113">
              <controlPr locked="0" defaultSize="0" print="0" autoFill="0" autoPict="0" macro="[0]!Sheet1.deleteRow">
                <anchor moveWithCells="1" sizeWithCells="1">
                  <from>
                    <xdr:col>6</xdr:col>
                    <xdr:colOff>0</xdr:colOff>
                    <xdr:row>3178</xdr:row>
                    <xdr:rowOff>0</xdr:rowOff>
                  </from>
                  <to>
                    <xdr:col>7</xdr:col>
                    <xdr:colOff>0</xdr:colOff>
                    <xdr:row>3179</xdr:row>
                    <xdr:rowOff>0</xdr:rowOff>
                  </to>
                </anchor>
              </controlPr>
            </control>
          </mc:Choice>
        </mc:AlternateContent>
        <mc:AlternateContent xmlns:mc="http://schemas.openxmlformats.org/markup-compatibility/2006">
          <mc:Choice Requires="x14">
            <control shapeId="31714" r:id="rId2271" name="Button 6114">
              <controlPr locked="0" defaultSize="0" print="0" autoFill="0" autoPict="0" macro="[0]!Sheet1.deleteRow">
                <anchor moveWithCells="1" sizeWithCells="1">
                  <from>
                    <xdr:col>6</xdr:col>
                    <xdr:colOff>0</xdr:colOff>
                    <xdr:row>3179</xdr:row>
                    <xdr:rowOff>0</xdr:rowOff>
                  </from>
                  <to>
                    <xdr:col>7</xdr:col>
                    <xdr:colOff>0</xdr:colOff>
                    <xdr:row>3180</xdr:row>
                    <xdr:rowOff>0</xdr:rowOff>
                  </to>
                </anchor>
              </controlPr>
            </control>
          </mc:Choice>
        </mc:AlternateContent>
        <mc:AlternateContent xmlns:mc="http://schemas.openxmlformats.org/markup-compatibility/2006">
          <mc:Choice Requires="x14">
            <control shapeId="31715" r:id="rId2272" name="Button 6115">
              <controlPr locked="0" defaultSize="0" print="0" autoFill="0" autoPict="0" macro="[0]!Sheet1.deleteRow">
                <anchor moveWithCells="1" sizeWithCells="1">
                  <from>
                    <xdr:col>6</xdr:col>
                    <xdr:colOff>0</xdr:colOff>
                    <xdr:row>3180</xdr:row>
                    <xdr:rowOff>0</xdr:rowOff>
                  </from>
                  <to>
                    <xdr:col>7</xdr:col>
                    <xdr:colOff>0</xdr:colOff>
                    <xdr:row>3181</xdr:row>
                    <xdr:rowOff>0</xdr:rowOff>
                  </to>
                </anchor>
              </controlPr>
            </control>
          </mc:Choice>
        </mc:AlternateContent>
        <mc:AlternateContent xmlns:mc="http://schemas.openxmlformats.org/markup-compatibility/2006">
          <mc:Choice Requires="x14">
            <control shapeId="31716" r:id="rId2273" name="Button 6116">
              <controlPr locked="0" defaultSize="0" print="0" autoFill="0" autoPict="0" macro="[0]!Sheet1.deleteRow">
                <anchor moveWithCells="1" sizeWithCells="1">
                  <from>
                    <xdr:col>6</xdr:col>
                    <xdr:colOff>0</xdr:colOff>
                    <xdr:row>3181</xdr:row>
                    <xdr:rowOff>0</xdr:rowOff>
                  </from>
                  <to>
                    <xdr:col>7</xdr:col>
                    <xdr:colOff>0</xdr:colOff>
                    <xdr:row>3182</xdr:row>
                    <xdr:rowOff>0</xdr:rowOff>
                  </to>
                </anchor>
              </controlPr>
            </control>
          </mc:Choice>
        </mc:AlternateContent>
        <mc:AlternateContent xmlns:mc="http://schemas.openxmlformats.org/markup-compatibility/2006">
          <mc:Choice Requires="x14">
            <control shapeId="31717" r:id="rId2274" name="Button 6117">
              <controlPr locked="0" defaultSize="0" print="0" autoFill="0" autoPict="0" macro="[0]!Sheet1.deleteRow">
                <anchor moveWithCells="1" sizeWithCells="1">
                  <from>
                    <xdr:col>6</xdr:col>
                    <xdr:colOff>0</xdr:colOff>
                    <xdr:row>3182</xdr:row>
                    <xdr:rowOff>0</xdr:rowOff>
                  </from>
                  <to>
                    <xdr:col>7</xdr:col>
                    <xdr:colOff>0</xdr:colOff>
                    <xdr:row>3183</xdr:row>
                    <xdr:rowOff>0</xdr:rowOff>
                  </to>
                </anchor>
              </controlPr>
            </control>
          </mc:Choice>
        </mc:AlternateContent>
        <mc:AlternateContent xmlns:mc="http://schemas.openxmlformats.org/markup-compatibility/2006">
          <mc:Choice Requires="x14">
            <control shapeId="31718" r:id="rId2275" name="Button 6118">
              <controlPr locked="0" defaultSize="0" print="0" autoFill="0" autoPict="0" macro="[0]!Sheet1.deleteRow">
                <anchor moveWithCells="1" sizeWithCells="1">
                  <from>
                    <xdr:col>6</xdr:col>
                    <xdr:colOff>0</xdr:colOff>
                    <xdr:row>3183</xdr:row>
                    <xdr:rowOff>0</xdr:rowOff>
                  </from>
                  <to>
                    <xdr:col>7</xdr:col>
                    <xdr:colOff>0</xdr:colOff>
                    <xdr:row>3184</xdr:row>
                    <xdr:rowOff>0</xdr:rowOff>
                  </to>
                </anchor>
              </controlPr>
            </control>
          </mc:Choice>
        </mc:AlternateContent>
        <mc:AlternateContent xmlns:mc="http://schemas.openxmlformats.org/markup-compatibility/2006">
          <mc:Choice Requires="x14">
            <control shapeId="31719" r:id="rId2276" name="Button 6119">
              <controlPr locked="0" defaultSize="0" print="0" autoFill="0" autoPict="0" macro="[0]!Sheet1.deleteRow">
                <anchor moveWithCells="1" sizeWithCells="1">
                  <from>
                    <xdr:col>6</xdr:col>
                    <xdr:colOff>0</xdr:colOff>
                    <xdr:row>3184</xdr:row>
                    <xdr:rowOff>0</xdr:rowOff>
                  </from>
                  <to>
                    <xdr:col>7</xdr:col>
                    <xdr:colOff>0</xdr:colOff>
                    <xdr:row>3185</xdr:row>
                    <xdr:rowOff>0</xdr:rowOff>
                  </to>
                </anchor>
              </controlPr>
            </control>
          </mc:Choice>
        </mc:AlternateContent>
        <mc:AlternateContent xmlns:mc="http://schemas.openxmlformats.org/markup-compatibility/2006">
          <mc:Choice Requires="x14">
            <control shapeId="31720" r:id="rId2277" name="Button 6120">
              <controlPr locked="0" defaultSize="0" print="0" autoFill="0" autoPict="0" macro="[0]!Sheet1.deleteRow">
                <anchor moveWithCells="1" sizeWithCells="1">
                  <from>
                    <xdr:col>6</xdr:col>
                    <xdr:colOff>0</xdr:colOff>
                    <xdr:row>3185</xdr:row>
                    <xdr:rowOff>0</xdr:rowOff>
                  </from>
                  <to>
                    <xdr:col>7</xdr:col>
                    <xdr:colOff>0</xdr:colOff>
                    <xdr:row>3186</xdr:row>
                    <xdr:rowOff>0</xdr:rowOff>
                  </to>
                </anchor>
              </controlPr>
            </control>
          </mc:Choice>
        </mc:AlternateContent>
        <mc:AlternateContent xmlns:mc="http://schemas.openxmlformats.org/markup-compatibility/2006">
          <mc:Choice Requires="x14">
            <control shapeId="31721" r:id="rId2278" name="Button 6121">
              <controlPr locked="0" defaultSize="0" print="0" autoFill="0" autoPict="0" macro="[0]!Sheet1.deleteRow">
                <anchor moveWithCells="1" sizeWithCells="1">
                  <from>
                    <xdr:col>6</xdr:col>
                    <xdr:colOff>0</xdr:colOff>
                    <xdr:row>3186</xdr:row>
                    <xdr:rowOff>0</xdr:rowOff>
                  </from>
                  <to>
                    <xdr:col>7</xdr:col>
                    <xdr:colOff>0</xdr:colOff>
                    <xdr:row>3187</xdr:row>
                    <xdr:rowOff>0</xdr:rowOff>
                  </to>
                </anchor>
              </controlPr>
            </control>
          </mc:Choice>
        </mc:AlternateContent>
        <mc:AlternateContent xmlns:mc="http://schemas.openxmlformats.org/markup-compatibility/2006">
          <mc:Choice Requires="x14">
            <control shapeId="31722" r:id="rId2279" name="Button 6122">
              <controlPr locked="0" defaultSize="0" print="0" autoFill="0" autoPict="0" macro="[0]!Sheet1.deleteRow">
                <anchor moveWithCells="1" sizeWithCells="1">
                  <from>
                    <xdr:col>6</xdr:col>
                    <xdr:colOff>0</xdr:colOff>
                    <xdr:row>3187</xdr:row>
                    <xdr:rowOff>0</xdr:rowOff>
                  </from>
                  <to>
                    <xdr:col>7</xdr:col>
                    <xdr:colOff>0</xdr:colOff>
                    <xdr:row>3188</xdr:row>
                    <xdr:rowOff>0</xdr:rowOff>
                  </to>
                </anchor>
              </controlPr>
            </control>
          </mc:Choice>
        </mc:AlternateContent>
        <mc:AlternateContent xmlns:mc="http://schemas.openxmlformats.org/markup-compatibility/2006">
          <mc:Choice Requires="x14">
            <control shapeId="31723" r:id="rId2280" name="Button 6123">
              <controlPr locked="0" defaultSize="0" print="0" autoFill="0" autoPict="0" macro="[0]!Sheet1.deleteRow">
                <anchor moveWithCells="1" sizeWithCells="1">
                  <from>
                    <xdr:col>6</xdr:col>
                    <xdr:colOff>0</xdr:colOff>
                    <xdr:row>3188</xdr:row>
                    <xdr:rowOff>0</xdr:rowOff>
                  </from>
                  <to>
                    <xdr:col>7</xdr:col>
                    <xdr:colOff>0</xdr:colOff>
                    <xdr:row>3189</xdr:row>
                    <xdr:rowOff>0</xdr:rowOff>
                  </to>
                </anchor>
              </controlPr>
            </control>
          </mc:Choice>
        </mc:AlternateContent>
        <mc:AlternateContent xmlns:mc="http://schemas.openxmlformats.org/markup-compatibility/2006">
          <mc:Choice Requires="x14">
            <control shapeId="36031" r:id="rId2281" name="Button 6335">
              <controlPr locked="0" defaultSize="0" print="0" autoFill="0" autoPict="0" macro="[0]!Sheet1.deleteRow">
                <anchor moveWithCells="1" sizeWithCells="1">
                  <from>
                    <xdr:col>6</xdr:col>
                    <xdr:colOff>0</xdr:colOff>
                    <xdr:row>3208</xdr:row>
                    <xdr:rowOff>0</xdr:rowOff>
                  </from>
                  <to>
                    <xdr:col>7</xdr:col>
                    <xdr:colOff>0</xdr:colOff>
                    <xdr:row>3209</xdr:row>
                    <xdr:rowOff>0</xdr:rowOff>
                  </to>
                </anchor>
              </controlPr>
            </control>
          </mc:Choice>
        </mc:AlternateContent>
        <mc:AlternateContent xmlns:mc="http://schemas.openxmlformats.org/markup-compatibility/2006">
          <mc:Choice Requires="x14">
            <control shapeId="36033" r:id="rId2282" name="Button 6337">
              <controlPr locked="0" defaultSize="0" print="0" autoFill="0" autoPict="0" macro="[0]!Sheet1.deleteRow">
                <anchor moveWithCells="1" sizeWithCells="1">
                  <from>
                    <xdr:col>6</xdr:col>
                    <xdr:colOff>0</xdr:colOff>
                    <xdr:row>3209</xdr:row>
                    <xdr:rowOff>0</xdr:rowOff>
                  </from>
                  <to>
                    <xdr:col>7</xdr:col>
                    <xdr:colOff>0</xdr:colOff>
                    <xdr:row>3210</xdr:row>
                    <xdr:rowOff>0</xdr:rowOff>
                  </to>
                </anchor>
              </controlPr>
            </control>
          </mc:Choice>
        </mc:AlternateContent>
        <mc:AlternateContent xmlns:mc="http://schemas.openxmlformats.org/markup-compatibility/2006">
          <mc:Choice Requires="x14">
            <control shapeId="36034" r:id="rId2283" name="Button 6338">
              <controlPr locked="0" defaultSize="0" print="0" autoFill="0" autoPict="0" macro="[0]!Sheet1.deleteRow">
                <anchor moveWithCells="1" sizeWithCells="1">
                  <from>
                    <xdr:col>6</xdr:col>
                    <xdr:colOff>0</xdr:colOff>
                    <xdr:row>3210</xdr:row>
                    <xdr:rowOff>0</xdr:rowOff>
                  </from>
                  <to>
                    <xdr:col>7</xdr:col>
                    <xdr:colOff>0</xdr:colOff>
                    <xdr:row>3211</xdr:row>
                    <xdr:rowOff>0</xdr:rowOff>
                  </to>
                </anchor>
              </controlPr>
            </control>
          </mc:Choice>
        </mc:AlternateContent>
        <mc:AlternateContent xmlns:mc="http://schemas.openxmlformats.org/markup-compatibility/2006">
          <mc:Choice Requires="x14">
            <control shapeId="36035" r:id="rId2284" name="Button 6339">
              <controlPr locked="0" defaultSize="0" print="0" autoFill="0" autoPict="0" macro="[0]!Sheet1.deleteRow">
                <anchor moveWithCells="1" sizeWithCells="1">
                  <from>
                    <xdr:col>6</xdr:col>
                    <xdr:colOff>0</xdr:colOff>
                    <xdr:row>3211</xdr:row>
                    <xdr:rowOff>0</xdr:rowOff>
                  </from>
                  <to>
                    <xdr:col>7</xdr:col>
                    <xdr:colOff>0</xdr:colOff>
                    <xdr:row>3212</xdr:row>
                    <xdr:rowOff>0</xdr:rowOff>
                  </to>
                </anchor>
              </controlPr>
            </control>
          </mc:Choice>
        </mc:AlternateContent>
        <mc:AlternateContent xmlns:mc="http://schemas.openxmlformats.org/markup-compatibility/2006">
          <mc:Choice Requires="x14">
            <control shapeId="36054" r:id="rId2285" name="Button 6358">
              <controlPr locked="0" defaultSize="0" print="0" autoFill="0" autoPict="0" macro="[0]!Sheet1.InsertNewTableRow">
                <anchor moveWithCells="1" sizeWithCells="1">
                  <from>
                    <xdr:col>6</xdr:col>
                    <xdr:colOff>0</xdr:colOff>
                    <xdr:row>3221</xdr:row>
                    <xdr:rowOff>0</xdr:rowOff>
                  </from>
                  <to>
                    <xdr:col>7</xdr:col>
                    <xdr:colOff>0</xdr:colOff>
                    <xdr:row>3222</xdr:row>
                    <xdr:rowOff>0</xdr:rowOff>
                  </to>
                </anchor>
              </controlPr>
            </control>
          </mc:Choice>
        </mc:AlternateContent>
        <mc:AlternateContent xmlns:mc="http://schemas.openxmlformats.org/markup-compatibility/2006">
          <mc:Choice Requires="x14">
            <control shapeId="36055" r:id="rId2286" name="Button 6359">
              <controlPr locked="0" defaultSize="0" print="0" autoFill="0" autoPict="0" macro="[0]!Sheet1.deleteRow">
                <anchor moveWithCells="1" sizeWithCells="1">
                  <from>
                    <xdr:col>6</xdr:col>
                    <xdr:colOff>0</xdr:colOff>
                    <xdr:row>3222</xdr:row>
                    <xdr:rowOff>0</xdr:rowOff>
                  </from>
                  <to>
                    <xdr:col>7</xdr:col>
                    <xdr:colOff>0</xdr:colOff>
                    <xdr:row>3223</xdr:row>
                    <xdr:rowOff>0</xdr:rowOff>
                  </to>
                </anchor>
              </controlPr>
            </control>
          </mc:Choice>
        </mc:AlternateContent>
        <mc:AlternateContent xmlns:mc="http://schemas.openxmlformats.org/markup-compatibility/2006">
          <mc:Choice Requires="x14">
            <control shapeId="36056" r:id="rId2287" name="Button 6360">
              <controlPr locked="0" defaultSize="0" print="0" autoFill="0" autoPict="0" macro="[0]!Sheet1.deleteProcedure">
                <anchor moveWithCells="1" sizeWithCells="1">
                  <from>
                    <xdr:col>6</xdr:col>
                    <xdr:colOff>0</xdr:colOff>
                    <xdr:row>3214</xdr:row>
                    <xdr:rowOff>0</xdr:rowOff>
                  </from>
                  <to>
                    <xdr:col>7</xdr:col>
                    <xdr:colOff>0</xdr:colOff>
                    <xdr:row>3215</xdr:row>
                    <xdr:rowOff>0</xdr:rowOff>
                  </to>
                </anchor>
              </controlPr>
            </control>
          </mc:Choice>
        </mc:AlternateContent>
        <mc:AlternateContent xmlns:mc="http://schemas.openxmlformats.org/markup-compatibility/2006">
          <mc:Choice Requires="x14">
            <control shapeId="36057" r:id="rId2288" name="Button 6361">
              <controlPr locked="0" defaultSize="0" print="0" autoFill="0" autoPict="0" macro="[0]!Sheet1.deleteRow">
                <anchor moveWithCells="1" sizeWithCells="1">
                  <from>
                    <xdr:col>6</xdr:col>
                    <xdr:colOff>0</xdr:colOff>
                    <xdr:row>3223</xdr:row>
                    <xdr:rowOff>0</xdr:rowOff>
                  </from>
                  <to>
                    <xdr:col>7</xdr:col>
                    <xdr:colOff>0</xdr:colOff>
                    <xdr:row>3224</xdr:row>
                    <xdr:rowOff>0</xdr:rowOff>
                  </to>
                </anchor>
              </controlPr>
            </control>
          </mc:Choice>
        </mc:AlternateContent>
        <mc:AlternateContent xmlns:mc="http://schemas.openxmlformats.org/markup-compatibility/2006">
          <mc:Choice Requires="x14">
            <control shapeId="36058" r:id="rId2289" name="Button 6362">
              <controlPr locked="0" defaultSize="0" print="0" autoFill="0" autoPict="0" macro="[0]!Sheet1.deleteRow">
                <anchor moveWithCells="1" sizeWithCells="1">
                  <from>
                    <xdr:col>6</xdr:col>
                    <xdr:colOff>0</xdr:colOff>
                    <xdr:row>3224</xdr:row>
                    <xdr:rowOff>0</xdr:rowOff>
                  </from>
                  <to>
                    <xdr:col>7</xdr:col>
                    <xdr:colOff>0</xdr:colOff>
                    <xdr:row>3225</xdr:row>
                    <xdr:rowOff>0</xdr:rowOff>
                  </to>
                </anchor>
              </controlPr>
            </control>
          </mc:Choice>
        </mc:AlternateContent>
        <mc:AlternateContent xmlns:mc="http://schemas.openxmlformats.org/markup-compatibility/2006">
          <mc:Choice Requires="x14">
            <control shapeId="36059" r:id="rId2290" name="Button 6363">
              <controlPr locked="0" defaultSize="0" print="0" autoFill="0" autoPict="0" macro="[0]!Sheet1.deleteRow">
                <anchor moveWithCells="1" sizeWithCells="1">
                  <from>
                    <xdr:col>6</xdr:col>
                    <xdr:colOff>0</xdr:colOff>
                    <xdr:row>3225</xdr:row>
                    <xdr:rowOff>0</xdr:rowOff>
                  </from>
                  <to>
                    <xdr:col>7</xdr:col>
                    <xdr:colOff>0</xdr:colOff>
                    <xdr:row>3226</xdr:row>
                    <xdr:rowOff>0</xdr:rowOff>
                  </to>
                </anchor>
              </controlPr>
            </control>
          </mc:Choice>
        </mc:AlternateContent>
        <mc:AlternateContent xmlns:mc="http://schemas.openxmlformats.org/markup-compatibility/2006">
          <mc:Choice Requires="x14">
            <control shapeId="36085" r:id="rId2291" name="Button 6389">
              <controlPr locked="0" defaultSize="0" print="0" autoFill="0" autoPict="0" macro="[0]!Sheet1.InsertNewTableRow">
                <anchor moveWithCells="1" sizeWithCells="1">
                  <from>
                    <xdr:col>6</xdr:col>
                    <xdr:colOff>0</xdr:colOff>
                    <xdr:row>3235</xdr:row>
                    <xdr:rowOff>0</xdr:rowOff>
                  </from>
                  <to>
                    <xdr:col>7</xdr:col>
                    <xdr:colOff>0</xdr:colOff>
                    <xdr:row>3236</xdr:row>
                    <xdr:rowOff>0</xdr:rowOff>
                  </to>
                </anchor>
              </controlPr>
            </control>
          </mc:Choice>
        </mc:AlternateContent>
        <mc:AlternateContent xmlns:mc="http://schemas.openxmlformats.org/markup-compatibility/2006">
          <mc:Choice Requires="x14">
            <control shapeId="36086" r:id="rId2292" name="Button 6390">
              <controlPr locked="0" defaultSize="0" print="0" autoFill="0" autoPict="0" macro="[0]!Sheet1.deleteRow">
                <anchor moveWithCells="1" sizeWithCells="1">
                  <from>
                    <xdr:col>6</xdr:col>
                    <xdr:colOff>0</xdr:colOff>
                    <xdr:row>3236</xdr:row>
                    <xdr:rowOff>0</xdr:rowOff>
                  </from>
                  <to>
                    <xdr:col>7</xdr:col>
                    <xdr:colOff>0</xdr:colOff>
                    <xdr:row>3237</xdr:row>
                    <xdr:rowOff>0</xdr:rowOff>
                  </to>
                </anchor>
              </controlPr>
            </control>
          </mc:Choice>
        </mc:AlternateContent>
        <mc:AlternateContent xmlns:mc="http://schemas.openxmlformats.org/markup-compatibility/2006">
          <mc:Choice Requires="x14">
            <control shapeId="36087" r:id="rId2293" name="Button 6391">
              <controlPr locked="0" defaultSize="0" print="0" autoFill="0" autoPict="0" macro="[0]!Sheet1.deleteProcedure">
                <anchor moveWithCells="1" sizeWithCells="1">
                  <from>
                    <xdr:col>6</xdr:col>
                    <xdr:colOff>0</xdr:colOff>
                    <xdr:row>3228</xdr:row>
                    <xdr:rowOff>0</xdr:rowOff>
                  </from>
                  <to>
                    <xdr:col>7</xdr:col>
                    <xdr:colOff>0</xdr:colOff>
                    <xdr:row>3229</xdr:row>
                    <xdr:rowOff>0</xdr:rowOff>
                  </to>
                </anchor>
              </controlPr>
            </control>
          </mc:Choice>
        </mc:AlternateContent>
        <mc:AlternateContent xmlns:mc="http://schemas.openxmlformats.org/markup-compatibility/2006">
          <mc:Choice Requires="x14">
            <control shapeId="36088" r:id="rId2294" name="Button 6392">
              <controlPr locked="0" defaultSize="0" print="0" autoFill="0" autoPict="0" macro="[0]!Sheet1.deleteRow">
                <anchor moveWithCells="1" sizeWithCells="1">
                  <from>
                    <xdr:col>6</xdr:col>
                    <xdr:colOff>0</xdr:colOff>
                    <xdr:row>3237</xdr:row>
                    <xdr:rowOff>0</xdr:rowOff>
                  </from>
                  <to>
                    <xdr:col>7</xdr:col>
                    <xdr:colOff>0</xdr:colOff>
                    <xdr:row>3238</xdr:row>
                    <xdr:rowOff>0</xdr:rowOff>
                  </to>
                </anchor>
              </controlPr>
            </control>
          </mc:Choice>
        </mc:AlternateContent>
        <mc:AlternateContent xmlns:mc="http://schemas.openxmlformats.org/markup-compatibility/2006">
          <mc:Choice Requires="x14">
            <control shapeId="36089" r:id="rId2295" name="Button 6393">
              <controlPr locked="0" defaultSize="0" print="0" autoFill="0" autoPict="0" macro="[0]!Sheet1.deleteRow">
                <anchor moveWithCells="1" sizeWithCells="1">
                  <from>
                    <xdr:col>6</xdr:col>
                    <xdr:colOff>0</xdr:colOff>
                    <xdr:row>3238</xdr:row>
                    <xdr:rowOff>0</xdr:rowOff>
                  </from>
                  <to>
                    <xdr:col>7</xdr:col>
                    <xdr:colOff>0</xdr:colOff>
                    <xdr:row>3239</xdr:row>
                    <xdr:rowOff>0</xdr:rowOff>
                  </to>
                </anchor>
              </controlPr>
            </control>
          </mc:Choice>
        </mc:AlternateContent>
        <mc:AlternateContent xmlns:mc="http://schemas.openxmlformats.org/markup-compatibility/2006">
          <mc:Choice Requires="x14">
            <control shapeId="36090" r:id="rId2296" name="Button 6394">
              <controlPr locked="0" defaultSize="0" print="0" autoFill="0" autoPict="0" macro="[0]!Sheet1.deleteRow">
                <anchor moveWithCells="1" sizeWithCells="1">
                  <from>
                    <xdr:col>6</xdr:col>
                    <xdr:colOff>0</xdr:colOff>
                    <xdr:row>3239</xdr:row>
                    <xdr:rowOff>0</xdr:rowOff>
                  </from>
                  <to>
                    <xdr:col>7</xdr:col>
                    <xdr:colOff>0</xdr:colOff>
                    <xdr:row>3240</xdr:row>
                    <xdr:rowOff>0</xdr:rowOff>
                  </to>
                </anchor>
              </controlPr>
            </control>
          </mc:Choice>
        </mc:AlternateContent>
        <mc:AlternateContent xmlns:mc="http://schemas.openxmlformats.org/markup-compatibility/2006">
          <mc:Choice Requires="x14">
            <control shapeId="36109" r:id="rId2297" name="Button 6413">
              <controlPr locked="0" defaultSize="0" print="0" autoFill="0" autoPict="0" macro="[0]!Sheet1.InsertNewTableRow">
                <anchor moveWithCells="1" sizeWithCells="1">
                  <from>
                    <xdr:col>6</xdr:col>
                    <xdr:colOff>0</xdr:colOff>
                    <xdr:row>3251</xdr:row>
                    <xdr:rowOff>0</xdr:rowOff>
                  </from>
                  <to>
                    <xdr:col>7</xdr:col>
                    <xdr:colOff>0</xdr:colOff>
                    <xdr:row>3252</xdr:row>
                    <xdr:rowOff>0</xdr:rowOff>
                  </to>
                </anchor>
              </controlPr>
            </control>
          </mc:Choice>
        </mc:AlternateContent>
        <mc:AlternateContent xmlns:mc="http://schemas.openxmlformats.org/markup-compatibility/2006">
          <mc:Choice Requires="x14">
            <control shapeId="36110" r:id="rId2298" name="Button 6414">
              <controlPr locked="0" defaultSize="0" print="0" autoFill="0" autoPict="0" macro="[0]!Sheet1.deleteRow">
                <anchor moveWithCells="1" sizeWithCells="1">
                  <from>
                    <xdr:col>6</xdr:col>
                    <xdr:colOff>0</xdr:colOff>
                    <xdr:row>3252</xdr:row>
                    <xdr:rowOff>0</xdr:rowOff>
                  </from>
                  <to>
                    <xdr:col>7</xdr:col>
                    <xdr:colOff>0</xdr:colOff>
                    <xdr:row>3253</xdr:row>
                    <xdr:rowOff>0</xdr:rowOff>
                  </to>
                </anchor>
              </controlPr>
            </control>
          </mc:Choice>
        </mc:AlternateContent>
        <mc:AlternateContent xmlns:mc="http://schemas.openxmlformats.org/markup-compatibility/2006">
          <mc:Choice Requires="x14">
            <control shapeId="36111" r:id="rId2299" name="Button 6415">
              <controlPr locked="0" defaultSize="0" print="0" autoFill="0" autoPict="0" macro="[0]!Sheet1.deleteProcedure">
                <anchor moveWithCells="1" sizeWithCells="1">
                  <from>
                    <xdr:col>6</xdr:col>
                    <xdr:colOff>0</xdr:colOff>
                    <xdr:row>3244</xdr:row>
                    <xdr:rowOff>0</xdr:rowOff>
                  </from>
                  <to>
                    <xdr:col>7</xdr:col>
                    <xdr:colOff>0</xdr:colOff>
                    <xdr:row>3245</xdr:row>
                    <xdr:rowOff>0</xdr:rowOff>
                  </to>
                </anchor>
              </controlPr>
            </control>
          </mc:Choice>
        </mc:AlternateContent>
        <mc:AlternateContent xmlns:mc="http://schemas.openxmlformats.org/markup-compatibility/2006">
          <mc:Choice Requires="x14">
            <control shapeId="36112" r:id="rId2300" name="Button 6416">
              <controlPr locked="0" defaultSize="0" print="0" autoFill="0" autoPict="0" macro="[0]!Sheet1.deleteRow">
                <anchor moveWithCells="1" sizeWithCells="1">
                  <from>
                    <xdr:col>6</xdr:col>
                    <xdr:colOff>0</xdr:colOff>
                    <xdr:row>3253</xdr:row>
                    <xdr:rowOff>0</xdr:rowOff>
                  </from>
                  <to>
                    <xdr:col>7</xdr:col>
                    <xdr:colOff>0</xdr:colOff>
                    <xdr:row>3254</xdr:row>
                    <xdr:rowOff>0</xdr:rowOff>
                  </to>
                </anchor>
              </controlPr>
            </control>
          </mc:Choice>
        </mc:AlternateContent>
        <mc:AlternateContent xmlns:mc="http://schemas.openxmlformats.org/markup-compatibility/2006">
          <mc:Choice Requires="x14">
            <control shapeId="36114" r:id="rId2301" name="Button 6418">
              <controlPr locked="0" defaultSize="0" print="0" autoFill="0" autoPict="0" macro="[0]!Sheet1.deleteRow">
                <anchor moveWithCells="1" sizeWithCells="1">
                  <from>
                    <xdr:col>6</xdr:col>
                    <xdr:colOff>0</xdr:colOff>
                    <xdr:row>3254</xdr:row>
                    <xdr:rowOff>0</xdr:rowOff>
                  </from>
                  <to>
                    <xdr:col>7</xdr:col>
                    <xdr:colOff>0</xdr:colOff>
                    <xdr:row>3255</xdr:row>
                    <xdr:rowOff>0</xdr:rowOff>
                  </to>
                </anchor>
              </controlPr>
            </control>
          </mc:Choice>
        </mc:AlternateContent>
        <mc:AlternateContent xmlns:mc="http://schemas.openxmlformats.org/markup-compatibility/2006">
          <mc:Choice Requires="x14">
            <control shapeId="36115" r:id="rId2302" name="Button 6419">
              <controlPr locked="0" defaultSize="0" print="0" autoFill="0" autoPict="0" macro="[0]!Sheet1.deleteRow">
                <anchor moveWithCells="1" sizeWithCells="1">
                  <from>
                    <xdr:col>6</xdr:col>
                    <xdr:colOff>0</xdr:colOff>
                    <xdr:row>3255</xdr:row>
                    <xdr:rowOff>0</xdr:rowOff>
                  </from>
                  <to>
                    <xdr:col>7</xdr:col>
                    <xdr:colOff>0</xdr:colOff>
                    <xdr:row>3256</xdr:row>
                    <xdr:rowOff>0</xdr:rowOff>
                  </to>
                </anchor>
              </controlPr>
            </control>
          </mc:Choice>
        </mc:AlternateContent>
        <mc:AlternateContent xmlns:mc="http://schemas.openxmlformats.org/markup-compatibility/2006">
          <mc:Choice Requires="x14">
            <control shapeId="36116" r:id="rId2303" name="Button 6420">
              <controlPr locked="0" defaultSize="0" print="0" autoFill="0" autoPict="0" macro="[0]!Sheet1.deleteRow">
                <anchor moveWithCells="1" sizeWithCells="1">
                  <from>
                    <xdr:col>6</xdr:col>
                    <xdr:colOff>0</xdr:colOff>
                    <xdr:row>3256</xdr:row>
                    <xdr:rowOff>0</xdr:rowOff>
                  </from>
                  <to>
                    <xdr:col>7</xdr:col>
                    <xdr:colOff>0</xdr:colOff>
                    <xdr:row>3257</xdr:row>
                    <xdr:rowOff>0</xdr:rowOff>
                  </to>
                </anchor>
              </controlPr>
            </control>
          </mc:Choice>
        </mc:AlternateContent>
        <mc:AlternateContent xmlns:mc="http://schemas.openxmlformats.org/markup-compatibility/2006">
          <mc:Choice Requires="x14">
            <control shapeId="36117" r:id="rId2304" name="Button 6421">
              <controlPr locked="0" defaultSize="0" print="0" autoFill="0" autoPict="0" macro="[0]!Sheet1.deleteRow">
                <anchor moveWithCells="1" sizeWithCells="1">
                  <from>
                    <xdr:col>6</xdr:col>
                    <xdr:colOff>0</xdr:colOff>
                    <xdr:row>3257</xdr:row>
                    <xdr:rowOff>0</xdr:rowOff>
                  </from>
                  <to>
                    <xdr:col>7</xdr:col>
                    <xdr:colOff>0</xdr:colOff>
                    <xdr:row>3258</xdr:row>
                    <xdr:rowOff>0</xdr:rowOff>
                  </to>
                </anchor>
              </controlPr>
            </control>
          </mc:Choice>
        </mc:AlternateContent>
        <mc:AlternateContent xmlns:mc="http://schemas.openxmlformats.org/markup-compatibility/2006">
          <mc:Choice Requires="x14">
            <control shapeId="36144" r:id="rId2305" name="Button 6448">
              <controlPr locked="0" defaultSize="0" print="0" autoFill="0" autoPict="0" macro="[0]!Sheet1.InsertNewTableRow">
                <anchor moveWithCells="1" sizeWithCells="1">
                  <from>
                    <xdr:col>6</xdr:col>
                    <xdr:colOff>0</xdr:colOff>
                    <xdr:row>3267</xdr:row>
                    <xdr:rowOff>0</xdr:rowOff>
                  </from>
                  <to>
                    <xdr:col>7</xdr:col>
                    <xdr:colOff>0</xdr:colOff>
                    <xdr:row>3268</xdr:row>
                    <xdr:rowOff>0</xdr:rowOff>
                  </to>
                </anchor>
              </controlPr>
            </control>
          </mc:Choice>
        </mc:AlternateContent>
        <mc:AlternateContent xmlns:mc="http://schemas.openxmlformats.org/markup-compatibility/2006">
          <mc:Choice Requires="x14">
            <control shapeId="36145" r:id="rId2306" name="Button 6449">
              <controlPr locked="0" defaultSize="0" print="0" autoFill="0" autoPict="0" macro="[0]!Sheet1.deleteRow">
                <anchor moveWithCells="1" sizeWithCells="1">
                  <from>
                    <xdr:col>6</xdr:col>
                    <xdr:colOff>0</xdr:colOff>
                    <xdr:row>3268</xdr:row>
                    <xdr:rowOff>0</xdr:rowOff>
                  </from>
                  <to>
                    <xdr:col>7</xdr:col>
                    <xdr:colOff>0</xdr:colOff>
                    <xdr:row>3269</xdr:row>
                    <xdr:rowOff>0</xdr:rowOff>
                  </to>
                </anchor>
              </controlPr>
            </control>
          </mc:Choice>
        </mc:AlternateContent>
        <mc:AlternateContent xmlns:mc="http://schemas.openxmlformats.org/markup-compatibility/2006">
          <mc:Choice Requires="x14">
            <control shapeId="36146" r:id="rId2307" name="Button 6450">
              <controlPr locked="0" defaultSize="0" print="0" autoFill="0" autoPict="0" macro="[0]!Sheet1.deleteProcedure">
                <anchor moveWithCells="1" sizeWithCells="1">
                  <from>
                    <xdr:col>6</xdr:col>
                    <xdr:colOff>0</xdr:colOff>
                    <xdr:row>3260</xdr:row>
                    <xdr:rowOff>0</xdr:rowOff>
                  </from>
                  <to>
                    <xdr:col>7</xdr:col>
                    <xdr:colOff>0</xdr:colOff>
                    <xdr:row>3261</xdr:row>
                    <xdr:rowOff>0</xdr:rowOff>
                  </to>
                </anchor>
              </controlPr>
            </control>
          </mc:Choice>
        </mc:AlternateContent>
        <mc:AlternateContent xmlns:mc="http://schemas.openxmlformats.org/markup-compatibility/2006">
          <mc:Choice Requires="x14">
            <control shapeId="36165" r:id="rId2308" name="Button 6469">
              <controlPr locked="0" defaultSize="0" print="0" autoFill="0" autoPict="0" macro="[0]!Sheet1.InsertNewTableRow">
                <anchor moveWithCells="1" sizeWithCells="1">
                  <from>
                    <xdr:col>6</xdr:col>
                    <xdr:colOff>0</xdr:colOff>
                    <xdr:row>3305</xdr:row>
                    <xdr:rowOff>0</xdr:rowOff>
                  </from>
                  <to>
                    <xdr:col>7</xdr:col>
                    <xdr:colOff>0</xdr:colOff>
                    <xdr:row>3306</xdr:row>
                    <xdr:rowOff>0</xdr:rowOff>
                  </to>
                </anchor>
              </controlPr>
            </control>
          </mc:Choice>
        </mc:AlternateContent>
        <mc:AlternateContent xmlns:mc="http://schemas.openxmlformats.org/markup-compatibility/2006">
          <mc:Choice Requires="x14">
            <control shapeId="36166" r:id="rId2309" name="Button 6470">
              <controlPr locked="0" defaultSize="0" print="0" autoFill="0" autoPict="0" macro="[0]!Sheet1.deleteRow">
                <anchor moveWithCells="1" sizeWithCells="1">
                  <from>
                    <xdr:col>6</xdr:col>
                    <xdr:colOff>0</xdr:colOff>
                    <xdr:row>3306</xdr:row>
                    <xdr:rowOff>0</xdr:rowOff>
                  </from>
                  <to>
                    <xdr:col>7</xdr:col>
                    <xdr:colOff>0</xdr:colOff>
                    <xdr:row>3307</xdr:row>
                    <xdr:rowOff>0</xdr:rowOff>
                  </to>
                </anchor>
              </controlPr>
            </control>
          </mc:Choice>
        </mc:AlternateContent>
        <mc:AlternateContent xmlns:mc="http://schemas.openxmlformats.org/markup-compatibility/2006">
          <mc:Choice Requires="x14">
            <control shapeId="36167" r:id="rId2310" name="Button 6471">
              <controlPr locked="0" defaultSize="0" print="0" autoFill="0" autoPict="0" macro="[0]!Sheet1.deleteProcedure">
                <anchor moveWithCells="1" sizeWithCells="1">
                  <from>
                    <xdr:col>6</xdr:col>
                    <xdr:colOff>0</xdr:colOff>
                    <xdr:row>3298</xdr:row>
                    <xdr:rowOff>0</xdr:rowOff>
                  </from>
                  <to>
                    <xdr:col>7</xdr:col>
                    <xdr:colOff>0</xdr:colOff>
                    <xdr:row>3299</xdr:row>
                    <xdr:rowOff>0</xdr:rowOff>
                  </to>
                </anchor>
              </controlPr>
            </control>
          </mc:Choice>
        </mc:AlternateContent>
        <mc:AlternateContent xmlns:mc="http://schemas.openxmlformats.org/markup-compatibility/2006">
          <mc:Choice Requires="x14">
            <control shapeId="36186" r:id="rId2311" name="Button 6490">
              <controlPr locked="0" defaultSize="0" print="0" autoFill="0" autoPict="0" macro="[0]!Sheet1.InsertNewTableRow">
                <anchor moveWithCells="1" sizeWithCells="1">
                  <from>
                    <xdr:col>6</xdr:col>
                    <xdr:colOff>0</xdr:colOff>
                    <xdr:row>3341</xdr:row>
                    <xdr:rowOff>0</xdr:rowOff>
                  </from>
                  <to>
                    <xdr:col>7</xdr:col>
                    <xdr:colOff>0</xdr:colOff>
                    <xdr:row>3342</xdr:row>
                    <xdr:rowOff>0</xdr:rowOff>
                  </to>
                </anchor>
              </controlPr>
            </control>
          </mc:Choice>
        </mc:AlternateContent>
        <mc:AlternateContent xmlns:mc="http://schemas.openxmlformats.org/markup-compatibility/2006">
          <mc:Choice Requires="x14">
            <control shapeId="36187" r:id="rId2312" name="Button 6491">
              <controlPr locked="0" defaultSize="0" print="0" autoFill="0" autoPict="0" macro="[0]!Sheet1.deleteRow">
                <anchor moveWithCells="1" sizeWithCells="1">
                  <from>
                    <xdr:col>6</xdr:col>
                    <xdr:colOff>0</xdr:colOff>
                    <xdr:row>3342</xdr:row>
                    <xdr:rowOff>0</xdr:rowOff>
                  </from>
                  <to>
                    <xdr:col>7</xdr:col>
                    <xdr:colOff>0</xdr:colOff>
                    <xdr:row>3343</xdr:row>
                    <xdr:rowOff>0</xdr:rowOff>
                  </to>
                </anchor>
              </controlPr>
            </control>
          </mc:Choice>
        </mc:AlternateContent>
        <mc:AlternateContent xmlns:mc="http://schemas.openxmlformats.org/markup-compatibility/2006">
          <mc:Choice Requires="x14">
            <control shapeId="36188" r:id="rId2313" name="Button 6492">
              <controlPr locked="0" defaultSize="0" print="0" autoFill="0" autoPict="0" macro="[0]!Sheet1.deleteProcedure">
                <anchor moveWithCells="1" sizeWithCells="1">
                  <from>
                    <xdr:col>6</xdr:col>
                    <xdr:colOff>0</xdr:colOff>
                    <xdr:row>3334</xdr:row>
                    <xdr:rowOff>0</xdr:rowOff>
                  </from>
                  <to>
                    <xdr:col>7</xdr:col>
                    <xdr:colOff>0</xdr:colOff>
                    <xdr:row>3335</xdr:row>
                    <xdr:rowOff>0</xdr:rowOff>
                  </to>
                </anchor>
              </controlPr>
            </control>
          </mc:Choice>
        </mc:AlternateContent>
        <mc:AlternateContent xmlns:mc="http://schemas.openxmlformats.org/markup-compatibility/2006">
          <mc:Choice Requires="x14">
            <control shapeId="36189" r:id="rId2314" name="Button 6493">
              <controlPr locked="0" defaultSize="0" print="0" autoFill="0" autoPict="0" macro="[0]!Sheet1.deleteRow">
                <anchor moveWithCells="1" sizeWithCells="1">
                  <from>
                    <xdr:col>6</xdr:col>
                    <xdr:colOff>0</xdr:colOff>
                    <xdr:row>3269</xdr:row>
                    <xdr:rowOff>0</xdr:rowOff>
                  </from>
                  <to>
                    <xdr:col>7</xdr:col>
                    <xdr:colOff>0</xdr:colOff>
                    <xdr:row>3270</xdr:row>
                    <xdr:rowOff>0</xdr:rowOff>
                  </to>
                </anchor>
              </controlPr>
            </control>
          </mc:Choice>
        </mc:AlternateContent>
        <mc:AlternateContent xmlns:mc="http://schemas.openxmlformats.org/markup-compatibility/2006">
          <mc:Choice Requires="x14">
            <control shapeId="36190" r:id="rId2315" name="Button 6494">
              <controlPr locked="0" defaultSize="0" print="0" autoFill="0" autoPict="0" macro="[0]!Sheet1.deleteRow">
                <anchor moveWithCells="1" sizeWithCells="1">
                  <from>
                    <xdr:col>6</xdr:col>
                    <xdr:colOff>0</xdr:colOff>
                    <xdr:row>3270</xdr:row>
                    <xdr:rowOff>0</xdr:rowOff>
                  </from>
                  <to>
                    <xdr:col>7</xdr:col>
                    <xdr:colOff>0</xdr:colOff>
                    <xdr:row>3271</xdr:row>
                    <xdr:rowOff>0</xdr:rowOff>
                  </to>
                </anchor>
              </controlPr>
            </control>
          </mc:Choice>
        </mc:AlternateContent>
        <mc:AlternateContent xmlns:mc="http://schemas.openxmlformats.org/markup-compatibility/2006">
          <mc:Choice Requires="x14">
            <control shapeId="36191" r:id="rId2316" name="Button 6495">
              <controlPr locked="0" defaultSize="0" print="0" autoFill="0" autoPict="0" macro="[0]!Sheet1.deleteRow">
                <anchor moveWithCells="1" sizeWithCells="1">
                  <from>
                    <xdr:col>6</xdr:col>
                    <xdr:colOff>0</xdr:colOff>
                    <xdr:row>3271</xdr:row>
                    <xdr:rowOff>0</xdr:rowOff>
                  </from>
                  <to>
                    <xdr:col>7</xdr:col>
                    <xdr:colOff>0</xdr:colOff>
                    <xdr:row>3272</xdr:row>
                    <xdr:rowOff>0</xdr:rowOff>
                  </to>
                </anchor>
              </controlPr>
            </control>
          </mc:Choice>
        </mc:AlternateContent>
        <mc:AlternateContent xmlns:mc="http://schemas.openxmlformats.org/markup-compatibility/2006">
          <mc:Choice Requires="x14">
            <control shapeId="36192" r:id="rId2317" name="Button 6496">
              <controlPr locked="0" defaultSize="0" print="0" autoFill="0" autoPict="0" macro="[0]!Sheet1.deleteRow">
                <anchor moveWithCells="1" sizeWithCells="1">
                  <from>
                    <xdr:col>6</xdr:col>
                    <xdr:colOff>0</xdr:colOff>
                    <xdr:row>3272</xdr:row>
                    <xdr:rowOff>0</xdr:rowOff>
                  </from>
                  <to>
                    <xdr:col>7</xdr:col>
                    <xdr:colOff>0</xdr:colOff>
                    <xdr:row>3273</xdr:row>
                    <xdr:rowOff>0</xdr:rowOff>
                  </to>
                </anchor>
              </controlPr>
            </control>
          </mc:Choice>
        </mc:AlternateContent>
        <mc:AlternateContent xmlns:mc="http://schemas.openxmlformats.org/markup-compatibility/2006">
          <mc:Choice Requires="x14">
            <control shapeId="36193" r:id="rId2318" name="Button 6497">
              <controlPr locked="0" defaultSize="0" print="0" autoFill="0" autoPict="0" macro="[0]!Sheet1.deleteRow">
                <anchor moveWithCells="1" sizeWithCells="1">
                  <from>
                    <xdr:col>6</xdr:col>
                    <xdr:colOff>0</xdr:colOff>
                    <xdr:row>3273</xdr:row>
                    <xdr:rowOff>0</xdr:rowOff>
                  </from>
                  <to>
                    <xdr:col>7</xdr:col>
                    <xdr:colOff>0</xdr:colOff>
                    <xdr:row>3274</xdr:row>
                    <xdr:rowOff>0</xdr:rowOff>
                  </to>
                </anchor>
              </controlPr>
            </control>
          </mc:Choice>
        </mc:AlternateContent>
        <mc:AlternateContent xmlns:mc="http://schemas.openxmlformats.org/markup-compatibility/2006">
          <mc:Choice Requires="x14">
            <control shapeId="36194" r:id="rId2319" name="Button 6498">
              <controlPr locked="0" defaultSize="0" print="0" autoFill="0" autoPict="0" macro="[0]!Sheet1.deleteRow">
                <anchor moveWithCells="1" sizeWithCells="1">
                  <from>
                    <xdr:col>6</xdr:col>
                    <xdr:colOff>0</xdr:colOff>
                    <xdr:row>3274</xdr:row>
                    <xdr:rowOff>0</xdr:rowOff>
                  </from>
                  <to>
                    <xdr:col>7</xdr:col>
                    <xdr:colOff>0</xdr:colOff>
                    <xdr:row>3275</xdr:row>
                    <xdr:rowOff>0</xdr:rowOff>
                  </to>
                </anchor>
              </controlPr>
            </control>
          </mc:Choice>
        </mc:AlternateContent>
        <mc:AlternateContent xmlns:mc="http://schemas.openxmlformats.org/markup-compatibility/2006">
          <mc:Choice Requires="x14">
            <control shapeId="36195" r:id="rId2320" name="Button 6499">
              <controlPr locked="0" defaultSize="0" print="0" autoFill="0" autoPict="0" macro="[0]!Sheet1.deleteRow">
                <anchor moveWithCells="1" sizeWithCells="1">
                  <from>
                    <xdr:col>6</xdr:col>
                    <xdr:colOff>0</xdr:colOff>
                    <xdr:row>3275</xdr:row>
                    <xdr:rowOff>0</xdr:rowOff>
                  </from>
                  <to>
                    <xdr:col>7</xdr:col>
                    <xdr:colOff>0</xdr:colOff>
                    <xdr:row>3276</xdr:row>
                    <xdr:rowOff>0</xdr:rowOff>
                  </to>
                </anchor>
              </controlPr>
            </control>
          </mc:Choice>
        </mc:AlternateContent>
        <mc:AlternateContent xmlns:mc="http://schemas.openxmlformats.org/markup-compatibility/2006">
          <mc:Choice Requires="x14">
            <control shapeId="36196" r:id="rId2321" name="Button 6500">
              <controlPr locked="0" defaultSize="0" print="0" autoFill="0" autoPict="0" macro="[0]!Sheet1.deleteRow">
                <anchor moveWithCells="1" sizeWithCells="1">
                  <from>
                    <xdr:col>6</xdr:col>
                    <xdr:colOff>0</xdr:colOff>
                    <xdr:row>3276</xdr:row>
                    <xdr:rowOff>0</xdr:rowOff>
                  </from>
                  <to>
                    <xdr:col>7</xdr:col>
                    <xdr:colOff>0</xdr:colOff>
                    <xdr:row>3277</xdr:row>
                    <xdr:rowOff>0</xdr:rowOff>
                  </to>
                </anchor>
              </controlPr>
            </control>
          </mc:Choice>
        </mc:AlternateContent>
        <mc:AlternateContent xmlns:mc="http://schemas.openxmlformats.org/markup-compatibility/2006">
          <mc:Choice Requires="x14">
            <control shapeId="36197" r:id="rId2322" name="Button 6501">
              <controlPr locked="0" defaultSize="0" print="0" autoFill="0" autoPict="0" macro="[0]!Sheet1.deleteRow">
                <anchor moveWithCells="1" sizeWithCells="1">
                  <from>
                    <xdr:col>6</xdr:col>
                    <xdr:colOff>0</xdr:colOff>
                    <xdr:row>3277</xdr:row>
                    <xdr:rowOff>0</xdr:rowOff>
                  </from>
                  <to>
                    <xdr:col>7</xdr:col>
                    <xdr:colOff>0</xdr:colOff>
                    <xdr:row>3278</xdr:row>
                    <xdr:rowOff>0</xdr:rowOff>
                  </to>
                </anchor>
              </controlPr>
            </control>
          </mc:Choice>
        </mc:AlternateContent>
        <mc:AlternateContent xmlns:mc="http://schemas.openxmlformats.org/markup-compatibility/2006">
          <mc:Choice Requires="x14">
            <control shapeId="36198" r:id="rId2323" name="Button 6502">
              <controlPr locked="0" defaultSize="0" print="0" autoFill="0" autoPict="0" macro="[0]!Sheet1.deleteRow">
                <anchor moveWithCells="1" sizeWithCells="1">
                  <from>
                    <xdr:col>6</xdr:col>
                    <xdr:colOff>0</xdr:colOff>
                    <xdr:row>3307</xdr:row>
                    <xdr:rowOff>0</xdr:rowOff>
                  </from>
                  <to>
                    <xdr:col>7</xdr:col>
                    <xdr:colOff>0</xdr:colOff>
                    <xdr:row>3308</xdr:row>
                    <xdr:rowOff>0</xdr:rowOff>
                  </to>
                </anchor>
              </controlPr>
            </control>
          </mc:Choice>
        </mc:AlternateContent>
        <mc:AlternateContent xmlns:mc="http://schemas.openxmlformats.org/markup-compatibility/2006">
          <mc:Choice Requires="x14">
            <control shapeId="36199" r:id="rId2324" name="Button 6503">
              <controlPr locked="0" defaultSize="0" print="0" autoFill="0" autoPict="0" macro="[0]!Sheet1.deleteRow">
                <anchor moveWithCells="1" sizeWithCells="1">
                  <from>
                    <xdr:col>6</xdr:col>
                    <xdr:colOff>0</xdr:colOff>
                    <xdr:row>3308</xdr:row>
                    <xdr:rowOff>0</xdr:rowOff>
                  </from>
                  <to>
                    <xdr:col>7</xdr:col>
                    <xdr:colOff>0</xdr:colOff>
                    <xdr:row>3309</xdr:row>
                    <xdr:rowOff>0</xdr:rowOff>
                  </to>
                </anchor>
              </controlPr>
            </control>
          </mc:Choice>
        </mc:AlternateContent>
        <mc:AlternateContent xmlns:mc="http://schemas.openxmlformats.org/markup-compatibility/2006">
          <mc:Choice Requires="x14">
            <control shapeId="36200" r:id="rId2325" name="Button 6504">
              <controlPr locked="0" defaultSize="0" print="0" autoFill="0" autoPict="0" macro="[0]!Sheet1.deleteRow">
                <anchor moveWithCells="1" sizeWithCells="1">
                  <from>
                    <xdr:col>6</xdr:col>
                    <xdr:colOff>0</xdr:colOff>
                    <xdr:row>3309</xdr:row>
                    <xdr:rowOff>0</xdr:rowOff>
                  </from>
                  <to>
                    <xdr:col>7</xdr:col>
                    <xdr:colOff>0</xdr:colOff>
                    <xdr:row>3310</xdr:row>
                    <xdr:rowOff>0</xdr:rowOff>
                  </to>
                </anchor>
              </controlPr>
            </control>
          </mc:Choice>
        </mc:AlternateContent>
        <mc:AlternateContent xmlns:mc="http://schemas.openxmlformats.org/markup-compatibility/2006">
          <mc:Choice Requires="x14">
            <control shapeId="36201" r:id="rId2326" name="Button 6505">
              <controlPr locked="0" defaultSize="0" print="0" autoFill="0" autoPict="0" macro="[0]!Sheet1.deleteRow">
                <anchor moveWithCells="1" sizeWithCells="1">
                  <from>
                    <xdr:col>6</xdr:col>
                    <xdr:colOff>0</xdr:colOff>
                    <xdr:row>3310</xdr:row>
                    <xdr:rowOff>0</xdr:rowOff>
                  </from>
                  <to>
                    <xdr:col>7</xdr:col>
                    <xdr:colOff>0</xdr:colOff>
                    <xdr:row>3311</xdr:row>
                    <xdr:rowOff>0</xdr:rowOff>
                  </to>
                </anchor>
              </controlPr>
            </control>
          </mc:Choice>
        </mc:AlternateContent>
        <mc:AlternateContent xmlns:mc="http://schemas.openxmlformats.org/markup-compatibility/2006">
          <mc:Choice Requires="x14">
            <control shapeId="36202" r:id="rId2327" name="Button 6506">
              <controlPr locked="0" defaultSize="0" print="0" autoFill="0" autoPict="0" macro="[0]!Sheet1.deleteRow">
                <anchor moveWithCells="1" sizeWithCells="1">
                  <from>
                    <xdr:col>6</xdr:col>
                    <xdr:colOff>0</xdr:colOff>
                    <xdr:row>3311</xdr:row>
                    <xdr:rowOff>0</xdr:rowOff>
                  </from>
                  <to>
                    <xdr:col>7</xdr:col>
                    <xdr:colOff>0</xdr:colOff>
                    <xdr:row>3312</xdr:row>
                    <xdr:rowOff>0</xdr:rowOff>
                  </to>
                </anchor>
              </controlPr>
            </control>
          </mc:Choice>
        </mc:AlternateContent>
        <mc:AlternateContent xmlns:mc="http://schemas.openxmlformats.org/markup-compatibility/2006">
          <mc:Choice Requires="x14">
            <control shapeId="36203" r:id="rId2328" name="Button 6507">
              <controlPr locked="0" defaultSize="0" print="0" autoFill="0" autoPict="0" macro="[0]!Sheet1.deleteRow">
                <anchor moveWithCells="1" sizeWithCells="1">
                  <from>
                    <xdr:col>6</xdr:col>
                    <xdr:colOff>0</xdr:colOff>
                    <xdr:row>3312</xdr:row>
                    <xdr:rowOff>0</xdr:rowOff>
                  </from>
                  <to>
                    <xdr:col>7</xdr:col>
                    <xdr:colOff>0</xdr:colOff>
                    <xdr:row>3313</xdr:row>
                    <xdr:rowOff>0</xdr:rowOff>
                  </to>
                </anchor>
              </controlPr>
            </control>
          </mc:Choice>
        </mc:AlternateContent>
        <mc:AlternateContent xmlns:mc="http://schemas.openxmlformats.org/markup-compatibility/2006">
          <mc:Choice Requires="x14">
            <control shapeId="36204" r:id="rId2329" name="Button 6508">
              <controlPr locked="0" defaultSize="0" print="0" autoFill="0" autoPict="0" macro="[0]!Sheet1.deleteRow">
                <anchor moveWithCells="1" sizeWithCells="1">
                  <from>
                    <xdr:col>6</xdr:col>
                    <xdr:colOff>0</xdr:colOff>
                    <xdr:row>3313</xdr:row>
                    <xdr:rowOff>0</xdr:rowOff>
                  </from>
                  <to>
                    <xdr:col>7</xdr:col>
                    <xdr:colOff>0</xdr:colOff>
                    <xdr:row>3314</xdr:row>
                    <xdr:rowOff>0</xdr:rowOff>
                  </to>
                </anchor>
              </controlPr>
            </control>
          </mc:Choice>
        </mc:AlternateContent>
        <mc:AlternateContent xmlns:mc="http://schemas.openxmlformats.org/markup-compatibility/2006">
          <mc:Choice Requires="x14">
            <control shapeId="36205" r:id="rId2330" name="Button 6509">
              <controlPr locked="0" defaultSize="0" print="0" autoFill="0" autoPict="0" macro="[0]!Sheet1.deleteRow">
                <anchor moveWithCells="1" sizeWithCells="1">
                  <from>
                    <xdr:col>6</xdr:col>
                    <xdr:colOff>0</xdr:colOff>
                    <xdr:row>3314</xdr:row>
                    <xdr:rowOff>0</xdr:rowOff>
                  </from>
                  <to>
                    <xdr:col>7</xdr:col>
                    <xdr:colOff>0</xdr:colOff>
                    <xdr:row>3315</xdr:row>
                    <xdr:rowOff>0</xdr:rowOff>
                  </to>
                </anchor>
              </controlPr>
            </control>
          </mc:Choice>
        </mc:AlternateContent>
        <mc:AlternateContent xmlns:mc="http://schemas.openxmlformats.org/markup-compatibility/2006">
          <mc:Choice Requires="x14">
            <control shapeId="36206" r:id="rId2331" name="Button 6510">
              <controlPr locked="0" defaultSize="0" print="0" autoFill="0" autoPict="0" macro="[0]!Sheet1.deleteRow">
                <anchor moveWithCells="1" sizeWithCells="1">
                  <from>
                    <xdr:col>6</xdr:col>
                    <xdr:colOff>0</xdr:colOff>
                    <xdr:row>3315</xdr:row>
                    <xdr:rowOff>0</xdr:rowOff>
                  </from>
                  <to>
                    <xdr:col>7</xdr:col>
                    <xdr:colOff>0</xdr:colOff>
                    <xdr:row>3316</xdr:row>
                    <xdr:rowOff>0</xdr:rowOff>
                  </to>
                </anchor>
              </controlPr>
            </control>
          </mc:Choice>
        </mc:AlternateContent>
        <mc:AlternateContent xmlns:mc="http://schemas.openxmlformats.org/markup-compatibility/2006">
          <mc:Choice Requires="x14">
            <control shapeId="36207" r:id="rId2332" name="Button 6511">
              <controlPr locked="0" defaultSize="0" print="0" autoFill="0" autoPict="0" macro="[0]!Sheet1.deleteRow">
                <anchor moveWithCells="1" sizeWithCells="1">
                  <from>
                    <xdr:col>6</xdr:col>
                    <xdr:colOff>0</xdr:colOff>
                    <xdr:row>3316</xdr:row>
                    <xdr:rowOff>0</xdr:rowOff>
                  </from>
                  <to>
                    <xdr:col>7</xdr:col>
                    <xdr:colOff>0</xdr:colOff>
                    <xdr:row>3317</xdr:row>
                    <xdr:rowOff>0</xdr:rowOff>
                  </to>
                </anchor>
              </controlPr>
            </control>
          </mc:Choice>
        </mc:AlternateContent>
        <mc:AlternateContent xmlns:mc="http://schemas.openxmlformats.org/markup-compatibility/2006">
          <mc:Choice Requires="x14">
            <control shapeId="36208" r:id="rId2333" name="Button 6512">
              <controlPr locked="0" defaultSize="0" print="0" autoFill="0" autoPict="0" macro="[0]!Sheet1.deleteRow">
                <anchor moveWithCells="1" sizeWithCells="1">
                  <from>
                    <xdr:col>6</xdr:col>
                    <xdr:colOff>0</xdr:colOff>
                    <xdr:row>3317</xdr:row>
                    <xdr:rowOff>0</xdr:rowOff>
                  </from>
                  <to>
                    <xdr:col>7</xdr:col>
                    <xdr:colOff>0</xdr:colOff>
                    <xdr:row>3318</xdr:row>
                    <xdr:rowOff>0</xdr:rowOff>
                  </to>
                </anchor>
              </controlPr>
            </control>
          </mc:Choice>
        </mc:AlternateContent>
        <mc:AlternateContent xmlns:mc="http://schemas.openxmlformats.org/markup-compatibility/2006">
          <mc:Choice Requires="x14">
            <control shapeId="36209" r:id="rId2334" name="Button 6513">
              <controlPr locked="0" defaultSize="0" print="0" autoFill="0" autoPict="0" macro="[0]!Sheet1.deleteRow">
                <anchor moveWithCells="1" sizeWithCells="1">
                  <from>
                    <xdr:col>6</xdr:col>
                    <xdr:colOff>0</xdr:colOff>
                    <xdr:row>3318</xdr:row>
                    <xdr:rowOff>0</xdr:rowOff>
                  </from>
                  <to>
                    <xdr:col>7</xdr:col>
                    <xdr:colOff>0</xdr:colOff>
                    <xdr:row>3319</xdr:row>
                    <xdr:rowOff>0</xdr:rowOff>
                  </to>
                </anchor>
              </controlPr>
            </control>
          </mc:Choice>
        </mc:AlternateContent>
        <mc:AlternateContent xmlns:mc="http://schemas.openxmlformats.org/markup-compatibility/2006">
          <mc:Choice Requires="x14">
            <control shapeId="36210" r:id="rId2335" name="Button 6514">
              <controlPr locked="0" defaultSize="0" print="0" autoFill="0" autoPict="0" macro="[0]!Sheet1.deleteRow">
                <anchor moveWithCells="1" sizeWithCells="1">
                  <from>
                    <xdr:col>6</xdr:col>
                    <xdr:colOff>0</xdr:colOff>
                    <xdr:row>3319</xdr:row>
                    <xdr:rowOff>0</xdr:rowOff>
                  </from>
                  <to>
                    <xdr:col>7</xdr:col>
                    <xdr:colOff>0</xdr:colOff>
                    <xdr:row>3320</xdr:row>
                    <xdr:rowOff>0</xdr:rowOff>
                  </to>
                </anchor>
              </controlPr>
            </control>
          </mc:Choice>
        </mc:AlternateContent>
        <mc:AlternateContent xmlns:mc="http://schemas.openxmlformats.org/markup-compatibility/2006">
          <mc:Choice Requires="x14">
            <control shapeId="36211" r:id="rId2336" name="Button 6515">
              <controlPr locked="0" defaultSize="0" print="0" autoFill="0" autoPict="0" macro="[0]!Sheet1.deleteRow">
                <anchor moveWithCells="1" sizeWithCells="1">
                  <from>
                    <xdr:col>6</xdr:col>
                    <xdr:colOff>0</xdr:colOff>
                    <xdr:row>3320</xdr:row>
                    <xdr:rowOff>0</xdr:rowOff>
                  </from>
                  <to>
                    <xdr:col>7</xdr:col>
                    <xdr:colOff>0</xdr:colOff>
                    <xdr:row>3321</xdr:row>
                    <xdr:rowOff>0</xdr:rowOff>
                  </to>
                </anchor>
              </controlPr>
            </control>
          </mc:Choice>
        </mc:AlternateContent>
        <mc:AlternateContent xmlns:mc="http://schemas.openxmlformats.org/markup-compatibility/2006">
          <mc:Choice Requires="x14">
            <control shapeId="36212" r:id="rId2337" name="Button 6516">
              <controlPr locked="0" defaultSize="0" print="0" autoFill="0" autoPict="0" macro="[0]!Sheet1.deleteRow">
                <anchor moveWithCells="1" sizeWithCells="1">
                  <from>
                    <xdr:col>6</xdr:col>
                    <xdr:colOff>0</xdr:colOff>
                    <xdr:row>3321</xdr:row>
                    <xdr:rowOff>0</xdr:rowOff>
                  </from>
                  <to>
                    <xdr:col>7</xdr:col>
                    <xdr:colOff>0</xdr:colOff>
                    <xdr:row>3322</xdr:row>
                    <xdr:rowOff>0</xdr:rowOff>
                  </to>
                </anchor>
              </controlPr>
            </control>
          </mc:Choice>
        </mc:AlternateContent>
        <mc:AlternateContent xmlns:mc="http://schemas.openxmlformats.org/markup-compatibility/2006">
          <mc:Choice Requires="x14">
            <control shapeId="36213" r:id="rId2338" name="Button 6517">
              <controlPr locked="0" defaultSize="0" print="0" autoFill="0" autoPict="0" macro="[0]!Sheet1.deleteRow">
                <anchor moveWithCells="1" sizeWithCells="1">
                  <from>
                    <xdr:col>6</xdr:col>
                    <xdr:colOff>0</xdr:colOff>
                    <xdr:row>3322</xdr:row>
                    <xdr:rowOff>0</xdr:rowOff>
                  </from>
                  <to>
                    <xdr:col>7</xdr:col>
                    <xdr:colOff>0</xdr:colOff>
                    <xdr:row>3323</xdr:row>
                    <xdr:rowOff>0</xdr:rowOff>
                  </to>
                </anchor>
              </controlPr>
            </control>
          </mc:Choice>
        </mc:AlternateContent>
        <mc:AlternateContent xmlns:mc="http://schemas.openxmlformats.org/markup-compatibility/2006">
          <mc:Choice Requires="x14">
            <control shapeId="36214" r:id="rId2339" name="Button 6518">
              <controlPr locked="0" defaultSize="0" print="0" autoFill="0" autoPict="0" macro="[0]!Sheet1.deleteRow">
                <anchor moveWithCells="1" sizeWithCells="1">
                  <from>
                    <xdr:col>6</xdr:col>
                    <xdr:colOff>0</xdr:colOff>
                    <xdr:row>3323</xdr:row>
                    <xdr:rowOff>0</xdr:rowOff>
                  </from>
                  <to>
                    <xdr:col>7</xdr:col>
                    <xdr:colOff>0</xdr:colOff>
                    <xdr:row>3324</xdr:row>
                    <xdr:rowOff>0</xdr:rowOff>
                  </to>
                </anchor>
              </controlPr>
            </control>
          </mc:Choice>
        </mc:AlternateContent>
        <mc:AlternateContent xmlns:mc="http://schemas.openxmlformats.org/markup-compatibility/2006">
          <mc:Choice Requires="x14">
            <control shapeId="36215" r:id="rId2340" name="Button 6519">
              <controlPr locked="0" defaultSize="0" print="0" autoFill="0" autoPict="0" macro="[0]!Sheet1.deleteRow">
                <anchor moveWithCells="1" sizeWithCells="1">
                  <from>
                    <xdr:col>6</xdr:col>
                    <xdr:colOff>0</xdr:colOff>
                    <xdr:row>3324</xdr:row>
                    <xdr:rowOff>0</xdr:rowOff>
                  </from>
                  <to>
                    <xdr:col>7</xdr:col>
                    <xdr:colOff>0</xdr:colOff>
                    <xdr:row>3325</xdr:row>
                    <xdr:rowOff>0</xdr:rowOff>
                  </to>
                </anchor>
              </controlPr>
            </control>
          </mc:Choice>
        </mc:AlternateContent>
        <mc:AlternateContent xmlns:mc="http://schemas.openxmlformats.org/markup-compatibility/2006">
          <mc:Choice Requires="x14">
            <control shapeId="36225" r:id="rId2341" name="Button 6529">
              <controlPr locked="0" defaultSize="0" print="0" autoFill="0" autoPict="0" macro="[0]!Sheet1.deleteRow">
                <anchor moveWithCells="1" sizeWithCells="1">
                  <from>
                    <xdr:col>6</xdr:col>
                    <xdr:colOff>0</xdr:colOff>
                    <xdr:row>3325</xdr:row>
                    <xdr:rowOff>0</xdr:rowOff>
                  </from>
                  <to>
                    <xdr:col>7</xdr:col>
                    <xdr:colOff>0</xdr:colOff>
                    <xdr:row>3326</xdr:row>
                    <xdr:rowOff>0</xdr:rowOff>
                  </to>
                </anchor>
              </controlPr>
            </control>
          </mc:Choice>
        </mc:AlternateContent>
        <mc:AlternateContent xmlns:mc="http://schemas.openxmlformats.org/markup-compatibility/2006">
          <mc:Choice Requires="x14">
            <control shapeId="36228" r:id="rId2342" name="Button 6532">
              <controlPr locked="0" defaultSize="0" print="0" autoFill="0" autoPict="0" macro="[0]!Sheet1.deleteRow">
                <anchor moveWithCells="1" sizeWithCells="1">
                  <from>
                    <xdr:col>6</xdr:col>
                    <xdr:colOff>0</xdr:colOff>
                    <xdr:row>3326</xdr:row>
                    <xdr:rowOff>0</xdr:rowOff>
                  </from>
                  <to>
                    <xdr:col>7</xdr:col>
                    <xdr:colOff>0</xdr:colOff>
                    <xdr:row>3327</xdr:row>
                    <xdr:rowOff>0</xdr:rowOff>
                  </to>
                </anchor>
              </controlPr>
            </control>
          </mc:Choice>
        </mc:AlternateContent>
        <mc:AlternateContent xmlns:mc="http://schemas.openxmlformats.org/markup-compatibility/2006">
          <mc:Choice Requires="x14">
            <control shapeId="36229" r:id="rId2343" name="Button 6533">
              <controlPr locked="0" defaultSize="0" print="0" autoFill="0" autoPict="0" macro="[0]!Sheet1.deleteRow">
                <anchor moveWithCells="1" sizeWithCells="1">
                  <from>
                    <xdr:col>6</xdr:col>
                    <xdr:colOff>0</xdr:colOff>
                    <xdr:row>3327</xdr:row>
                    <xdr:rowOff>0</xdr:rowOff>
                  </from>
                  <to>
                    <xdr:col>7</xdr:col>
                    <xdr:colOff>0</xdr:colOff>
                    <xdr:row>3328</xdr:row>
                    <xdr:rowOff>0</xdr:rowOff>
                  </to>
                </anchor>
              </controlPr>
            </control>
          </mc:Choice>
        </mc:AlternateContent>
        <mc:AlternateContent xmlns:mc="http://schemas.openxmlformats.org/markup-compatibility/2006">
          <mc:Choice Requires="x14">
            <control shapeId="36230" r:id="rId2344" name="Button 6534">
              <controlPr locked="0" defaultSize="0" print="0" autoFill="0" autoPict="0" macro="[0]!Sheet1.deleteRow">
                <anchor moveWithCells="1" sizeWithCells="1">
                  <from>
                    <xdr:col>6</xdr:col>
                    <xdr:colOff>0</xdr:colOff>
                    <xdr:row>3328</xdr:row>
                    <xdr:rowOff>0</xdr:rowOff>
                  </from>
                  <to>
                    <xdr:col>7</xdr:col>
                    <xdr:colOff>0</xdr:colOff>
                    <xdr:row>3329</xdr:row>
                    <xdr:rowOff>0</xdr:rowOff>
                  </to>
                </anchor>
              </controlPr>
            </control>
          </mc:Choice>
        </mc:AlternateContent>
        <mc:AlternateContent xmlns:mc="http://schemas.openxmlformats.org/markup-compatibility/2006">
          <mc:Choice Requires="x14">
            <control shapeId="36231" r:id="rId2345" name="Button 6535">
              <controlPr locked="0" defaultSize="0" print="0" autoFill="0" autoPict="0" macro="[0]!Sheet1.deleteRow">
                <anchor moveWithCells="1" sizeWithCells="1">
                  <from>
                    <xdr:col>6</xdr:col>
                    <xdr:colOff>0</xdr:colOff>
                    <xdr:row>3329</xdr:row>
                    <xdr:rowOff>0</xdr:rowOff>
                  </from>
                  <to>
                    <xdr:col>7</xdr:col>
                    <xdr:colOff>0</xdr:colOff>
                    <xdr:row>3330</xdr:row>
                    <xdr:rowOff>0</xdr:rowOff>
                  </to>
                </anchor>
              </controlPr>
            </control>
          </mc:Choice>
        </mc:AlternateContent>
        <mc:AlternateContent xmlns:mc="http://schemas.openxmlformats.org/markup-compatibility/2006">
          <mc:Choice Requires="x14">
            <control shapeId="36232" r:id="rId2346" name="Button 6536">
              <controlPr locked="0" defaultSize="0" print="0" autoFill="0" autoPict="0" macro="[0]!Sheet1.deleteRow">
                <anchor moveWithCells="1" sizeWithCells="1">
                  <from>
                    <xdr:col>6</xdr:col>
                    <xdr:colOff>0</xdr:colOff>
                    <xdr:row>3330</xdr:row>
                    <xdr:rowOff>0</xdr:rowOff>
                  </from>
                  <to>
                    <xdr:col>7</xdr:col>
                    <xdr:colOff>0</xdr:colOff>
                    <xdr:row>3331</xdr:row>
                    <xdr:rowOff>0</xdr:rowOff>
                  </to>
                </anchor>
              </controlPr>
            </control>
          </mc:Choice>
        </mc:AlternateContent>
        <mc:AlternateContent xmlns:mc="http://schemas.openxmlformats.org/markup-compatibility/2006">
          <mc:Choice Requires="x14">
            <control shapeId="36233" r:id="rId2347" name="Button 6537">
              <controlPr locked="0" defaultSize="0" print="0" autoFill="0" autoPict="0" macro="[0]!Sheet1.deleteRow">
                <anchor moveWithCells="1" sizeWithCells="1">
                  <from>
                    <xdr:col>6</xdr:col>
                    <xdr:colOff>0</xdr:colOff>
                    <xdr:row>3331</xdr:row>
                    <xdr:rowOff>0</xdr:rowOff>
                  </from>
                  <to>
                    <xdr:col>7</xdr:col>
                    <xdr:colOff>0</xdr:colOff>
                    <xdr:row>3332</xdr:row>
                    <xdr:rowOff>0</xdr:rowOff>
                  </to>
                </anchor>
              </controlPr>
            </control>
          </mc:Choice>
        </mc:AlternateContent>
        <mc:AlternateContent xmlns:mc="http://schemas.openxmlformats.org/markup-compatibility/2006">
          <mc:Choice Requires="x14">
            <control shapeId="36234" r:id="rId2348" name="Button 6538">
              <controlPr locked="0" defaultSize="0" print="0" autoFill="0" autoPict="0" macro="[0]!Sheet1.deleteRow">
                <anchor moveWithCells="1" sizeWithCells="1">
                  <from>
                    <xdr:col>6</xdr:col>
                    <xdr:colOff>0</xdr:colOff>
                    <xdr:row>3240</xdr:row>
                    <xdr:rowOff>0</xdr:rowOff>
                  </from>
                  <to>
                    <xdr:col>7</xdr:col>
                    <xdr:colOff>0</xdr:colOff>
                    <xdr:row>3241</xdr:row>
                    <xdr:rowOff>0</xdr:rowOff>
                  </to>
                </anchor>
              </controlPr>
            </control>
          </mc:Choice>
        </mc:AlternateContent>
        <mc:AlternateContent xmlns:mc="http://schemas.openxmlformats.org/markup-compatibility/2006">
          <mc:Choice Requires="x14">
            <control shapeId="36235" r:id="rId2349" name="Button 6539">
              <controlPr locked="0" defaultSize="0" print="0" autoFill="0" autoPict="0" macro="[0]!Sheet1.deleteRow">
                <anchor moveWithCells="1" sizeWithCells="1">
                  <from>
                    <xdr:col>6</xdr:col>
                    <xdr:colOff>0</xdr:colOff>
                    <xdr:row>3241</xdr:row>
                    <xdr:rowOff>0</xdr:rowOff>
                  </from>
                  <to>
                    <xdr:col>7</xdr:col>
                    <xdr:colOff>0</xdr:colOff>
                    <xdr:row>3242</xdr:row>
                    <xdr:rowOff>0</xdr:rowOff>
                  </to>
                </anchor>
              </controlPr>
            </control>
          </mc:Choice>
        </mc:AlternateContent>
        <mc:AlternateContent xmlns:mc="http://schemas.openxmlformats.org/markup-compatibility/2006">
          <mc:Choice Requires="x14">
            <control shapeId="36236" r:id="rId2350" name="Button 6540">
              <controlPr locked="0" defaultSize="0" print="0" autoFill="0" autoPict="0" macro="[0]!Sheet1.deleteRow">
                <anchor moveWithCells="1" sizeWithCells="1">
                  <from>
                    <xdr:col>6</xdr:col>
                    <xdr:colOff>0</xdr:colOff>
                    <xdr:row>3343</xdr:row>
                    <xdr:rowOff>0</xdr:rowOff>
                  </from>
                  <to>
                    <xdr:col>7</xdr:col>
                    <xdr:colOff>0</xdr:colOff>
                    <xdr:row>3344</xdr:row>
                    <xdr:rowOff>0</xdr:rowOff>
                  </to>
                </anchor>
              </controlPr>
            </control>
          </mc:Choice>
        </mc:AlternateContent>
        <mc:AlternateContent xmlns:mc="http://schemas.openxmlformats.org/markup-compatibility/2006">
          <mc:Choice Requires="x14">
            <control shapeId="36237" r:id="rId2351" name="Button 6541">
              <controlPr locked="0" defaultSize="0" print="0" autoFill="0" autoPict="0" macro="[0]!Sheet1.deleteRow">
                <anchor moveWithCells="1" sizeWithCells="1">
                  <from>
                    <xdr:col>6</xdr:col>
                    <xdr:colOff>0</xdr:colOff>
                    <xdr:row>3344</xdr:row>
                    <xdr:rowOff>0</xdr:rowOff>
                  </from>
                  <to>
                    <xdr:col>7</xdr:col>
                    <xdr:colOff>0</xdr:colOff>
                    <xdr:row>3345</xdr:row>
                    <xdr:rowOff>0</xdr:rowOff>
                  </to>
                </anchor>
              </controlPr>
            </control>
          </mc:Choice>
        </mc:AlternateContent>
        <mc:AlternateContent xmlns:mc="http://schemas.openxmlformats.org/markup-compatibility/2006">
          <mc:Choice Requires="x14">
            <control shapeId="36238" r:id="rId2352" name="Button 6542">
              <controlPr locked="0" defaultSize="0" print="0" autoFill="0" autoPict="0" macro="[0]!Sheet1.deleteRow">
                <anchor moveWithCells="1" sizeWithCells="1">
                  <from>
                    <xdr:col>6</xdr:col>
                    <xdr:colOff>0</xdr:colOff>
                    <xdr:row>3345</xdr:row>
                    <xdr:rowOff>0</xdr:rowOff>
                  </from>
                  <to>
                    <xdr:col>7</xdr:col>
                    <xdr:colOff>0</xdr:colOff>
                    <xdr:row>3346</xdr:row>
                    <xdr:rowOff>0</xdr:rowOff>
                  </to>
                </anchor>
              </controlPr>
            </control>
          </mc:Choice>
        </mc:AlternateContent>
        <mc:AlternateContent xmlns:mc="http://schemas.openxmlformats.org/markup-compatibility/2006">
          <mc:Choice Requires="x14">
            <control shapeId="36239" r:id="rId2353" name="Button 6543">
              <controlPr locked="0" defaultSize="0" print="0" autoFill="0" autoPict="0" macro="[0]!Sheet1.deleteRow">
                <anchor moveWithCells="1" sizeWithCells="1">
                  <from>
                    <xdr:col>6</xdr:col>
                    <xdr:colOff>0</xdr:colOff>
                    <xdr:row>3346</xdr:row>
                    <xdr:rowOff>0</xdr:rowOff>
                  </from>
                  <to>
                    <xdr:col>7</xdr:col>
                    <xdr:colOff>0</xdr:colOff>
                    <xdr:row>3347</xdr:row>
                    <xdr:rowOff>0</xdr:rowOff>
                  </to>
                </anchor>
              </controlPr>
            </control>
          </mc:Choice>
        </mc:AlternateContent>
        <mc:AlternateContent xmlns:mc="http://schemas.openxmlformats.org/markup-compatibility/2006">
          <mc:Choice Requires="x14">
            <control shapeId="36240" r:id="rId2354" name="Button 6544">
              <controlPr locked="0" defaultSize="0" print="0" autoFill="0" autoPict="0" macro="[0]!Sheet1.deleteRow">
                <anchor moveWithCells="1" sizeWithCells="1">
                  <from>
                    <xdr:col>6</xdr:col>
                    <xdr:colOff>0</xdr:colOff>
                    <xdr:row>3347</xdr:row>
                    <xdr:rowOff>0</xdr:rowOff>
                  </from>
                  <to>
                    <xdr:col>7</xdr:col>
                    <xdr:colOff>0</xdr:colOff>
                    <xdr:row>3348</xdr:row>
                    <xdr:rowOff>0</xdr:rowOff>
                  </to>
                </anchor>
              </controlPr>
            </control>
          </mc:Choice>
        </mc:AlternateContent>
        <mc:AlternateContent xmlns:mc="http://schemas.openxmlformats.org/markup-compatibility/2006">
          <mc:Choice Requires="x14">
            <control shapeId="36241" r:id="rId2355" name="Button 6545">
              <controlPr locked="0" defaultSize="0" print="0" autoFill="0" autoPict="0" macro="[0]!Sheet1.deleteRow">
                <anchor moveWithCells="1" sizeWithCells="1">
                  <from>
                    <xdr:col>6</xdr:col>
                    <xdr:colOff>0</xdr:colOff>
                    <xdr:row>3348</xdr:row>
                    <xdr:rowOff>0</xdr:rowOff>
                  </from>
                  <to>
                    <xdr:col>7</xdr:col>
                    <xdr:colOff>0</xdr:colOff>
                    <xdr:row>3349</xdr:row>
                    <xdr:rowOff>0</xdr:rowOff>
                  </to>
                </anchor>
              </controlPr>
            </control>
          </mc:Choice>
        </mc:AlternateContent>
        <mc:AlternateContent xmlns:mc="http://schemas.openxmlformats.org/markup-compatibility/2006">
          <mc:Choice Requires="x14">
            <control shapeId="36242" r:id="rId2356" name="Button 6546">
              <controlPr locked="0" defaultSize="0" print="0" autoFill="0" autoPict="0" macro="[0]!Sheet1.deleteRow">
                <anchor moveWithCells="1" sizeWithCells="1">
                  <from>
                    <xdr:col>6</xdr:col>
                    <xdr:colOff>0</xdr:colOff>
                    <xdr:row>3349</xdr:row>
                    <xdr:rowOff>0</xdr:rowOff>
                  </from>
                  <to>
                    <xdr:col>7</xdr:col>
                    <xdr:colOff>0</xdr:colOff>
                    <xdr:row>3350</xdr:row>
                    <xdr:rowOff>0</xdr:rowOff>
                  </to>
                </anchor>
              </controlPr>
            </control>
          </mc:Choice>
        </mc:AlternateContent>
        <mc:AlternateContent xmlns:mc="http://schemas.openxmlformats.org/markup-compatibility/2006">
          <mc:Choice Requires="x14">
            <control shapeId="36243" r:id="rId2357" name="Button 6547">
              <controlPr locked="0" defaultSize="0" print="0" autoFill="0" autoPict="0" macro="[0]!Sheet1.deleteRow">
                <anchor moveWithCells="1" sizeWithCells="1">
                  <from>
                    <xdr:col>6</xdr:col>
                    <xdr:colOff>0</xdr:colOff>
                    <xdr:row>3350</xdr:row>
                    <xdr:rowOff>0</xdr:rowOff>
                  </from>
                  <to>
                    <xdr:col>7</xdr:col>
                    <xdr:colOff>0</xdr:colOff>
                    <xdr:row>3351</xdr:row>
                    <xdr:rowOff>0</xdr:rowOff>
                  </to>
                </anchor>
              </controlPr>
            </control>
          </mc:Choice>
        </mc:AlternateContent>
        <mc:AlternateContent xmlns:mc="http://schemas.openxmlformats.org/markup-compatibility/2006">
          <mc:Choice Requires="x14">
            <control shapeId="36244" r:id="rId2358" name="Button 6548">
              <controlPr locked="0" defaultSize="0" print="0" autoFill="0" autoPict="0" macro="[0]!Sheet1.deleteRow">
                <anchor moveWithCells="1" sizeWithCells="1">
                  <from>
                    <xdr:col>6</xdr:col>
                    <xdr:colOff>0</xdr:colOff>
                    <xdr:row>3351</xdr:row>
                    <xdr:rowOff>0</xdr:rowOff>
                  </from>
                  <to>
                    <xdr:col>7</xdr:col>
                    <xdr:colOff>0</xdr:colOff>
                    <xdr:row>3352</xdr:row>
                    <xdr:rowOff>0</xdr:rowOff>
                  </to>
                </anchor>
              </controlPr>
            </control>
          </mc:Choice>
        </mc:AlternateContent>
        <mc:AlternateContent xmlns:mc="http://schemas.openxmlformats.org/markup-compatibility/2006">
          <mc:Choice Requires="x14">
            <control shapeId="36245" r:id="rId2359" name="Button 6549">
              <controlPr locked="0" defaultSize="0" print="0" autoFill="0" autoPict="0" macro="[0]!Sheet1.deleteRow">
                <anchor moveWithCells="1" sizeWithCells="1">
                  <from>
                    <xdr:col>6</xdr:col>
                    <xdr:colOff>0</xdr:colOff>
                    <xdr:row>3352</xdr:row>
                    <xdr:rowOff>0</xdr:rowOff>
                  </from>
                  <to>
                    <xdr:col>7</xdr:col>
                    <xdr:colOff>0</xdr:colOff>
                    <xdr:row>3353</xdr:row>
                    <xdr:rowOff>0</xdr:rowOff>
                  </to>
                </anchor>
              </controlPr>
            </control>
          </mc:Choice>
        </mc:AlternateContent>
        <mc:AlternateContent xmlns:mc="http://schemas.openxmlformats.org/markup-compatibility/2006">
          <mc:Choice Requires="x14">
            <control shapeId="36246" r:id="rId2360" name="Button 6550">
              <controlPr locked="0" defaultSize="0" print="0" autoFill="0" autoPict="0" macro="[0]!Sheet1.deleteRow">
                <anchor moveWithCells="1" sizeWithCells="1">
                  <from>
                    <xdr:col>6</xdr:col>
                    <xdr:colOff>0</xdr:colOff>
                    <xdr:row>3353</xdr:row>
                    <xdr:rowOff>0</xdr:rowOff>
                  </from>
                  <to>
                    <xdr:col>7</xdr:col>
                    <xdr:colOff>0</xdr:colOff>
                    <xdr:row>3354</xdr:row>
                    <xdr:rowOff>0</xdr:rowOff>
                  </to>
                </anchor>
              </controlPr>
            </control>
          </mc:Choice>
        </mc:AlternateContent>
        <mc:AlternateContent xmlns:mc="http://schemas.openxmlformats.org/markup-compatibility/2006">
          <mc:Choice Requires="x14">
            <control shapeId="36247" r:id="rId2361" name="Button 6551">
              <controlPr locked="0" defaultSize="0" print="0" autoFill="0" autoPict="0" macro="[0]!Sheet1.deleteRow">
                <anchor moveWithCells="1" sizeWithCells="1">
                  <from>
                    <xdr:col>6</xdr:col>
                    <xdr:colOff>0</xdr:colOff>
                    <xdr:row>3354</xdr:row>
                    <xdr:rowOff>0</xdr:rowOff>
                  </from>
                  <to>
                    <xdr:col>7</xdr:col>
                    <xdr:colOff>0</xdr:colOff>
                    <xdr:row>3355</xdr:row>
                    <xdr:rowOff>0</xdr:rowOff>
                  </to>
                </anchor>
              </controlPr>
            </control>
          </mc:Choice>
        </mc:AlternateContent>
        <mc:AlternateContent xmlns:mc="http://schemas.openxmlformats.org/markup-compatibility/2006">
          <mc:Choice Requires="x14">
            <control shapeId="36248" r:id="rId2362" name="Button 6552">
              <controlPr locked="0" defaultSize="0" print="0" autoFill="0" autoPict="0" macro="[0]!Sheet1.deleteRow">
                <anchor moveWithCells="1" sizeWithCells="1">
                  <from>
                    <xdr:col>6</xdr:col>
                    <xdr:colOff>0</xdr:colOff>
                    <xdr:row>3355</xdr:row>
                    <xdr:rowOff>0</xdr:rowOff>
                  </from>
                  <to>
                    <xdr:col>7</xdr:col>
                    <xdr:colOff>0</xdr:colOff>
                    <xdr:row>3356</xdr:row>
                    <xdr:rowOff>0</xdr:rowOff>
                  </to>
                </anchor>
              </controlPr>
            </control>
          </mc:Choice>
        </mc:AlternateContent>
        <mc:AlternateContent xmlns:mc="http://schemas.openxmlformats.org/markup-compatibility/2006">
          <mc:Choice Requires="x14">
            <control shapeId="36249" r:id="rId2363" name="Button 6553">
              <controlPr locked="0" defaultSize="0" print="0" autoFill="0" autoPict="0" macro="[0]!Sheet1.deleteRow">
                <anchor moveWithCells="1" sizeWithCells="1">
                  <from>
                    <xdr:col>6</xdr:col>
                    <xdr:colOff>0</xdr:colOff>
                    <xdr:row>3356</xdr:row>
                    <xdr:rowOff>0</xdr:rowOff>
                  </from>
                  <to>
                    <xdr:col>7</xdr:col>
                    <xdr:colOff>0</xdr:colOff>
                    <xdr:row>3357</xdr:row>
                    <xdr:rowOff>0</xdr:rowOff>
                  </to>
                </anchor>
              </controlPr>
            </control>
          </mc:Choice>
        </mc:AlternateContent>
        <mc:AlternateContent xmlns:mc="http://schemas.openxmlformats.org/markup-compatibility/2006">
          <mc:Choice Requires="x14">
            <control shapeId="36250" r:id="rId2364" name="Button 6554">
              <controlPr locked="0" defaultSize="0" print="0" autoFill="0" autoPict="0" macro="[0]!Sheet1.deleteRow">
                <anchor moveWithCells="1" sizeWithCells="1">
                  <from>
                    <xdr:col>6</xdr:col>
                    <xdr:colOff>0</xdr:colOff>
                    <xdr:row>3357</xdr:row>
                    <xdr:rowOff>0</xdr:rowOff>
                  </from>
                  <to>
                    <xdr:col>7</xdr:col>
                    <xdr:colOff>0</xdr:colOff>
                    <xdr:row>3358</xdr:row>
                    <xdr:rowOff>0</xdr:rowOff>
                  </to>
                </anchor>
              </controlPr>
            </control>
          </mc:Choice>
        </mc:AlternateContent>
        <mc:AlternateContent xmlns:mc="http://schemas.openxmlformats.org/markup-compatibility/2006">
          <mc:Choice Requires="x14">
            <control shapeId="36251" r:id="rId2365" name="Button 6555">
              <controlPr locked="0" defaultSize="0" print="0" autoFill="0" autoPict="0" macro="[0]!Sheet1.deleteRow">
                <anchor moveWithCells="1" sizeWithCells="1">
                  <from>
                    <xdr:col>6</xdr:col>
                    <xdr:colOff>0</xdr:colOff>
                    <xdr:row>3358</xdr:row>
                    <xdr:rowOff>0</xdr:rowOff>
                  </from>
                  <to>
                    <xdr:col>7</xdr:col>
                    <xdr:colOff>0</xdr:colOff>
                    <xdr:row>3359</xdr:row>
                    <xdr:rowOff>0</xdr:rowOff>
                  </to>
                </anchor>
              </controlPr>
            </control>
          </mc:Choice>
        </mc:AlternateContent>
        <mc:AlternateContent xmlns:mc="http://schemas.openxmlformats.org/markup-compatibility/2006">
          <mc:Choice Requires="x14">
            <control shapeId="36252" r:id="rId2366" name="Button 6556">
              <controlPr locked="0" defaultSize="0" print="0" autoFill="0" autoPict="0" macro="[0]!Sheet1.deleteRow">
                <anchor moveWithCells="1" sizeWithCells="1">
                  <from>
                    <xdr:col>6</xdr:col>
                    <xdr:colOff>0</xdr:colOff>
                    <xdr:row>3359</xdr:row>
                    <xdr:rowOff>0</xdr:rowOff>
                  </from>
                  <to>
                    <xdr:col>7</xdr:col>
                    <xdr:colOff>0</xdr:colOff>
                    <xdr:row>3360</xdr:row>
                    <xdr:rowOff>0</xdr:rowOff>
                  </to>
                </anchor>
              </controlPr>
            </control>
          </mc:Choice>
        </mc:AlternateContent>
        <mc:AlternateContent xmlns:mc="http://schemas.openxmlformats.org/markup-compatibility/2006">
          <mc:Choice Requires="x14">
            <control shapeId="36253" r:id="rId2367" name="Button 6557">
              <controlPr locked="0" defaultSize="0" print="0" autoFill="0" autoPict="0" macro="[0]!Sheet1.deleteRow">
                <anchor moveWithCells="1" sizeWithCells="1">
                  <from>
                    <xdr:col>6</xdr:col>
                    <xdr:colOff>0</xdr:colOff>
                    <xdr:row>3360</xdr:row>
                    <xdr:rowOff>0</xdr:rowOff>
                  </from>
                  <to>
                    <xdr:col>7</xdr:col>
                    <xdr:colOff>0</xdr:colOff>
                    <xdr:row>3361</xdr:row>
                    <xdr:rowOff>0</xdr:rowOff>
                  </to>
                </anchor>
              </controlPr>
            </control>
          </mc:Choice>
        </mc:AlternateContent>
        <mc:AlternateContent xmlns:mc="http://schemas.openxmlformats.org/markup-compatibility/2006">
          <mc:Choice Requires="x14">
            <control shapeId="36254" r:id="rId2368" name="Button 6558">
              <controlPr locked="0" defaultSize="0" print="0" autoFill="0" autoPict="0" macro="[0]!Sheet1.deleteRow">
                <anchor moveWithCells="1" sizeWithCells="1">
                  <from>
                    <xdr:col>6</xdr:col>
                    <xdr:colOff>0</xdr:colOff>
                    <xdr:row>3361</xdr:row>
                    <xdr:rowOff>0</xdr:rowOff>
                  </from>
                  <to>
                    <xdr:col>7</xdr:col>
                    <xdr:colOff>0</xdr:colOff>
                    <xdr:row>3362</xdr:row>
                    <xdr:rowOff>0</xdr:rowOff>
                  </to>
                </anchor>
              </controlPr>
            </control>
          </mc:Choice>
        </mc:AlternateContent>
        <mc:AlternateContent xmlns:mc="http://schemas.openxmlformats.org/markup-compatibility/2006">
          <mc:Choice Requires="x14">
            <control shapeId="36261" r:id="rId2369" name="Button 6565">
              <controlPr locked="0" defaultSize="0" print="0" autoFill="0" autoPict="0" macro="[0]!Sheet1.deleteRow">
                <anchor moveWithCells="1" sizeWithCells="1">
                  <from>
                    <xdr:col>6</xdr:col>
                    <xdr:colOff>0</xdr:colOff>
                    <xdr:row>3362</xdr:row>
                    <xdr:rowOff>0</xdr:rowOff>
                  </from>
                  <to>
                    <xdr:col>7</xdr:col>
                    <xdr:colOff>0</xdr:colOff>
                    <xdr:row>3363</xdr:row>
                    <xdr:rowOff>0</xdr:rowOff>
                  </to>
                </anchor>
              </controlPr>
            </control>
          </mc:Choice>
        </mc:AlternateContent>
        <mc:AlternateContent xmlns:mc="http://schemas.openxmlformats.org/markup-compatibility/2006">
          <mc:Choice Requires="x14">
            <control shapeId="36264" r:id="rId2370" name="Button 6568">
              <controlPr locked="0" defaultSize="0" print="0" autoFill="0" autoPict="0" macro="[0]!Sheet1.deleteRow">
                <anchor moveWithCells="1" sizeWithCells="1">
                  <from>
                    <xdr:col>6</xdr:col>
                    <xdr:colOff>0</xdr:colOff>
                    <xdr:row>3363</xdr:row>
                    <xdr:rowOff>0</xdr:rowOff>
                  </from>
                  <to>
                    <xdr:col>7</xdr:col>
                    <xdr:colOff>0</xdr:colOff>
                    <xdr:row>3364</xdr:row>
                    <xdr:rowOff>0</xdr:rowOff>
                  </to>
                </anchor>
              </controlPr>
            </control>
          </mc:Choice>
        </mc:AlternateContent>
        <mc:AlternateContent xmlns:mc="http://schemas.openxmlformats.org/markup-compatibility/2006">
          <mc:Choice Requires="x14">
            <control shapeId="36265" r:id="rId2371" name="Button 6569">
              <controlPr locked="0" defaultSize="0" print="0" autoFill="0" autoPict="0" macro="[0]!Sheet1.deleteRow">
                <anchor moveWithCells="1" sizeWithCells="1">
                  <from>
                    <xdr:col>6</xdr:col>
                    <xdr:colOff>0</xdr:colOff>
                    <xdr:row>3364</xdr:row>
                    <xdr:rowOff>0</xdr:rowOff>
                  </from>
                  <to>
                    <xdr:col>7</xdr:col>
                    <xdr:colOff>0</xdr:colOff>
                    <xdr:row>3365</xdr:row>
                    <xdr:rowOff>0</xdr:rowOff>
                  </to>
                </anchor>
              </controlPr>
            </control>
          </mc:Choice>
        </mc:AlternateContent>
        <mc:AlternateContent xmlns:mc="http://schemas.openxmlformats.org/markup-compatibility/2006">
          <mc:Choice Requires="x14">
            <control shapeId="36266" r:id="rId2372" name="Button 6570">
              <controlPr locked="0" defaultSize="0" print="0" autoFill="0" autoPict="0" macro="[0]!Sheet1.deleteRow">
                <anchor moveWithCells="1" sizeWithCells="1">
                  <from>
                    <xdr:col>6</xdr:col>
                    <xdr:colOff>0</xdr:colOff>
                    <xdr:row>3365</xdr:row>
                    <xdr:rowOff>0</xdr:rowOff>
                  </from>
                  <to>
                    <xdr:col>7</xdr:col>
                    <xdr:colOff>0</xdr:colOff>
                    <xdr:row>3366</xdr:row>
                    <xdr:rowOff>0</xdr:rowOff>
                  </to>
                </anchor>
              </controlPr>
            </control>
          </mc:Choice>
        </mc:AlternateContent>
        <mc:AlternateContent xmlns:mc="http://schemas.openxmlformats.org/markup-compatibility/2006">
          <mc:Choice Requires="x14">
            <control shapeId="36267" r:id="rId2373" name="Button 6571">
              <controlPr locked="0" defaultSize="0" print="0" autoFill="0" autoPict="0" macro="[0]!Sheet1.deleteRow">
                <anchor moveWithCells="1" sizeWithCells="1">
                  <from>
                    <xdr:col>6</xdr:col>
                    <xdr:colOff>0</xdr:colOff>
                    <xdr:row>3366</xdr:row>
                    <xdr:rowOff>0</xdr:rowOff>
                  </from>
                  <to>
                    <xdr:col>7</xdr:col>
                    <xdr:colOff>0</xdr:colOff>
                    <xdr:row>3367</xdr:row>
                    <xdr:rowOff>0</xdr:rowOff>
                  </to>
                </anchor>
              </controlPr>
            </control>
          </mc:Choice>
        </mc:AlternateContent>
        <mc:AlternateContent xmlns:mc="http://schemas.openxmlformats.org/markup-compatibility/2006">
          <mc:Choice Requires="x14">
            <control shapeId="36268" r:id="rId2374" name="Button 6572">
              <controlPr locked="0" defaultSize="0" print="0" autoFill="0" autoPict="0" macro="[0]!Sheet1.deleteRow">
                <anchor moveWithCells="1" sizeWithCells="1">
                  <from>
                    <xdr:col>6</xdr:col>
                    <xdr:colOff>0</xdr:colOff>
                    <xdr:row>3367</xdr:row>
                    <xdr:rowOff>0</xdr:rowOff>
                  </from>
                  <to>
                    <xdr:col>7</xdr:col>
                    <xdr:colOff>0</xdr:colOff>
                    <xdr:row>3368</xdr:row>
                    <xdr:rowOff>0</xdr:rowOff>
                  </to>
                </anchor>
              </controlPr>
            </control>
          </mc:Choice>
        </mc:AlternateContent>
        <mc:AlternateContent xmlns:mc="http://schemas.openxmlformats.org/markup-compatibility/2006">
          <mc:Choice Requires="x14">
            <control shapeId="36271" r:id="rId2375" name="Button 6575">
              <controlPr locked="0" defaultSize="0" print="0" autoFill="0" autoPict="0" macro="[0]!Sheet1.deleteRow">
                <anchor moveWithCells="1" sizeWithCells="1">
                  <from>
                    <xdr:col>6</xdr:col>
                    <xdr:colOff>0</xdr:colOff>
                    <xdr:row>3278</xdr:row>
                    <xdr:rowOff>0</xdr:rowOff>
                  </from>
                  <to>
                    <xdr:col>7</xdr:col>
                    <xdr:colOff>0</xdr:colOff>
                    <xdr:row>3279</xdr:row>
                    <xdr:rowOff>0</xdr:rowOff>
                  </to>
                </anchor>
              </controlPr>
            </control>
          </mc:Choice>
        </mc:AlternateContent>
        <mc:AlternateContent xmlns:mc="http://schemas.openxmlformats.org/markup-compatibility/2006">
          <mc:Choice Requires="x14">
            <control shapeId="36272" r:id="rId2376" name="Button 6576">
              <controlPr locked="0" defaultSize="0" print="0" autoFill="0" autoPict="0" macro="[0]!Sheet1.deleteRow">
                <anchor moveWithCells="1" sizeWithCells="1">
                  <from>
                    <xdr:col>6</xdr:col>
                    <xdr:colOff>0</xdr:colOff>
                    <xdr:row>3279</xdr:row>
                    <xdr:rowOff>0</xdr:rowOff>
                  </from>
                  <to>
                    <xdr:col>7</xdr:col>
                    <xdr:colOff>0</xdr:colOff>
                    <xdr:row>3280</xdr:row>
                    <xdr:rowOff>0</xdr:rowOff>
                  </to>
                </anchor>
              </controlPr>
            </control>
          </mc:Choice>
        </mc:AlternateContent>
        <mc:AlternateContent xmlns:mc="http://schemas.openxmlformats.org/markup-compatibility/2006">
          <mc:Choice Requires="x14">
            <control shapeId="36273" r:id="rId2377" name="Button 6577">
              <controlPr locked="0" defaultSize="0" print="0" autoFill="0" autoPict="0" macro="[0]!Sheet1.deleteRow">
                <anchor moveWithCells="1" sizeWithCells="1">
                  <from>
                    <xdr:col>6</xdr:col>
                    <xdr:colOff>0</xdr:colOff>
                    <xdr:row>3280</xdr:row>
                    <xdr:rowOff>0</xdr:rowOff>
                  </from>
                  <to>
                    <xdr:col>7</xdr:col>
                    <xdr:colOff>0</xdr:colOff>
                    <xdr:row>3281</xdr:row>
                    <xdr:rowOff>0</xdr:rowOff>
                  </to>
                </anchor>
              </controlPr>
            </control>
          </mc:Choice>
        </mc:AlternateContent>
        <mc:AlternateContent xmlns:mc="http://schemas.openxmlformats.org/markup-compatibility/2006">
          <mc:Choice Requires="x14">
            <control shapeId="36274" r:id="rId2378" name="Button 6578">
              <controlPr locked="0" defaultSize="0" print="0" autoFill="0" autoPict="0" macro="[0]!Sheet1.deleteRow">
                <anchor moveWithCells="1" sizeWithCells="1">
                  <from>
                    <xdr:col>6</xdr:col>
                    <xdr:colOff>0</xdr:colOff>
                    <xdr:row>3281</xdr:row>
                    <xdr:rowOff>0</xdr:rowOff>
                  </from>
                  <to>
                    <xdr:col>7</xdr:col>
                    <xdr:colOff>0</xdr:colOff>
                    <xdr:row>3282</xdr:row>
                    <xdr:rowOff>0</xdr:rowOff>
                  </to>
                </anchor>
              </controlPr>
            </control>
          </mc:Choice>
        </mc:AlternateContent>
        <mc:AlternateContent xmlns:mc="http://schemas.openxmlformats.org/markup-compatibility/2006">
          <mc:Choice Requires="x14">
            <control shapeId="36275" r:id="rId2379" name="Button 6579">
              <controlPr locked="0" defaultSize="0" print="0" autoFill="0" autoPict="0" macro="[0]!Sheet1.deleteRow">
                <anchor moveWithCells="1" sizeWithCells="1">
                  <from>
                    <xdr:col>6</xdr:col>
                    <xdr:colOff>0</xdr:colOff>
                    <xdr:row>3282</xdr:row>
                    <xdr:rowOff>0</xdr:rowOff>
                  </from>
                  <to>
                    <xdr:col>7</xdr:col>
                    <xdr:colOff>0</xdr:colOff>
                    <xdr:row>3283</xdr:row>
                    <xdr:rowOff>0</xdr:rowOff>
                  </to>
                </anchor>
              </controlPr>
            </control>
          </mc:Choice>
        </mc:AlternateContent>
        <mc:AlternateContent xmlns:mc="http://schemas.openxmlformats.org/markup-compatibility/2006">
          <mc:Choice Requires="x14">
            <control shapeId="36276" r:id="rId2380" name="Button 6580">
              <controlPr locked="0" defaultSize="0" print="0" autoFill="0" autoPict="0" macro="[0]!Sheet1.deleteRow">
                <anchor moveWithCells="1" sizeWithCells="1">
                  <from>
                    <xdr:col>6</xdr:col>
                    <xdr:colOff>0</xdr:colOff>
                    <xdr:row>3283</xdr:row>
                    <xdr:rowOff>0</xdr:rowOff>
                  </from>
                  <to>
                    <xdr:col>7</xdr:col>
                    <xdr:colOff>0</xdr:colOff>
                    <xdr:row>3284</xdr:row>
                    <xdr:rowOff>0</xdr:rowOff>
                  </to>
                </anchor>
              </controlPr>
            </control>
          </mc:Choice>
        </mc:AlternateContent>
        <mc:AlternateContent xmlns:mc="http://schemas.openxmlformats.org/markup-compatibility/2006">
          <mc:Choice Requires="x14">
            <control shapeId="36277" r:id="rId2381" name="Button 6581">
              <controlPr locked="0" defaultSize="0" print="0" autoFill="0" autoPict="0" macro="[0]!Sheet1.deleteRow">
                <anchor moveWithCells="1" sizeWithCells="1">
                  <from>
                    <xdr:col>6</xdr:col>
                    <xdr:colOff>0</xdr:colOff>
                    <xdr:row>3284</xdr:row>
                    <xdr:rowOff>0</xdr:rowOff>
                  </from>
                  <to>
                    <xdr:col>7</xdr:col>
                    <xdr:colOff>0</xdr:colOff>
                    <xdr:row>3285</xdr:row>
                    <xdr:rowOff>0</xdr:rowOff>
                  </to>
                </anchor>
              </controlPr>
            </control>
          </mc:Choice>
        </mc:AlternateContent>
        <mc:AlternateContent xmlns:mc="http://schemas.openxmlformats.org/markup-compatibility/2006">
          <mc:Choice Requires="x14">
            <control shapeId="36279" r:id="rId2382" name="Button 6583">
              <controlPr locked="0" defaultSize="0" print="0" autoFill="0" autoPict="0" macro="[0]!Sheet1.deleteRow">
                <anchor moveWithCells="1" sizeWithCells="1">
                  <from>
                    <xdr:col>6</xdr:col>
                    <xdr:colOff>0</xdr:colOff>
                    <xdr:row>3285</xdr:row>
                    <xdr:rowOff>0</xdr:rowOff>
                  </from>
                  <to>
                    <xdr:col>7</xdr:col>
                    <xdr:colOff>0</xdr:colOff>
                    <xdr:row>3286</xdr:row>
                    <xdr:rowOff>0</xdr:rowOff>
                  </to>
                </anchor>
              </controlPr>
            </control>
          </mc:Choice>
        </mc:AlternateContent>
        <mc:AlternateContent xmlns:mc="http://schemas.openxmlformats.org/markup-compatibility/2006">
          <mc:Choice Requires="x14">
            <control shapeId="36280" r:id="rId2383" name="Button 6584">
              <controlPr locked="0" defaultSize="0" print="0" autoFill="0" autoPict="0" macro="[0]!Sheet1.deleteRow">
                <anchor moveWithCells="1" sizeWithCells="1">
                  <from>
                    <xdr:col>6</xdr:col>
                    <xdr:colOff>0</xdr:colOff>
                    <xdr:row>3286</xdr:row>
                    <xdr:rowOff>0</xdr:rowOff>
                  </from>
                  <to>
                    <xdr:col>7</xdr:col>
                    <xdr:colOff>0</xdr:colOff>
                    <xdr:row>3287</xdr:row>
                    <xdr:rowOff>0</xdr:rowOff>
                  </to>
                </anchor>
              </controlPr>
            </control>
          </mc:Choice>
        </mc:AlternateContent>
        <mc:AlternateContent xmlns:mc="http://schemas.openxmlformats.org/markup-compatibility/2006">
          <mc:Choice Requires="x14">
            <control shapeId="36281" r:id="rId2384" name="Button 6585">
              <controlPr locked="0" defaultSize="0" print="0" autoFill="0" autoPict="0" macro="[0]!Sheet1.deleteRow">
                <anchor moveWithCells="1" sizeWithCells="1">
                  <from>
                    <xdr:col>6</xdr:col>
                    <xdr:colOff>0</xdr:colOff>
                    <xdr:row>3287</xdr:row>
                    <xdr:rowOff>0</xdr:rowOff>
                  </from>
                  <to>
                    <xdr:col>7</xdr:col>
                    <xdr:colOff>0</xdr:colOff>
                    <xdr:row>3288</xdr:row>
                    <xdr:rowOff>0</xdr:rowOff>
                  </to>
                </anchor>
              </controlPr>
            </control>
          </mc:Choice>
        </mc:AlternateContent>
        <mc:AlternateContent xmlns:mc="http://schemas.openxmlformats.org/markup-compatibility/2006">
          <mc:Choice Requires="x14">
            <control shapeId="36282" r:id="rId2385" name="Button 6586">
              <controlPr locked="0" defaultSize="0" print="0" autoFill="0" autoPict="0" macro="[0]!Sheet1.deleteRow">
                <anchor moveWithCells="1" sizeWithCells="1">
                  <from>
                    <xdr:col>6</xdr:col>
                    <xdr:colOff>0</xdr:colOff>
                    <xdr:row>3288</xdr:row>
                    <xdr:rowOff>0</xdr:rowOff>
                  </from>
                  <to>
                    <xdr:col>7</xdr:col>
                    <xdr:colOff>0</xdr:colOff>
                    <xdr:row>3289</xdr:row>
                    <xdr:rowOff>0</xdr:rowOff>
                  </to>
                </anchor>
              </controlPr>
            </control>
          </mc:Choice>
        </mc:AlternateContent>
        <mc:AlternateContent xmlns:mc="http://schemas.openxmlformats.org/markup-compatibility/2006">
          <mc:Choice Requires="x14">
            <control shapeId="36283" r:id="rId2386" name="Button 6587">
              <controlPr locked="0" defaultSize="0" print="0" autoFill="0" autoPict="0" macro="[0]!Sheet1.deleteRow">
                <anchor moveWithCells="1" sizeWithCells="1">
                  <from>
                    <xdr:col>6</xdr:col>
                    <xdr:colOff>0</xdr:colOff>
                    <xdr:row>3289</xdr:row>
                    <xdr:rowOff>0</xdr:rowOff>
                  </from>
                  <to>
                    <xdr:col>7</xdr:col>
                    <xdr:colOff>0</xdr:colOff>
                    <xdr:row>3290</xdr:row>
                    <xdr:rowOff>0</xdr:rowOff>
                  </to>
                </anchor>
              </controlPr>
            </control>
          </mc:Choice>
        </mc:AlternateContent>
        <mc:AlternateContent xmlns:mc="http://schemas.openxmlformats.org/markup-compatibility/2006">
          <mc:Choice Requires="x14">
            <control shapeId="36284" r:id="rId2387" name="Button 6588">
              <controlPr locked="0" defaultSize="0" print="0" autoFill="0" autoPict="0" macro="[0]!Sheet1.deleteRow">
                <anchor moveWithCells="1" sizeWithCells="1">
                  <from>
                    <xdr:col>6</xdr:col>
                    <xdr:colOff>0</xdr:colOff>
                    <xdr:row>3290</xdr:row>
                    <xdr:rowOff>0</xdr:rowOff>
                  </from>
                  <to>
                    <xdr:col>7</xdr:col>
                    <xdr:colOff>0</xdr:colOff>
                    <xdr:row>3291</xdr:row>
                    <xdr:rowOff>0</xdr:rowOff>
                  </to>
                </anchor>
              </controlPr>
            </control>
          </mc:Choice>
        </mc:AlternateContent>
        <mc:AlternateContent xmlns:mc="http://schemas.openxmlformats.org/markup-compatibility/2006">
          <mc:Choice Requires="x14">
            <control shapeId="36285" r:id="rId2388" name="Button 6589">
              <controlPr locked="0" defaultSize="0" print="0" autoFill="0" autoPict="0" macro="[0]!Sheet1.deleteRow">
                <anchor moveWithCells="1" sizeWithCells="1">
                  <from>
                    <xdr:col>6</xdr:col>
                    <xdr:colOff>0</xdr:colOff>
                    <xdr:row>3291</xdr:row>
                    <xdr:rowOff>0</xdr:rowOff>
                  </from>
                  <to>
                    <xdr:col>7</xdr:col>
                    <xdr:colOff>0</xdr:colOff>
                    <xdr:row>3292</xdr:row>
                    <xdr:rowOff>0</xdr:rowOff>
                  </to>
                </anchor>
              </controlPr>
            </control>
          </mc:Choice>
        </mc:AlternateContent>
        <mc:AlternateContent xmlns:mc="http://schemas.openxmlformats.org/markup-compatibility/2006">
          <mc:Choice Requires="x14">
            <control shapeId="36286" r:id="rId2389" name="Button 6590">
              <controlPr locked="0" defaultSize="0" print="0" autoFill="0" autoPict="0" macro="[0]!Sheet1.deleteRow">
                <anchor moveWithCells="1" sizeWithCells="1">
                  <from>
                    <xdr:col>6</xdr:col>
                    <xdr:colOff>0</xdr:colOff>
                    <xdr:row>3292</xdr:row>
                    <xdr:rowOff>0</xdr:rowOff>
                  </from>
                  <to>
                    <xdr:col>7</xdr:col>
                    <xdr:colOff>0</xdr:colOff>
                    <xdr:row>3293</xdr:row>
                    <xdr:rowOff>0</xdr:rowOff>
                  </to>
                </anchor>
              </controlPr>
            </control>
          </mc:Choice>
        </mc:AlternateContent>
        <mc:AlternateContent xmlns:mc="http://schemas.openxmlformats.org/markup-compatibility/2006">
          <mc:Choice Requires="x14">
            <control shapeId="36287" r:id="rId2390" name="Button 6591">
              <controlPr locked="0" defaultSize="0" print="0" autoFill="0" autoPict="0" macro="[0]!Sheet1.deleteRow">
                <anchor moveWithCells="1" sizeWithCells="1">
                  <from>
                    <xdr:col>6</xdr:col>
                    <xdr:colOff>0</xdr:colOff>
                    <xdr:row>3293</xdr:row>
                    <xdr:rowOff>0</xdr:rowOff>
                  </from>
                  <to>
                    <xdr:col>7</xdr:col>
                    <xdr:colOff>0</xdr:colOff>
                    <xdr:row>3294</xdr:row>
                    <xdr:rowOff>0</xdr:rowOff>
                  </to>
                </anchor>
              </controlPr>
            </control>
          </mc:Choice>
        </mc:AlternateContent>
        <mc:AlternateContent xmlns:mc="http://schemas.openxmlformats.org/markup-compatibility/2006">
          <mc:Choice Requires="x14">
            <control shapeId="36288" r:id="rId2391" name="Button 6592">
              <controlPr locked="0" defaultSize="0" print="0" autoFill="0" autoPict="0" macro="[0]!Sheet1.deleteRow">
                <anchor moveWithCells="1" sizeWithCells="1">
                  <from>
                    <xdr:col>6</xdr:col>
                    <xdr:colOff>0</xdr:colOff>
                    <xdr:row>3294</xdr:row>
                    <xdr:rowOff>0</xdr:rowOff>
                  </from>
                  <to>
                    <xdr:col>7</xdr:col>
                    <xdr:colOff>0</xdr:colOff>
                    <xdr:row>3295</xdr:row>
                    <xdr:rowOff>0</xdr:rowOff>
                  </to>
                </anchor>
              </controlPr>
            </control>
          </mc:Choice>
        </mc:AlternateContent>
        <mc:AlternateContent xmlns:mc="http://schemas.openxmlformats.org/markup-compatibility/2006">
          <mc:Choice Requires="x14">
            <control shapeId="36289" r:id="rId2392" name="Button 6593">
              <controlPr locked="0" defaultSize="0" print="0" autoFill="0" autoPict="0" macro="[0]!Sheet1.deleteRow">
                <anchor moveWithCells="1" sizeWithCells="1">
                  <from>
                    <xdr:col>6</xdr:col>
                    <xdr:colOff>0</xdr:colOff>
                    <xdr:row>3295</xdr:row>
                    <xdr:rowOff>0</xdr:rowOff>
                  </from>
                  <to>
                    <xdr:col>7</xdr:col>
                    <xdr:colOff>0</xdr:colOff>
                    <xdr:row>3296</xdr:row>
                    <xdr:rowOff>0</xdr:rowOff>
                  </to>
                </anchor>
              </controlPr>
            </control>
          </mc:Choice>
        </mc:AlternateContent>
        <mc:AlternateContent xmlns:mc="http://schemas.openxmlformats.org/markup-compatibility/2006">
          <mc:Choice Requires="x14">
            <control shapeId="36311" r:id="rId2393" name="Button 6615">
              <controlPr locked="0" defaultSize="0" print="0" autoFill="0" autoPict="0" macro="[0]!Sheet1.InsertNewTableRow">
                <anchor moveWithCells="1" sizeWithCells="1">
                  <from>
                    <xdr:col>6</xdr:col>
                    <xdr:colOff>0</xdr:colOff>
                    <xdr:row>3377</xdr:row>
                    <xdr:rowOff>0</xdr:rowOff>
                  </from>
                  <to>
                    <xdr:col>7</xdr:col>
                    <xdr:colOff>0</xdr:colOff>
                    <xdr:row>3378</xdr:row>
                    <xdr:rowOff>0</xdr:rowOff>
                  </to>
                </anchor>
              </controlPr>
            </control>
          </mc:Choice>
        </mc:AlternateContent>
        <mc:AlternateContent xmlns:mc="http://schemas.openxmlformats.org/markup-compatibility/2006">
          <mc:Choice Requires="x14">
            <control shapeId="36312" r:id="rId2394" name="Button 6616">
              <controlPr locked="0" defaultSize="0" print="0" autoFill="0" autoPict="0" macro="[0]!Sheet1.deleteRow">
                <anchor moveWithCells="1" sizeWithCells="1">
                  <from>
                    <xdr:col>6</xdr:col>
                    <xdr:colOff>0</xdr:colOff>
                    <xdr:row>3378</xdr:row>
                    <xdr:rowOff>0</xdr:rowOff>
                  </from>
                  <to>
                    <xdr:col>7</xdr:col>
                    <xdr:colOff>0</xdr:colOff>
                    <xdr:row>3379</xdr:row>
                    <xdr:rowOff>0</xdr:rowOff>
                  </to>
                </anchor>
              </controlPr>
            </control>
          </mc:Choice>
        </mc:AlternateContent>
        <mc:AlternateContent xmlns:mc="http://schemas.openxmlformats.org/markup-compatibility/2006">
          <mc:Choice Requires="x14">
            <control shapeId="36313" r:id="rId2395" name="Button 6617">
              <controlPr locked="0" defaultSize="0" print="0" autoFill="0" autoPict="0" macro="[0]!Sheet1.deleteProcedure">
                <anchor moveWithCells="1" sizeWithCells="1">
                  <from>
                    <xdr:col>6</xdr:col>
                    <xdr:colOff>0</xdr:colOff>
                    <xdr:row>3370</xdr:row>
                    <xdr:rowOff>0</xdr:rowOff>
                  </from>
                  <to>
                    <xdr:col>7</xdr:col>
                    <xdr:colOff>0</xdr:colOff>
                    <xdr:row>3371</xdr:row>
                    <xdr:rowOff>0</xdr:rowOff>
                  </to>
                </anchor>
              </controlPr>
            </control>
          </mc:Choice>
        </mc:AlternateContent>
        <mc:AlternateContent xmlns:mc="http://schemas.openxmlformats.org/markup-compatibility/2006">
          <mc:Choice Requires="x14">
            <control shapeId="36332" r:id="rId2396" name="Button 6636">
              <controlPr locked="0" defaultSize="0" print="0" autoFill="0" autoPict="0" macro="[0]!Sheet1.InsertNewTableRow">
                <anchor moveWithCells="1" sizeWithCells="1">
                  <from>
                    <xdr:col>6</xdr:col>
                    <xdr:colOff>0</xdr:colOff>
                    <xdr:row>3391</xdr:row>
                    <xdr:rowOff>0</xdr:rowOff>
                  </from>
                  <to>
                    <xdr:col>7</xdr:col>
                    <xdr:colOff>0</xdr:colOff>
                    <xdr:row>3392</xdr:row>
                    <xdr:rowOff>0</xdr:rowOff>
                  </to>
                </anchor>
              </controlPr>
            </control>
          </mc:Choice>
        </mc:AlternateContent>
        <mc:AlternateContent xmlns:mc="http://schemas.openxmlformats.org/markup-compatibility/2006">
          <mc:Choice Requires="x14">
            <control shapeId="36333" r:id="rId2397" name="Button 6637">
              <controlPr locked="0" defaultSize="0" print="0" autoFill="0" autoPict="0" macro="[0]!Sheet1.deleteRow">
                <anchor moveWithCells="1" sizeWithCells="1">
                  <from>
                    <xdr:col>6</xdr:col>
                    <xdr:colOff>0</xdr:colOff>
                    <xdr:row>3392</xdr:row>
                    <xdr:rowOff>0</xdr:rowOff>
                  </from>
                  <to>
                    <xdr:col>7</xdr:col>
                    <xdr:colOff>0</xdr:colOff>
                    <xdr:row>3393</xdr:row>
                    <xdr:rowOff>0</xdr:rowOff>
                  </to>
                </anchor>
              </controlPr>
            </control>
          </mc:Choice>
        </mc:AlternateContent>
        <mc:AlternateContent xmlns:mc="http://schemas.openxmlformats.org/markup-compatibility/2006">
          <mc:Choice Requires="x14">
            <control shapeId="36334" r:id="rId2398" name="Button 6638">
              <controlPr locked="0" defaultSize="0" print="0" autoFill="0" autoPict="0" macro="[0]!Sheet1.deleteProcedure">
                <anchor moveWithCells="1" sizeWithCells="1">
                  <from>
                    <xdr:col>6</xdr:col>
                    <xdr:colOff>0</xdr:colOff>
                    <xdr:row>3384</xdr:row>
                    <xdr:rowOff>0</xdr:rowOff>
                  </from>
                  <to>
                    <xdr:col>7</xdr:col>
                    <xdr:colOff>0</xdr:colOff>
                    <xdr:row>3385</xdr:row>
                    <xdr:rowOff>0</xdr:rowOff>
                  </to>
                </anchor>
              </controlPr>
            </control>
          </mc:Choice>
        </mc:AlternateContent>
        <mc:AlternateContent xmlns:mc="http://schemas.openxmlformats.org/markup-compatibility/2006">
          <mc:Choice Requires="x14">
            <control shapeId="36353" r:id="rId2399" name="Button 6657">
              <controlPr locked="0" defaultSize="0" print="0" autoFill="0" autoPict="0" macro="[0]!Sheet1.InsertNewTableRow">
                <anchor moveWithCells="1" sizeWithCells="1">
                  <from>
                    <xdr:col>6</xdr:col>
                    <xdr:colOff>0</xdr:colOff>
                    <xdr:row>3405</xdr:row>
                    <xdr:rowOff>0</xdr:rowOff>
                  </from>
                  <to>
                    <xdr:col>7</xdr:col>
                    <xdr:colOff>0</xdr:colOff>
                    <xdr:row>3406</xdr:row>
                    <xdr:rowOff>0</xdr:rowOff>
                  </to>
                </anchor>
              </controlPr>
            </control>
          </mc:Choice>
        </mc:AlternateContent>
        <mc:AlternateContent xmlns:mc="http://schemas.openxmlformats.org/markup-compatibility/2006">
          <mc:Choice Requires="x14">
            <control shapeId="36354" r:id="rId2400" name="Button 6658">
              <controlPr locked="0" defaultSize="0" print="0" autoFill="0" autoPict="0" macro="[0]!Sheet1.deleteRow">
                <anchor moveWithCells="1" sizeWithCells="1">
                  <from>
                    <xdr:col>6</xdr:col>
                    <xdr:colOff>0</xdr:colOff>
                    <xdr:row>3406</xdr:row>
                    <xdr:rowOff>0</xdr:rowOff>
                  </from>
                  <to>
                    <xdr:col>7</xdr:col>
                    <xdr:colOff>0</xdr:colOff>
                    <xdr:row>3407</xdr:row>
                    <xdr:rowOff>0</xdr:rowOff>
                  </to>
                </anchor>
              </controlPr>
            </control>
          </mc:Choice>
        </mc:AlternateContent>
        <mc:AlternateContent xmlns:mc="http://schemas.openxmlformats.org/markup-compatibility/2006">
          <mc:Choice Requires="x14">
            <control shapeId="36355" r:id="rId2401" name="Button 6659">
              <controlPr locked="0" defaultSize="0" print="0" autoFill="0" autoPict="0" macro="[0]!Sheet1.deleteProcedure">
                <anchor moveWithCells="1" sizeWithCells="1">
                  <from>
                    <xdr:col>6</xdr:col>
                    <xdr:colOff>0</xdr:colOff>
                    <xdr:row>3398</xdr:row>
                    <xdr:rowOff>0</xdr:rowOff>
                  </from>
                  <to>
                    <xdr:col>7</xdr:col>
                    <xdr:colOff>0</xdr:colOff>
                    <xdr:row>3399</xdr:row>
                    <xdr:rowOff>0</xdr:rowOff>
                  </to>
                </anchor>
              </controlPr>
            </control>
          </mc:Choice>
        </mc:AlternateContent>
        <mc:AlternateContent xmlns:mc="http://schemas.openxmlformats.org/markup-compatibility/2006">
          <mc:Choice Requires="x14">
            <control shapeId="36356" r:id="rId2402" name="Button 6660">
              <controlPr locked="0" defaultSize="0" print="0" autoFill="0" autoPict="0" macro="[0]!Sheet1.deleteRow">
                <anchor moveWithCells="1" sizeWithCells="1">
                  <from>
                    <xdr:col>6</xdr:col>
                    <xdr:colOff>0</xdr:colOff>
                    <xdr:row>3379</xdr:row>
                    <xdr:rowOff>0</xdr:rowOff>
                  </from>
                  <to>
                    <xdr:col>7</xdr:col>
                    <xdr:colOff>0</xdr:colOff>
                    <xdr:row>3380</xdr:row>
                    <xdr:rowOff>0</xdr:rowOff>
                  </to>
                </anchor>
              </controlPr>
            </control>
          </mc:Choice>
        </mc:AlternateContent>
        <mc:AlternateContent xmlns:mc="http://schemas.openxmlformats.org/markup-compatibility/2006">
          <mc:Choice Requires="x14">
            <control shapeId="36357" r:id="rId2403" name="Button 6661">
              <controlPr locked="0" defaultSize="0" print="0" autoFill="0" autoPict="0" macro="[0]!Sheet1.deleteRow">
                <anchor moveWithCells="1" sizeWithCells="1">
                  <from>
                    <xdr:col>6</xdr:col>
                    <xdr:colOff>0</xdr:colOff>
                    <xdr:row>3380</xdr:row>
                    <xdr:rowOff>0</xdr:rowOff>
                  </from>
                  <to>
                    <xdr:col>7</xdr:col>
                    <xdr:colOff>0</xdr:colOff>
                    <xdr:row>3381</xdr:row>
                    <xdr:rowOff>0</xdr:rowOff>
                  </to>
                </anchor>
              </controlPr>
            </control>
          </mc:Choice>
        </mc:AlternateContent>
        <mc:AlternateContent xmlns:mc="http://schemas.openxmlformats.org/markup-compatibility/2006">
          <mc:Choice Requires="x14">
            <control shapeId="36358" r:id="rId2404" name="Button 6662">
              <controlPr locked="0" defaultSize="0" print="0" autoFill="0" autoPict="0" macro="[0]!Sheet1.deleteRow">
                <anchor moveWithCells="1" sizeWithCells="1">
                  <from>
                    <xdr:col>6</xdr:col>
                    <xdr:colOff>0</xdr:colOff>
                    <xdr:row>3381</xdr:row>
                    <xdr:rowOff>0</xdr:rowOff>
                  </from>
                  <to>
                    <xdr:col>7</xdr:col>
                    <xdr:colOff>0</xdr:colOff>
                    <xdr:row>3382</xdr:row>
                    <xdr:rowOff>0</xdr:rowOff>
                  </to>
                </anchor>
              </controlPr>
            </control>
          </mc:Choice>
        </mc:AlternateContent>
        <mc:AlternateContent xmlns:mc="http://schemas.openxmlformats.org/markup-compatibility/2006">
          <mc:Choice Requires="x14">
            <control shapeId="36359" r:id="rId2405" name="Button 6663">
              <controlPr locked="0" defaultSize="0" print="0" autoFill="0" autoPict="0" macro="[0]!Sheet1.deleteRow">
                <anchor moveWithCells="1" sizeWithCells="1">
                  <from>
                    <xdr:col>6</xdr:col>
                    <xdr:colOff>0</xdr:colOff>
                    <xdr:row>3393</xdr:row>
                    <xdr:rowOff>0</xdr:rowOff>
                  </from>
                  <to>
                    <xdr:col>7</xdr:col>
                    <xdr:colOff>0</xdr:colOff>
                    <xdr:row>3394</xdr:row>
                    <xdr:rowOff>0</xdr:rowOff>
                  </to>
                </anchor>
              </controlPr>
            </control>
          </mc:Choice>
        </mc:AlternateContent>
        <mc:AlternateContent xmlns:mc="http://schemas.openxmlformats.org/markup-compatibility/2006">
          <mc:Choice Requires="x14">
            <control shapeId="36360" r:id="rId2406" name="Button 6664">
              <controlPr locked="0" defaultSize="0" print="0" autoFill="0" autoPict="0" macro="[0]!Sheet1.deleteRow">
                <anchor moveWithCells="1" sizeWithCells="1">
                  <from>
                    <xdr:col>6</xdr:col>
                    <xdr:colOff>0</xdr:colOff>
                    <xdr:row>3394</xdr:row>
                    <xdr:rowOff>0</xdr:rowOff>
                  </from>
                  <to>
                    <xdr:col>7</xdr:col>
                    <xdr:colOff>0</xdr:colOff>
                    <xdr:row>3395</xdr:row>
                    <xdr:rowOff>0</xdr:rowOff>
                  </to>
                </anchor>
              </controlPr>
            </control>
          </mc:Choice>
        </mc:AlternateContent>
        <mc:AlternateContent xmlns:mc="http://schemas.openxmlformats.org/markup-compatibility/2006">
          <mc:Choice Requires="x14">
            <control shapeId="36361" r:id="rId2407" name="Button 6665">
              <controlPr locked="0" defaultSize="0" print="0" autoFill="0" autoPict="0" macro="[0]!Sheet1.deleteRow">
                <anchor moveWithCells="1" sizeWithCells="1">
                  <from>
                    <xdr:col>6</xdr:col>
                    <xdr:colOff>0</xdr:colOff>
                    <xdr:row>3395</xdr:row>
                    <xdr:rowOff>0</xdr:rowOff>
                  </from>
                  <to>
                    <xdr:col>7</xdr:col>
                    <xdr:colOff>0</xdr:colOff>
                    <xdr:row>3396</xdr:row>
                    <xdr:rowOff>0</xdr:rowOff>
                  </to>
                </anchor>
              </controlPr>
            </control>
          </mc:Choice>
        </mc:AlternateContent>
        <mc:AlternateContent xmlns:mc="http://schemas.openxmlformats.org/markup-compatibility/2006">
          <mc:Choice Requires="x14">
            <control shapeId="36362" r:id="rId2408" name="Button 6666">
              <controlPr locked="0" defaultSize="0" print="0" autoFill="0" autoPict="0" macro="[0]!Sheet1.deleteRow">
                <anchor moveWithCells="1" sizeWithCells="1">
                  <from>
                    <xdr:col>6</xdr:col>
                    <xdr:colOff>0</xdr:colOff>
                    <xdr:row>3407</xdr:row>
                    <xdr:rowOff>0</xdr:rowOff>
                  </from>
                  <to>
                    <xdr:col>7</xdr:col>
                    <xdr:colOff>0</xdr:colOff>
                    <xdr:row>3408</xdr:row>
                    <xdr:rowOff>0</xdr:rowOff>
                  </to>
                </anchor>
              </controlPr>
            </control>
          </mc:Choice>
        </mc:AlternateContent>
        <mc:AlternateContent xmlns:mc="http://schemas.openxmlformats.org/markup-compatibility/2006">
          <mc:Choice Requires="x14">
            <control shapeId="36363" r:id="rId2409" name="Button 6667">
              <controlPr locked="0" defaultSize="0" print="0" autoFill="0" autoPict="0" macro="[0]!Sheet1.deleteRow">
                <anchor moveWithCells="1" sizeWithCells="1">
                  <from>
                    <xdr:col>6</xdr:col>
                    <xdr:colOff>0</xdr:colOff>
                    <xdr:row>3408</xdr:row>
                    <xdr:rowOff>0</xdr:rowOff>
                  </from>
                  <to>
                    <xdr:col>7</xdr:col>
                    <xdr:colOff>0</xdr:colOff>
                    <xdr:row>3409</xdr:row>
                    <xdr:rowOff>0</xdr:rowOff>
                  </to>
                </anchor>
              </controlPr>
            </control>
          </mc:Choice>
        </mc:AlternateContent>
        <mc:AlternateContent xmlns:mc="http://schemas.openxmlformats.org/markup-compatibility/2006">
          <mc:Choice Requires="x14">
            <control shapeId="36377" r:id="rId2410" name="Button 6681">
              <controlPr locked="0" defaultSize="0" print="0" autoFill="0" autoPict="0" macro="[0]!Sheet1.deleteRow">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36378" r:id="rId2411" name="Button 6682">
              <controlPr locked="0" defaultSize="0" print="0" autoFill="0" autoPict="0" macro="[0]!Sheet1.deleteRow">
                <anchor moveWithCells="1" sizeWithCells="1">
                  <from>
                    <xdr:col>6</xdr:col>
                    <xdr:colOff>0</xdr:colOff>
                    <xdr:row>3205</xdr:row>
                    <xdr:rowOff>0</xdr:rowOff>
                  </from>
                  <to>
                    <xdr:col>7</xdr:col>
                    <xdr:colOff>0</xdr:colOff>
                    <xdr:row>3206</xdr:row>
                    <xdr:rowOff>0</xdr:rowOff>
                  </to>
                </anchor>
              </controlPr>
            </control>
          </mc:Choice>
        </mc:AlternateContent>
        <mc:AlternateContent xmlns:mc="http://schemas.openxmlformats.org/markup-compatibility/2006">
          <mc:Choice Requires="x14">
            <control shapeId="36379" r:id="rId2412" name="Button 6683">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controls>
    </mc:Choice>
  </mc:AlternateContent>
  <tableParts count="96">
    <tablePart r:id="rId2413"/>
    <tablePart r:id="rId2414"/>
    <tablePart r:id="rId2415"/>
    <tablePart r:id="rId2416"/>
    <tablePart r:id="rId2417"/>
    <tablePart r:id="rId2418"/>
    <tablePart r:id="rId2419"/>
    <tablePart r:id="rId2420"/>
    <tablePart r:id="rId2421"/>
    <tablePart r:id="rId2422"/>
    <tablePart r:id="rId2423"/>
    <tablePart r:id="rId2424"/>
    <tablePart r:id="rId2425"/>
    <tablePart r:id="rId2426"/>
    <tablePart r:id="rId2427"/>
    <tablePart r:id="rId2428"/>
    <tablePart r:id="rId2429"/>
    <tablePart r:id="rId2430"/>
    <tablePart r:id="rId2431"/>
    <tablePart r:id="rId2432"/>
    <tablePart r:id="rId2433"/>
    <tablePart r:id="rId2434"/>
    <tablePart r:id="rId2435"/>
    <tablePart r:id="rId2436"/>
    <tablePart r:id="rId2437"/>
    <tablePart r:id="rId2438"/>
    <tablePart r:id="rId2439"/>
    <tablePart r:id="rId2440"/>
    <tablePart r:id="rId2441"/>
    <tablePart r:id="rId2442"/>
    <tablePart r:id="rId2443"/>
    <tablePart r:id="rId2444"/>
    <tablePart r:id="rId2445"/>
    <tablePart r:id="rId2446"/>
    <tablePart r:id="rId2447"/>
    <tablePart r:id="rId2448"/>
    <tablePart r:id="rId2449"/>
    <tablePart r:id="rId2450"/>
    <tablePart r:id="rId2451"/>
    <tablePart r:id="rId2452"/>
    <tablePart r:id="rId2453"/>
    <tablePart r:id="rId2454"/>
    <tablePart r:id="rId2455"/>
    <tablePart r:id="rId2456"/>
    <tablePart r:id="rId2457"/>
    <tablePart r:id="rId2458"/>
    <tablePart r:id="rId2459"/>
    <tablePart r:id="rId2460"/>
    <tablePart r:id="rId2461"/>
    <tablePart r:id="rId2462"/>
    <tablePart r:id="rId2463"/>
    <tablePart r:id="rId2464"/>
    <tablePart r:id="rId2465"/>
    <tablePart r:id="rId2466"/>
    <tablePart r:id="rId2467"/>
    <tablePart r:id="rId2468"/>
    <tablePart r:id="rId2469"/>
    <tablePart r:id="rId2470"/>
    <tablePart r:id="rId2471"/>
    <tablePart r:id="rId2472"/>
    <tablePart r:id="rId2473"/>
    <tablePart r:id="rId2474"/>
    <tablePart r:id="rId2475"/>
    <tablePart r:id="rId2476"/>
    <tablePart r:id="rId2477"/>
    <tablePart r:id="rId2478"/>
    <tablePart r:id="rId2479"/>
    <tablePart r:id="rId2480"/>
    <tablePart r:id="rId2481"/>
    <tablePart r:id="rId2482"/>
    <tablePart r:id="rId2483"/>
    <tablePart r:id="rId2484"/>
    <tablePart r:id="rId2485"/>
    <tablePart r:id="rId2486"/>
    <tablePart r:id="rId2487"/>
    <tablePart r:id="rId2488"/>
    <tablePart r:id="rId2489"/>
    <tablePart r:id="rId2490"/>
    <tablePart r:id="rId2491"/>
    <tablePart r:id="rId2492"/>
    <tablePart r:id="rId2493"/>
    <tablePart r:id="rId2494"/>
    <tablePart r:id="rId2495"/>
    <tablePart r:id="rId2496"/>
    <tablePart r:id="rId2497"/>
    <tablePart r:id="rId2498"/>
    <tablePart r:id="rId2499"/>
    <tablePart r:id="rId2500"/>
    <tablePart r:id="rId2501"/>
    <tablePart r:id="rId2502"/>
    <tablePart r:id="rId2503"/>
    <tablePart r:id="rId2504"/>
    <tablePart r:id="rId2505"/>
    <tablePart r:id="rId2506"/>
    <tablePart r:id="rId2507"/>
    <tablePart r:id="rId250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C30 C41 C52 C66 C84 C96 C127 C208 C290 C372 C521 C532 C543 C554 C565 C576 C587 C598 C609 C620 C631 C645 C656 C667 C680 C849 C860 C871 C882 C893 C904 C915 C926 C937 C948 C959 C970 C981 C992 C1003 C1014 C1025 C1036 C1049 C1067 C1084 C1101 C1118 C1206 C1293 C1380 C1494 C1600 C1677 C1723 C1773 C1824 C1887 C1953 C2017 C2034 C2050 C2066 C2091 C2116 C2141 C2297 C2400 C2503 C2552 C2602 C2651 C2730 C2809 C2887 C2901 C2917 C2933 C2971 C3007 C3043 C3057 C3071</xm:sqref>
        </x14:dataValidation>
        <x14:dataValidation type="list" allowBlank="1" showInputMessage="1" showErrorMessage="1">
          <x14:formula1>
            <xm:f>'Informacion '!$L$3:$L$17</xm:f>
          </x14:formula1>
          <xm:sqref>D16 D30 D41 D52 D66 D84 D96 D127 D208 D290 D372 D521 D532 D543 D554 D565 D576 D587 D598 D609 D620 D631 D645 D656 D667 D680 D849 D860 D871 D882 D893 D904 D915 D926 D937 D948 D959 D970 D981 D992 D1003 D1014 D1025 D1036 D1049 D1067 D1084 D1101 D1118 D1206 D1293 D1380 D1494 D1600 D1677 D1723 D1773 D1824 D1887 D1953 D2017 D2034 D2050 D2066 D2091 D2116 D2141 D2297 D2400 D2503 D2552 D2602 D2651 D2730 D2809 D2887 D2901 D2917 D2933 D2971 D3007 D3043 D3057 D3071</xm:sqref>
        </x14:dataValidation>
        <x14:dataValidation type="list" allowBlank="1" showInputMessage="1" showErrorMessage="1">
          <x14:formula1>
            <xm:f>'Informacion '!$N$3:$N$5</xm:f>
          </x14:formula1>
          <xm:sqref>E16 E30 E41 E52 E66 E84 E96 E127 E208 E290 E372 E521 E532 E543 E554 E565 E576 E587 E598 E609 E620 E631 E645 E656 E667 E680 E849 E860 E871 E882 E893 E904 E915 E926 E937 E948 E959 E970 E981 E992 E1003 E1014 E1025 E1036 E1049 E1067 E1084 E1101 E1118 E1206 E1293 E1380 E1494 E1600 E1677 E1723 E1773 E1824 E1887 E1953 E2017 E2034 E2050 E2066 E2091 E2116 E2141 E2297 E2400 E2503 E2552 E2602 E2651 E2730 E2809 E2887 E2901 E2917 E2933 E2971 E3007 E3043 E3057 E3071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11977</v>
      </c>
      <c r="C1" s="16"/>
      <c r="D1" s="15" t="s">
        <v>1128</v>
      </c>
      <c r="E1" s="19"/>
      <c r="F1" s="16"/>
      <c r="G1" s="12" t="s">
        <v>7760</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17010</v>
      </c>
      <c r="L2" s="4" t="s">
        <v>15258</v>
      </c>
      <c r="N2" s="4" t="s">
        <v>15296</v>
      </c>
      <c r="P2" s="4" t="s">
        <v>18112</v>
      </c>
      <c r="Q2" s="25" t="s">
        <v>5087</v>
      </c>
      <c r="S2" s="4" t="s">
        <v>12273</v>
      </c>
      <c r="U2" s="4" t="s">
        <v>12985</v>
      </c>
    </row>
    <row r="3" spans="1:21" x14ac:dyDescent="0.2">
      <c r="A3" s="5" t="s">
        <v>1709</v>
      </c>
      <c r="B3" s="5" t="s">
        <v>1709</v>
      </c>
      <c r="C3" s="5" t="s">
        <v>8807</v>
      </c>
      <c r="D3" s="5" t="s">
        <v>1709</v>
      </c>
      <c r="E3" s="5" t="s">
        <v>8807</v>
      </c>
      <c r="F3" s="5" t="s">
        <v>3719</v>
      </c>
      <c r="G3" s="6" t="s">
        <v>3189</v>
      </c>
      <c r="H3" s="6" t="s">
        <v>7351</v>
      </c>
      <c r="I3" s="6" t="s">
        <v>13938</v>
      </c>
      <c r="J3" s="6" t="s">
        <v>13938</v>
      </c>
      <c r="L3" s="7" t="s">
        <v>1875</v>
      </c>
      <c r="N3" s="5" t="s">
        <v>8854</v>
      </c>
      <c r="P3" s="5" t="s">
        <v>5436</v>
      </c>
      <c r="Q3" s="5" t="s">
        <v>16989</v>
      </c>
      <c r="S3" s="11" t="s">
        <v>17799</v>
      </c>
      <c r="U3" s="5" t="s">
        <v>12551</v>
      </c>
    </row>
    <row r="4" spans="1:21" x14ac:dyDescent="0.2">
      <c r="A4" s="5" t="s">
        <v>8093</v>
      </c>
      <c r="B4" s="5" t="s">
        <v>1709</v>
      </c>
      <c r="C4" s="5" t="s">
        <v>12632</v>
      </c>
      <c r="D4" s="5" t="s">
        <v>1709</v>
      </c>
      <c r="E4" s="5" t="s">
        <v>8807</v>
      </c>
      <c r="F4" s="5" t="s">
        <v>4315</v>
      </c>
      <c r="G4" s="6" t="s">
        <v>3189</v>
      </c>
      <c r="H4" s="6" t="s">
        <v>7351</v>
      </c>
      <c r="I4" s="6" t="s">
        <v>13938</v>
      </c>
      <c r="J4" s="6" t="s">
        <v>841</v>
      </c>
      <c r="L4" s="7" t="s">
        <v>17484</v>
      </c>
      <c r="N4" s="5" t="s">
        <v>6033</v>
      </c>
      <c r="P4" s="5" t="s">
        <v>4869</v>
      </c>
      <c r="Q4" s="5" t="s">
        <v>10304</v>
      </c>
      <c r="S4" s="11" t="s">
        <v>6798</v>
      </c>
    </row>
    <row r="5" spans="1:21" x14ac:dyDescent="0.2">
      <c r="A5" s="5" t="s">
        <v>3189</v>
      </c>
      <c r="B5" s="5" t="s">
        <v>1709</v>
      </c>
      <c r="C5" s="5" t="s">
        <v>17758</v>
      </c>
      <c r="D5" s="5" t="s">
        <v>1709</v>
      </c>
      <c r="E5" s="5" t="s">
        <v>8807</v>
      </c>
      <c r="F5" s="5" t="s">
        <v>2914</v>
      </c>
      <c r="G5" s="6" t="s">
        <v>3189</v>
      </c>
      <c r="H5" s="6" t="s">
        <v>7351</v>
      </c>
      <c r="I5" s="6" t="s">
        <v>13938</v>
      </c>
      <c r="J5" s="6" t="s">
        <v>2581</v>
      </c>
      <c r="L5" s="7" t="s">
        <v>10171</v>
      </c>
      <c r="N5" s="5" t="s">
        <v>17855</v>
      </c>
      <c r="P5" s="5" t="s">
        <v>16749</v>
      </c>
      <c r="Q5" s="5" t="s">
        <v>14628</v>
      </c>
      <c r="S5" s="11" t="s">
        <v>15699</v>
      </c>
    </row>
    <row r="6" spans="1:21" x14ac:dyDescent="0.2">
      <c r="A6" s="5" t="s">
        <v>1492</v>
      </c>
      <c r="B6" s="5" t="s">
        <v>8093</v>
      </c>
      <c r="C6" s="5" t="s">
        <v>18174</v>
      </c>
      <c r="D6" s="5" t="s">
        <v>1709</v>
      </c>
      <c r="E6" s="5" t="s">
        <v>8807</v>
      </c>
      <c r="F6" s="5" t="s">
        <v>1675</v>
      </c>
      <c r="G6" s="6" t="s">
        <v>3189</v>
      </c>
      <c r="H6" s="6" t="s">
        <v>7351</v>
      </c>
      <c r="I6" s="6" t="s">
        <v>2568</v>
      </c>
      <c r="J6" s="6" t="s">
        <v>2568</v>
      </c>
      <c r="L6" s="5" t="s">
        <v>5889</v>
      </c>
      <c r="P6" s="5" t="s">
        <v>11826</v>
      </c>
      <c r="Q6" s="5" t="s">
        <v>10374</v>
      </c>
      <c r="S6" s="11" t="s">
        <v>6150</v>
      </c>
    </row>
    <row r="7" spans="1:21" x14ac:dyDescent="0.2">
      <c r="A7" s="5" t="s">
        <v>18356</v>
      </c>
      <c r="B7" s="5" t="s">
        <v>8093</v>
      </c>
      <c r="C7" s="5" t="s">
        <v>2599</v>
      </c>
      <c r="D7" s="5" t="s">
        <v>1709</v>
      </c>
      <c r="E7" s="5" t="s">
        <v>8807</v>
      </c>
      <c r="F7" s="5" t="s">
        <v>9129</v>
      </c>
      <c r="G7" s="6" t="s">
        <v>3189</v>
      </c>
      <c r="H7" s="6" t="s">
        <v>7351</v>
      </c>
      <c r="I7" s="6" t="s">
        <v>6359</v>
      </c>
      <c r="J7" s="6" t="s">
        <v>6359</v>
      </c>
      <c r="L7" s="5" t="s">
        <v>7241</v>
      </c>
      <c r="P7" s="5" t="s">
        <v>8117</v>
      </c>
      <c r="Q7" s="5" t="s">
        <v>435</v>
      </c>
      <c r="S7" s="11" t="s">
        <v>9449</v>
      </c>
    </row>
    <row r="8" spans="1:21" x14ac:dyDescent="0.2">
      <c r="A8" s="5" t="s">
        <v>5958</v>
      </c>
      <c r="B8" s="5" t="s">
        <v>8093</v>
      </c>
      <c r="C8" s="5" t="s">
        <v>5888</v>
      </c>
      <c r="D8" s="5" t="s">
        <v>1709</v>
      </c>
      <c r="E8" s="5" t="s">
        <v>8807</v>
      </c>
      <c r="F8" s="5" t="s">
        <v>13556</v>
      </c>
      <c r="G8" s="6" t="s">
        <v>3189</v>
      </c>
      <c r="H8" s="6" t="s">
        <v>7351</v>
      </c>
      <c r="I8" s="6" t="s">
        <v>6359</v>
      </c>
      <c r="J8" s="6" t="s">
        <v>4038</v>
      </c>
      <c r="L8" s="5" t="s">
        <v>4320</v>
      </c>
      <c r="P8" s="5" t="s">
        <v>9955</v>
      </c>
      <c r="Q8" s="5" t="s">
        <v>9611</v>
      </c>
      <c r="S8" s="11"/>
    </row>
    <row r="9" spans="1:21" x14ac:dyDescent="0.2">
      <c r="A9" s="5" t="s">
        <v>12508</v>
      </c>
      <c r="B9" s="5" t="s">
        <v>3189</v>
      </c>
      <c r="C9" s="5" t="s">
        <v>7351</v>
      </c>
      <c r="D9" s="5" t="s">
        <v>1709</v>
      </c>
      <c r="E9" s="5" t="s">
        <v>8807</v>
      </c>
      <c r="F9" s="5" t="s">
        <v>14111</v>
      </c>
      <c r="G9" s="6" t="s">
        <v>3189</v>
      </c>
      <c r="H9" s="6" t="s">
        <v>7351</v>
      </c>
      <c r="I9" s="6" t="s">
        <v>6877</v>
      </c>
      <c r="J9" s="6" t="s">
        <v>6877</v>
      </c>
      <c r="L9" s="7" t="s">
        <v>7198</v>
      </c>
      <c r="P9" s="5" t="s">
        <v>17162</v>
      </c>
      <c r="Q9" s="5" t="s">
        <v>2023</v>
      </c>
      <c r="S9" s="9"/>
    </row>
    <row r="10" spans="1:21" x14ac:dyDescent="0.2">
      <c r="A10" s="5" t="s">
        <v>17540</v>
      </c>
      <c r="B10" s="5" t="s">
        <v>3189</v>
      </c>
      <c r="C10" s="5" t="s">
        <v>10737</v>
      </c>
      <c r="D10" s="5" t="s">
        <v>1709</v>
      </c>
      <c r="E10" s="5" t="s">
        <v>8807</v>
      </c>
      <c r="F10" s="5" t="s">
        <v>9058</v>
      </c>
      <c r="G10" s="6" t="s">
        <v>3189</v>
      </c>
      <c r="H10" s="6" t="s">
        <v>7351</v>
      </c>
      <c r="I10" s="6" t="s">
        <v>4810</v>
      </c>
      <c r="J10" s="6" t="s">
        <v>4810</v>
      </c>
      <c r="L10" s="5" t="s">
        <v>7247</v>
      </c>
      <c r="P10" s="5" t="s">
        <v>6583</v>
      </c>
      <c r="Q10" s="5" t="s">
        <v>1327</v>
      </c>
    </row>
    <row r="11" spans="1:21" ht="22.5" x14ac:dyDescent="0.2">
      <c r="A11" s="5" t="s">
        <v>16543</v>
      </c>
      <c r="B11" s="5" t="s">
        <v>3189</v>
      </c>
      <c r="C11" s="5" t="s">
        <v>2813</v>
      </c>
      <c r="D11" s="5" t="s">
        <v>1709</v>
      </c>
      <c r="E11" s="5" t="s">
        <v>8807</v>
      </c>
      <c r="F11" s="5" t="s">
        <v>15235</v>
      </c>
      <c r="G11" s="6" t="s">
        <v>3189</v>
      </c>
      <c r="H11" s="6" t="s">
        <v>7351</v>
      </c>
      <c r="I11" s="6" t="s">
        <v>3662</v>
      </c>
      <c r="J11" s="6" t="s">
        <v>13870</v>
      </c>
      <c r="L11" s="5" t="s">
        <v>11341</v>
      </c>
      <c r="P11" s="5" t="s">
        <v>5507</v>
      </c>
      <c r="Q11" s="5" t="s">
        <v>9560</v>
      </c>
    </row>
    <row r="12" spans="1:21" ht="22.5" x14ac:dyDescent="0.2">
      <c r="A12" s="5" t="s">
        <v>3080</v>
      </c>
      <c r="B12" s="5" t="s">
        <v>3189</v>
      </c>
      <c r="C12" s="5" t="s">
        <v>5430</v>
      </c>
      <c r="D12" s="5" t="s">
        <v>1709</v>
      </c>
      <c r="E12" s="5" t="s">
        <v>12632</v>
      </c>
      <c r="F12" s="5" t="s">
        <v>17504</v>
      </c>
      <c r="G12" s="6" t="s">
        <v>3189</v>
      </c>
      <c r="H12" s="6" t="s">
        <v>7351</v>
      </c>
      <c r="I12" s="6" t="s">
        <v>3662</v>
      </c>
      <c r="J12" s="6" t="s">
        <v>17128</v>
      </c>
      <c r="L12" s="5" t="s">
        <v>15036</v>
      </c>
      <c r="P12" s="5" t="s">
        <v>3812</v>
      </c>
      <c r="Q12" s="5" t="s">
        <v>14295</v>
      </c>
      <c r="S12" s="24"/>
    </row>
    <row r="13" spans="1:21" ht="22.5" x14ac:dyDescent="0.2">
      <c r="B13" s="5" t="s">
        <v>1492</v>
      </c>
      <c r="C13" s="5" t="s">
        <v>11526</v>
      </c>
      <c r="D13" s="5" t="s">
        <v>1709</v>
      </c>
      <c r="E13" s="5" t="s">
        <v>12632</v>
      </c>
      <c r="F13" s="5" t="s">
        <v>18404</v>
      </c>
      <c r="G13" s="6" t="s">
        <v>3189</v>
      </c>
      <c r="H13" s="6" t="s">
        <v>7351</v>
      </c>
      <c r="I13" s="6" t="s">
        <v>3662</v>
      </c>
      <c r="J13" s="6" t="s">
        <v>16865</v>
      </c>
      <c r="L13" s="7" t="s">
        <v>2518</v>
      </c>
      <c r="P13" s="5" t="s">
        <v>3807</v>
      </c>
      <c r="Q13" s="5" t="s">
        <v>4693</v>
      </c>
      <c r="S13" s="24"/>
    </row>
    <row r="14" spans="1:21" ht="22.5" x14ac:dyDescent="0.2">
      <c r="B14" s="5" t="s">
        <v>1492</v>
      </c>
      <c r="C14" s="5" t="s">
        <v>10528</v>
      </c>
      <c r="D14" s="5" t="s">
        <v>1709</v>
      </c>
      <c r="E14" s="5" t="s">
        <v>12632</v>
      </c>
      <c r="F14" s="5" t="s">
        <v>549</v>
      </c>
      <c r="G14" s="6" t="s">
        <v>3189</v>
      </c>
      <c r="H14" s="6" t="s">
        <v>7351</v>
      </c>
      <c r="I14" s="6" t="s">
        <v>3662</v>
      </c>
      <c r="J14" s="6" t="s">
        <v>16956</v>
      </c>
      <c r="L14" s="7" t="s">
        <v>17902</v>
      </c>
      <c r="P14" s="5" t="s">
        <v>15635</v>
      </c>
      <c r="Q14" s="5" t="s">
        <v>5293</v>
      </c>
    </row>
    <row r="15" spans="1:21" ht="22.5" x14ac:dyDescent="0.2">
      <c r="B15" s="5" t="s">
        <v>1492</v>
      </c>
      <c r="C15" s="5" t="s">
        <v>13974</v>
      </c>
      <c r="D15" s="5" t="s">
        <v>1709</v>
      </c>
      <c r="E15" s="5" t="s">
        <v>12632</v>
      </c>
      <c r="F15" s="5" t="s">
        <v>18117</v>
      </c>
      <c r="G15" s="6" t="s">
        <v>3189</v>
      </c>
      <c r="H15" s="6" t="s">
        <v>7351</v>
      </c>
      <c r="I15" s="6" t="s">
        <v>3662</v>
      </c>
      <c r="J15" s="6" t="s">
        <v>3662</v>
      </c>
      <c r="L15" s="7" t="s">
        <v>9399</v>
      </c>
      <c r="P15" s="5" t="s">
        <v>9901</v>
      </c>
      <c r="Q15" s="5" t="s">
        <v>7437</v>
      </c>
    </row>
    <row r="16" spans="1:21" x14ac:dyDescent="0.2">
      <c r="B16" s="5" t="s">
        <v>1492</v>
      </c>
      <c r="C16" s="5" t="s">
        <v>12134</v>
      </c>
      <c r="D16" s="5" t="s">
        <v>1709</v>
      </c>
      <c r="E16" s="5" t="s">
        <v>12632</v>
      </c>
      <c r="F16" s="5" t="s">
        <v>1018</v>
      </c>
      <c r="G16" s="6" t="s">
        <v>3189</v>
      </c>
      <c r="H16" s="6" t="s">
        <v>7351</v>
      </c>
      <c r="I16" s="6" t="s">
        <v>1382</v>
      </c>
      <c r="J16" s="6" t="s">
        <v>12911</v>
      </c>
      <c r="L16" s="7" t="s">
        <v>13090</v>
      </c>
      <c r="P16" s="5" t="s">
        <v>4865</v>
      </c>
      <c r="Q16" s="5" t="s">
        <v>13533</v>
      </c>
    </row>
    <row r="17" spans="2:17" x14ac:dyDescent="0.2">
      <c r="B17" s="5" t="s">
        <v>18356</v>
      </c>
      <c r="C17" s="5" t="s">
        <v>15161</v>
      </c>
      <c r="D17" s="5" t="s">
        <v>1709</v>
      </c>
      <c r="E17" s="5" t="s">
        <v>12632</v>
      </c>
      <c r="F17" s="5" t="s">
        <v>4048</v>
      </c>
      <c r="G17" s="6" t="s">
        <v>3189</v>
      </c>
      <c r="H17" s="6" t="s">
        <v>7351</v>
      </c>
      <c r="I17" s="6" t="s">
        <v>1382</v>
      </c>
      <c r="J17" s="6" t="s">
        <v>16587</v>
      </c>
      <c r="L17" s="7" t="s">
        <v>156</v>
      </c>
      <c r="P17" s="5" t="s">
        <v>16616</v>
      </c>
      <c r="Q17" s="5" t="s">
        <v>6421</v>
      </c>
    </row>
    <row r="18" spans="2:17" x14ac:dyDescent="0.2">
      <c r="B18" s="5" t="s">
        <v>18356</v>
      </c>
      <c r="C18" s="5" t="s">
        <v>5155</v>
      </c>
      <c r="D18" s="5" t="s">
        <v>1709</v>
      </c>
      <c r="E18" s="5" t="s">
        <v>12632</v>
      </c>
      <c r="F18" s="5" t="s">
        <v>2292</v>
      </c>
      <c r="G18" s="6" t="s">
        <v>3189</v>
      </c>
      <c r="H18" s="6" t="s">
        <v>7351</v>
      </c>
      <c r="I18" s="6" t="s">
        <v>1382</v>
      </c>
      <c r="J18" s="6" t="s">
        <v>3581</v>
      </c>
      <c r="P18" s="5" t="s">
        <v>1648</v>
      </c>
      <c r="Q18" s="5" t="s">
        <v>15637</v>
      </c>
    </row>
    <row r="19" spans="2:17" x14ac:dyDescent="0.2">
      <c r="B19" s="5" t="s">
        <v>18356</v>
      </c>
      <c r="C19" s="5" t="s">
        <v>2170</v>
      </c>
      <c r="D19" s="5" t="s">
        <v>1709</v>
      </c>
      <c r="E19" s="5" t="s">
        <v>12632</v>
      </c>
      <c r="F19" s="5" t="s">
        <v>7245</v>
      </c>
      <c r="G19" s="6" t="s">
        <v>3189</v>
      </c>
      <c r="H19" s="6" t="s">
        <v>7351</v>
      </c>
      <c r="I19" s="6" t="s">
        <v>1382</v>
      </c>
      <c r="J19" s="6" t="s">
        <v>7227</v>
      </c>
      <c r="P19" s="5" t="s">
        <v>3808</v>
      </c>
      <c r="Q19" s="5" t="s">
        <v>17480</v>
      </c>
    </row>
    <row r="20" spans="2:17" x14ac:dyDescent="0.2">
      <c r="B20" s="5" t="s">
        <v>18356</v>
      </c>
      <c r="C20" s="5" t="s">
        <v>6673</v>
      </c>
      <c r="D20" s="5" t="s">
        <v>1709</v>
      </c>
      <c r="E20" s="5" t="s">
        <v>12632</v>
      </c>
      <c r="F20" s="5" t="s">
        <v>1623</v>
      </c>
      <c r="G20" s="6" t="s">
        <v>3189</v>
      </c>
      <c r="H20" s="6" t="s">
        <v>7351</v>
      </c>
      <c r="I20" s="6" t="s">
        <v>1382</v>
      </c>
      <c r="J20" s="6" t="s">
        <v>1382</v>
      </c>
      <c r="P20" s="5" t="s">
        <v>12957</v>
      </c>
      <c r="Q20" s="5" t="s">
        <v>18144</v>
      </c>
    </row>
    <row r="21" spans="2:17" ht="22.5" x14ac:dyDescent="0.2">
      <c r="B21" s="5" t="s">
        <v>5958</v>
      </c>
      <c r="C21" s="5" t="s">
        <v>2698</v>
      </c>
      <c r="D21" s="5" t="s">
        <v>1709</v>
      </c>
      <c r="E21" s="5" t="s">
        <v>17758</v>
      </c>
      <c r="F21" s="5" t="s">
        <v>4881</v>
      </c>
      <c r="G21" s="6" t="s">
        <v>3189</v>
      </c>
      <c r="H21" s="6" t="s">
        <v>10737</v>
      </c>
      <c r="I21" s="6" t="s">
        <v>11259</v>
      </c>
      <c r="J21" s="6" t="s">
        <v>5375</v>
      </c>
      <c r="P21" s="5" t="s">
        <v>305</v>
      </c>
      <c r="Q21" s="5" t="s">
        <v>13265</v>
      </c>
    </row>
    <row r="22" spans="2:17" ht="22.5" x14ac:dyDescent="0.2">
      <c r="B22" s="5" t="s">
        <v>5958</v>
      </c>
      <c r="C22" s="5" t="s">
        <v>5614</v>
      </c>
      <c r="D22" s="5" t="s">
        <v>1709</v>
      </c>
      <c r="E22" s="5" t="s">
        <v>17758</v>
      </c>
      <c r="F22" s="5" t="s">
        <v>46</v>
      </c>
      <c r="G22" s="6" t="s">
        <v>3189</v>
      </c>
      <c r="H22" s="6" t="s">
        <v>10737</v>
      </c>
      <c r="I22" s="6" t="s">
        <v>11259</v>
      </c>
      <c r="J22" s="6" t="s">
        <v>11259</v>
      </c>
      <c r="P22" s="5" t="s">
        <v>4443</v>
      </c>
      <c r="Q22" s="5" t="s">
        <v>17560</v>
      </c>
    </row>
    <row r="23" spans="2:17" ht="22.5" x14ac:dyDescent="0.2">
      <c r="B23" s="5" t="s">
        <v>5958</v>
      </c>
      <c r="C23" s="5" t="s">
        <v>18823</v>
      </c>
      <c r="D23" s="5" t="s">
        <v>1709</v>
      </c>
      <c r="E23" s="5" t="s">
        <v>17758</v>
      </c>
      <c r="F23" s="5" t="s">
        <v>13270</v>
      </c>
      <c r="G23" s="6" t="s">
        <v>3189</v>
      </c>
      <c r="H23" s="6" t="s">
        <v>10737</v>
      </c>
      <c r="I23" s="6" t="s">
        <v>5245</v>
      </c>
      <c r="J23" s="6" t="s">
        <v>16932</v>
      </c>
      <c r="P23" s="5" t="s">
        <v>1174</v>
      </c>
      <c r="Q23" s="5" t="s">
        <v>10021</v>
      </c>
    </row>
    <row r="24" spans="2:17" ht="22.5" x14ac:dyDescent="0.2">
      <c r="B24" s="5" t="s">
        <v>5958</v>
      </c>
      <c r="C24" s="5" t="s">
        <v>12706</v>
      </c>
      <c r="D24" s="5" t="s">
        <v>1709</v>
      </c>
      <c r="E24" s="5" t="s">
        <v>17758</v>
      </c>
      <c r="F24" s="5" t="s">
        <v>3364</v>
      </c>
      <c r="G24" s="6" t="s">
        <v>3189</v>
      </c>
      <c r="H24" s="6" t="s">
        <v>10737</v>
      </c>
      <c r="I24" s="6" t="s">
        <v>5245</v>
      </c>
      <c r="J24" s="6" t="s">
        <v>5245</v>
      </c>
      <c r="P24" s="5" t="s">
        <v>7453</v>
      </c>
      <c r="Q24" s="5" t="s">
        <v>6822</v>
      </c>
    </row>
    <row r="25" spans="2:17" ht="22.5" x14ac:dyDescent="0.2">
      <c r="B25" s="5" t="s">
        <v>12508</v>
      </c>
      <c r="C25" s="5" t="s">
        <v>3430</v>
      </c>
      <c r="D25" s="5" t="s">
        <v>8093</v>
      </c>
      <c r="E25" s="5" t="s">
        <v>18174</v>
      </c>
      <c r="F25" s="5" t="s">
        <v>1154</v>
      </c>
      <c r="G25" s="6" t="s">
        <v>3189</v>
      </c>
      <c r="H25" s="6" t="s">
        <v>10737</v>
      </c>
      <c r="I25" s="6" t="s">
        <v>15243</v>
      </c>
      <c r="J25" s="6" t="s">
        <v>15243</v>
      </c>
      <c r="P25" s="5" t="s">
        <v>4868</v>
      </c>
      <c r="Q25" s="5" t="s">
        <v>15649</v>
      </c>
    </row>
    <row r="26" spans="2:17" ht="22.5" x14ac:dyDescent="0.2">
      <c r="B26" s="5" t="s">
        <v>12508</v>
      </c>
      <c r="C26" s="5" t="s">
        <v>2459</v>
      </c>
      <c r="D26" s="5" t="s">
        <v>8093</v>
      </c>
      <c r="E26" s="5" t="s">
        <v>18174</v>
      </c>
      <c r="F26" s="5" t="s">
        <v>18784</v>
      </c>
      <c r="G26" s="6" t="s">
        <v>3189</v>
      </c>
      <c r="H26" s="6" t="s">
        <v>2813</v>
      </c>
      <c r="I26" s="6" t="s">
        <v>10849</v>
      </c>
      <c r="J26" s="6" t="s">
        <v>1028</v>
      </c>
      <c r="P26" s="5" t="s">
        <v>5733</v>
      </c>
      <c r="Q26" s="5" t="s">
        <v>1616</v>
      </c>
    </row>
    <row r="27" spans="2:17" ht="22.5" x14ac:dyDescent="0.2">
      <c r="B27" s="5" t="s">
        <v>17540</v>
      </c>
      <c r="C27" s="5" t="s">
        <v>7757</v>
      </c>
      <c r="D27" s="5" t="s">
        <v>8093</v>
      </c>
      <c r="E27" s="5" t="s">
        <v>18174</v>
      </c>
      <c r="F27" s="5" t="s">
        <v>5974</v>
      </c>
      <c r="G27" s="6" t="s">
        <v>3189</v>
      </c>
      <c r="H27" s="6" t="s">
        <v>2813</v>
      </c>
      <c r="I27" s="6" t="s">
        <v>10849</v>
      </c>
      <c r="J27" s="6" t="s">
        <v>10849</v>
      </c>
      <c r="P27" s="5" t="s">
        <v>9215</v>
      </c>
      <c r="Q27" s="5" t="s">
        <v>5078</v>
      </c>
    </row>
    <row r="28" spans="2:17" ht="22.5" x14ac:dyDescent="0.2">
      <c r="B28" s="5" t="s">
        <v>17540</v>
      </c>
      <c r="C28" s="5" t="s">
        <v>628</v>
      </c>
      <c r="D28" s="5" t="s">
        <v>8093</v>
      </c>
      <c r="E28" s="5" t="s">
        <v>18174</v>
      </c>
      <c r="F28" s="5" t="s">
        <v>18435</v>
      </c>
      <c r="G28" s="6" t="s">
        <v>3189</v>
      </c>
      <c r="H28" s="6" t="s">
        <v>2813</v>
      </c>
      <c r="I28" s="6" t="s">
        <v>10849</v>
      </c>
      <c r="J28" s="6" t="s">
        <v>5953</v>
      </c>
      <c r="P28" s="5" t="s">
        <v>12998</v>
      </c>
      <c r="Q28" s="5" t="s">
        <v>6740</v>
      </c>
    </row>
    <row r="29" spans="2:17" ht="22.5" x14ac:dyDescent="0.2">
      <c r="B29" s="5" t="s">
        <v>17540</v>
      </c>
      <c r="C29" s="5" t="s">
        <v>10724</v>
      </c>
      <c r="D29" s="5" t="s">
        <v>8093</v>
      </c>
      <c r="E29" s="5" t="s">
        <v>2599</v>
      </c>
      <c r="F29" s="5" t="s">
        <v>12130</v>
      </c>
      <c r="G29" s="6" t="s">
        <v>3189</v>
      </c>
      <c r="H29" s="6" t="s">
        <v>2813</v>
      </c>
      <c r="I29" s="6" t="s">
        <v>3122</v>
      </c>
      <c r="J29" s="6" t="s">
        <v>3122</v>
      </c>
      <c r="P29" s="5" t="s">
        <v>5198</v>
      </c>
      <c r="Q29" s="5" t="s">
        <v>4735</v>
      </c>
    </row>
    <row r="30" spans="2:17" ht="22.5" x14ac:dyDescent="0.2">
      <c r="B30" s="5" t="s">
        <v>16543</v>
      </c>
      <c r="C30" s="5" t="s">
        <v>9644</v>
      </c>
      <c r="D30" s="5" t="s">
        <v>8093</v>
      </c>
      <c r="E30" s="5" t="s">
        <v>2599</v>
      </c>
      <c r="F30" s="5" t="s">
        <v>5828</v>
      </c>
      <c r="G30" s="6" t="s">
        <v>3189</v>
      </c>
      <c r="H30" s="6" t="s">
        <v>2813</v>
      </c>
      <c r="I30" s="6" t="s">
        <v>3122</v>
      </c>
      <c r="J30" s="6" t="s">
        <v>15386</v>
      </c>
      <c r="P30" s="5" t="s">
        <v>11827</v>
      </c>
      <c r="Q30" s="5" t="s">
        <v>14110</v>
      </c>
    </row>
    <row r="31" spans="2:17" ht="22.5" x14ac:dyDescent="0.2">
      <c r="B31" s="5" t="s">
        <v>16543</v>
      </c>
      <c r="C31" s="5" t="s">
        <v>16565</v>
      </c>
      <c r="D31" s="5" t="s">
        <v>8093</v>
      </c>
      <c r="E31" s="5" t="s">
        <v>2599</v>
      </c>
      <c r="F31" s="5" t="s">
        <v>10375</v>
      </c>
      <c r="G31" s="6" t="s">
        <v>3189</v>
      </c>
      <c r="H31" s="6" t="s">
        <v>2813</v>
      </c>
      <c r="I31" s="6" t="s">
        <v>10951</v>
      </c>
      <c r="J31" s="6" t="s">
        <v>3383</v>
      </c>
      <c r="P31" s="5" t="s">
        <v>4982</v>
      </c>
      <c r="Q31" s="5" t="s">
        <v>3844</v>
      </c>
    </row>
    <row r="32" spans="2:17" ht="22.5" x14ac:dyDescent="0.2">
      <c r="B32" s="5" t="s">
        <v>16543</v>
      </c>
      <c r="C32" s="5" t="s">
        <v>8704</v>
      </c>
      <c r="D32" s="5" t="s">
        <v>8093</v>
      </c>
      <c r="E32" s="5" t="s">
        <v>5888</v>
      </c>
      <c r="F32" s="5" t="s">
        <v>1828</v>
      </c>
      <c r="G32" s="6" t="s">
        <v>3189</v>
      </c>
      <c r="H32" s="6" t="s">
        <v>2813</v>
      </c>
      <c r="I32" s="6" t="s">
        <v>10951</v>
      </c>
      <c r="J32" s="6" t="s">
        <v>4446</v>
      </c>
      <c r="P32" s="5" t="s">
        <v>4983</v>
      </c>
      <c r="Q32" s="5" t="s">
        <v>12283</v>
      </c>
    </row>
    <row r="33" spans="2:17" ht="22.5" x14ac:dyDescent="0.2">
      <c r="B33" s="5" t="s">
        <v>3080</v>
      </c>
      <c r="C33" s="5" t="s">
        <v>11112</v>
      </c>
      <c r="D33" s="5" t="s">
        <v>8093</v>
      </c>
      <c r="E33" s="5" t="s">
        <v>5888</v>
      </c>
      <c r="F33" s="5" t="s">
        <v>39</v>
      </c>
      <c r="G33" s="6" t="s">
        <v>3189</v>
      </c>
      <c r="H33" s="6" t="s">
        <v>2813</v>
      </c>
      <c r="I33" s="6" t="s">
        <v>10951</v>
      </c>
      <c r="J33" s="6" t="s">
        <v>10951</v>
      </c>
      <c r="P33" s="5" t="s">
        <v>12942</v>
      </c>
      <c r="Q33" s="5" t="s">
        <v>7578</v>
      </c>
    </row>
    <row r="34" spans="2:17" ht="22.5" x14ac:dyDescent="0.2">
      <c r="B34" s="5" t="s">
        <v>3080</v>
      </c>
      <c r="C34" s="5" t="s">
        <v>14449</v>
      </c>
      <c r="D34" s="5" t="s">
        <v>8093</v>
      </c>
      <c r="E34" s="5" t="s">
        <v>5888</v>
      </c>
      <c r="F34" s="5" t="s">
        <v>9709</v>
      </c>
      <c r="G34" s="6" t="s">
        <v>3189</v>
      </c>
      <c r="H34" s="6" t="s">
        <v>2813</v>
      </c>
      <c r="I34" s="6" t="s">
        <v>10951</v>
      </c>
      <c r="J34" s="6" t="s">
        <v>14032</v>
      </c>
      <c r="P34" s="5" t="s">
        <v>10943</v>
      </c>
      <c r="Q34" s="5" t="s">
        <v>7578</v>
      </c>
    </row>
    <row r="35" spans="2:17" ht="22.5" x14ac:dyDescent="0.2">
      <c r="D35" s="5" t="s">
        <v>8093</v>
      </c>
      <c r="E35" s="5" t="s">
        <v>5888</v>
      </c>
      <c r="F35" s="5" t="s">
        <v>13952</v>
      </c>
      <c r="G35" s="6" t="s">
        <v>3189</v>
      </c>
      <c r="H35" s="6" t="s">
        <v>2813</v>
      </c>
      <c r="I35" s="6" t="s">
        <v>15595</v>
      </c>
      <c r="J35" s="6" t="s">
        <v>15595</v>
      </c>
      <c r="P35" s="5" t="s">
        <v>16765</v>
      </c>
      <c r="Q35" s="5" t="s">
        <v>1705</v>
      </c>
    </row>
    <row r="36" spans="2:17" x14ac:dyDescent="0.2">
      <c r="D36" s="5" t="s">
        <v>3189</v>
      </c>
      <c r="E36" s="5" t="s">
        <v>7351</v>
      </c>
      <c r="F36" s="5" t="s">
        <v>3662</v>
      </c>
      <c r="G36" s="6" t="s">
        <v>3189</v>
      </c>
      <c r="H36" s="6" t="s">
        <v>5430</v>
      </c>
      <c r="I36" s="6" t="s">
        <v>12996</v>
      </c>
      <c r="J36" s="6" t="s">
        <v>12996</v>
      </c>
      <c r="P36" s="5" t="s">
        <v>17628</v>
      </c>
      <c r="Q36" s="5" t="s">
        <v>11116</v>
      </c>
    </row>
    <row r="37" spans="2:17" x14ac:dyDescent="0.2">
      <c r="D37" s="5" t="s">
        <v>3189</v>
      </c>
      <c r="E37" s="5" t="s">
        <v>7351</v>
      </c>
      <c r="F37" s="5" t="s">
        <v>13938</v>
      </c>
      <c r="G37" s="6" t="s">
        <v>3189</v>
      </c>
      <c r="H37" s="6" t="s">
        <v>5430</v>
      </c>
      <c r="I37" s="6" t="s">
        <v>8199</v>
      </c>
      <c r="J37" s="6" t="s">
        <v>8199</v>
      </c>
      <c r="P37" s="5" t="s">
        <v>3802</v>
      </c>
      <c r="Q37" s="5" t="s">
        <v>1780</v>
      </c>
    </row>
    <row r="38" spans="2:17" ht="22.5" x14ac:dyDescent="0.2">
      <c r="D38" s="5" t="s">
        <v>3189</v>
      </c>
      <c r="E38" s="5" t="s">
        <v>7351</v>
      </c>
      <c r="F38" s="5" t="s">
        <v>2568</v>
      </c>
      <c r="G38" s="6" t="s">
        <v>3189</v>
      </c>
      <c r="H38" s="6" t="s">
        <v>5430</v>
      </c>
      <c r="I38" s="6" t="s">
        <v>1527</v>
      </c>
      <c r="J38" s="6" t="s">
        <v>7897</v>
      </c>
      <c r="P38" s="5" t="s">
        <v>13049</v>
      </c>
      <c r="Q38" s="5" t="s">
        <v>8725</v>
      </c>
    </row>
    <row r="39" spans="2:17" ht="22.5" x14ac:dyDescent="0.2">
      <c r="D39" s="5" t="s">
        <v>3189</v>
      </c>
      <c r="E39" s="5" t="s">
        <v>7351</v>
      </c>
      <c r="F39" s="5" t="s">
        <v>6359</v>
      </c>
      <c r="G39" s="6" t="s">
        <v>3189</v>
      </c>
      <c r="H39" s="6" t="s">
        <v>5430</v>
      </c>
      <c r="I39" s="6" t="s">
        <v>1527</v>
      </c>
      <c r="J39" s="6" t="s">
        <v>7713</v>
      </c>
      <c r="P39" s="5" t="s">
        <v>12644</v>
      </c>
      <c r="Q39" s="5" t="s">
        <v>759</v>
      </c>
    </row>
    <row r="40" spans="2:17" ht="22.5" x14ac:dyDescent="0.2">
      <c r="D40" s="5" t="s">
        <v>3189</v>
      </c>
      <c r="E40" s="5" t="s">
        <v>7351</v>
      </c>
      <c r="F40" s="5" t="s">
        <v>4810</v>
      </c>
      <c r="G40" s="6" t="s">
        <v>3189</v>
      </c>
      <c r="H40" s="6" t="s">
        <v>5430</v>
      </c>
      <c r="I40" s="6" t="s">
        <v>1527</v>
      </c>
      <c r="J40" s="6" t="s">
        <v>18214</v>
      </c>
      <c r="P40" s="5" t="s">
        <v>4140</v>
      </c>
      <c r="Q40" s="5" t="s">
        <v>14141</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10737</v>
      </c>
      <c r="F43" s="5" t="s">
        <v>11259</v>
      </c>
      <c r="G43" s="6" t="s">
        <v>1492</v>
      </c>
      <c r="H43" s="6" t="s">
        <v>12134</v>
      </c>
      <c r="I43" s="6" t="s">
        <v>12134</v>
      </c>
      <c r="J43" s="6" t="s">
        <v>12134</v>
      </c>
      <c r="P43" s="5" t="s">
        <v>15809</v>
      </c>
      <c r="Q43" s="5" t="s">
        <v>7959</v>
      </c>
    </row>
    <row r="44" spans="2:17" x14ac:dyDescent="0.2">
      <c r="D44" s="5" t="s">
        <v>3189</v>
      </c>
      <c r="E44" s="5" t="s">
        <v>10737</v>
      </c>
      <c r="F44" s="5" t="s">
        <v>5245</v>
      </c>
      <c r="G44" s="6" t="s">
        <v>1492</v>
      </c>
      <c r="H44" s="6" t="s">
        <v>12134</v>
      </c>
      <c r="I44" s="6" t="s">
        <v>18775</v>
      </c>
      <c r="J44" s="6" t="s">
        <v>18775</v>
      </c>
      <c r="P44" s="9"/>
      <c r="Q44" s="11"/>
    </row>
    <row r="45" spans="2:17" x14ac:dyDescent="0.2">
      <c r="D45" s="5" t="s">
        <v>3189</v>
      </c>
      <c r="E45" s="5" t="s">
        <v>10737</v>
      </c>
      <c r="F45" s="5" t="s">
        <v>15243</v>
      </c>
      <c r="G45" s="6" t="s">
        <v>1492</v>
      </c>
      <c r="H45" s="6" t="s">
        <v>12134</v>
      </c>
      <c r="I45" s="6" t="s">
        <v>18775</v>
      </c>
      <c r="J45" s="6" t="s">
        <v>8975</v>
      </c>
      <c r="P45" s="9"/>
      <c r="Q45" s="11"/>
    </row>
    <row r="46" spans="2:17" ht="22.5" x14ac:dyDescent="0.2">
      <c r="D46" s="5" t="s">
        <v>3189</v>
      </c>
      <c r="E46" s="5" t="s">
        <v>2813</v>
      </c>
      <c r="F46" s="5" t="s">
        <v>10951</v>
      </c>
      <c r="G46" s="6" t="s">
        <v>1492</v>
      </c>
      <c r="H46" s="6" t="s">
        <v>12134</v>
      </c>
      <c r="I46" s="6" t="s">
        <v>10334</v>
      </c>
      <c r="J46" s="6" t="s">
        <v>12034</v>
      </c>
      <c r="P46" s="9"/>
      <c r="Q46" s="11"/>
    </row>
    <row r="47" spans="2:17" ht="22.5" x14ac:dyDescent="0.2">
      <c r="D47" s="5" t="s">
        <v>3189</v>
      </c>
      <c r="E47" s="5" t="s">
        <v>2813</v>
      </c>
      <c r="F47" s="5" t="s">
        <v>10849</v>
      </c>
      <c r="G47" s="6" t="s">
        <v>1492</v>
      </c>
      <c r="H47" s="6" t="s">
        <v>12134</v>
      </c>
      <c r="I47" s="6" t="s">
        <v>10334</v>
      </c>
      <c r="J47" s="6" t="s">
        <v>10334</v>
      </c>
      <c r="P47" s="9"/>
      <c r="Q47" s="11"/>
    </row>
    <row r="48" spans="2:17" ht="22.5" x14ac:dyDescent="0.2">
      <c r="D48" s="5" t="s">
        <v>3189</v>
      </c>
      <c r="E48" s="5" t="s">
        <v>2813</v>
      </c>
      <c r="F48" s="5" t="s">
        <v>3122</v>
      </c>
      <c r="G48" s="6" t="s">
        <v>1492</v>
      </c>
      <c r="H48" s="6" t="s">
        <v>12134</v>
      </c>
      <c r="I48" s="6" t="s">
        <v>10334</v>
      </c>
      <c r="J48" s="6" t="s">
        <v>1606</v>
      </c>
      <c r="P48" s="9"/>
      <c r="Q48" s="11"/>
    </row>
    <row r="49" spans="4:17" x14ac:dyDescent="0.2">
      <c r="D49" s="5" t="s">
        <v>3189</v>
      </c>
      <c r="E49" s="5" t="s">
        <v>2813</v>
      </c>
      <c r="F49" s="5" t="s">
        <v>15595</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8199</v>
      </c>
      <c r="G51" s="6" t="s">
        <v>1492</v>
      </c>
      <c r="H51" s="6" t="s">
        <v>13974</v>
      </c>
      <c r="I51" s="6" t="s">
        <v>8128</v>
      </c>
      <c r="J51" s="6" t="s">
        <v>8128</v>
      </c>
      <c r="P51" s="9"/>
      <c r="Q51" s="11"/>
    </row>
    <row r="52" spans="4:17" x14ac:dyDescent="0.2">
      <c r="D52" s="5" t="s">
        <v>3189</v>
      </c>
      <c r="E52" s="5" t="s">
        <v>5430</v>
      </c>
      <c r="F52" s="5" t="s">
        <v>12996</v>
      </c>
      <c r="G52" s="6" t="s">
        <v>1492</v>
      </c>
      <c r="H52" s="6" t="s">
        <v>13974</v>
      </c>
      <c r="I52" s="6" t="s">
        <v>8128</v>
      </c>
      <c r="J52" s="6" t="s">
        <v>16891</v>
      </c>
      <c r="P52" s="9"/>
      <c r="Q52" s="11"/>
    </row>
    <row r="53" spans="4:17" x14ac:dyDescent="0.2">
      <c r="D53" s="5" t="s">
        <v>1492</v>
      </c>
      <c r="E53" s="5" t="s">
        <v>11526</v>
      </c>
      <c r="F53" s="5" t="s">
        <v>1268</v>
      </c>
      <c r="G53" s="6" t="s">
        <v>1492</v>
      </c>
      <c r="H53" s="6" t="s">
        <v>13974</v>
      </c>
      <c r="I53" s="6" t="s">
        <v>14520</v>
      </c>
      <c r="J53" s="6" t="s">
        <v>17395</v>
      </c>
      <c r="P53" s="9"/>
      <c r="Q53" s="11"/>
    </row>
    <row r="54" spans="4:17" x14ac:dyDescent="0.2">
      <c r="D54" s="5" t="s">
        <v>1492</v>
      </c>
      <c r="E54" s="5" t="s">
        <v>11526</v>
      </c>
      <c r="F54" s="5" t="s">
        <v>6616</v>
      </c>
      <c r="G54" s="6" t="s">
        <v>1492</v>
      </c>
      <c r="H54" s="6" t="s">
        <v>13974</v>
      </c>
      <c r="I54" s="6" t="s">
        <v>14520</v>
      </c>
      <c r="J54" s="6" t="s">
        <v>14520</v>
      </c>
      <c r="P54" s="9"/>
      <c r="Q54" s="11"/>
    </row>
    <row r="55" spans="4:17" x14ac:dyDescent="0.2">
      <c r="D55" s="5" t="s">
        <v>1492</v>
      </c>
      <c r="E55" s="5" t="s">
        <v>11526</v>
      </c>
      <c r="F55" s="5" t="s">
        <v>6488</v>
      </c>
      <c r="G55" s="6" t="s">
        <v>1492</v>
      </c>
      <c r="H55" s="6" t="s">
        <v>13974</v>
      </c>
      <c r="I55" s="6" t="s">
        <v>14520</v>
      </c>
      <c r="J55" s="6" t="s">
        <v>4022</v>
      </c>
      <c r="P55" s="9"/>
      <c r="Q55" s="11"/>
    </row>
    <row r="56" spans="4:17" x14ac:dyDescent="0.2">
      <c r="D56" s="5" t="s">
        <v>1492</v>
      </c>
      <c r="E56" s="5" t="s">
        <v>10528</v>
      </c>
      <c r="F56" s="5" t="s">
        <v>18319</v>
      </c>
      <c r="G56" s="6" t="s">
        <v>1492</v>
      </c>
      <c r="H56" s="6" t="s">
        <v>13974</v>
      </c>
      <c r="I56" s="6" t="s">
        <v>14520</v>
      </c>
      <c r="J56" s="6" t="s">
        <v>17971</v>
      </c>
      <c r="P56" s="9"/>
      <c r="Q56" s="11"/>
    </row>
    <row r="57" spans="4:17" ht="22.5" x14ac:dyDescent="0.2">
      <c r="D57" s="5" t="s">
        <v>1492</v>
      </c>
      <c r="E57" s="5" t="s">
        <v>10528</v>
      </c>
      <c r="F57" s="5" t="s">
        <v>14981</v>
      </c>
      <c r="G57" s="6" t="s">
        <v>1492</v>
      </c>
      <c r="H57" s="6" t="s">
        <v>13974</v>
      </c>
      <c r="I57" s="6" t="s">
        <v>16866</v>
      </c>
      <c r="J57" s="6" t="s">
        <v>16866</v>
      </c>
      <c r="P57" s="9"/>
      <c r="Q57" s="11"/>
    </row>
    <row r="58" spans="4:17" x14ac:dyDescent="0.2">
      <c r="D58" s="5" t="s">
        <v>1492</v>
      </c>
      <c r="E58" s="5" t="s">
        <v>10528</v>
      </c>
      <c r="F58" s="5" t="s">
        <v>12425</v>
      </c>
      <c r="G58" s="6" t="s">
        <v>1492</v>
      </c>
      <c r="H58" s="6" t="s">
        <v>13974</v>
      </c>
      <c r="I58" s="6" t="s">
        <v>4085</v>
      </c>
      <c r="J58" s="6" t="s">
        <v>4085</v>
      </c>
      <c r="P58" s="9"/>
      <c r="Q58" s="11"/>
    </row>
    <row r="59" spans="4:17" ht="22.5" x14ac:dyDescent="0.2">
      <c r="D59" s="5" t="s">
        <v>1492</v>
      </c>
      <c r="E59" s="5" t="s">
        <v>13974</v>
      </c>
      <c r="F59" s="5" t="s">
        <v>8556</v>
      </c>
      <c r="G59" s="6" t="s">
        <v>1492</v>
      </c>
      <c r="H59" s="6" t="s">
        <v>13974</v>
      </c>
      <c r="I59" s="6" t="s">
        <v>8556</v>
      </c>
      <c r="J59" s="6" t="s">
        <v>8556</v>
      </c>
      <c r="P59" s="9"/>
      <c r="Q59" s="11"/>
    </row>
    <row r="60" spans="4:17" x14ac:dyDescent="0.2">
      <c r="D60" s="5" t="s">
        <v>1492</v>
      </c>
      <c r="E60" s="5" t="s">
        <v>13974</v>
      </c>
      <c r="F60" s="5" t="s">
        <v>8128</v>
      </c>
      <c r="G60" s="6" t="s">
        <v>1492</v>
      </c>
      <c r="H60" s="6" t="s">
        <v>13974</v>
      </c>
      <c r="I60" s="6" t="s">
        <v>18800</v>
      </c>
      <c r="J60" s="6" t="s">
        <v>18800</v>
      </c>
      <c r="P60" s="9"/>
      <c r="Q60" s="11"/>
    </row>
    <row r="61" spans="4:17" ht="22.5" x14ac:dyDescent="0.2">
      <c r="D61" s="5" t="s">
        <v>1492</v>
      </c>
      <c r="E61" s="5" t="s">
        <v>13974</v>
      </c>
      <c r="F61" s="5" t="s">
        <v>14520</v>
      </c>
      <c r="G61" s="6" t="s">
        <v>1492</v>
      </c>
      <c r="H61" s="6" t="s">
        <v>10528</v>
      </c>
      <c r="I61" s="6" t="s">
        <v>12425</v>
      </c>
      <c r="J61" s="6" t="s">
        <v>12425</v>
      </c>
      <c r="P61" s="9"/>
      <c r="Q61" s="11"/>
    </row>
    <row r="62" spans="4:17" ht="22.5" x14ac:dyDescent="0.2">
      <c r="D62" s="5" t="s">
        <v>1492</v>
      </c>
      <c r="E62" s="5" t="s">
        <v>13974</v>
      </c>
      <c r="F62" s="5" t="s">
        <v>16866</v>
      </c>
      <c r="G62" s="6" t="s">
        <v>1492</v>
      </c>
      <c r="H62" s="6" t="s">
        <v>10528</v>
      </c>
      <c r="I62" s="6" t="s">
        <v>18319</v>
      </c>
      <c r="J62" s="6" t="s">
        <v>18319</v>
      </c>
      <c r="P62" s="9"/>
      <c r="Q62" s="11"/>
    </row>
    <row r="63" spans="4:17" ht="22.5" x14ac:dyDescent="0.2">
      <c r="D63" s="5" t="s">
        <v>1492</v>
      </c>
      <c r="E63" s="5" t="s">
        <v>13974</v>
      </c>
      <c r="F63" s="5" t="s">
        <v>4085</v>
      </c>
      <c r="G63" s="6" t="s">
        <v>1492</v>
      </c>
      <c r="H63" s="6" t="s">
        <v>10528</v>
      </c>
      <c r="I63" s="6" t="s">
        <v>14981</v>
      </c>
      <c r="J63" s="6" t="s">
        <v>14981</v>
      </c>
      <c r="P63" s="9"/>
      <c r="Q63" s="11"/>
    </row>
    <row r="64" spans="4:17" x14ac:dyDescent="0.2">
      <c r="D64" s="5" t="s">
        <v>1492</v>
      </c>
      <c r="E64" s="5" t="s">
        <v>13974</v>
      </c>
      <c r="F64" s="5" t="s">
        <v>18800</v>
      </c>
      <c r="G64" s="6" t="s">
        <v>1492</v>
      </c>
      <c r="H64" s="6" t="s">
        <v>11526</v>
      </c>
      <c r="I64" s="6" t="s">
        <v>6616</v>
      </c>
      <c r="J64" s="6" t="s">
        <v>3280</v>
      </c>
      <c r="P64" s="9"/>
      <c r="Q64" s="11"/>
    </row>
    <row r="65" spans="4:17" x14ac:dyDescent="0.2">
      <c r="D65" s="5" t="s">
        <v>1492</v>
      </c>
      <c r="E65" s="5" t="s">
        <v>12134</v>
      </c>
      <c r="F65" s="5" t="s">
        <v>12134</v>
      </c>
      <c r="G65" s="6" t="s">
        <v>1492</v>
      </c>
      <c r="H65" s="6" t="s">
        <v>11526</v>
      </c>
      <c r="I65" s="6" t="s">
        <v>6616</v>
      </c>
      <c r="J65" s="6" t="s">
        <v>6616</v>
      </c>
      <c r="P65" s="9"/>
      <c r="Q65" s="11"/>
    </row>
    <row r="66" spans="4:17" x14ac:dyDescent="0.2">
      <c r="D66" s="5" t="s">
        <v>1492</v>
      </c>
      <c r="E66" s="5" t="s">
        <v>12134</v>
      </c>
      <c r="F66" s="5" t="s">
        <v>10334</v>
      </c>
      <c r="G66" s="6" t="s">
        <v>1492</v>
      </c>
      <c r="H66" s="6" t="s">
        <v>11526</v>
      </c>
      <c r="I66" s="6" t="s">
        <v>6616</v>
      </c>
      <c r="J66" s="6" t="s">
        <v>9905</v>
      </c>
      <c r="P66" s="9"/>
      <c r="Q66" s="11"/>
    </row>
    <row r="67" spans="4:17" x14ac:dyDescent="0.2">
      <c r="D67" s="5" t="s">
        <v>1492</v>
      </c>
      <c r="E67" s="5" t="s">
        <v>12134</v>
      </c>
      <c r="F67" s="5" t="s">
        <v>1517</v>
      </c>
      <c r="G67" s="6" t="s">
        <v>1492</v>
      </c>
      <c r="H67" s="6" t="s">
        <v>11526</v>
      </c>
      <c r="I67" s="6" t="s">
        <v>6616</v>
      </c>
      <c r="J67" s="6" t="s">
        <v>3747</v>
      </c>
      <c r="P67" s="9"/>
      <c r="Q67" s="11"/>
    </row>
    <row r="68" spans="4:17" x14ac:dyDescent="0.2">
      <c r="D68" s="5" t="s">
        <v>1492</v>
      </c>
      <c r="E68" s="5" t="s">
        <v>12134</v>
      </c>
      <c r="F68" s="5" t="s">
        <v>992</v>
      </c>
      <c r="G68" s="6" t="s">
        <v>1492</v>
      </c>
      <c r="H68" s="6" t="s">
        <v>11526</v>
      </c>
      <c r="I68" s="6" t="s">
        <v>6616</v>
      </c>
      <c r="J68" s="6" t="s">
        <v>15208</v>
      </c>
      <c r="P68" s="9"/>
      <c r="Q68" s="11"/>
    </row>
    <row r="69" spans="4:17" x14ac:dyDescent="0.2">
      <c r="D69" s="5" t="s">
        <v>1492</v>
      </c>
      <c r="E69" s="5" t="s">
        <v>12134</v>
      </c>
      <c r="F69" s="5" t="s">
        <v>18775</v>
      </c>
      <c r="G69" s="6" t="s">
        <v>1492</v>
      </c>
      <c r="H69" s="6" t="s">
        <v>11526</v>
      </c>
      <c r="I69" s="6" t="s">
        <v>6488</v>
      </c>
      <c r="J69" s="6" t="s">
        <v>14209</v>
      </c>
      <c r="P69" s="9"/>
      <c r="Q69" s="11"/>
    </row>
    <row r="70" spans="4:17" x14ac:dyDescent="0.2">
      <c r="D70" s="5" t="s">
        <v>18356</v>
      </c>
      <c r="E70" s="5" t="s">
        <v>15161</v>
      </c>
      <c r="F70" s="5" t="s">
        <v>15161</v>
      </c>
      <c r="G70" s="6" t="s">
        <v>1492</v>
      </c>
      <c r="H70" s="6" t="s">
        <v>11526</v>
      </c>
      <c r="I70" s="6" t="s">
        <v>6488</v>
      </c>
      <c r="J70" s="6" t="s">
        <v>14275</v>
      </c>
      <c r="P70" s="9"/>
      <c r="Q70" s="11"/>
    </row>
    <row r="71" spans="4:17" x14ac:dyDescent="0.2">
      <c r="D71" s="5" t="s">
        <v>18356</v>
      </c>
      <c r="E71" s="5" t="s">
        <v>15161</v>
      </c>
      <c r="F71" s="5" t="s">
        <v>7940</v>
      </c>
      <c r="G71" s="6" t="s">
        <v>1492</v>
      </c>
      <c r="H71" s="6" t="s">
        <v>11526</v>
      </c>
      <c r="I71" s="6" t="s">
        <v>6488</v>
      </c>
      <c r="J71" s="6" t="s">
        <v>6067</v>
      </c>
      <c r="P71" s="9"/>
      <c r="Q71" s="11"/>
    </row>
    <row r="72" spans="4:17" x14ac:dyDescent="0.2">
      <c r="D72" s="5" t="s">
        <v>18356</v>
      </c>
      <c r="E72" s="5" t="s">
        <v>15161</v>
      </c>
      <c r="F72" s="5" t="s">
        <v>16186</v>
      </c>
      <c r="G72" s="6" t="s">
        <v>1492</v>
      </c>
      <c r="H72" s="6" t="s">
        <v>11526</v>
      </c>
      <c r="I72" s="6" t="s">
        <v>6488</v>
      </c>
      <c r="J72" s="6" t="s">
        <v>6488</v>
      </c>
      <c r="P72" s="9"/>
      <c r="Q72" s="11"/>
    </row>
    <row r="73" spans="4:17" ht="22.5" x14ac:dyDescent="0.2">
      <c r="D73" s="5" t="s">
        <v>18356</v>
      </c>
      <c r="E73" s="5" t="s">
        <v>15161</v>
      </c>
      <c r="F73" s="5" t="s">
        <v>17638</v>
      </c>
      <c r="G73" s="6" t="s">
        <v>1492</v>
      </c>
      <c r="H73" s="6" t="s">
        <v>11526</v>
      </c>
      <c r="I73" s="6" t="s">
        <v>1268</v>
      </c>
      <c r="J73" s="6" t="s">
        <v>17133</v>
      </c>
      <c r="P73" s="9"/>
      <c r="Q73" s="11"/>
    </row>
    <row r="74" spans="4:17" ht="22.5" x14ac:dyDescent="0.2">
      <c r="D74" s="5" t="s">
        <v>18356</v>
      </c>
      <c r="E74" s="5" t="s">
        <v>15161</v>
      </c>
      <c r="F74" s="5" t="s">
        <v>15625</v>
      </c>
      <c r="G74" s="6" t="s">
        <v>1492</v>
      </c>
      <c r="H74" s="6" t="s">
        <v>11526</v>
      </c>
      <c r="I74" s="6" t="s">
        <v>1268</v>
      </c>
      <c r="J74" s="6" t="s">
        <v>13251</v>
      </c>
      <c r="P74" s="9"/>
      <c r="Q74" s="11"/>
    </row>
    <row r="75" spans="4:17" ht="22.5" x14ac:dyDescent="0.2">
      <c r="D75" s="5" t="s">
        <v>18356</v>
      </c>
      <c r="E75" s="5" t="s">
        <v>15161</v>
      </c>
      <c r="F75" s="5" t="s">
        <v>12499</v>
      </c>
      <c r="G75" s="6" t="s">
        <v>1492</v>
      </c>
      <c r="H75" s="6" t="s">
        <v>11526</v>
      </c>
      <c r="I75" s="6" t="s">
        <v>1268</v>
      </c>
      <c r="J75" s="6" t="s">
        <v>9786</v>
      </c>
      <c r="P75" s="9"/>
      <c r="Q75" s="11"/>
    </row>
    <row r="76" spans="4:17" ht="22.5" x14ac:dyDescent="0.2">
      <c r="D76" s="5" t="s">
        <v>18356</v>
      </c>
      <c r="E76" s="5" t="s">
        <v>15161</v>
      </c>
      <c r="F76" s="5" t="s">
        <v>457</v>
      </c>
      <c r="G76" s="6" t="s">
        <v>1492</v>
      </c>
      <c r="H76" s="6" t="s">
        <v>11526</v>
      </c>
      <c r="I76" s="6" t="s">
        <v>1268</v>
      </c>
      <c r="J76" s="6" t="s">
        <v>1268</v>
      </c>
      <c r="P76" s="9"/>
      <c r="Q76" s="11"/>
    </row>
    <row r="77" spans="4:17" ht="22.5" x14ac:dyDescent="0.2">
      <c r="D77" s="5" t="s">
        <v>18356</v>
      </c>
      <c r="E77" s="5" t="s">
        <v>15161</v>
      </c>
      <c r="F77" s="5" t="s">
        <v>18275</v>
      </c>
      <c r="G77" s="6" t="s">
        <v>1709</v>
      </c>
      <c r="H77" s="6" t="s">
        <v>17758</v>
      </c>
      <c r="I77" s="6" t="s">
        <v>46</v>
      </c>
      <c r="J77" s="6" t="s">
        <v>46</v>
      </c>
      <c r="P77" s="9"/>
      <c r="Q77" s="11"/>
    </row>
    <row r="78" spans="4:17" ht="22.5" x14ac:dyDescent="0.2">
      <c r="D78" s="5" t="s">
        <v>18356</v>
      </c>
      <c r="E78" s="5" t="s">
        <v>5155</v>
      </c>
      <c r="F78" s="5" t="s">
        <v>9103</v>
      </c>
      <c r="G78" s="6" t="s">
        <v>1709</v>
      </c>
      <c r="H78" s="6" t="s">
        <v>17758</v>
      </c>
      <c r="I78" s="6" t="s">
        <v>13270</v>
      </c>
      <c r="J78" s="6" t="s">
        <v>13270</v>
      </c>
      <c r="P78" s="9"/>
      <c r="Q78" s="11"/>
    </row>
    <row r="79" spans="4:17" ht="22.5" x14ac:dyDescent="0.2">
      <c r="D79" s="5" t="s">
        <v>18356</v>
      </c>
      <c r="E79" s="5" t="s">
        <v>5155</v>
      </c>
      <c r="F79" s="5" t="s">
        <v>15524</v>
      </c>
      <c r="G79" s="6" t="s">
        <v>1709</v>
      </c>
      <c r="H79" s="6" t="s">
        <v>17758</v>
      </c>
      <c r="I79" s="6" t="s">
        <v>13270</v>
      </c>
      <c r="J79" s="6" t="s">
        <v>13370</v>
      </c>
      <c r="P79" s="9"/>
      <c r="Q79" s="11"/>
    </row>
    <row r="80" spans="4:17" ht="22.5" x14ac:dyDescent="0.2">
      <c r="D80" s="5" t="s">
        <v>18356</v>
      </c>
      <c r="E80" s="5" t="s">
        <v>2170</v>
      </c>
      <c r="F80" s="5" t="s">
        <v>2170</v>
      </c>
      <c r="G80" s="6" t="s">
        <v>1709</v>
      </c>
      <c r="H80" s="6" t="s">
        <v>17758</v>
      </c>
      <c r="I80" s="6" t="s">
        <v>13270</v>
      </c>
      <c r="J80" s="6" t="s">
        <v>11512</v>
      </c>
      <c r="P80" s="9"/>
      <c r="Q80" s="11"/>
    </row>
    <row r="81" spans="4:17" ht="22.5" x14ac:dyDescent="0.2">
      <c r="D81" s="5" t="s">
        <v>18356</v>
      </c>
      <c r="E81" s="5" t="s">
        <v>2170</v>
      </c>
      <c r="F81" s="5" t="s">
        <v>9565</v>
      </c>
      <c r="G81" s="6" t="s">
        <v>1709</v>
      </c>
      <c r="H81" s="6" t="s">
        <v>17758</v>
      </c>
      <c r="I81" s="6" t="s">
        <v>13270</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6673</v>
      </c>
      <c r="F83" s="5" t="s">
        <v>51</v>
      </c>
      <c r="G83" s="6" t="s">
        <v>1709</v>
      </c>
      <c r="H83" s="6" t="s">
        <v>17758</v>
      </c>
      <c r="I83" s="6" t="s">
        <v>4881</v>
      </c>
      <c r="J83" s="6" t="s">
        <v>3916</v>
      </c>
      <c r="P83" s="9"/>
      <c r="Q83" s="11"/>
    </row>
    <row r="84" spans="4:17" x14ac:dyDescent="0.2">
      <c r="D84" s="5" t="s">
        <v>18356</v>
      </c>
      <c r="E84" s="5" t="s">
        <v>6673</v>
      </c>
      <c r="F84" s="5" t="s">
        <v>2410</v>
      </c>
      <c r="G84" s="6" t="s">
        <v>1709</v>
      </c>
      <c r="H84" s="6" t="s">
        <v>17758</v>
      </c>
      <c r="I84" s="6" t="s">
        <v>4881</v>
      </c>
      <c r="J84" s="6" t="s">
        <v>1684</v>
      </c>
      <c r="P84" s="9"/>
      <c r="Q84" s="11"/>
    </row>
    <row r="85" spans="4:17" x14ac:dyDescent="0.2">
      <c r="D85" s="5" t="s">
        <v>18356</v>
      </c>
      <c r="E85" s="5" t="s">
        <v>6673</v>
      </c>
      <c r="F85" s="5" t="s">
        <v>9653</v>
      </c>
      <c r="G85" s="6" t="s">
        <v>1709</v>
      </c>
      <c r="H85" s="6" t="s">
        <v>17758</v>
      </c>
      <c r="I85" s="6" t="s">
        <v>4881</v>
      </c>
      <c r="J85" s="6" t="s">
        <v>5557</v>
      </c>
      <c r="P85" s="9"/>
      <c r="Q85" s="11"/>
    </row>
    <row r="86" spans="4:17" x14ac:dyDescent="0.2">
      <c r="D86" s="5" t="s">
        <v>18356</v>
      </c>
      <c r="E86" s="5" t="s">
        <v>6673</v>
      </c>
      <c r="F86" s="5" t="s">
        <v>12892</v>
      </c>
      <c r="G86" s="6" t="s">
        <v>1709</v>
      </c>
      <c r="H86" s="6" t="s">
        <v>17758</v>
      </c>
      <c r="I86" s="6" t="s">
        <v>4881</v>
      </c>
      <c r="J86" s="6" t="s">
        <v>4685</v>
      </c>
      <c r="P86" s="9"/>
      <c r="Q86" s="11"/>
    </row>
    <row r="87" spans="4:17" x14ac:dyDescent="0.2">
      <c r="D87" s="5" t="s">
        <v>18356</v>
      </c>
      <c r="E87" s="5" t="s">
        <v>6673</v>
      </c>
      <c r="F87" s="5" t="s">
        <v>868</v>
      </c>
      <c r="G87" s="6" t="s">
        <v>1709</v>
      </c>
      <c r="H87" s="6" t="s">
        <v>17758</v>
      </c>
      <c r="I87" s="6" t="s">
        <v>4881</v>
      </c>
      <c r="J87" s="6" t="s">
        <v>10749</v>
      </c>
      <c r="P87" s="9"/>
      <c r="Q87" s="11"/>
    </row>
    <row r="88" spans="4:17" x14ac:dyDescent="0.2">
      <c r="D88" s="5" t="s">
        <v>18356</v>
      </c>
      <c r="E88" s="5" t="s">
        <v>6673</v>
      </c>
      <c r="F88" s="5" t="s">
        <v>14655</v>
      </c>
      <c r="G88" s="6" t="s">
        <v>1709</v>
      </c>
      <c r="H88" s="6" t="s">
        <v>17758</v>
      </c>
      <c r="I88" s="6" t="s">
        <v>4881</v>
      </c>
      <c r="J88" s="6" t="s">
        <v>18324</v>
      </c>
      <c r="P88" s="9"/>
      <c r="Q88" s="11"/>
    </row>
    <row r="89" spans="4:17" x14ac:dyDescent="0.2">
      <c r="D89" s="5" t="s">
        <v>18356</v>
      </c>
      <c r="E89" s="5" t="s">
        <v>6673</v>
      </c>
      <c r="F89" s="5" t="s">
        <v>12423</v>
      </c>
      <c r="G89" s="6" t="s">
        <v>1709</v>
      </c>
      <c r="H89" s="6" t="s">
        <v>17758</v>
      </c>
      <c r="I89" s="6" t="s">
        <v>4881</v>
      </c>
      <c r="J89" s="6" t="s">
        <v>4881</v>
      </c>
      <c r="P89" s="9"/>
      <c r="Q89" s="11"/>
    </row>
    <row r="90" spans="4:17" x14ac:dyDescent="0.2">
      <c r="D90" s="5" t="s">
        <v>18356</v>
      </c>
      <c r="E90" s="5" t="s">
        <v>6673</v>
      </c>
      <c r="F90" s="5" t="s">
        <v>11180</v>
      </c>
      <c r="G90" s="6" t="s">
        <v>1709</v>
      </c>
      <c r="H90" s="6" t="s">
        <v>17758</v>
      </c>
      <c r="I90" s="6" t="s">
        <v>4881</v>
      </c>
      <c r="J90" s="6" t="s">
        <v>6599</v>
      </c>
      <c r="P90" s="9"/>
      <c r="Q90" s="11"/>
    </row>
    <row r="91" spans="4:17" x14ac:dyDescent="0.2">
      <c r="D91" s="5" t="s">
        <v>18356</v>
      </c>
      <c r="E91" s="5" t="s">
        <v>6673</v>
      </c>
      <c r="F91" s="5" t="s">
        <v>8008</v>
      </c>
      <c r="G91" s="6" t="s">
        <v>1709</v>
      </c>
      <c r="H91" s="6" t="s">
        <v>17758</v>
      </c>
      <c r="I91" s="6" t="s">
        <v>4881</v>
      </c>
      <c r="J91" s="6" t="s">
        <v>10711</v>
      </c>
      <c r="P91" s="9"/>
      <c r="Q91" s="11"/>
    </row>
    <row r="92" spans="4:17" x14ac:dyDescent="0.2">
      <c r="D92" s="5" t="s">
        <v>18356</v>
      </c>
      <c r="E92" s="5" t="s">
        <v>6673</v>
      </c>
      <c r="F92" s="5" t="s">
        <v>2227</v>
      </c>
      <c r="G92" s="6" t="s">
        <v>1709</v>
      </c>
      <c r="H92" s="6" t="s">
        <v>12632</v>
      </c>
      <c r="I92" s="6" t="s">
        <v>18404</v>
      </c>
      <c r="J92" s="6" t="s">
        <v>18404</v>
      </c>
      <c r="P92" s="9"/>
      <c r="Q92" s="11"/>
    </row>
    <row r="93" spans="4:17" x14ac:dyDescent="0.2">
      <c r="D93" s="5" t="s">
        <v>5958</v>
      </c>
      <c r="E93" s="5" t="s">
        <v>2698</v>
      </c>
      <c r="F93" s="5" t="s">
        <v>11267</v>
      </c>
      <c r="G93" s="6" t="s">
        <v>1709</v>
      </c>
      <c r="H93" s="6" t="s">
        <v>12632</v>
      </c>
      <c r="I93" s="6" t="s">
        <v>18404</v>
      </c>
      <c r="J93" s="6" t="s">
        <v>17166</v>
      </c>
      <c r="P93" s="9"/>
      <c r="Q93" s="11"/>
    </row>
    <row r="94" spans="4:17" x14ac:dyDescent="0.2">
      <c r="D94" s="5" t="s">
        <v>5958</v>
      </c>
      <c r="E94" s="5" t="s">
        <v>2698</v>
      </c>
      <c r="F94" s="5" t="s">
        <v>7099</v>
      </c>
      <c r="G94" s="6" t="s">
        <v>1709</v>
      </c>
      <c r="H94" s="6" t="s">
        <v>12632</v>
      </c>
      <c r="I94" s="6" t="s">
        <v>549</v>
      </c>
      <c r="J94" s="6" t="s">
        <v>549</v>
      </c>
      <c r="P94" s="9"/>
      <c r="Q94" s="11"/>
    </row>
    <row r="95" spans="4:17" x14ac:dyDescent="0.2">
      <c r="D95" s="5" t="s">
        <v>5958</v>
      </c>
      <c r="E95" s="5" t="s">
        <v>2698</v>
      </c>
      <c r="F95" s="5" t="s">
        <v>15449</v>
      </c>
      <c r="G95" s="6" t="s">
        <v>1709</v>
      </c>
      <c r="H95" s="6" t="s">
        <v>12632</v>
      </c>
      <c r="I95" s="6" t="s">
        <v>18117</v>
      </c>
      <c r="J95" s="6" t="s">
        <v>18117</v>
      </c>
      <c r="P95" s="9"/>
      <c r="Q95" s="11"/>
    </row>
    <row r="96" spans="4:17" x14ac:dyDescent="0.2">
      <c r="D96" s="5" t="s">
        <v>5958</v>
      </c>
      <c r="E96" s="5" t="s">
        <v>2698</v>
      </c>
      <c r="F96" s="5" t="s">
        <v>4288</v>
      </c>
      <c r="G96" s="6" t="s">
        <v>1709</v>
      </c>
      <c r="H96" s="6" t="s">
        <v>12632</v>
      </c>
      <c r="I96" s="6" t="s">
        <v>1018</v>
      </c>
      <c r="J96" s="6" t="s">
        <v>1018</v>
      </c>
      <c r="P96" s="9"/>
      <c r="Q96" s="11"/>
    </row>
    <row r="97" spans="4:17" x14ac:dyDescent="0.2">
      <c r="D97" s="5" t="s">
        <v>5958</v>
      </c>
      <c r="E97" s="5" t="s">
        <v>2698</v>
      </c>
      <c r="F97" s="5" t="s">
        <v>12929</v>
      </c>
      <c r="G97" s="6" t="s">
        <v>1709</v>
      </c>
      <c r="H97" s="6" t="s">
        <v>12632</v>
      </c>
      <c r="I97" s="6" t="s">
        <v>1018</v>
      </c>
      <c r="J97" s="6" t="s">
        <v>12251</v>
      </c>
      <c r="P97" s="9"/>
      <c r="Q97" s="11"/>
    </row>
    <row r="98" spans="4:17" x14ac:dyDescent="0.2">
      <c r="D98" s="5" t="s">
        <v>5958</v>
      </c>
      <c r="E98" s="5" t="s">
        <v>2698</v>
      </c>
      <c r="F98" s="5" t="s">
        <v>4564</v>
      </c>
      <c r="G98" s="6" t="s">
        <v>1709</v>
      </c>
      <c r="H98" s="6" t="s">
        <v>12632</v>
      </c>
      <c r="I98" s="6" t="s">
        <v>4048</v>
      </c>
      <c r="J98" s="6" t="s">
        <v>9413</v>
      </c>
      <c r="P98" s="9"/>
      <c r="Q98" s="11"/>
    </row>
    <row r="99" spans="4:17" ht="22.5" x14ac:dyDescent="0.2">
      <c r="D99" s="5" t="s">
        <v>5958</v>
      </c>
      <c r="E99" s="5" t="s">
        <v>2698</v>
      </c>
      <c r="F99" s="5" t="s">
        <v>1400</v>
      </c>
      <c r="G99" s="6" t="s">
        <v>1709</v>
      </c>
      <c r="H99" s="6" t="s">
        <v>12632</v>
      </c>
      <c r="I99" s="6" t="s">
        <v>4048</v>
      </c>
      <c r="J99" s="6" t="s">
        <v>9985</v>
      </c>
      <c r="P99" s="9"/>
      <c r="Q99" s="11"/>
    </row>
    <row r="100" spans="4:17" x14ac:dyDescent="0.2">
      <c r="D100" s="5" t="s">
        <v>5958</v>
      </c>
      <c r="E100" s="5" t="s">
        <v>2698</v>
      </c>
      <c r="F100" s="5" t="s">
        <v>10380</v>
      </c>
      <c r="G100" s="6" t="s">
        <v>1709</v>
      </c>
      <c r="H100" s="6" t="s">
        <v>12632</v>
      </c>
      <c r="I100" s="6" t="s">
        <v>4048</v>
      </c>
      <c r="J100" s="6" t="s">
        <v>12503</v>
      </c>
      <c r="P100" s="9"/>
      <c r="Q100" s="11"/>
    </row>
    <row r="101" spans="4:17" x14ac:dyDescent="0.2">
      <c r="D101" s="5" t="s">
        <v>5958</v>
      </c>
      <c r="E101" s="5" t="s">
        <v>2698</v>
      </c>
      <c r="F101" s="5" t="s">
        <v>10074</v>
      </c>
      <c r="G101" s="6" t="s">
        <v>1709</v>
      </c>
      <c r="H101" s="6" t="s">
        <v>12632</v>
      </c>
      <c r="I101" s="6" t="s">
        <v>4048</v>
      </c>
      <c r="J101" s="6" t="s">
        <v>4048</v>
      </c>
      <c r="P101" s="9"/>
      <c r="Q101" s="11"/>
    </row>
    <row r="102" spans="4:17" ht="22.5" x14ac:dyDescent="0.2">
      <c r="D102" s="5" t="s">
        <v>5958</v>
      </c>
      <c r="E102" s="5" t="s">
        <v>2698</v>
      </c>
      <c r="F102" s="5" t="s">
        <v>11009</v>
      </c>
      <c r="G102" s="6" t="s">
        <v>1709</v>
      </c>
      <c r="H102" s="6" t="s">
        <v>12632</v>
      </c>
      <c r="I102" s="6" t="s">
        <v>17504</v>
      </c>
      <c r="J102" s="6" t="s">
        <v>5828</v>
      </c>
      <c r="P102" s="9"/>
      <c r="Q102" s="11"/>
    </row>
    <row r="103" spans="4:17" ht="22.5" x14ac:dyDescent="0.2">
      <c r="D103" s="5" t="s">
        <v>5958</v>
      </c>
      <c r="E103" s="5" t="s">
        <v>2698</v>
      </c>
      <c r="F103" s="5" t="s">
        <v>5542</v>
      </c>
      <c r="G103" s="6" t="s">
        <v>1709</v>
      </c>
      <c r="H103" s="6" t="s">
        <v>12632</v>
      </c>
      <c r="I103" s="6" t="s">
        <v>17504</v>
      </c>
      <c r="J103" s="6" t="s">
        <v>17504</v>
      </c>
      <c r="P103" s="9"/>
      <c r="Q103" s="11"/>
    </row>
    <row r="104" spans="4:17" ht="22.5" x14ac:dyDescent="0.2">
      <c r="D104" s="5" t="s">
        <v>5958</v>
      </c>
      <c r="E104" s="5" t="s">
        <v>5614</v>
      </c>
      <c r="F104" s="5" t="s">
        <v>12132</v>
      </c>
      <c r="G104" s="6" t="s">
        <v>1709</v>
      </c>
      <c r="H104" s="6" t="s">
        <v>12632</v>
      </c>
      <c r="I104" s="6" t="s">
        <v>17504</v>
      </c>
      <c r="J104" s="6" t="s">
        <v>16578</v>
      </c>
      <c r="P104" s="9"/>
      <c r="Q104" s="11"/>
    </row>
    <row r="105" spans="4:17" x14ac:dyDescent="0.2">
      <c r="D105" s="5" t="s">
        <v>5958</v>
      </c>
      <c r="E105" s="5" t="s">
        <v>5614</v>
      </c>
      <c r="F105" s="5" t="s">
        <v>14256</v>
      </c>
      <c r="G105" s="6" t="s">
        <v>1709</v>
      </c>
      <c r="H105" s="6" t="s">
        <v>12632</v>
      </c>
      <c r="I105" s="6" t="s">
        <v>2292</v>
      </c>
      <c r="J105" s="6" t="s">
        <v>4423</v>
      </c>
      <c r="P105" s="9"/>
      <c r="Q105" s="11"/>
    </row>
    <row r="106" spans="4:17" x14ac:dyDescent="0.2">
      <c r="D106" s="5" t="s">
        <v>5958</v>
      </c>
      <c r="E106" s="5" t="s">
        <v>5614</v>
      </c>
      <c r="F106" s="5" t="s">
        <v>7319</v>
      </c>
      <c r="G106" s="6" t="s">
        <v>1709</v>
      </c>
      <c r="H106" s="6" t="s">
        <v>12632</v>
      </c>
      <c r="I106" s="6" t="s">
        <v>2292</v>
      </c>
      <c r="J106" s="6" t="s">
        <v>5326</v>
      </c>
      <c r="P106" s="9"/>
      <c r="Q106" s="11"/>
    </row>
    <row r="107" spans="4:17" x14ac:dyDescent="0.2">
      <c r="D107" s="5" t="s">
        <v>5958</v>
      </c>
      <c r="E107" s="5" t="s">
        <v>5614</v>
      </c>
      <c r="F107" s="5" t="s">
        <v>5656</v>
      </c>
      <c r="G107" s="6" t="s">
        <v>1709</v>
      </c>
      <c r="H107" s="6" t="s">
        <v>12632</v>
      </c>
      <c r="I107" s="6" t="s">
        <v>2292</v>
      </c>
      <c r="J107" s="6" t="s">
        <v>2292</v>
      </c>
      <c r="P107" s="9"/>
      <c r="Q107" s="11"/>
    </row>
    <row r="108" spans="4:17" x14ac:dyDescent="0.2">
      <c r="D108" s="5" t="s">
        <v>5958</v>
      </c>
      <c r="E108" s="5" t="s">
        <v>5614</v>
      </c>
      <c r="F108" s="5" t="s">
        <v>13098</v>
      </c>
      <c r="G108" s="6" t="s">
        <v>1709</v>
      </c>
      <c r="H108" s="6" t="s">
        <v>12632</v>
      </c>
      <c r="I108" s="6" t="s">
        <v>7245</v>
      </c>
      <c r="J108" s="6" t="s">
        <v>11375</v>
      </c>
      <c r="P108" s="9"/>
      <c r="Q108" s="11"/>
    </row>
    <row r="109" spans="4:17" x14ac:dyDescent="0.2">
      <c r="D109" s="5" t="s">
        <v>5958</v>
      </c>
      <c r="E109" s="5" t="s">
        <v>18823</v>
      </c>
      <c r="F109" s="5" t="s">
        <v>18823</v>
      </c>
      <c r="G109" s="6" t="s">
        <v>1709</v>
      </c>
      <c r="H109" s="6" t="s">
        <v>12632</v>
      </c>
      <c r="I109" s="6" t="s">
        <v>7245</v>
      </c>
      <c r="J109" s="6" t="s">
        <v>6866</v>
      </c>
      <c r="P109" s="9"/>
      <c r="Q109" s="11"/>
    </row>
    <row r="110" spans="4:17" x14ac:dyDescent="0.2">
      <c r="D110" s="5" t="s">
        <v>5958</v>
      </c>
      <c r="E110" s="5" t="s">
        <v>18823</v>
      </c>
      <c r="F110" s="5" t="s">
        <v>10495</v>
      </c>
      <c r="G110" s="6" t="s">
        <v>1709</v>
      </c>
      <c r="H110" s="6" t="s">
        <v>12632</v>
      </c>
      <c r="I110" s="6" t="s">
        <v>7245</v>
      </c>
      <c r="J110" s="6" t="s">
        <v>9772</v>
      </c>
      <c r="P110" s="9"/>
      <c r="Q110" s="11"/>
    </row>
    <row r="111" spans="4:17" x14ac:dyDescent="0.2">
      <c r="D111" s="5" t="s">
        <v>5958</v>
      </c>
      <c r="E111" s="5" t="s">
        <v>12706</v>
      </c>
      <c r="F111" s="5" t="s">
        <v>5605</v>
      </c>
      <c r="G111" s="6" t="s">
        <v>1709</v>
      </c>
      <c r="H111" s="6" t="s">
        <v>12632</v>
      </c>
      <c r="I111" s="6" t="s">
        <v>7245</v>
      </c>
      <c r="J111" s="6" t="s">
        <v>7245</v>
      </c>
      <c r="P111" s="9"/>
      <c r="Q111" s="11"/>
    </row>
    <row r="112" spans="4:17" x14ac:dyDescent="0.2">
      <c r="D112" s="5" t="s">
        <v>5958</v>
      </c>
      <c r="E112" s="5" t="s">
        <v>12706</v>
      </c>
      <c r="F112" s="5" t="s">
        <v>11024</v>
      </c>
      <c r="G112" s="6" t="s">
        <v>1709</v>
      </c>
      <c r="H112" s="6" t="s">
        <v>12632</v>
      </c>
      <c r="I112" s="6" t="s">
        <v>1623</v>
      </c>
      <c r="J112" s="6" t="s">
        <v>1623</v>
      </c>
      <c r="P112" s="9"/>
      <c r="Q112" s="11"/>
    </row>
    <row r="113" spans="4:17" x14ac:dyDescent="0.2">
      <c r="D113" s="5" t="s">
        <v>5958</v>
      </c>
      <c r="E113" s="5" t="s">
        <v>12706</v>
      </c>
      <c r="F113" s="5" t="s">
        <v>10764</v>
      </c>
      <c r="G113" s="6" t="s">
        <v>1709</v>
      </c>
      <c r="H113" s="6" t="s">
        <v>8807</v>
      </c>
      <c r="I113" s="6" t="s">
        <v>1675</v>
      </c>
      <c r="J113" s="6" t="s">
        <v>194</v>
      </c>
      <c r="P113" s="9"/>
      <c r="Q113" s="11"/>
    </row>
    <row r="114" spans="4:17" x14ac:dyDescent="0.2">
      <c r="D114" s="5" t="s">
        <v>5958</v>
      </c>
      <c r="E114" s="5" t="s">
        <v>12706</v>
      </c>
      <c r="F114" s="5" t="s">
        <v>14793</v>
      </c>
      <c r="G114" s="6" t="s">
        <v>1709</v>
      </c>
      <c r="H114" s="6" t="s">
        <v>8807</v>
      </c>
      <c r="I114" s="6" t="s">
        <v>1675</v>
      </c>
      <c r="J114" s="6" t="s">
        <v>1675</v>
      </c>
      <c r="P114" s="9"/>
      <c r="Q114" s="11"/>
    </row>
    <row r="115" spans="4:17" x14ac:dyDescent="0.2">
      <c r="D115" s="5" t="s">
        <v>5958</v>
      </c>
      <c r="E115" s="5" t="s">
        <v>12706</v>
      </c>
      <c r="F115" s="5" t="s">
        <v>11956</v>
      </c>
      <c r="G115" s="6" t="s">
        <v>1709</v>
      </c>
      <c r="H115" s="6" t="s">
        <v>8807</v>
      </c>
      <c r="I115" s="6" t="s">
        <v>1675</v>
      </c>
      <c r="J115" s="6" t="s">
        <v>18277</v>
      </c>
      <c r="P115" s="9"/>
      <c r="Q115" s="11"/>
    </row>
    <row r="116" spans="4:17" x14ac:dyDescent="0.2">
      <c r="D116" s="5" t="s">
        <v>5958</v>
      </c>
      <c r="E116" s="5" t="s">
        <v>12706</v>
      </c>
      <c r="F116" s="5" t="s">
        <v>8766</v>
      </c>
      <c r="G116" s="6" t="s">
        <v>1709</v>
      </c>
      <c r="H116" s="6" t="s">
        <v>8807</v>
      </c>
      <c r="I116" s="6" t="s">
        <v>9129</v>
      </c>
      <c r="J116" s="6" t="s">
        <v>8002</v>
      </c>
      <c r="P116" s="9"/>
      <c r="Q116" s="11"/>
    </row>
    <row r="117" spans="4:17" x14ac:dyDescent="0.2">
      <c r="D117" s="5" t="s">
        <v>12508</v>
      </c>
      <c r="E117" s="5" t="s">
        <v>3430</v>
      </c>
      <c r="F117" s="5" t="s">
        <v>15182</v>
      </c>
      <c r="G117" s="6" t="s">
        <v>1709</v>
      </c>
      <c r="H117" s="6" t="s">
        <v>8807</v>
      </c>
      <c r="I117" s="6" t="s">
        <v>9129</v>
      </c>
      <c r="J117" s="6" t="s">
        <v>9129</v>
      </c>
      <c r="P117" s="9"/>
      <c r="Q117" s="11"/>
    </row>
    <row r="118" spans="4:17" x14ac:dyDescent="0.2">
      <c r="D118" s="5" t="s">
        <v>12508</v>
      </c>
      <c r="E118" s="5" t="s">
        <v>3430</v>
      </c>
      <c r="F118" s="5" t="s">
        <v>14587</v>
      </c>
      <c r="G118" s="6" t="s">
        <v>1709</v>
      </c>
      <c r="H118" s="6" t="s">
        <v>8807</v>
      </c>
      <c r="I118" s="6" t="s">
        <v>15235</v>
      </c>
      <c r="J118" s="6" t="s">
        <v>12814</v>
      </c>
      <c r="P118" s="9"/>
      <c r="Q118" s="11"/>
    </row>
    <row r="119" spans="4:17" x14ac:dyDescent="0.2">
      <c r="D119" s="5" t="s">
        <v>12508</v>
      </c>
      <c r="E119" s="5" t="s">
        <v>3430</v>
      </c>
      <c r="F119" s="5" t="s">
        <v>14150</v>
      </c>
      <c r="G119" s="6" t="s">
        <v>1709</v>
      </c>
      <c r="H119" s="6" t="s">
        <v>8807</v>
      </c>
      <c r="I119" s="6" t="s">
        <v>15235</v>
      </c>
      <c r="J119" s="6" t="s">
        <v>2410</v>
      </c>
      <c r="P119" s="9"/>
      <c r="Q119" s="11"/>
    </row>
    <row r="120" spans="4:17" x14ac:dyDescent="0.2">
      <c r="D120" s="5" t="s">
        <v>12508</v>
      </c>
      <c r="E120" s="5" t="s">
        <v>3430</v>
      </c>
      <c r="F120" s="5" t="s">
        <v>10320</v>
      </c>
      <c r="G120" s="6" t="s">
        <v>1709</v>
      </c>
      <c r="H120" s="6" t="s">
        <v>8807</v>
      </c>
      <c r="I120" s="6" t="s">
        <v>15235</v>
      </c>
      <c r="J120" s="6" t="s">
        <v>15235</v>
      </c>
      <c r="P120" s="9"/>
      <c r="Q120" s="11"/>
    </row>
    <row r="121" spans="4:17" x14ac:dyDescent="0.2">
      <c r="D121" s="5" t="s">
        <v>12508</v>
      </c>
      <c r="E121" s="5" t="s">
        <v>3430</v>
      </c>
      <c r="F121" s="5" t="s">
        <v>18264</v>
      </c>
      <c r="G121" s="6" t="s">
        <v>1709</v>
      </c>
      <c r="H121" s="6" t="s">
        <v>8807</v>
      </c>
      <c r="I121" s="6" t="s">
        <v>4315</v>
      </c>
      <c r="J121" s="6" t="s">
        <v>4315</v>
      </c>
      <c r="P121" s="9"/>
      <c r="Q121" s="11"/>
    </row>
    <row r="122" spans="4:17" ht="22.5" x14ac:dyDescent="0.2">
      <c r="D122" s="5" t="s">
        <v>12508</v>
      </c>
      <c r="E122" s="5" t="s">
        <v>3430</v>
      </c>
      <c r="F122" s="5" t="s">
        <v>13827</v>
      </c>
      <c r="G122" s="6" t="s">
        <v>1709</v>
      </c>
      <c r="H122" s="6" t="s">
        <v>8807</v>
      </c>
      <c r="I122" s="6" t="s">
        <v>13556</v>
      </c>
      <c r="J122" s="6" t="s">
        <v>12606</v>
      </c>
      <c r="P122" s="9"/>
      <c r="Q122" s="11"/>
    </row>
    <row r="123" spans="4:17" ht="22.5" x14ac:dyDescent="0.2">
      <c r="D123" s="5" t="s">
        <v>12508</v>
      </c>
      <c r="E123" s="5" t="s">
        <v>2459</v>
      </c>
      <c r="F123" s="5" t="s">
        <v>8751</v>
      </c>
      <c r="G123" s="6" t="s">
        <v>1709</v>
      </c>
      <c r="H123" s="6" t="s">
        <v>8807</v>
      </c>
      <c r="I123" s="6" t="s">
        <v>13556</v>
      </c>
      <c r="J123" s="6" t="s">
        <v>13679</v>
      </c>
      <c r="P123" s="9"/>
      <c r="Q123" s="11"/>
    </row>
    <row r="124" spans="4:17" ht="22.5" x14ac:dyDescent="0.2">
      <c r="D124" s="5" t="s">
        <v>12508</v>
      </c>
      <c r="E124" s="5" t="s">
        <v>2459</v>
      </c>
      <c r="F124" s="5" t="s">
        <v>14611</v>
      </c>
      <c r="G124" s="6" t="s">
        <v>1709</v>
      </c>
      <c r="H124" s="6" t="s">
        <v>8807</v>
      </c>
      <c r="I124" s="6" t="s">
        <v>13556</v>
      </c>
      <c r="J124" s="6" t="s">
        <v>18592</v>
      </c>
      <c r="P124" s="9"/>
      <c r="Q124" s="11"/>
    </row>
    <row r="125" spans="4:17" ht="22.5" x14ac:dyDescent="0.2">
      <c r="D125" s="5" t="s">
        <v>12508</v>
      </c>
      <c r="E125" s="5" t="s">
        <v>2459</v>
      </c>
      <c r="F125" s="5" t="s">
        <v>3655</v>
      </c>
      <c r="G125" s="6" t="s">
        <v>1709</v>
      </c>
      <c r="H125" s="6" t="s">
        <v>8807</v>
      </c>
      <c r="I125" s="6" t="s">
        <v>13556</v>
      </c>
      <c r="J125" s="6" t="s">
        <v>13556</v>
      </c>
      <c r="P125" s="9"/>
      <c r="Q125" s="11"/>
    </row>
    <row r="126" spans="4:17" ht="22.5" x14ac:dyDescent="0.2">
      <c r="D126" s="5" t="s">
        <v>12508</v>
      </c>
      <c r="E126" s="5" t="s">
        <v>2459</v>
      </c>
      <c r="F126" s="5" t="s">
        <v>5786</v>
      </c>
      <c r="G126" s="6" t="s">
        <v>1709</v>
      </c>
      <c r="H126" s="6" t="s">
        <v>8807</v>
      </c>
      <c r="I126" s="6" t="s">
        <v>3719</v>
      </c>
      <c r="J126" s="6" t="s">
        <v>9343</v>
      </c>
      <c r="P126" s="9"/>
      <c r="Q126" s="11"/>
    </row>
    <row r="127" spans="4:17" ht="22.5" x14ac:dyDescent="0.2">
      <c r="D127" s="5" t="s">
        <v>12508</v>
      </c>
      <c r="E127" s="5" t="s">
        <v>2459</v>
      </c>
      <c r="F127" s="5" t="s">
        <v>10697</v>
      </c>
      <c r="G127" s="6" t="s">
        <v>1709</v>
      </c>
      <c r="H127" s="6" t="s">
        <v>8807</v>
      </c>
      <c r="I127" s="6" t="s">
        <v>3719</v>
      </c>
      <c r="J127" s="6" t="s">
        <v>13029</v>
      </c>
      <c r="P127" s="9"/>
      <c r="Q127" s="11"/>
    </row>
    <row r="128" spans="4:17" ht="22.5" x14ac:dyDescent="0.2">
      <c r="D128" s="5" t="s">
        <v>12508</v>
      </c>
      <c r="E128" s="5" t="s">
        <v>2459</v>
      </c>
      <c r="F128" s="5" t="s">
        <v>15719</v>
      </c>
      <c r="G128" s="6" t="s">
        <v>1709</v>
      </c>
      <c r="H128" s="6" t="s">
        <v>8807</v>
      </c>
      <c r="I128" s="6" t="s">
        <v>3719</v>
      </c>
      <c r="J128" s="6" t="s">
        <v>11050</v>
      </c>
      <c r="P128" s="9"/>
      <c r="Q128" s="11"/>
    </row>
    <row r="129" spans="4:17" ht="22.5" x14ac:dyDescent="0.2">
      <c r="D129" s="5" t="s">
        <v>17540</v>
      </c>
      <c r="E129" s="5" t="s">
        <v>7757</v>
      </c>
      <c r="F129" s="5" t="s">
        <v>7757</v>
      </c>
      <c r="G129" s="6" t="s">
        <v>1709</v>
      </c>
      <c r="H129" s="6" t="s">
        <v>8807</v>
      </c>
      <c r="I129" s="6" t="s">
        <v>3719</v>
      </c>
      <c r="J129" s="6" t="s">
        <v>6834</v>
      </c>
      <c r="P129" s="9"/>
      <c r="Q129" s="11"/>
    </row>
    <row r="130" spans="4:17" ht="22.5" x14ac:dyDescent="0.2">
      <c r="D130" s="5" t="s">
        <v>17540</v>
      </c>
      <c r="E130" s="5" t="s">
        <v>7757</v>
      </c>
      <c r="F130" s="5" t="s">
        <v>3619</v>
      </c>
      <c r="G130" s="6" t="s">
        <v>1709</v>
      </c>
      <c r="H130" s="6" t="s">
        <v>8807</v>
      </c>
      <c r="I130" s="6" t="s">
        <v>3719</v>
      </c>
      <c r="J130" s="6" t="s">
        <v>18244</v>
      </c>
      <c r="P130" s="9"/>
      <c r="Q130" s="11"/>
    </row>
    <row r="131" spans="4:17" ht="22.5" x14ac:dyDescent="0.2">
      <c r="D131" s="5" t="s">
        <v>17540</v>
      </c>
      <c r="E131" s="5" t="s">
        <v>7757</v>
      </c>
      <c r="F131" s="5" t="s">
        <v>2679</v>
      </c>
      <c r="G131" s="6" t="s">
        <v>1709</v>
      </c>
      <c r="H131" s="6" t="s">
        <v>8807</v>
      </c>
      <c r="I131" s="6" t="s">
        <v>3719</v>
      </c>
      <c r="J131" s="6" t="s">
        <v>3719</v>
      </c>
      <c r="P131" s="9"/>
      <c r="Q131" s="11"/>
    </row>
    <row r="132" spans="4:17" x14ac:dyDescent="0.2">
      <c r="D132" s="5" t="s">
        <v>17540</v>
      </c>
      <c r="E132" s="5" t="s">
        <v>628</v>
      </c>
      <c r="F132" s="5" t="s">
        <v>12142</v>
      </c>
      <c r="G132" s="6" t="s">
        <v>1709</v>
      </c>
      <c r="H132" s="6" t="s">
        <v>8807</v>
      </c>
      <c r="I132" s="6" t="s">
        <v>14111</v>
      </c>
      <c r="J132" s="6" t="s">
        <v>14610</v>
      </c>
      <c r="P132" s="9"/>
      <c r="Q132" s="11"/>
    </row>
    <row r="133" spans="4:17" x14ac:dyDescent="0.2">
      <c r="D133" s="5" t="s">
        <v>17540</v>
      </c>
      <c r="E133" s="5" t="s">
        <v>628</v>
      </c>
      <c r="F133" s="5" t="s">
        <v>3958</v>
      </c>
      <c r="G133" s="6" t="s">
        <v>1709</v>
      </c>
      <c r="H133" s="6" t="s">
        <v>8807</v>
      </c>
      <c r="I133" s="6" t="s">
        <v>14111</v>
      </c>
      <c r="J133" s="6" t="s">
        <v>14111</v>
      </c>
      <c r="P133" s="9"/>
      <c r="Q133" s="11"/>
    </row>
    <row r="134" spans="4:17" ht="22.5" x14ac:dyDescent="0.2">
      <c r="D134" s="5" t="s">
        <v>17540</v>
      </c>
      <c r="E134" s="5" t="s">
        <v>10724</v>
      </c>
      <c r="F134" s="5" t="s">
        <v>18074</v>
      </c>
      <c r="G134" s="6" t="s">
        <v>1709</v>
      </c>
      <c r="H134" s="6" t="s">
        <v>8807</v>
      </c>
      <c r="I134" s="6" t="s">
        <v>2914</v>
      </c>
      <c r="J134" s="6" t="s">
        <v>2914</v>
      </c>
      <c r="P134" s="9"/>
      <c r="Q134" s="11"/>
    </row>
    <row r="135" spans="4:17" x14ac:dyDescent="0.2">
      <c r="D135" s="5" t="s">
        <v>17540</v>
      </c>
      <c r="E135" s="5" t="s">
        <v>10724</v>
      </c>
      <c r="F135" s="5" t="s">
        <v>17681</v>
      </c>
      <c r="G135" s="6" t="s">
        <v>1709</v>
      </c>
      <c r="H135" s="6" t="s">
        <v>8807</v>
      </c>
      <c r="I135" s="6" t="s">
        <v>9058</v>
      </c>
      <c r="J135" s="6" t="s">
        <v>7713</v>
      </c>
      <c r="P135" s="9"/>
      <c r="Q135" s="11"/>
    </row>
    <row r="136" spans="4:17" x14ac:dyDescent="0.2">
      <c r="D136" s="5" t="s">
        <v>16543</v>
      </c>
      <c r="E136" s="5" t="s">
        <v>9644</v>
      </c>
      <c r="F136" s="5" t="s">
        <v>9644</v>
      </c>
      <c r="G136" s="6" t="s">
        <v>1709</v>
      </c>
      <c r="H136" s="6" t="s">
        <v>8807</v>
      </c>
      <c r="I136" s="6" t="s">
        <v>9058</v>
      </c>
      <c r="J136" s="6" t="s">
        <v>11931</v>
      </c>
      <c r="P136" s="9"/>
      <c r="Q136" s="11"/>
    </row>
    <row r="137" spans="4:17" x14ac:dyDescent="0.2">
      <c r="D137" s="5" t="s">
        <v>16543</v>
      </c>
      <c r="E137" s="5" t="s">
        <v>9644</v>
      </c>
      <c r="F137" s="5" t="s">
        <v>16998</v>
      </c>
      <c r="G137" s="6" t="s">
        <v>1709</v>
      </c>
      <c r="H137" s="6" t="s">
        <v>8807</v>
      </c>
      <c r="I137" s="6" t="s">
        <v>9058</v>
      </c>
      <c r="J137" s="6" t="s">
        <v>9058</v>
      </c>
      <c r="P137" s="9"/>
      <c r="Q137" s="11"/>
    </row>
    <row r="138" spans="4:17" ht="22.5" x14ac:dyDescent="0.2">
      <c r="D138" s="5" t="s">
        <v>16543</v>
      </c>
      <c r="E138" s="5" t="s">
        <v>9644</v>
      </c>
      <c r="F138" s="5" t="s">
        <v>13248</v>
      </c>
      <c r="G138" s="6" t="s">
        <v>8093</v>
      </c>
      <c r="H138" s="6" t="s">
        <v>18174</v>
      </c>
      <c r="I138" s="6" t="s">
        <v>18784</v>
      </c>
      <c r="J138" s="6" t="s">
        <v>18784</v>
      </c>
      <c r="P138" s="9"/>
      <c r="Q138" s="11"/>
    </row>
    <row r="139" spans="4:17" ht="22.5" x14ac:dyDescent="0.2">
      <c r="D139" s="5" t="s">
        <v>16543</v>
      </c>
      <c r="E139" s="5" t="s">
        <v>9644</v>
      </c>
      <c r="F139" s="5" t="s">
        <v>8846</v>
      </c>
      <c r="G139" s="6" t="s">
        <v>8093</v>
      </c>
      <c r="H139" s="6" t="s">
        <v>18174</v>
      </c>
      <c r="I139" s="6" t="s">
        <v>18784</v>
      </c>
      <c r="J139" s="6" t="s">
        <v>479</v>
      </c>
      <c r="P139" s="9"/>
      <c r="Q139" s="11"/>
    </row>
    <row r="140" spans="4:17" ht="22.5" x14ac:dyDescent="0.2">
      <c r="D140" s="5" t="s">
        <v>16543</v>
      </c>
      <c r="E140" s="5" t="s">
        <v>9644</v>
      </c>
      <c r="F140" s="5" t="s">
        <v>11293</v>
      </c>
      <c r="G140" s="6" t="s">
        <v>8093</v>
      </c>
      <c r="H140" s="6" t="s">
        <v>18174</v>
      </c>
      <c r="I140" s="6" t="s">
        <v>18784</v>
      </c>
      <c r="J140" s="6" t="s">
        <v>12663</v>
      </c>
      <c r="P140" s="9"/>
      <c r="Q140" s="11"/>
    </row>
    <row r="141" spans="4:17" ht="22.5" x14ac:dyDescent="0.2">
      <c r="D141" s="5" t="s">
        <v>16543</v>
      </c>
      <c r="E141" s="5" t="s">
        <v>9644</v>
      </c>
      <c r="F141" s="5" t="s">
        <v>17994</v>
      </c>
      <c r="G141" s="6" t="s">
        <v>8093</v>
      </c>
      <c r="H141" s="6" t="s">
        <v>18174</v>
      </c>
      <c r="I141" s="6" t="s">
        <v>5974</v>
      </c>
      <c r="J141" s="6" t="s">
        <v>17485</v>
      </c>
      <c r="P141" s="9"/>
      <c r="Q141" s="11"/>
    </row>
    <row r="142" spans="4:17" ht="22.5" x14ac:dyDescent="0.2">
      <c r="D142" s="5" t="s">
        <v>16543</v>
      </c>
      <c r="E142" s="5" t="s">
        <v>16565</v>
      </c>
      <c r="F142" s="5" t="s">
        <v>3653</v>
      </c>
      <c r="G142" s="6" t="s">
        <v>8093</v>
      </c>
      <c r="H142" s="6" t="s">
        <v>18174</v>
      </c>
      <c r="I142" s="6" t="s">
        <v>5974</v>
      </c>
      <c r="J142" s="6" t="s">
        <v>5974</v>
      </c>
      <c r="P142" s="9"/>
      <c r="Q142" s="11"/>
    </row>
    <row r="143" spans="4:17" ht="22.5" x14ac:dyDescent="0.2">
      <c r="D143" s="5" t="s">
        <v>16543</v>
      </c>
      <c r="E143" s="5" t="s">
        <v>16565</v>
      </c>
      <c r="F143" s="5" t="s">
        <v>18036</v>
      </c>
      <c r="G143" s="6" t="s">
        <v>8093</v>
      </c>
      <c r="H143" s="6" t="s">
        <v>18174</v>
      </c>
      <c r="I143" s="6" t="s">
        <v>5974</v>
      </c>
      <c r="J143" s="6" t="s">
        <v>2917</v>
      </c>
      <c r="P143" s="9"/>
      <c r="Q143" s="11"/>
    </row>
    <row r="144" spans="4:17" ht="22.5" x14ac:dyDescent="0.2">
      <c r="D144" s="5" t="s">
        <v>16543</v>
      </c>
      <c r="E144" s="5" t="s">
        <v>16565</v>
      </c>
      <c r="F144" s="5" t="s">
        <v>3227</v>
      </c>
      <c r="G144" s="6" t="s">
        <v>8093</v>
      </c>
      <c r="H144" s="6" t="s">
        <v>18174</v>
      </c>
      <c r="I144" s="6" t="s">
        <v>18435</v>
      </c>
      <c r="J144" s="6" t="s">
        <v>18435</v>
      </c>
      <c r="P144" s="9"/>
      <c r="Q144" s="11"/>
    </row>
    <row r="145" spans="4:17" ht="22.5" x14ac:dyDescent="0.2">
      <c r="D145" s="5" t="s">
        <v>16543</v>
      </c>
      <c r="E145" s="5" t="s">
        <v>8704</v>
      </c>
      <c r="F145" s="5" t="s">
        <v>8704</v>
      </c>
      <c r="G145" s="6" t="s">
        <v>8093</v>
      </c>
      <c r="H145" s="6" t="s">
        <v>18174</v>
      </c>
      <c r="I145" s="6" t="s">
        <v>18435</v>
      </c>
      <c r="J145" s="6" t="s">
        <v>14383</v>
      </c>
      <c r="P145" s="9"/>
      <c r="Q145" s="11"/>
    </row>
    <row r="146" spans="4:17" ht="22.5" x14ac:dyDescent="0.2">
      <c r="D146" s="5" t="s">
        <v>16543</v>
      </c>
      <c r="E146" s="5" t="s">
        <v>8704</v>
      </c>
      <c r="F146" s="5" t="s">
        <v>7215</v>
      </c>
      <c r="G146" s="6" t="s">
        <v>8093</v>
      </c>
      <c r="H146" s="6" t="s">
        <v>18174</v>
      </c>
      <c r="I146" s="6" t="s">
        <v>1154</v>
      </c>
      <c r="J146" s="6" t="s">
        <v>9482</v>
      </c>
      <c r="P146" s="9"/>
      <c r="Q146" s="11"/>
    </row>
    <row r="147" spans="4:17" ht="22.5" x14ac:dyDescent="0.2">
      <c r="D147" s="5" t="s">
        <v>16543</v>
      </c>
      <c r="E147" s="5" t="s">
        <v>8704</v>
      </c>
      <c r="F147" s="5" t="s">
        <v>15469</v>
      </c>
      <c r="G147" s="6" t="s">
        <v>8093</v>
      </c>
      <c r="H147" s="6" t="s">
        <v>18174</v>
      </c>
      <c r="I147" s="6" t="s">
        <v>1154</v>
      </c>
      <c r="J147" s="6" t="s">
        <v>1154</v>
      </c>
      <c r="P147" s="9"/>
      <c r="Q147" s="11"/>
    </row>
    <row r="148" spans="4:17" ht="22.5" x14ac:dyDescent="0.2">
      <c r="D148" s="5" t="s">
        <v>16543</v>
      </c>
      <c r="E148" s="5" t="s">
        <v>8704</v>
      </c>
      <c r="F148" s="5" t="s">
        <v>4525</v>
      </c>
      <c r="G148" s="6" t="s">
        <v>8093</v>
      </c>
      <c r="H148" s="6" t="s">
        <v>18174</v>
      </c>
      <c r="I148" s="6" t="s">
        <v>1154</v>
      </c>
      <c r="J148" s="6" t="s">
        <v>16391</v>
      </c>
      <c r="P148" s="9"/>
      <c r="Q148" s="11"/>
    </row>
    <row r="149" spans="4:17" x14ac:dyDescent="0.2">
      <c r="D149" s="5" t="s">
        <v>16543</v>
      </c>
      <c r="E149" s="5" t="s">
        <v>8704</v>
      </c>
      <c r="F149" s="5" t="s">
        <v>17690</v>
      </c>
      <c r="G149" s="6" t="s">
        <v>8093</v>
      </c>
      <c r="H149" s="6" t="s">
        <v>2599</v>
      </c>
      <c r="I149" s="6" t="s">
        <v>12130</v>
      </c>
      <c r="J149" s="6" t="s">
        <v>12410</v>
      </c>
      <c r="P149" s="9"/>
      <c r="Q149" s="11"/>
    </row>
    <row r="150" spans="4:17" x14ac:dyDescent="0.2">
      <c r="D150" s="5" t="s">
        <v>3080</v>
      </c>
      <c r="E150" s="5" t="s">
        <v>11112</v>
      </c>
      <c r="F150" s="5" t="s">
        <v>11112</v>
      </c>
      <c r="G150" s="6" t="s">
        <v>8093</v>
      </c>
      <c r="H150" s="6" t="s">
        <v>2599</v>
      </c>
      <c r="I150" s="6" t="s">
        <v>12130</v>
      </c>
      <c r="J150" s="6" t="s">
        <v>12130</v>
      </c>
      <c r="P150" s="9"/>
      <c r="Q150" s="11"/>
    </row>
    <row r="151" spans="4:17" x14ac:dyDescent="0.2">
      <c r="D151" s="5" t="s">
        <v>3080</v>
      </c>
      <c r="E151" s="5" t="s">
        <v>14449</v>
      </c>
      <c r="F151" s="5" t="s">
        <v>4622</v>
      </c>
      <c r="G151" s="6" t="s">
        <v>8093</v>
      </c>
      <c r="H151" s="6" t="s">
        <v>2599</v>
      </c>
      <c r="I151" s="6" t="s">
        <v>12130</v>
      </c>
      <c r="J151" s="6" t="s">
        <v>8985</v>
      </c>
      <c r="P151" s="9"/>
      <c r="Q151" s="11"/>
    </row>
    <row r="152" spans="4:17" x14ac:dyDescent="0.2">
      <c r="D152" s="5" t="s">
        <v>3080</v>
      </c>
      <c r="E152" s="5" t="s">
        <v>14449</v>
      </c>
      <c r="F152" s="5" t="s">
        <v>4637</v>
      </c>
      <c r="G152" s="6" t="s">
        <v>8093</v>
      </c>
      <c r="H152" s="6" t="s">
        <v>2599</v>
      </c>
      <c r="I152" s="6" t="s">
        <v>12130</v>
      </c>
      <c r="J152" s="6" t="s">
        <v>9851</v>
      </c>
      <c r="P152" s="9"/>
      <c r="Q152" s="11"/>
    </row>
    <row r="153" spans="4:17" x14ac:dyDescent="0.2">
      <c r="D153" s="5" t="s">
        <v>3080</v>
      </c>
      <c r="E153" s="5" t="s">
        <v>14449</v>
      </c>
      <c r="F153" s="5" t="s">
        <v>5999</v>
      </c>
      <c r="G153" s="6" t="s">
        <v>8093</v>
      </c>
      <c r="H153" s="6" t="s">
        <v>2599</v>
      </c>
      <c r="I153" s="6" t="s">
        <v>12130</v>
      </c>
      <c r="J153" s="6" t="s">
        <v>6564</v>
      </c>
      <c r="P153" s="9"/>
      <c r="Q153" s="11"/>
    </row>
    <row r="154" spans="4:17" x14ac:dyDescent="0.2">
      <c r="D154" s="5" t="s">
        <v>3080</v>
      </c>
      <c r="E154" s="5" t="s">
        <v>14449</v>
      </c>
      <c r="F154" s="5" t="s">
        <v>5995</v>
      </c>
      <c r="G154" s="6" t="s">
        <v>8093</v>
      </c>
      <c r="H154" s="6" t="s">
        <v>2599</v>
      </c>
      <c r="I154" s="6" t="s">
        <v>12130</v>
      </c>
      <c r="J154" s="6" t="s">
        <v>12388</v>
      </c>
      <c r="P154" s="9"/>
      <c r="Q154" s="11"/>
    </row>
    <row r="155" spans="4:17" x14ac:dyDescent="0.2">
      <c r="D155" s="5" t="s">
        <v>3080</v>
      </c>
      <c r="E155" s="5" t="s">
        <v>14449</v>
      </c>
      <c r="F155" s="5" t="s">
        <v>4764</v>
      </c>
      <c r="G155" s="6" t="s">
        <v>8093</v>
      </c>
      <c r="H155" s="6" t="s">
        <v>2599</v>
      </c>
      <c r="I155" s="6" t="s">
        <v>5828</v>
      </c>
      <c r="J155" s="6" t="s">
        <v>5828</v>
      </c>
      <c r="P155" s="9"/>
      <c r="Q155" s="11"/>
    </row>
    <row r="156" spans="4:17" x14ac:dyDescent="0.2">
      <c r="D156" s="5" t="s">
        <v>3080</v>
      </c>
      <c r="E156" s="5" t="s">
        <v>14449</v>
      </c>
      <c r="F156" s="5" t="s">
        <v>14365</v>
      </c>
      <c r="G156" s="6" t="s">
        <v>8093</v>
      </c>
      <c r="H156" s="6" t="s">
        <v>2599</v>
      </c>
      <c r="I156" s="6" t="s">
        <v>10375</v>
      </c>
      <c r="J156" s="6" t="s">
        <v>5356</v>
      </c>
      <c r="P156" s="9"/>
      <c r="Q156" s="11"/>
    </row>
    <row r="157" spans="4:17" x14ac:dyDescent="0.2">
      <c r="D157" s="5" t="s">
        <v>3080</v>
      </c>
      <c r="E157" s="5" t="s">
        <v>14449</v>
      </c>
      <c r="F157" s="5" t="s">
        <v>11467</v>
      </c>
      <c r="G157" s="6" t="s">
        <v>8093</v>
      </c>
      <c r="H157" s="6" t="s">
        <v>2599</v>
      </c>
      <c r="I157" s="6" t="s">
        <v>10375</v>
      </c>
      <c r="J157" s="6" t="s">
        <v>10375</v>
      </c>
      <c r="P157" s="9"/>
      <c r="Q157" s="11"/>
    </row>
    <row r="158" spans="4:17" x14ac:dyDescent="0.2">
      <c r="G158" s="6" t="s">
        <v>8093</v>
      </c>
      <c r="H158" s="6" t="s">
        <v>2599</v>
      </c>
      <c r="I158" s="6" t="s">
        <v>10375</v>
      </c>
      <c r="J158" s="6" t="s">
        <v>14615</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17307</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4092</v>
      </c>
      <c r="P164" s="9"/>
      <c r="Q164" s="11"/>
    </row>
    <row r="165" spans="7:17" ht="22.5" x14ac:dyDescent="0.2">
      <c r="G165" s="6" t="s">
        <v>8093</v>
      </c>
      <c r="H165" s="6" t="s">
        <v>5888</v>
      </c>
      <c r="I165" s="6" t="s">
        <v>1828</v>
      </c>
      <c r="J165" s="6" t="s">
        <v>14735</v>
      </c>
      <c r="P165" s="9"/>
      <c r="Q165" s="11"/>
    </row>
    <row r="166" spans="7:17" ht="22.5" x14ac:dyDescent="0.2">
      <c r="G166" s="6" t="s">
        <v>8093</v>
      </c>
      <c r="H166" s="6" t="s">
        <v>5888</v>
      </c>
      <c r="I166" s="6" t="s">
        <v>9709</v>
      </c>
      <c r="J166" s="6" t="s">
        <v>9709</v>
      </c>
      <c r="P166" s="9"/>
      <c r="Q166" s="11"/>
    </row>
    <row r="167" spans="7:17" ht="22.5" x14ac:dyDescent="0.2">
      <c r="G167" s="6" t="s">
        <v>8093</v>
      </c>
      <c r="H167" s="6" t="s">
        <v>5888</v>
      </c>
      <c r="I167" s="6" t="s">
        <v>13952</v>
      </c>
      <c r="J167" s="6" t="s">
        <v>9456</v>
      </c>
      <c r="P167" s="9"/>
      <c r="Q167" s="11"/>
    </row>
    <row r="168" spans="7:17" ht="22.5" x14ac:dyDescent="0.2">
      <c r="G168" s="6" t="s">
        <v>8093</v>
      </c>
      <c r="H168" s="6" t="s">
        <v>5888</v>
      </c>
      <c r="I168" s="6" t="s">
        <v>13952</v>
      </c>
      <c r="J168" s="6" t="s">
        <v>14551</v>
      </c>
      <c r="P168" s="9"/>
      <c r="Q168" s="11"/>
    </row>
    <row r="169" spans="7:17" ht="22.5" x14ac:dyDescent="0.2">
      <c r="G169" s="6" t="s">
        <v>8093</v>
      </c>
      <c r="H169" s="6" t="s">
        <v>5888</v>
      </c>
      <c r="I169" s="6" t="s">
        <v>13952</v>
      </c>
      <c r="J169" s="6" t="s">
        <v>7344</v>
      </c>
      <c r="P169" s="9"/>
      <c r="Q169" s="11"/>
    </row>
    <row r="170" spans="7:17" ht="22.5" x14ac:dyDescent="0.2">
      <c r="G170" s="6" t="s">
        <v>8093</v>
      </c>
      <c r="H170" s="6" t="s">
        <v>5888</v>
      </c>
      <c r="I170" s="6" t="s">
        <v>13952</v>
      </c>
      <c r="J170" s="6" t="s">
        <v>13952</v>
      </c>
      <c r="P170" s="9"/>
      <c r="Q170" s="11"/>
    </row>
    <row r="171" spans="7:17" x14ac:dyDescent="0.2">
      <c r="G171" s="6" t="s">
        <v>12508</v>
      </c>
      <c r="H171" s="6" t="s">
        <v>2459</v>
      </c>
      <c r="I171" s="6" t="s">
        <v>14611</v>
      </c>
      <c r="J171" s="6" t="s">
        <v>14611</v>
      </c>
      <c r="P171" s="9"/>
      <c r="Q171" s="11"/>
    </row>
    <row r="172" spans="7:17" x14ac:dyDescent="0.2">
      <c r="G172" s="6" t="s">
        <v>12508</v>
      </c>
      <c r="H172" s="6" t="s">
        <v>2459</v>
      </c>
      <c r="I172" s="6" t="s">
        <v>14611</v>
      </c>
      <c r="J172" s="6" t="s">
        <v>6069</v>
      </c>
      <c r="P172" s="9"/>
      <c r="Q172" s="11"/>
    </row>
    <row r="173" spans="7:17" x14ac:dyDescent="0.2">
      <c r="G173" s="6" t="s">
        <v>12508</v>
      </c>
      <c r="H173" s="6" t="s">
        <v>2459</v>
      </c>
      <c r="I173" s="6" t="s">
        <v>14611</v>
      </c>
      <c r="J173" s="6" t="s">
        <v>5278</v>
      </c>
      <c r="P173" s="9"/>
      <c r="Q173" s="11"/>
    </row>
    <row r="174" spans="7:17" x14ac:dyDescent="0.2">
      <c r="G174" s="6" t="s">
        <v>12508</v>
      </c>
      <c r="H174" s="6" t="s">
        <v>2459</v>
      </c>
      <c r="I174" s="6" t="s">
        <v>8751</v>
      </c>
      <c r="J174" s="6" t="s">
        <v>8751</v>
      </c>
      <c r="P174" s="9"/>
      <c r="Q174" s="11"/>
    </row>
    <row r="175" spans="7:17" x14ac:dyDescent="0.2">
      <c r="G175" s="6" t="s">
        <v>12508</v>
      </c>
      <c r="H175" s="6" t="s">
        <v>2459</v>
      </c>
      <c r="I175" s="6" t="s">
        <v>8751</v>
      </c>
      <c r="J175" s="6" t="s">
        <v>9294</v>
      </c>
      <c r="P175" s="9"/>
      <c r="Q175" s="11"/>
    </row>
    <row r="176" spans="7:17" x14ac:dyDescent="0.2">
      <c r="G176" s="6" t="s">
        <v>12508</v>
      </c>
      <c r="H176" s="6" t="s">
        <v>2459</v>
      </c>
      <c r="I176" s="6" t="s">
        <v>8751</v>
      </c>
      <c r="J176" s="6" t="s">
        <v>9565</v>
      </c>
      <c r="P176" s="9"/>
      <c r="Q176" s="11"/>
    </row>
    <row r="177" spans="7:17" x14ac:dyDescent="0.2">
      <c r="G177" s="6" t="s">
        <v>12508</v>
      </c>
      <c r="H177" s="6" t="s">
        <v>2459</v>
      </c>
      <c r="I177" s="6" t="s">
        <v>3655</v>
      </c>
      <c r="J177" s="6" t="s">
        <v>3655</v>
      </c>
      <c r="P177" s="9"/>
      <c r="Q177" s="11"/>
    </row>
    <row r="178" spans="7:17" x14ac:dyDescent="0.2">
      <c r="G178" s="6" t="s">
        <v>12508</v>
      </c>
      <c r="H178" s="6" t="s">
        <v>2459</v>
      </c>
      <c r="I178" s="6" t="s">
        <v>3655</v>
      </c>
      <c r="J178" s="6" t="s">
        <v>4402</v>
      </c>
      <c r="P178" s="9"/>
      <c r="Q178" s="11"/>
    </row>
    <row r="179" spans="7:17" x14ac:dyDescent="0.2">
      <c r="G179" s="6" t="s">
        <v>12508</v>
      </c>
      <c r="H179" s="6" t="s">
        <v>2459</v>
      </c>
      <c r="I179" s="6" t="s">
        <v>5786</v>
      </c>
      <c r="J179" s="6" t="s">
        <v>5786</v>
      </c>
      <c r="P179" s="9"/>
      <c r="Q179" s="11"/>
    </row>
    <row r="180" spans="7:17" x14ac:dyDescent="0.2">
      <c r="G180" s="6" t="s">
        <v>12508</v>
      </c>
      <c r="H180" s="6" t="s">
        <v>2459</v>
      </c>
      <c r="I180" s="6" t="s">
        <v>5786</v>
      </c>
      <c r="J180" s="6" t="s">
        <v>11254</v>
      </c>
      <c r="P180" s="9"/>
      <c r="Q180" s="11"/>
    </row>
    <row r="181" spans="7:17" x14ac:dyDescent="0.2">
      <c r="G181" s="6" t="s">
        <v>12508</v>
      </c>
      <c r="H181" s="6" t="s">
        <v>2459</v>
      </c>
      <c r="I181" s="6" t="s">
        <v>15719</v>
      </c>
      <c r="J181" s="6" t="s">
        <v>15719</v>
      </c>
      <c r="P181" s="9"/>
      <c r="Q181" s="11"/>
    </row>
    <row r="182" spans="7:17" x14ac:dyDescent="0.2">
      <c r="G182" s="6" t="s">
        <v>12508</v>
      </c>
      <c r="H182" s="6" t="s">
        <v>2459</v>
      </c>
      <c r="I182" s="6" t="s">
        <v>10697</v>
      </c>
      <c r="J182" s="6" t="s">
        <v>10697</v>
      </c>
      <c r="P182" s="9"/>
      <c r="Q182" s="11"/>
    </row>
    <row r="183" spans="7:17" x14ac:dyDescent="0.2">
      <c r="G183" s="6" t="s">
        <v>12508</v>
      </c>
      <c r="H183" s="6" t="s">
        <v>2459</v>
      </c>
      <c r="I183" s="6" t="s">
        <v>10697</v>
      </c>
      <c r="J183" s="6" t="s">
        <v>2301</v>
      </c>
      <c r="P183" s="9"/>
      <c r="Q183" s="11"/>
    </row>
    <row r="184" spans="7:17" x14ac:dyDescent="0.2">
      <c r="G184" s="6" t="s">
        <v>12508</v>
      </c>
      <c r="H184" s="6" t="s">
        <v>3430</v>
      </c>
      <c r="I184" s="6" t="s">
        <v>14587</v>
      </c>
      <c r="J184" s="6" t="s">
        <v>16149</v>
      </c>
      <c r="P184" s="9"/>
      <c r="Q184" s="11"/>
    </row>
    <row r="185" spans="7:17" x14ac:dyDescent="0.2">
      <c r="G185" s="6" t="s">
        <v>12508</v>
      </c>
      <c r="H185" s="6" t="s">
        <v>3430</v>
      </c>
      <c r="I185" s="6" t="s">
        <v>14587</v>
      </c>
      <c r="J185" s="6" t="s">
        <v>14587</v>
      </c>
      <c r="P185" s="9"/>
      <c r="Q185" s="11"/>
    </row>
    <row r="186" spans="7:17" x14ac:dyDescent="0.2">
      <c r="G186" s="6" t="s">
        <v>12508</v>
      </c>
      <c r="H186" s="6" t="s">
        <v>3430</v>
      </c>
      <c r="I186" s="6" t="s">
        <v>14587</v>
      </c>
      <c r="J186" s="6" t="s">
        <v>10646</v>
      </c>
      <c r="P186" s="9"/>
      <c r="Q186" s="11"/>
    </row>
    <row r="187" spans="7:17" x14ac:dyDescent="0.2">
      <c r="G187" s="6" t="s">
        <v>12508</v>
      </c>
      <c r="H187" s="6" t="s">
        <v>3430</v>
      </c>
      <c r="I187" s="6" t="s">
        <v>14150</v>
      </c>
      <c r="J187" s="6" t="s">
        <v>9578</v>
      </c>
    </row>
    <row r="188" spans="7:17" x14ac:dyDescent="0.2">
      <c r="G188" s="6" t="s">
        <v>12508</v>
      </c>
      <c r="H188" s="6" t="s">
        <v>3430</v>
      </c>
      <c r="I188" s="6" t="s">
        <v>14150</v>
      </c>
      <c r="J188" s="6" t="s">
        <v>14150</v>
      </c>
    </row>
    <row r="189" spans="7:17" x14ac:dyDescent="0.2">
      <c r="G189" s="6" t="s">
        <v>12508</v>
      </c>
      <c r="H189" s="6" t="s">
        <v>3430</v>
      </c>
      <c r="I189" s="6" t="s">
        <v>14150</v>
      </c>
      <c r="J189" s="6" t="s">
        <v>9034</v>
      </c>
    </row>
    <row r="190" spans="7:17" x14ac:dyDescent="0.2">
      <c r="G190" s="6" t="s">
        <v>12508</v>
      </c>
      <c r="H190" s="6" t="s">
        <v>3430</v>
      </c>
      <c r="I190" s="6" t="s">
        <v>10320</v>
      </c>
      <c r="J190" s="6" t="s">
        <v>11076</v>
      </c>
    </row>
    <row r="191" spans="7:17" x14ac:dyDescent="0.2">
      <c r="G191" s="6" t="s">
        <v>12508</v>
      </c>
      <c r="H191" s="6" t="s">
        <v>3430</v>
      </c>
      <c r="I191" s="6" t="s">
        <v>10320</v>
      </c>
      <c r="J191" s="6" t="s">
        <v>10320</v>
      </c>
    </row>
    <row r="192" spans="7:17" ht="22.5" x14ac:dyDescent="0.2">
      <c r="G192" s="6" t="s">
        <v>12508</v>
      </c>
      <c r="H192" s="6" t="s">
        <v>3430</v>
      </c>
      <c r="I192" s="6" t="s">
        <v>18264</v>
      </c>
      <c r="J192" s="6" t="s">
        <v>2110</v>
      </c>
    </row>
    <row r="193" spans="7:10" ht="22.5" x14ac:dyDescent="0.2">
      <c r="G193" s="6" t="s">
        <v>12508</v>
      </c>
      <c r="H193" s="6" t="s">
        <v>3430</v>
      </c>
      <c r="I193" s="6" t="s">
        <v>18264</v>
      </c>
      <c r="J193" s="6" t="s">
        <v>18264</v>
      </c>
    </row>
    <row r="194" spans="7:10" ht="22.5" x14ac:dyDescent="0.2">
      <c r="G194" s="6" t="s">
        <v>12508</v>
      </c>
      <c r="H194" s="6" t="s">
        <v>3430</v>
      </c>
      <c r="I194" s="6" t="s">
        <v>18264</v>
      </c>
      <c r="J194" s="6" t="s">
        <v>7646</v>
      </c>
    </row>
    <row r="195" spans="7:10" ht="22.5" x14ac:dyDescent="0.2">
      <c r="G195" s="6" t="s">
        <v>12508</v>
      </c>
      <c r="H195" s="6" t="s">
        <v>3430</v>
      </c>
      <c r="I195" s="6" t="s">
        <v>15182</v>
      </c>
      <c r="J195" s="6" t="s">
        <v>3698</v>
      </c>
    </row>
    <row r="196" spans="7:10" ht="22.5" x14ac:dyDescent="0.2">
      <c r="G196" s="6" t="s">
        <v>12508</v>
      </c>
      <c r="H196" s="6" t="s">
        <v>3430</v>
      </c>
      <c r="I196" s="6" t="s">
        <v>15182</v>
      </c>
      <c r="J196" s="6" t="s">
        <v>4402</v>
      </c>
    </row>
    <row r="197" spans="7:10" ht="22.5" x14ac:dyDescent="0.2">
      <c r="G197" s="6" t="s">
        <v>12508</v>
      </c>
      <c r="H197" s="6" t="s">
        <v>3430</v>
      </c>
      <c r="I197" s="6" t="s">
        <v>15182</v>
      </c>
      <c r="J197" s="6" t="s">
        <v>13886</v>
      </c>
    </row>
    <row r="198" spans="7:10" ht="22.5" x14ac:dyDescent="0.2">
      <c r="G198" s="6" t="s">
        <v>12508</v>
      </c>
      <c r="H198" s="6" t="s">
        <v>3430</v>
      </c>
      <c r="I198" s="6" t="s">
        <v>15182</v>
      </c>
      <c r="J198" s="6" t="s">
        <v>4716</v>
      </c>
    </row>
    <row r="199" spans="7:10" ht="22.5" x14ac:dyDescent="0.2">
      <c r="G199" s="6" t="s">
        <v>12508</v>
      </c>
      <c r="H199" s="6" t="s">
        <v>3430</v>
      </c>
      <c r="I199" s="6" t="s">
        <v>15182</v>
      </c>
      <c r="J199" s="6" t="s">
        <v>9208</v>
      </c>
    </row>
    <row r="200" spans="7:10" ht="22.5" x14ac:dyDescent="0.2">
      <c r="G200" s="6" t="s">
        <v>12508</v>
      </c>
      <c r="H200" s="6" t="s">
        <v>3430</v>
      </c>
      <c r="I200" s="6" t="s">
        <v>15182</v>
      </c>
      <c r="J200" s="6" t="s">
        <v>2863</v>
      </c>
    </row>
    <row r="201" spans="7:10" ht="22.5" x14ac:dyDescent="0.2">
      <c r="G201" s="6" t="s">
        <v>12508</v>
      </c>
      <c r="H201" s="6" t="s">
        <v>3430</v>
      </c>
      <c r="I201" s="6" t="s">
        <v>15182</v>
      </c>
      <c r="J201" s="6" t="s">
        <v>12285</v>
      </c>
    </row>
    <row r="202" spans="7:10" ht="22.5" x14ac:dyDescent="0.2">
      <c r="G202" s="6" t="s">
        <v>12508</v>
      </c>
      <c r="H202" s="6" t="s">
        <v>3430</v>
      </c>
      <c r="I202" s="6" t="s">
        <v>15182</v>
      </c>
      <c r="J202" s="6" t="s">
        <v>18633</v>
      </c>
    </row>
    <row r="203" spans="7:10" ht="22.5" x14ac:dyDescent="0.2">
      <c r="G203" s="6" t="s">
        <v>12508</v>
      </c>
      <c r="H203" s="6" t="s">
        <v>3430</v>
      </c>
      <c r="I203" s="6" t="s">
        <v>15182</v>
      </c>
      <c r="J203" s="6" t="s">
        <v>10596</v>
      </c>
    </row>
    <row r="204" spans="7:10" ht="22.5" x14ac:dyDescent="0.2">
      <c r="G204" s="6" t="s">
        <v>12508</v>
      </c>
      <c r="H204" s="6" t="s">
        <v>3430</v>
      </c>
      <c r="I204" s="6" t="s">
        <v>15182</v>
      </c>
      <c r="J204" s="6" t="s">
        <v>15558</v>
      </c>
    </row>
    <row r="205" spans="7:10" ht="22.5" x14ac:dyDescent="0.2">
      <c r="G205" s="6" t="s">
        <v>12508</v>
      </c>
      <c r="H205" s="6" t="s">
        <v>3430</v>
      </c>
      <c r="I205" s="6" t="s">
        <v>15182</v>
      </c>
      <c r="J205" s="6" t="s">
        <v>15182</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5958</v>
      </c>
      <c r="H208" s="6" t="s">
        <v>5614</v>
      </c>
      <c r="I208" s="6" t="s">
        <v>14256</v>
      </c>
      <c r="J208" s="6" t="s">
        <v>9263</v>
      </c>
    </row>
    <row r="209" spans="7:10" x14ac:dyDescent="0.2">
      <c r="G209" s="6" t="s">
        <v>5958</v>
      </c>
      <c r="H209" s="6" t="s">
        <v>5614</v>
      </c>
      <c r="I209" s="6" t="s">
        <v>14256</v>
      </c>
      <c r="J209" s="6" t="s">
        <v>14256</v>
      </c>
    </row>
    <row r="210" spans="7:10" x14ac:dyDescent="0.2">
      <c r="G210" s="6" t="s">
        <v>5958</v>
      </c>
      <c r="H210" s="6" t="s">
        <v>5614</v>
      </c>
      <c r="I210" s="6" t="s">
        <v>7319</v>
      </c>
      <c r="J210" s="6" t="s">
        <v>15874</v>
      </c>
    </row>
    <row r="211" spans="7:10" x14ac:dyDescent="0.2">
      <c r="G211" s="6" t="s">
        <v>5958</v>
      </c>
      <c r="H211" s="6" t="s">
        <v>5614</v>
      </c>
      <c r="I211" s="6" t="s">
        <v>7319</v>
      </c>
      <c r="J211" s="6" t="s">
        <v>7319</v>
      </c>
    </row>
    <row r="212" spans="7:10" x14ac:dyDescent="0.2">
      <c r="G212" s="6" t="s">
        <v>5958</v>
      </c>
      <c r="H212" s="6" t="s">
        <v>5614</v>
      </c>
      <c r="I212" s="6" t="s">
        <v>12132</v>
      </c>
      <c r="J212" s="6" t="s">
        <v>17109</v>
      </c>
    </row>
    <row r="213" spans="7:10" x14ac:dyDescent="0.2">
      <c r="G213" s="6" t="s">
        <v>5958</v>
      </c>
      <c r="H213" s="6" t="s">
        <v>5614</v>
      </c>
      <c r="I213" s="6" t="s">
        <v>12132</v>
      </c>
      <c r="J213" s="6" t="s">
        <v>12132</v>
      </c>
    </row>
    <row r="214" spans="7:10" x14ac:dyDescent="0.2">
      <c r="G214" s="6" t="s">
        <v>5958</v>
      </c>
      <c r="H214" s="6" t="s">
        <v>5614</v>
      </c>
      <c r="I214" s="6" t="s">
        <v>5656</v>
      </c>
      <c r="J214" s="6" t="s">
        <v>7556</v>
      </c>
    </row>
    <row r="215" spans="7:10" x14ac:dyDescent="0.2">
      <c r="G215" s="6" t="s">
        <v>5958</v>
      </c>
      <c r="H215" s="6" t="s">
        <v>5614</v>
      </c>
      <c r="I215" s="6" t="s">
        <v>5656</v>
      </c>
      <c r="J215" s="6" t="s">
        <v>17741</v>
      </c>
    </row>
    <row r="216" spans="7:10" x14ac:dyDescent="0.2">
      <c r="G216" s="6" t="s">
        <v>5958</v>
      </c>
      <c r="H216" s="6" t="s">
        <v>5614</v>
      </c>
      <c r="I216" s="6" t="s">
        <v>5656</v>
      </c>
      <c r="J216" s="6" t="s">
        <v>14282</v>
      </c>
    </row>
    <row r="217" spans="7:10" x14ac:dyDescent="0.2">
      <c r="G217" s="6" t="s">
        <v>5958</v>
      </c>
      <c r="H217" s="6" t="s">
        <v>5614</v>
      </c>
      <c r="I217" s="6" t="s">
        <v>5656</v>
      </c>
      <c r="J217" s="6" t="s">
        <v>10312</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9130</v>
      </c>
    </row>
    <row r="221" spans="7:10" x14ac:dyDescent="0.2">
      <c r="G221" s="6" t="s">
        <v>5958</v>
      </c>
      <c r="H221" s="6" t="s">
        <v>5614</v>
      </c>
      <c r="I221" s="6" t="s">
        <v>13098</v>
      </c>
      <c r="J221" s="6" t="s">
        <v>13098</v>
      </c>
    </row>
    <row r="222" spans="7:10" x14ac:dyDescent="0.2">
      <c r="G222" s="6" t="s">
        <v>5958</v>
      </c>
      <c r="H222" s="6" t="s">
        <v>2698</v>
      </c>
      <c r="I222" s="6" t="s">
        <v>7099</v>
      </c>
      <c r="J222" s="6" t="s">
        <v>7099</v>
      </c>
    </row>
    <row r="223" spans="7:10" x14ac:dyDescent="0.2">
      <c r="G223" s="6" t="s">
        <v>5958</v>
      </c>
      <c r="H223" s="6" t="s">
        <v>2698</v>
      </c>
      <c r="I223" s="6" t="s">
        <v>10380</v>
      </c>
      <c r="J223" s="6" t="s">
        <v>10380</v>
      </c>
    </row>
    <row r="224" spans="7:10" x14ac:dyDescent="0.2">
      <c r="G224" s="6" t="s">
        <v>5958</v>
      </c>
      <c r="H224" s="6" t="s">
        <v>2698</v>
      </c>
      <c r="I224" s="6" t="s">
        <v>15449</v>
      </c>
      <c r="J224" s="6" t="s">
        <v>11213</v>
      </c>
    </row>
    <row r="225" spans="7:10" x14ac:dyDescent="0.2">
      <c r="G225" s="6" t="s">
        <v>5958</v>
      </c>
      <c r="H225" s="6" t="s">
        <v>2698</v>
      </c>
      <c r="I225" s="6" t="s">
        <v>15449</v>
      </c>
      <c r="J225" s="6" t="s">
        <v>15449</v>
      </c>
    </row>
    <row r="226" spans="7:10" x14ac:dyDescent="0.2">
      <c r="G226" s="6" t="s">
        <v>5958</v>
      </c>
      <c r="H226" s="6" t="s">
        <v>2698</v>
      </c>
      <c r="I226" s="6" t="s">
        <v>10074</v>
      </c>
      <c r="J226" s="6" t="s">
        <v>10074</v>
      </c>
    </row>
    <row r="227" spans="7:10" x14ac:dyDescent="0.2">
      <c r="G227" s="6" t="s">
        <v>5958</v>
      </c>
      <c r="H227" s="6" t="s">
        <v>2698</v>
      </c>
      <c r="I227" s="6" t="s">
        <v>10074</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11009</v>
      </c>
      <c r="J230" s="6" t="s">
        <v>5614</v>
      </c>
    </row>
    <row r="231" spans="7:10" x14ac:dyDescent="0.2">
      <c r="G231" s="6" t="s">
        <v>5958</v>
      </c>
      <c r="H231" s="6" t="s">
        <v>2698</v>
      </c>
      <c r="I231" s="6" t="s">
        <v>11009</v>
      </c>
      <c r="J231" s="6" t="s">
        <v>11009</v>
      </c>
    </row>
    <row r="232" spans="7:10" x14ac:dyDescent="0.2">
      <c r="G232" s="6" t="s">
        <v>5958</v>
      </c>
      <c r="H232" s="6" t="s">
        <v>2698</v>
      </c>
      <c r="I232" s="6" t="s">
        <v>4288</v>
      </c>
      <c r="J232" s="6" t="s">
        <v>4288</v>
      </c>
    </row>
    <row r="233" spans="7:10" x14ac:dyDescent="0.2">
      <c r="G233" s="6" t="s">
        <v>5958</v>
      </c>
      <c r="H233" s="6" t="s">
        <v>2698</v>
      </c>
      <c r="I233" s="6" t="s">
        <v>12929</v>
      </c>
      <c r="J233" s="6" t="s">
        <v>2859</v>
      </c>
    </row>
    <row r="234" spans="7:10" x14ac:dyDescent="0.2">
      <c r="G234" s="6" t="s">
        <v>5958</v>
      </c>
      <c r="H234" s="6" t="s">
        <v>2698</v>
      </c>
      <c r="I234" s="6" t="s">
        <v>12929</v>
      </c>
      <c r="J234" s="6" t="s">
        <v>12929</v>
      </c>
    </row>
    <row r="235" spans="7:10" x14ac:dyDescent="0.2">
      <c r="G235" s="6" t="s">
        <v>5958</v>
      </c>
      <c r="H235" s="6" t="s">
        <v>2698</v>
      </c>
      <c r="I235" s="6" t="s">
        <v>4564</v>
      </c>
      <c r="J235" s="6" t="s">
        <v>4564</v>
      </c>
    </row>
    <row r="236" spans="7:10" ht="22.5" x14ac:dyDescent="0.2">
      <c r="G236" s="6" t="s">
        <v>5958</v>
      </c>
      <c r="H236" s="6" t="s">
        <v>2698</v>
      </c>
      <c r="I236" s="6" t="s">
        <v>11267</v>
      </c>
      <c r="J236" s="6" t="s">
        <v>5026</v>
      </c>
    </row>
    <row r="237" spans="7:10" ht="22.5" x14ac:dyDescent="0.2">
      <c r="G237" s="6" t="s">
        <v>5958</v>
      </c>
      <c r="H237" s="6" t="s">
        <v>2698</v>
      </c>
      <c r="I237" s="6" t="s">
        <v>11267</v>
      </c>
      <c r="J237" s="6" t="s">
        <v>7184</v>
      </c>
    </row>
    <row r="238" spans="7:10" ht="22.5" x14ac:dyDescent="0.2">
      <c r="G238" s="6" t="s">
        <v>5958</v>
      </c>
      <c r="H238" s="6" t="s">
        <v>2698</v>
      </c>
      <c r="I238" s="6" t="s">
        <v>11267</v>
      </c>
      <c r="J238" s="6" t="s">
        <v>11267</v>
      </c>
    </row>
    <row r="239" spans="7:10" ht="22.5" x14ac:dyDescent="0.2">
      <c r="G239" s="6" t="s">
        <v>5958</v>
      </c>
      <c r="H239" s="6" t="s">
        <v>2698</v>
      </c>
      <c r="I239" s="6" t="s">
        <v>11267</v>
      </c>
      <c r="J239" s="6" t="s">
        <v>17576</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12706</v>
      </c>
      <c r="I244" s="6" t="s">
        <v>8766</v>
      </c>
      <c r="J244" s="6" t="s">
        <v>14191</v>
      </c>
    </row>
    <row r="245" spans="7:10" x14ac:dyDescent="0.2">
      <c r="G245" s="6" t="s">
        <v>5958</v>
      </c>
      <c r="H245" s="6" t="s">
        <v>12706</v>
      </c>
      <c r="I245" s="6" t="s">
        <v>8766</v>
      </c>
      <c r="J245" s="6" t="s">
        <v>8766</v>
      </c>
    </row>
    <row r="246" spans="7:10" x14ac:dyDescent="0.2">
      <c r="G246" s="6" t="s">
        <v>5958</v>
      </c>
      <c r="H246" s="6" t="s">
        <v>12706</v>
      </c>
      <c r="I246" s="6" t="s">
        <v>8766</v>
      </c>
      <c r="J246" s="6" t="s">
        <v>3012</v>
      </c>
    </row>
    <row r="247" spans="7:10" x14ac:dyDescent="0.2">
      <c r="G247" s="6" t="s">
        <v>5958</v>
      </c>
      <c r="H247" s="6" t="s">
        <v>12706</v>
      </c>
      <c r="I247" s="6" t="s">
        <v>11024</v>
      </c>
      <c r="J247" s="6" t="s">
        <v>11024</v>
      </c>
    </row>
    <row r="248" spans="7:10" x14ac:dyDescent="0.2">
      <c r="G248" s="6" t="s">
        <v>5958</v>
      </c>
      <c r="H248" s="6" t="s">
        <v>12706</v>
      </c>
      <c r="I248" s="6" t="s">
        <v>11024</v>
      </c>
      <c r="J248" s="6" t="s">
        <v>17508</v>
      </c>
    </row>
    <row r="249" spans="7:10" x14ac:dyDescent="0.2">
      <c r="G249" s="6" t="s">
        <v>5958</v>
      </c>
      <c r="H249" s="6" t="s">
        <v>12706</v>
      </c>
      <c r="I249" s="6" t="s">
        <v>5605</v>
      </c>
      <c r="J249" s="6" t="s">
        <v>15671</v>
      </c>
    </row>
    <row r="250" spans="7:10" x14ac:dyDescent="0.2">
      <c r="G250" s="6" t="s">
        <v>5958</v>
      </c>
      <c r="H250" s="6" t="s">
        <v>12706</v>
      </c>
      <c r="I250" s="6" t="s">
        <v>5605</v>
      </c>
      <c r="J250" s="6" t="s">
        <v>7713</v>
      </c>
    </row>
    <row r="251" spans="7:10" x14ac:dyDescent="0.2">
      <c r="G251" s="6" t="s">
        <v>5958</v>
      </c>
      <c r="H251" s="6" t="s">
        <v>12706</v>
      </c>
      <c r="I251" s="6" t="s">
        <v>5605</v>
      </c>
      <c r="J251" s="6" t="s">
        <v>5605</v>
      </c>
    </row>
    <row r="252" spans="7:10" x14ac:dyDescent="0.2">
      <c r="G252" s="6" t="s">
        <v>5958</v>
      </c>
      <c r="H252" s="6" t="s">
        <v>12706</v>
      </c>
      <c r="I252" s="6" t="s">
        <v>10764</v>
      </c>
      <c r="J252" s="6" t="s">
        <v>10764</v>
      </c>
    </row>
    <row r="253" spans="7:10" x14ac:dyDescent="0.2">
      <c r="G253" s="6" t="s">
        <v>5958</v>
      </c>
      <c r="H253" s="6" t="s">
        <v>12706</v>
      </c>
      <c r="I253" s="6" t="s">
        <v>14793</v>
      </c>
      <c r="J253" s="6" t="s">
        <v>14793</v>
      </c>
    </row>
    <row r="254" spans="7:10" x14ac:dyDescent="0.2">
      <c r="G254" s="6" t="s">
        <v>5958</v>
      </c>
      <c r="H254" s="6" t="s">
        <v>12706</v>
      </c>
      <c r="I254" s="6" t="s">
        <v>11956</v>
      </c>
      <c r="J254" s="6" t="s">
        <v>2410</v>
      </c>
    </row>
    <row r="255" spans="7:10" x14ac:dyDescent="0.2">
      <c r="G255" s="6" t="s">
        <v>5958</v>
      </c>
      <c r="H255" s="6" t="s">
        <v>12706</v>
      </c>
      <c r="I255" s="6" t="s">
        <v>11956</v>
      </c>
      <c r="J255" s="6" t="s">
        <v>11956</v>
      </c>
    </row>
    <row r="256" spans="7:10" x14ac:dyDescent="0.2">
      <c r="G256" s="6" t="s">
        <v>5958</v>
      </c>
      <c r="H256" s="6" t="s">
        <v>18823</v>
      </c>
      <c r="I256" s="6" t="s">
        <v>10495</v>
      </c>
      <c r="J256" s="6" t="s">
        <v>14374</v>
      </c>
    </row>
    <row r="257" spans="7:10" x14ac:dyDescent="0.2">
      <c r="G257" s="6" t="s">
        <v>5958</v>
      </c>
      <c r="H257" s="6" t="s">
        <v>18823</v>
      </c>
      <c r="I257" s="6" t="s">
        <v>10495</v>
      </c>
      <c r="J257" s="6" t="s">
        <v>10495</v>
      </c>
    </row>
    <row r="258" spans="7:10" x14ac:dyDescent="0.2">
      <c r="G258" s="6" t="s">
        <v>5958</v>
      </c>
      <c r="H258" s="6" t="s">
        <v>18823</v>
      </c>
      <c r="I258" s="6" t="s">
        <v>18823</v>
      </c>
      <c r="J258" s="6" t="s">
        <v>12681</v>
      </c>
    </row>
    <row r="259" spans="7:10" x14ac:dyDescent="0.2">
      <c r="G259" s="6" t="s">
        <v>5958</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3653</v>
      </c>
      <c r="J261" s="6" t="s">
        <v>1349</v>
      </c>
    </row>
    <row r="262" spans="7:10" ht="22.5" x14ac:dyDescent="0.2">
      <c r="G262" s="6" t="s">
        <v>16543</v>
      </c>
      <c r="H262" s="6" t="s">
        <v>16565</v>
      </c>
      <c r="I262" s="6" t="s">
        <v>3653</v>
      </c>
      <c r="J262" s="6" t="s">
        <v>3653</v>
      </c>
    </row>
    <row r="263" spans="7:10" ht="22.5" x14ac:dyDescent="0.2">
      <c r="G263" s="6" t="s">
        <v>16543</v>
      </c>
      <c r="H263" s="6" t="s">
        <v>16565</v>
      </c>
      <c r="I263" s="6" t="s">
        <v>3653</v>
      </c>
      <c r="J263" s="6" t="s">
        <v>18605</v>
      </c>
    </row>
    <row r="264" spans="7:10" ht="22.5" x14ac:dyDescent="0.2">
      <c r="G264" s="6" t="s">
        <v>16543</v>
      </c>
      <c r="H264" s="6" t="s">
        <v>16565</v>
      </c>
      <c r="I264" s="6" t="s">
        <v>3653</v>
      </c>
      <c r="J264" s="6" t="s">
        <v>7325</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8704</v>
      </c>
      <c r="I267" s="6" t="s">
        <v>7215</v>
      </c>
      <c r="J267" s="6" t="s">
        <v>7215</v>
      </c>
    </row>
    <row r="268" spans="7:10" x14ac:dyDescent="0.2">
      <c r="G268" s="6" t="s">
        <v>16543</v>
      </c>
      <c r="H268" s="6" t="s">
        <v>8704</v>
      </c>
      <c r="I268" s="6" t="s">
        <v>8704</v>
      </c>
      <c r="J268" s="6" t="s">
        <v>9346</v>
      </c>
    </row>
    <row r="269" spans="7:10" x14ac:dyDescent="0.2">
      <c r="G269" s="6" t="s">
        <v>16543</v>
      </c>
      <c r="H269" s="6" t="s">
        <v>8704</v>
      </c>
      <c r="I269" s="6" t="s">
        <v>8704</v>
      </c>
      <c r="J269" s="6" t="s">
        <v>18796</v>
      </c>
    </row>
    <row r="270" spans="7:10" x14ac:dyDescent="0.2">
      <c r="G270" s="6" t="s">
        <v>16543</v>
      </c>
      <c r="H270" s="6" t="s">
        <v>8704</v>
      </c>
      <c r="I270" s="6" t="s">
        <v>8704</v>
      </c>
      <c r="J270" s="6" t="s">
        <v>13101</v>
      </c>
    </row>
    <row r="271" spans="7:10" x14ac:dyDescent="0.2">
      <c r="G271" s="6" t="s">
        <v>16543</v>
      </c>
      <c r="H271" s="6" t="s">
        <v>8704</v>
      </c>
      <c r="I271" s="6" t="s">
        <v>8704</v>
      </c>
      <c r="J271" s="6" t="s">
        <v>8704</v>
      </c>
    </row>
    <row r="272" spans="7:10" x14ac:dyDescent="0.2">
      <c r="G272" s="6" t="s">
        <v>16543</v>
      </c>
      <c r="H272" s="6" t="s">
        <v>8704</v>
      </c>
      <c r="I272" s="6" t="s">
        <v>17690</v>
      </c>
      <c r="J272" s="6" t="s">
        <v>17690</v>
      </c>
    </row>
    <row r="273" spans="7:10" ht="22.5" x14ac:dyDescent="0.2">
      <c r="G273" s="6" t="s">
        <v>16543</v>
      </c>
      <c r="H273" s="6" t="s">
        <v>8704</v>
      </c>
      <c r="I273" s="6" t="s">
        <v>15469</v>
      </c>
      <c r="J273" s="6" t="s">
        <v>8562</v>
      </c>
    </row>
    <row r="274" spans="7:10" ht="22.5" x14ac:dyDescent="0.2">
      <c r="G274" s="6" t="s">
        <v>16543</v>
      </c>
      <c r="H274" s="6" t="s">
        <v>8704</v>
      </c>
      <c r="I274" s="6" t="s">
        <v>15469</v>
      </c>
      <c r="J274" s="6" t="s">
        <v>13887</v>
      </c>
    </row>
    <row r="275" spans="7:10" ht="22.5" x14ac:dyDescent="0.2">
      <c r="G275" s="6" t="s">
        <v>16543</v>
      </c>
      <c r="H275" s="6" t="s">
        <v>8704</v>
      </c>
      <c r="I275" s="6" t="s">
        <v>15469</v>
      </c>
      <c r="J275" s="6" t="s">
        <v>15469</v>
      </c>
    </row>
    <row r="276" spans="7:10" x14ac:dyDescent="0.2">
      <c r="G276" s="6" t="s">
        <v>16543</v>
      </c>
      <c r="H276" s="6" t="s">
        <v>8704</v>
      </c>
      <c r="I276" s="6" t="s">
        <v>4525</v>
      </c>
      <c r="J276" s="6" t="s">
        <v>6441</v>
      </c>
    </row>
    <row r="277" spans="7:10" x14ac:dyDescent="0.2">
      <c r="G277" s="6" t="s">
        <v>16543</v>
      </c>
      <c r="H277" s="6" t="s">
        <v>8704</v>
      </c>
      <c r="I277" s="6" t="s">
        <v>4525</v>
      </c>
      <c r="J277" s="6" t="s">
        <v>677</v>
      </c>
    </row>
    <row r="278" spans="7:10" x14ac:dyDescent="0.2">
      <c r="G278" s="6" t="s">
        <v>16543</v>
      </c>
      <c r="H278" s="6" t="s">
        <v>8704</v>
      </c>
      <c r="I278" s="6" t="s">
        <v>4525</v>
      </c>
      <c r="J278" s="6" t="s">
        <v>4525</v>
      </c>
    </row>
    <row r="279" spans="7:10" ht="22.5" x14ac:dyDescent="0.2">
      <c r="G279" s="6" t="s">
        <v>16543</v>
      </c>
      <c r="H279" s="6" t="s">
        <v>9644</v>
      </c>
      <c r="I279" s="6" t="s">
        <v>8846</v>
      </c>
      <c r="J279" s="6" t="s">
        <v>8846</v>
      </c>
    </row>
    <row r="280" spans="7:10" ht="22.5" x14ac:dyDescent="0.2">
      <c r="G280" s="6" t="s">
        <v>16543</v>
      </c>
      <c r="H280" s="6" t="s">
        <v>9644</v>
      </c>
      <c r="I280" s="6" t="s">
        <v>17994</v>
      </c>
      <c r="J280" s="6" t="s">
        <v>17994</v>
      </c>
    </row>
    <row r="281" spans="7:10" ht="22.5" x14ac:dyDescent="0.2">
      <c r="G281" s="6" t="s">
        <v>16543</v>
      </c>
      <c r="H281" s="6" t="s">
        <v>9644</v>
      </c>
      <c r="I281" s="6" t="s">
        <v>11293</v>
      </c>
      <c r="J281" s="6" t="s">
        <v>11293</v>
      </c>
    </row>
    <row r="282" spans="7:10" ht="22.5" x14ac:dyDescent="0.2">
      <c r="G282" s="6" t="s">
        <v>16543</v>
      </c>
      <c r="H282" s="6" t="s">
        <v>9644</v>
      </c>
      <c r="I282" s="6" t="s">
        <v>13248</v>
      </c>
      <c r="J282" s="6" t="s">
        <v>13248</v>
      </c>
    </row>
    <row r="283" spans="7:10" ht="22.5" x14ac:dyDescent="0.2">
      <c r="G283" s="6" t="s">
        <v>16543</v>
      </c>
      <c r="H283" s="6" t="s">
        <v>9644</v>
      </c>
      <c r="I283" s="6" t="s">
        <v>16998</v>
      </c>
      <c r="J283" s="6" t="s">
        <v>5588</v>
      </c>
    </row>
    <row r="284" spans="7:10" ht="22.5" x14ac:dyDescent="0.2">
      <c r="G284" s="6" t="s">
        <v>16543</v>
      </c>
      <c r="H284" s="6" t="s">
        <v>9644</v>
      </c>
      <c r="I284" s="6" t="s">
        <v>16998</v>
      </c>
      <c r="J284" s="6" t="s">
        <v>15289</v>
      </c>
    </row>
    <row r="285" spans="7:10" ht="22.5" x14ac:dyDescent="0.2">
      <c r="G285" s="6" t="s">
        <v>16543</v>
      </c>
      <c r="H285" s="6" t="s">
        <v>9644</v>
      </c>
      <c r="I285" s="6" t="s">
        <v>16998</v>
      </c>
      <c r="J285" s="6" t="s">
        <v>16998</v>
      </c>
    </row>
    <row r="286" spans="7:10" ht="22.5" x14ac:dyDescent="0.2">
      <c r="G286" s="6" t="s">
        <v>16543</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14449</v>
      </c>
      <c r="I288" s="6" t="s">
        <v>5995</v>
      </c>
      <c r="J288" s="6" t="s">
        <v>5995</v>
      </c>
    </row>
    <row r="289" spans="7:10" ht="22.5" x14ac:dyDescent="0.2">
      <c r="G289" s="6" t="s">
        <v>3080</v>
      </c>
      <c r="H289" s="6" t="s">
        <v>14449</v>
      </c>
      <c r="I289" s="6" t="s">
        <v>5995</v>
      </c>
      <c r="J289" s="6" t="s">
        <v>17317</v>
      </c>
    </row>
    <row r="290" spans="7:10" ht="22.5" x14ac:dyDescent="0.2">
      <c r="G290" s="6" t="s">
        <v>3080</v>
      </c>
      <c r="H290" s="6" t="s">
        <v>14449</v>
      </c>
      <c r="I290" s="6" t="s">
        <v>4764</v>
      </c>
      <c r="J290" s="6" t="s">
        <v>4764</v>
      </c>
    </row>
    <row r="291" spans="7:10" ht="22.5" x14ac:dyDescent="0.2">
      <c r="G291" s="6" t="s">
        <v>3080</v>
      </c>
      <c r="H291" s="6" t="s">
        <v>14449</v>
      </c>
      <c r="I291" s="6" t="s">
        <v>4764</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10328</v>
      </c>
    </row>
    <row r="294" spans="7:10" ht="22.5" x14ac:dyDescent="0.2">
      <c r="G294" s="6" t="s">
        <v>3080</v>
      </c>
      <c r="H294" s="6" t="s">
        <v>14449</v>
      </c>
      <c r="I294" s="6" t="s">
        <v>14365</v>
      </c>
      <c r="J294" s="6" t="s">
        <v>73</v>
      </c>
    </row>
    <row r="295" spans="7:10" ht="22.5" x14ac:dyDescent="0.2">
      <c r="G295" s="6" t="s">
        <v>3080</v>
      </c>
      <c r="H295" s="6" t="s">
        <v>14449</v>
      </c>
      <c r="I295" s="6" t="s">
        <v>11467</v>
      </c>
      <c r="J295" s="6" t="s">
        <v>9410</v>
      </c>
    </row>
    <row r="296" spans="7:10" ht="22.5" x14ac:dyDescent="0.2">
      <c r="G296" s="6" t="s">
        <v>3080</v>
      </c>
      <c r="H296" s="6" t="s">
        <v>14449</v>
      </c>
      <c r="I296" s="6" t="s">
        <v>11467</v>
      </c>
      <c r="J296" s="6" t="s">
        <v>11859</v>
      </c>
    </row>
    <row r="297" spans="7:10" ht="22.5" x14ac:dyDescent="0.2">
      <c r="G297" s="6" t="s">
        <v>3080</v>
      </c>
      <c r="H297" s="6" t="s">
        <v>14449</v>
      </c>
      <c r="I297" s="6" t="s">
        <v>11467</v>
      </c>
      <c r="J297" s="6" t="s">
        <v>11467</v>
      </c>
    </row>
    <row r="298" spans="7:10" ht="22.5" x14ac:dyDescent="0.2">
      <c r="G298" s="6" t="s">
        <v>3080</v>
      </c>
      <c r="H298" s="6" t="s">
        <v>14449</v>
      </c>
      <c r="I298" s="6" t="s">
        <v>4622</v>
      </c>
      <c r="J298" s="6" t="s">
        <v>6158</v>
      </c>
    </row>
    <row r="299" spans="7:10" ht="22.5" x14ac:dyDescent="0.2">
      <c r="G299" s="6" t="s">
        <v>3080</v>
      </c>
      <c r="H299" s="6" t="s">
        <v>14449</v>
      </c>
      <c r="I299" s="6" t="s">
        <v>4622</v>
      </c>
      <c r="J299" s="6" t="s">
        <v>4622</v>
      </c>
    </row>
    <row r="300" spans="7:10" ht="22.5" x14ac:dyDescent="0.2">
      <c r="G300" s="6" t="s">
        <v>3080</v>
      </c>
      <c r="H300" s="6" t="s">
        <v>14449</v>
      </c>
      <c r="I300" s="6" t="s">
        <v>5999</v>
      </c>
      <c r="J300" s="6" t="s">
        <v>3380</v>
      </c>
    </row>
    <row r="301" spans="7:10" ht="22.5" x14ac:dyDescent="0.2">
      <c r="G301" s="6" t="s">
        <v>3080</v>
      </c>
      <c r="H301" s="6" t="s">
        <v>14449</v>
      </c>
      <c r="I301" s="6" t="s">
        <v>5999</v>
      </c>
      <c r="J301" s="6" t="s">
        <v>5999</v>
      </c>
    </row>
    <row r="302" spans="7:10" ht="22.5" x14ac:dyDescent="0.2">
      <c r="G302" s="6" t="s">
        <v>3080</v>
      </c>
      <c r="H302" s="6" t="s">
        <v>14449</v>
      </c>
      <c r="I302" s="6" t="s">
        <v>4637</v>
      </c>
      <c r="J302" s="6" t="s">
        <v>4637</v>
      </c>
    </row>
    <row r="303" spans="7:10" ht="22.5" x14ac:dyDescent="0.2">
      <c r="G303" s="6" t="s">
        <v>18356</v>
      </c>
      <c r="H303" s="6" t="s">
        <v>6673</v>
      </c>
      <c r="I303" s="6" t="s">
        <v>51</v>
      </c>
      <c r="J303" s="6" t="s">
        <v>51</v>
      </c>
    </row>
    <row r="304" spans="7:10" ht="22.5" x14ac:dyDescent="0.2">
      <c r="G304" s="6" t="s">
        <v>18356</v>
      </c>
      <c r="H304" s="6" t="s">
        <v>6673</v>
      </c>
      <c r="I304" s="6" t="s">
        <v>51</v>
      </c>
      <c r="J304" s="6" t="s">
        <v>3924</v>
      </c>
    </row>
    <row r="305" spans="7:10" ht="22.5" x14ac:dyDescent="0.2">
      <c r="G305" s="6" t="s">
        <v>18356</v>
      </c>
      <c r="H305" s="6" t="s">
        <v>6673</v>
      </c>
      <c r="I305" s="6" t="s">
        <v>51</v>
      </c>
      <c r="J305" s="6" t="s">
        <v>5595</v>
      </c>
    </row>
    <row r="306" spans="7:10" ht="22.5" x14ac:dyDescent="0.2">
      <c r="G306" s="6" t="s">
        <v>18356</v>
      </c>
      <c r="H306" s="6" t="s">
        <v>6673</v>
      </c>
      <c r="I306" s="6" t="s">
        <v>51</v>
      </c>
      <c r="J306" s="6" t="s">
        <v>16178</v>
      </c>
    </row>
    <row r="307" spans="7:10" ht="22.5" x14ac:dyDescent="0.2">
      <c r="G307" s="6" t="s">
        <v>18356</v>
      </c>
      <c r="H307" s="6" t="s">
        <v>6673</v>
      </c>
      <c r="I307" s="6" t="s">
        <v>51</v>
      </c>
      <c r="J307" s="6" t="s">
        <v>9376</v>
      </c>
    </row>
    <row r="308" spans="7:10" ht="22.5" x14ac:dyDescent="0.2">
      <c r="G308" s="6" t="s">
        <v>18356</v>
      </c>
      <c r="H308" s="6" t="s">
        <v>6673</v>
      </c>
      <c r="I308" s="6" t="s">
        <v>51</v>
      </c>
      <c r="J308" s="6" t="s">
        <v>12224</v>
      </c>
    </row>
    <row r="309" spans="7:10" ht="22.5" x14ac:dyDescent="0.2">
      <c r="G309" s="6" t="s">
        <v>18356</v>
      </c>
      <c r="H309" s="6" t="s">
        <v>6673</v>
      </c>
      <c r="I309" s="6" t="s">
        <v>51</v>
      </c>
      <c r="J309" s="6" t="s">
        <v>12696</v>
      </c>
    </row>
    <row r="310" spans="7:10" ht="22.5" x14ac:dyDescent="0.2">
      <c r="G310" s="6" t="s">
        <v>18356</v>
      </c>
      <c r="H310" s="6" t="s">
        <v>6673</v>
      </c>
      <c r="I310" s="6" t="s">
        <v>51</v>
      </c>
      <c r="J310" s="6" t="s">
        <v>3931</v>
      </c>
    </row>
    <row r="311" spans="7:10" ht="22.5"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9653</v>
      </c>
      <c r="J314" s="6" t="s">
        <v>9653</v>
      </c>
    </row>
    <row r="315" spans="7:10" x14ac:dyDescent="0.2">
      <c r="G315" s="6" t="s">
        <v>18356</v>
      </c>
      <c r="H315" s="6" t="s">
        <v>6673</v>
      </c>
      <c r="I315" s="6" t="s">
        <v>9653</v>
      </c>
      <c r="J315" s="6" t="s">
        <v>5825</v>
      </c>
    </row>
    <row r="316" spans="7:10" ht="22.5" x14ac:dyDescent="0.2">
      <c r="G316" s="6" t="s">
        <v>18356</v>
      </c>
      <c r="H316" s="6" t="s">
        <v>6673</v>
      </c>
      <c r="I316" s="6" t="s">
        <v>12892</v>
      </c>
      <c r="J316" s="6" t="s">
        <v>6859</v>
      </c>
    </row>
    <row r="317" spans="7:10" ht="22.5" x14ac:dyDescent="0.2">
      <c r="G317" s="6" t="s">
        <v>18356</v>
      </c>
      <c r="H317" s="6" t="s">
        <v>6673</v>
      </c>
      <c r="I317" s="6" t="s">
        <v>12892</v>
      </c>
      <c r="J317" s="6" t="s">
        <v>12892</v>
      </c>
    </row>
    <row r="318" spans="7:10" ht="22.5" x14ac:dyDescent="0.2">
      <c r="G318" s="6" t="s">
        <v>18356</v>
      </c>
      <c r="H318" s="6" t="s">
        <v>6673</v>
      </c>
      <c r="I318" s="6" t="s">
        <v>12892</v>
      </c>
      <c r="J318" s="6" t="s">
        <v>14746</v>
      </c>
    </row>
    <row r="319" spans="7:10" ht="22.5" x14ac:dyDescent="0.2">
      <c r="G319" s="6" t="s">
        <v>18356</v>
      </c>
      <c r="H319" s="6" t="s">
        <v>6673</v>
      </c>
      <c r="I319" s="6" t="s">
        <v>868</v>
      </c>
      <c r="J319" s="6" t="s">
        <v>17486</v>
      </c>
    </row>
    <row r="320" spans="7:10" ht="22.5" x14ac:dyDescent="0.2">
      <c r="G320" s="6" t="s">
        <v>18356</v>
      </c>
      <c r="H320" s="6" t="s">
        <v>6673</v>
      </c>
      <c r="I320" s="6" t="s">
        <v>868</v>
      </c>
      <c r="J320" s="6" t="s">
        <v>2920</v>
      </c>
    </row>
    <row r="321" spans="7:10" ht="22.5" x14ac:dyDescent="0.2">
      <c r="G321" s="6" t="s">
        <v>18356</v>
      </c>
      <c r="H321" s="6" t="s">
        <v>6673</v>
      </c>
      <c r="I321" s="6" t="s">
        <v>868</v>
      </c>
      <c r="J321" s="6" t="s">
        <v>18454</v>
      </c>
    </row>
    <row r="322" spans="7:10" ht="22.5" x14ac:dyDescent="0.2">
      <c r="G322" s="6" t="s">
        <v>18356</v>
      </c>
      <c r="H322" s="6" t="s">
        <v>6673</v>
      </c>
      <c r="I322" s="6" t="s">
        <v>868</v>
      </c>
      <c r="J322" s="6" t="s">
        <v>13629</v>
      </c>
    </row>
    <row r="323" spans="7:10" ht="22.5" x14ac:dyDescent="0.2">
      <c r="G323" s="6" t="s">
        <v>18356</v>
      </c>
      <c r="H323" s="6" t="s">
        <v>6673</v>
      </c>
      <c r="I323" s="6" t="s">
        <v>868</v>
      </c>
      <c r="J323" s="6" t="s">
        <v>868</v>
      </c>
    </row>
    <row r="324" spans="7:10" x14ac:dyDescent="0.2">
      <c r="G324" s="6" t="s">
        <v>18356</v>
      </c>
      <c r="H324" s="6" t="s">
        <v>6673</v>
      </c>
      <c r="I324" s="6" t="s">
        <v>14655</v>
      </c>
      <c r="J324" s="6" t="s">
        <v>14655</v>
      </c>
    </row>
    <row r="325" spans="7:10" x14ac:dyDescent="0.2">
      <c r="G325" s="6" t="s">
        <v>18356</v>
      </c>
      <c r="H325" s="6" t="s">
        <v>6673</v>
      </c>
      <c r="I325" s="6" t="s">
        <v>2227</v>
      </c>
      <c r="J325" s="6" t="s">
        <v>3698</v>
      </c>
    </row>
    <row r="326" spans="7:10" x14ac:dyDescent="0.2">
      <c r="G326" s="6" t="s">
        <v>18356</v>
      </c>
      <c r="H326" s="6" t="s">
        <v>6673</v>
      </c>
      <c r="I326" s="6" t="s">
        <v>2227</v>
      </c>
      <c r="J326" s="6" t="s">
        <v>2227</v>
      </c>
    </row>
    <row r="327" spans="7:10" x14ac:dyDescent="0.2">
      <c r="G327" s="6" t="s">
        <v>18356</v>
      </c>
      <c r="H327" s="6" t="s">
        <v>6673</v>
      </c>
      <c r="I327" s="6" t="s">
        <v>12423</v>
      </c>
      <c r="J327" s="6" t="s">
        <v>7228</v>
      </c>
    </row>
    <row r="328" spans="7:10" x14ac:dyDescent="0.2">
      <c r="G328" s="6" t="s">
        <v>18356</v>
      </c>
      <c r="H328" s="6" t="s">
        <v>6673</v>
      </c>
      <c r="I328" s="6" t="s">
        <v>12423</v>
      </c>
      <c r="J328" s="6" t="s">
        <v>4285</v>
      </c>
    </row>
    <row r="329" spans="7:10" x14ac:dyDescent="0.2">
      <c r="G329" s="6" t="s">
        <v>18356</v>
      </c>
      <c r="H329" s="6" t="s">
        <v>6673</v>
      </c>
      <c r="I329" s="6" t="s">
        <v>12423</v>
      </c>
      <c r="J329" s="6" t="s">
        <v>6331</v>
      </c>
    </row>
    <row r="330" spans="7:10" x14ac:dyDescent="0.2">
      <c r="G330" s="6" t="s">
        <v>18356</v>
      </c>
      <c r="H330" s="6" t="s">
        <v>6673</v>
      </c>
      <c r="I330" s="6" t="s">
        <v>12423</v>
      </c>
      <c r="J330" s="6" t="s">
        <v>12423</v>
      </c>
    </row>
    <row r="331" spans="7:10" x14ac:dyDescent="0.2">
      <c r="G331" s="6" t="s">
        <v>18356</v>
      </c>
      <c r="H331" s="6" t="s">
        <v>6673</v>
      </c>
      <c r="I331" s="6" t="s">
        <v>11180</v>
      </c>
      <c r="J331" s="6" t="s">
        <v>4435</v>
      </c>
    </row>
    <row r="332" spans="7:10" x14ac:dyDescent="0.2">
      <c r="G332" s="6" t="s">
        <v>18356</v>
      </c>
      <c r="H332" s="6" t="s">
        <v>6673</v>
      </c>
      <c r="I332" s="6" t="s">
        <v>11180</v>
      </c>
      <c r="J332" s="6" t="s">
        <v>11640</v>
      </c>
    </row>
    <row r="333" spans="7:10" x14ac:dyDescent="0.2">
      <c r="G333" s="6" t="s">
        <v>18356</v>
      </c>
      <c r="H333" s="6" t="s">
        <v>6673</v>
      </c>
      <c r="I333" s="6" t="s">
        <v>11180</v>
      </c>
      <c r="J333" s="6" t="s">
        <v>16933</v>
      </c>
    </row>
    <row r="334" spans="7:10" x14ac:dyDescent="0.2">
      <c r="G334" s="6" t="s">
        <v>18356</v>
      </c>
      <c r="H334" s="6" t="s">
        <v>6673</v>
      </c>
      <c r="I334" s="6" t="s">
        <v>11180</v>
      </c>
      <c r="J334" s="6" t="s">
        <v>11180</v>
      </c>
    </row>
    <row r="335" spans="7:10" x14ac:dyDescent="0.2">
      <c r="G335" s="6" t="s">
        <v>18356</v>
      </c>
      <c r="H335" s="6" t="s">
        <v>5155</v>
      </c>
      <c r="I335" s="6" t="s">
        <v>9103</v>
      </c>
      <c r="J335" s="6" t="s">
        <v>9103</v>
      </c>
    </row>
    <row r="336" spans="7:10" x14ac:dyDescent="0.2">
      <c r="G336" s="6" t="s">
        <v>18356</v>
      </c>
      <c r="H336" s="6" t="s">
        <v>5155</v>
      </c>
      <c r="I336" s="6" t="s">
        <v>9103</v>
      </c>
      <c r="J336" s="6" t="s">
        <v>12602</v>
      </c>
    </row>
    <row r="337" spans="7:10" x14ac:dyDescent="0.2">
      <c r="G337" s="6" t="s">
        <v>18356</v>
      </c>
      <c r="H337" s="6" t="s">
        <v>5155</v>
      </c>
      <c r="I337" s="6" t="s">
        <v>9103</v>
      </c>
      <c r="J337" s="6" t="s">
        <v>14360</v>
      </c>
    </row>
    <row r="338" spans="7:10" x14ac:dyDescent="0.2">
      <c r="G338" s="6" t="s">
        <v>18356</v>
      </c>
      <c r="H338" s="6" t="s">
        <v>5155</v>
      </c>
      <c r="I338" s="6" t="s">
        <v>9103</v>
      </c>
      <c r="J338" s="6" t="s">
        <v>12416</v>
      </c>
    </row>
    <row r="339" spans="7:10" x14ac:dyDescent="0.2">
      <c r="G339" s="6" t="s">
        <v>18356</v>
      </c>
      <c r="H339" s="6" t="s">
        <v>5155</v>
      </c>
      <c r="I339" s="6" t="s">
        <v>9103</v>
      </c>
      <c r="J339" s="6" t="s">
        <v>16456</v>
      </c>
    </row>
    <row r="340" spans="7:10" x14ac:dyDescent="0.2">
      <c r="G340" s="6" t="s">
        <v>18356</v>
      </c>
      <c r="H340" s="6" t="s">
        <v>5155</v>
      </c>
      <c r="I340" s="6" t="s">
        <v>9103</v>
      </c>
      <c r="J340" s="6" t="s">
        <v>4889</v>
      </c>
    </row>
    <row r="341" spans="7:10" x14ac:dyDescent="0.2">
      <c r="G341" s="6" t="s">
        <v>18356</v>
      </c>
      <c r="H341" s="6" t="s">
        <v>5155</v>
      </c>
      <c r="I341" s="6" t="s">
        <v>9103</v>
      </c>
      <c r="J341" s="6" t="s">
        <v>16703</v>
      </c>
    </row>
    <row r="342" spans="7:10" x14ac:dyDescent="0.2">
      <c r="G342" s="6" t="s">
        <v>18356</v>
      </c>
      <c r="H342" s="6" t="s">
        <v>5155</v>
      </c>
      <c r="I342" s="6" t="s">
        <v>9103</v>
      </c>
      <c r="J342" s="6" t="s">
        <v>16648</v>
      </c>
    </row>
    <row r="343" spans="7:10" x14ac:dyDescent="0.2">
      <c r="G343" s="6" t="s">
        <v>18356</v>
      </c>
      <c r="H343" s="6" t="s">
        <v>5155</v>
      </c>
      <c r="I343" s="6" t="s">
        <v>9103</v>
      </c>
      <c r="J343" s="6" t="s">
        <v>6289</v>
      </c>
    </row>
    <row r="344" spans="7:10" x14ac:dyDescent="0.2">
      <c r="G344" s="6" t="s">
        <v>18356</v>
      </c>
      <c r="H344" s="6" t="s">
        <v>5155</v>
      </c>
      <c r="I344" s="6" t="s">
        <v>9103</v>
      </c>
      <c r="J344" s="6" t="s">
        <v>18425</v>
      </c>
    </row>
    <row r="345" spans="7:10" x14ac:dyDescent="0.2">
      <c r="G345" s="6" t="s">
        <v>18356</v>
      </c>
      <c r="H345" s="6" t="s">
        <v>5155</v>
      </c>
      <c r="I345" s="6" t="s">
        <v>15524</v>
      </c>
      <c r="J345" s="6" t="s">
        <v>15524</v>
      </c>
    </row>
    <row r="346" spans="7:10" x14ac:dyDescent="0.2">
      <c r="G346" s="6" t="s">
        <v>18356</v>
      </c>
      <c r="H346" s="6" t="s">
        <v>5155</v>
      </c>
      <c r="I346" s="6" t="s">
        <v>15524</v>
      </c>
      <c r="J346" s="6" t="s">
        <v>7338</v>
      </c>
    </row>
    <row r="347" spans="7:10" x14ac:dyDescent="0.2">
      <c r="G347" s="6" t="s">
        <v>18356</v>
      </c>
      <c r="H347" s="6" t="s">
        <v>5155</v>
      </c>
      <c r="I347" s="6" t="s">
        <v>15524</v>
      </c>
      <c r="J347" s="6" t="s">
        <v>878</v>
      </c>
    </row>
    <row r="348" spans="7:10" x14ac:dyDescent="0.2">
      <c r="G348" s="6" t="s">
        <v>18356</v>
      </c>
      <c r="H348" s="6" t="s">
        <v>15161</v>
      </c>
      <c r="I348" s="6" t="s">
        <v>7940</v>
      </c>
      <c r="J348" s="6" t="s">
        <v>7940</v>
      </c>
    </row>
    <row r="349" spans="7:10" x14ac:dyDescent="0.2">
      <c r="G349" s="6" t="s">
        <v>18356</v>
      </c>
      <c r="H349" s="6" t="s">
        <v>15161</v>
      </c>
      <c r="I349" s="6" t="s">
        <v>7940</v>
      </c>
      <c r="J349" s="6" t="s">
        <v>5862</v>
      </c>
    </row>
    <row r="350" spans="7:10" ht="22.5" x14ac:dyDescent="0.2">
      <c r="G350" s="6" t="s">
        <v>18356</v>
      </c>
      <c r="H350" s="6" t="s">
        <v>15161</v>
      </c>
      <c r="I350" s="6" t="s">
        <v>17638</v>
      </c>
      <c r="J350" s="6" t="s">
        <v>12240</v>
      </c>
    </row>
    <row r="351" spans="7:10" ht="22.5" x14ac:dyDescent="0.2">
      <c r="G351" s="6" t="s">
        <v>18356</v>
      </c>
      <c r="H351" s="6" t="s">
        <v>15161</v>
      </c>
      <c r="I351" s="6" t="s">
        <v>17638</v>
      </c>
      <c r="J351" s="6" t="s">
        <v>17638</v>
      </c>
    </row>
    <row r="352" spans="7:10" x14ac:dyDescent="0.2">
      <c r="G352" s="6" t="s">
        <v>18356</v>
      </c>
      <c r="H352" s="6" t="s">
        <v>15161</v>
      </c>
      <c r="I352" s="6" t="s">
        <v>16186</v>
      </c>
      <c r="J352" s="6" t="s">
        <v>16186</v>
      </c>
    </row>
    <row r="353" spans="7:10" ht="22.5" x14ac:dyDescent="0.2">
      <c r="G353" s="6" t="s">
        <v>18356</v>
      </c>
      <c r="H353" s="6" t="s">
        <v>15161</v>
      </c>
      <c r="I353" s="6" t="s">
        <v>12499</v>
      </c>
      <c r="J353" s="6" t="s">
        <v>12499</v>
      </c>
    </row>
    <row r="354" spans="7:10" x14ac:dyDescent="0.2">
      <c r="G354" s="6" t="s">
        <v>18356</v>
      </c>
      <c r="H354" s="6" t="s">
        <v>15161</v>
      </c>
      <c r="I354" s="6" t="s">
        <v>15161</v>
      </c>
      <c r="J354" s="6" t="s">
        <v>10741</v>
      </c>
    </row>
    <row r="355" spans="7:10" x14ac:dyDescent="0.2">
      <c r="G355" s="6" t="s">
        <v>18356</v>
      </c>
      <c r="H355" s="6" t="s">
        <v>15161</v>
      </c>
      <c r="I355" s="6" t="s">
        <v>15161</v>
      </c>
      <c r="J355" s="6" t="s">
        <v>15161</v>
      </c>
    </row>
    <row r="356" spans="7:10" ht="22.5" x14ac:dyDescent="0.2">
      <c r="G356" s="6" t="s">
        <v>18356</v>
      </c>
      <c r="H356" s="6" t="s">
        <v>15161</v>
      </c>
      <c r="I356" s="6" t="s">
        <v>15625</v>
      </c>
      <c r="J356" s="6" t="s">
        <v>15625</v>
      </c>
    </row>
    <row r="357" spans="7:10" x14ac:dyDescent="0.2">
      <c r="G357" s="6" t="s">
        <v>18356</v>
      </c>
      <c r="H357" s="6" t="s">
        <v>15161</v>
      </c>
      <c r="I357" s="6" t="s">
        <v>18275</v>
      </c>
      <c r="J357" s="6" t="s">
        <v>11485</v>
      </c>
    </row>
    <row r="358" spans="7:10" x14ac:dyDescent="0.2">
      <c r="G358" s="6" t="s">
        <v>18356</v>
      </c>
      <c r="H358" s="6" t="s">
        <v>15161</v>
      </c>
      <c r="I358" s="6" t="s">
        <v>18275</v>
      </c>
      <c r="J358" s="6" t="s">
        <v>2654</v>
      </c>
    </row>
    <row r="359" spans="7:10" x14ac:dyDescent="0.2">
      <c r="G359" s="6" t="s">
        <v>18356</v>
      </c>
      <c r="H359" s="6" t="s">
        <v>15161</v>
      </c>
      <c r="I359" s="6" t="s">
        <v>18275</v>
      </c>
      <c r="J359" s="6" t="s">
        <v>3569</v>
      </c>
    </row>
    <row r="360" spans="7:10" x14ac:dyDescent="0.2">
      <c r="G360" s="6" t="s">
        <v>18356</v>
      </c>
      <c r="H360" s="6" t="s">
        <v>15161</v>
      </c>
      <c r="I360" s="6" t="s">
        <v>18275</v>
      </c>
      <c r="J360" s="6" t="s">
        <v>18275</v>
      </c>
    </row>
    <row r="361" spans="7:10" x14ac:dyDescent="0.2">
      <c r="G361" s="6" t="s">
        <v>18356</v>
      </c>
      <c r="H361" s="6" t="s">
        <v>15161</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9565</v>
      </c>
      <c r="J363" s="6" t="s">
        <v>9565</v>
      </c>
    </row>
    <row r="364" spans="7:10" ht="22.5" x14ac:dyDescent="0.2">
      <c r="G364" s="6" t="s">
        <v>18356</v>
      </c>
      <c r="H364" s="6" t="s">
        <v>2170</v>
      </c>
      <c r="I364" s="6" t="s">
        <v>2170</v>
      </c>
      <c r="J364" s="6" t="s">
        <v>9699</v>
      </c>
    </row>
    <row r="365" spans="7:10" ht="22.5" x14ac:dyDescent="0.2">
      <c r="G365" s="6" t="s">
        <v>18356</v>
      </c>
      <c r="H365" s="6" t="s">
        <v>2170</v>
      </c>
      <c r="I365" s="6" t="s">
        <v>2170</v>
      </c>
      <c r="J365" s="6" t="s">
        <v>11009</v>
      </c>
    </row>
    <row r="366" spans="7:10" ht="22.5" x14ac:dyDescent="0.2">
      <c r="G366" s="6" t="s">
        <v>18356</v>
      </c>
      <c r="H366" s="6" t="s">
        <v>2170</v>
      </c>
      <c r="I366" s="6" t="s">
        <v>2170</v>
      </c>
      <c r="J366" s="6" t="s">
        <v>5440</v>
      </c>
    </row>
    <row r="367" spans="7:10" ht="22.5" x14ac:dyDescent="0.2">
      <c r="G367" s="6" t="s">
        <v>18356</v>
      </c>
      <c r="H367" s="6" t="s">
        <v>2170</v>
      </c>
      <c r="I367" s="6" t="s">
        <v>2170</v>
      </c>
      <c r="J367" s="6" t="s">
        <v>14782</v>
      </c>
    </row>
    <row r="368" spans="7:10" ht="22.5" x14ac:dyDescent="0.2">
      <c r="G368" s="6" t="s">
        <v>18356</v>
      </c>
      <c r="H368" s="6" t="s">
        <v>2170</v>
      </c>
      <c r="I368" s="6" t="s">
        <v>2170</v>
      </c>
      <c r="J368" s="6" t="s">
        <v>2170</v>
      </c>
    </row>
    <row r="369" spans="7:10" x14ac:dyDescent="0.2">
      <c r="G369" s="6" t="s">
        <v>17540</v>
      </c>
      <c r="H369" s="6" t="s">
        <v>10724</v>
      </c>
      <c r="I369" s="6" t="s">
        <v>17681</v>
      </c>
      <c r="J369" s="6" t="s">
        <v>6370</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2.5" x14ac:dyDescent="0.2">
      <c r="G372" s="6" t="s">
        <v>17540</v>
      </c>
      <c r="H372" s="6" t="s">
        <v>10724</v>
      </c>
      <c r="I372" s="6" t="s">
        <v>18074</v>
      </c>
      <c r="J372" s="6" t="s">
        <v>11789</v>
      </c>
    </row>
    <row r="373" spans="7:10" ht="22.5" x14ac:dyDescent="0.2">
      <c r="G373" s="6" t="s">
        <v>17540</v>
      </c>
      <c r="H373" s="6" t="s">
        <v>10724</v>
      </c>
      <c r="I373" s="6" t="s">
        <v>18074</v>
      </c>
      <c r="J373" s="6" t="s">
        <v>18074</v>
      </c>
    </row>
    <row r="374" spans="7:10" ht="22.5" x14ac:dyDescent="0.2">
      <c r="G374" s="6" t="s">
        <v>17540</v>
      </c>
      <c r="H374" s="6" t="s">
        <v>10724</v>
      </c>
      <c r="I374" s="6" t="s">
        <v>18074</v>
      </c>
      <c r="J374" s="6" t="s">
        <v>3949</v>
      </c>
    </row>
    <row r="375" spans="7:10" ht="22.5" x14ac:dyDescent="0.2">
      <c r="G375" s="6" t="s">
        <v>17540</v>
      </c>
      <c r="H375" s="6" t="s">
        <v>10724</v>
      </c>
      <c r="I375" s="6" t="s">
        <v>18074</v>
      </c>
      <c r="J375" s="6" t="s">
        <v>10887</v>
      </c>
    </row>
    <row r="376" spans="7:10" ht="22.5" x14ac:dyDescent="0.2">
      <c r="G376" s="6" t="s">
        <v>17540</v>
      </c>
      <c r="H376" s="6" t="s">
        <v>628</v>
      </c>
      <c r="I376" s="6" t="s">
        <v>12142</v>
      </c>
      <c r="J376" s="6" t="s">
        <v>6992</v>
      </c>
    </row>
    <row r="377" spans="7:10" ht="22.5" x14ac:dyDescent="0.2">
      <c r="G377" s="6" t="s">
        <v>17540</v>
      </c>
      <c r="H377" s="6" t="s">
        <v>628</v>
      </c>
      <c r="I377" s="6" t="s">
        <v>12142</v>
      </c>
      <c r="J377" s="6" t="s">
        <v>9385</v>
      </c>
    </row>
    <row r="378" spans="7:10" ht="22.5" x14ac:dyDescent="0.2">
      <c r="G378" s="6" t="s">
        <v>17540</v>
      </c>
      <c r="H378" s="6" t="s">
        <v>628</v>
      </c>
      <c r="I378" s="6" t="s">
        <v>12142</v>
      </c>
      <c r="J378" s="6" t="s">
        <v>12142</v>
      </c>
    </row>
    <row r="379" spans="7:10" ht="22.5" x14ac:dyDescent="0.2">
      <c r="G379" s="6" t="s">
        <v>17540</v>
      </c>
      <c r="H379" s="6" t="s">
        <v>628</v>
      </c>
      <c r="I379" s="6" t="s">
        <v>12142</v>
      </c>
      <c r="J379" s="6" t="s">
        <v>8298</v>
      </c>
    </row>
    <row r="380" spans="7:10" ht="22.5" x14ac:dyDescent="0.2">
      <c r="G380" s="6" t="s">
        <v>17540</v>
      </c>
      <c r="H380" s="6" t="s">
        <v>628</v>
      </c>
      <c r="I380" s="6" t="s">
        <v>3958</v>
      </c>
      <c r="J380" s="6" t="s">
        <v>7701</v>
      </c>
    </row>
    <row r="381" spans="7:10" ht="22.5" x14ac:dyDescent="0.2">
      <c r="G381" s="6" t="s">
        <v>17540</v>
      </c>
      <c r="H381" s="6" t="s">
        <v>628</v>
      </c>
      <c r="I381" s="6" t="s">
        <v>3958</v>
      </c>
      <c r="J381" s="6" t="s">
        <v>10102</v>
      </c>
    </row>
    <row r="382" spans="7:10" ht="22.5" x14ac:dyDescent="0.2">
      <c r="G382" s="6" t="s">
        <v>17540</v>
      </c>
      <c r="H382" s="6" t="s">
        <v>628</v>
      </c>
      <c r="I382" s="6" t="s">
        <v>3958</v>
      </c>
      <c r="J382" s="6" t="s">
        <v>3958</v>
      </c>
    </row>
    <row r="383" spans="7:10" x14ac:dyDescent="0.2">
      <c r="G383" s="6" t="s">
        <v>17540</v>
      </c>
      <c r="H383" s="6" t="s">
        <v>7757</v>
      </c>
      <c r="I383" s="6" t="s">
        <v>3619</v>
      </c>
      <c r="J383" s="6" t="s">
        <v>3619</v>
      </c>
    </row>
    <row r="384" spans="7:10" x14ac:dyDescent="0.2">
      <c r="G384" s="6" t="s">
        <v>17540</v>
      </c>
      <c r="H384" s="6" t="s">
        <v>7757</v>
      </c>
      <c r="I384" s="6" t="s">
        <v>7757</v>
      </c>
      <c r="J384" s="6" t="s">
        <v>1667</v>
      </c>
    </row>
    <row r="385" spans="7:10" x14ac:dyDescent="0.2">
      <c r="G385" s="6" t="s">
        <v>17540</v>
      </c>
      <c r="H385" s="6" t="s">
        <v>7757</v>
      </c>
      <c r="I385" s="6" t="s">
        <v>7757</v>
      </c>
      <c r="J385" s="6" t="s">
        <v>7757</v>
      </c>
    </row>
    <row r="386" spans="7:10" x14ac:dyDescent="0.2">
      <c r="G386" s="6" t="s">
        <v>17540</v>
      </c>
      <c r="H386" s="6" t="s">
        <v>7757</v>
      </c>
      <c r="I386" s="6" t="s">
        <v>2679</v>
      </c>
      <c r="J386" s="6" t="s">
        <v>11492</v>
      </c>
    </row>
    <row r="387" spans="7:10" x14ac:dyDescent="0.2">
      <c r="G387" s="6" t="s">
        <v>17540</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216" workbookViewId="0">
      <selection activeCell="B216" sqref="B216"/>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15644</v>
      </c>
    </row>
    <row r="3" spans="1:2" x14ac:dyDescent="0.25">
      <c r="A3" s="62">
        <v>10101504</v>
      </c>
      <c r="B3" s="63" t="s">
        <v>6212</v>
      </c>
    </row>
    <row r="4" spans="1:2" x14ac:dyDescent="0.25">
      <c r="A4" s="62">
        <v>10101505</v>
      </c>
      <c r="B4" s="63" t="s">
        <v>6081</v>
      </c>
    </row>
    <row r="5" spans="1:2" x14ac:dyDescent="0.25">
      <c r="A5" s="62">
        <v>10101506</v>
      </c>
      <c r="B5" s="63" t="s">
        <v>12252</v>
      </c>
    </row>
    <row r="6" spans="1:2" x14ac:dyDescent="0.25">
      <c r="A6" s="62">
        <v>10101507</v>
      </c>
      <c r="B6" s="63" t="s">
        <v>10585</v>
      </c>
    </row>
    <row r="7" spans="1:2" x14ac:dyDescent="0.25">
      <c r="A7" s="62">
        <v>10101508</v>
      </c>
      <c r="B7" s="63" t="s">
        <v>3873</v>
      </c>
    </row>
    <row r="8" spans="1:2" x14ac:dyDescent="0.25">
      <c r="A8" s="62">
        <v>10101509</v>
      </c>
      <c r="B8" s="63" t="s">
        <v>8392</v>
      </c>
    </row>
    <row r="9" spans="1:2" x14ac:dyDescent="0.25">
      <c r="A9" s="62">
        <v>10101510</v>
      </c>
      <c r="B9" s="63" t="s">
        <v>3910</v>
      </c>
    </row>
    <row r="10" spans="1:2" x14ac:dyDescent="0.25">
      <c r="A10" s="62">
        <v>10101511</v>
      </c>
      <c r="B10" s="63" t="s">
        <v>957</v>
      </c>
    </row>
    <row r="11" spans="1:2" x14ac:dyDescent="0.25">
      <c r="A11" s="62">
        <v>10101512</v>
      </c>
      <c r="B11" s="63" t="s">
        <v>9956</v>
      </c>
    </row>
    <row r="12" spans="1:2" x14ac:dyDescent="0.25">
      <c r="A12" s="62">
        <v>10101513</v>
      </c>
      <c r="B12" s="63" t="s">
        <v>5966</v>
      </c>
    </row>
    <row r="13" spans="1:2" x14ac:dyDescent="0.25">
      <c r="A13" s="62">
        <v>10101514</v>
      </c>
      <c r="B13" s="63" t="s">
        <v>15765</v>
      </c>
    </row>
    <row r="14" spans="1:2" x14ac:dyDescent="0.25">
      <c r="A14" s="62">
        <v>10101515</v>
      </c>
      <c r="B14" s="63" t="s">
        <v>5984</v>
      </c>
    </row>
    <row r="15" spans="1:2" x14ac:dyDescent="0.25">
      <c r="A15" s="62">
        <v>10101516</v>
      </c>
      <c r="B15" s="63" t="s">
        <v>6565</v>
      </c>
    </row>
    <row r="16" spans="1:2" x14ac:dyDescent="0.25">
      <c r="A16" s="62">
        <v>10101517</v>
      </c>
      <c r="B16" s="63" t="s">
        <v>13660</v>
      </c>
    </row>
    <row r="17" spans="1:2" x14ac:dyDescent="0.25">
      <c r="A17" s="62">
        <v>10101601</v>
      </c>
      <c r="B17" s="63" t="s">
        <v>5544</v>
      </c>
    </row>
    <row r="18" spans="1:2" x14ac:dyDescent="0.25">
      <c r="A18" s="62">
        <v>10101602</v>
      </c>
      <c r="B18" s="63" t="s">
        <v>8485</v>
      </c>
    </row>
    <row r="19" spans="1:2" x14ac:dyDescent="0.25">
      <c r="A19" s="62">
        <v>10101603</v>
      </c>
      <c r="B19" s="63" t="s">
        <v>12683</v>
      </c>
    </row>
    <row r="20" spans="1:2" x14ac:dyDescent="0.25">
      <c r="A20" s="62">
        <v>10101604</v>
      </c>
      <c r="B20" s="63" t="s">
        <v>9167</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15717</v>
      </c>
    </row>
    <row r="28" spans="1:2" x14ac:dyDescent="0.25">
      <c r="A28" s="62">
        <v>10101802</v>
      </c>
      <c r="B28" s="63" t="s">
        <v>14219</v>
      </c>
    </row>
    <row r="29" spans="1:2" x14ac:dyDescent="0.25">
      <c r="A29" s="62">
        <v>10101803</v>
      </c>
      <c r="B29" s="63" t="s">
        <v>14683</v>
      </c>
    </row>
    <row r="30" spans="1:2" x14ac:dyDescent="0.25">
      <c r="A30" s="62">
        <v>10101804</v>
      </c>
      <c r="B30" s="63" t="s">
        <v>16489</v>
      </c>
    </row>
    <row r="31" spans="1:2" x14ac:dyDescent="0.25">
      <c r="A31" s="62">
        <v>10101805</v>
      </c>
      <c r="B31" s="63" t="s">
        <v>7780</v>
      </c>
    </row>
    <row r="32" spans="1:2" x14ac:dyDescent="0.25">
      <c r="A32" s="62">
        <v>10101806</v>
      </c>
      <c r="B32" s="63" t="s">
        <v>15539</v>
      </c>
    </row>
    <row r="33" spans="1:2" x14ac:dyDescent="0.25">
      <c r="A33" s="62">
        <v>10101807</v>
      </c>
      <c r="B33" s="63" t="s">
        <v>10739</v>
      </c>
    </row>
    <row r="34" spans="1:2" x14ac:dyDescent="0.25">
      <c r="A34" s="62">
        <v>10101808</v>
      </c>
      <c r="B34" s="63" t="s">
        <v>7434</v>
      </c>
    </row>
    <row r="35" spans="1:2" x14ac:dyDescent="0.25">
      <c r="A35" s="62">
        <v>10101901</v>
      </c>
      <c r="B35" s="63" t="s">
        <v>10156</v>
      </c>
    </row>
    <row r="36" spans="1:2" x14ac:dyDescent="0.25">
      <c r="A36" s="62">
        <v>10101902</v>
      </c>
      <c r="B36" s="63" t="s">
        <v>14169</v>
      </c>
    </row>
    <row r="37" spans="1:2" x14ac:dyDescent="0.25">
      <c r="A37" s="62">
        <v>10101903</v>
      </c>
      <c r="B37" s="63" t="s">
        <v>8346</v>
      </c>
    </row>
    <row r="38" spans="1:2" x14ac:dyDescent="0.25">
      <c r="A38" s="62">
        <v>10101904</v>
      </c>
      <c r="B38" s="63" t="s">
        <v>16405</v>
      </c>
    </row>
    <row r="39" spans="1:2" x14ac:dyDescent="0.25">
      <c r="A39" s="62">
        <v>10102001</v>
      </c>
      <c r="B39" s="63" t="s">
        <v>9777</v>
      </c>
    </row>
    <row r="40" spans="1:2" x14ac:dyDescent="0.25">
      <c r="A40" s="62">
        <v>10102002</v>
      </c>
      <c r="B40" s="63" t="s">
        <v>4570</v>
      </c>
    </row>
    <row r="41" spans="1:2" x14ac:dyDescent="0.25">
      <c r="A41" s="62">
        <v>10111301</v>
      </c>
      <c r="B41" s="63" t="s">
        <v>17401</v>
      </c>
    </row>
    <row r="42" spans="1:2" x14ac:dyDescent="0.25">
      <c r="A42" s="62">
        <v>10111302</v>
      </c>
      <c r="B42" s="63" t="s">
        <v>17111</v>
      </c>
    </row>
    <row r="43" spans="1:2" x14ac:dyDescent="0.25">
      <c r="A43" s="62">
        <v>10111303</v>
      </c>
      <c r="B43" s="63" t="s">
        <v>12216</v>
      </c>
    </row>
    <row r="44" spans="1:2" x14ac:dyDescent="0.25">
      <c r="A44" s="62">
        <v>10111304</v>
      </c>
      <c r="B44" s="63" t="s">
        <v>7704</v>
      </c>
    </row>
    <row r="45" spans="1:2" x14ac:dyDescent="0.25">
      <c r="A45" s="62">
        <v>10111305</v>
      </c>
      <c r="B45" s="63" t="s">
        <v>16782</v>
      </c>
    </row>
    <row r="46" spans="1:2" x14ac:dyDescent="0.25">
      <c r="A46" s="62">
        <v>10111306</v>
      </c>
      <c r="B46" s="63" t="s">
        <v>18291</v>
      </c>
    </row>
    <row r="47" spans="1:2" x14ac:dyDescent="0.25">
      <c r="A47" s="62">
        <v>10111307</v>
      </c>
      <c r="B47" s="63" t="s">
        <v>11507</v>
      </c>
    </row>
    <row r="48" spans="1:2" x14ac:dyDescent="0.25">
      <c r="A48" s="62">
        <v>10121501</v>
      </c>
      <c r="B48" s="63" t="s">
        <v>6276</v>
      </c>
    </row>
    <row r="49" spans="1:2" x14ac:dyDescent="0.25">
      <c r="A49" s="62">
        <v>10121502</v>
      </c>
      <c r="B49" s="63" t="s">
        <v>16358</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15845</v>
      </c>
    </row>
    <row r="57" spans="1:2" x14ac:dyDescent="0.25">
      <c r="A57" s="62">
        <v>10121604</v>
      </c>
      <c r="B57" s="63" t="s">
        <v>14704</v>
      </c>
    </row>
    <row r="58" spans="1:2" x14ac:dyDescent="0.25">
      <c r="A58" s="62">
        <v>10121701</v>
      </c>
      <c r="B58" s="63" t="s">
        <v>13993</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3463</v>
      </c>
    </row>
    <row r="65" spans="1:2" x14ac:dyDescent="0.25">
      <c r="A65" s="62">
        <v>10121805</v>
      </c>
      <c r="B65" s="63" t="s">
        <v>12715</v>
      </c>
    </row>
    <row r="66" spans="1:2" x14ac:dyDescent="0.25">
      <c r="A66" s="62">
        <v>10121806</v>
      </c>
      <c r="B66" s="63" t="s">
        <v>3230</v>
      </c>
    </row>
    <row r="67" spans="1:2" x14ac:dyDescent="0.25">
      <c r="A67" s="62">
        <v>10121901</v>
      </c>
      <c r="B67" s="63" t="s">
        <v>7683</v>
      </c>
    </row>
    <row r="68" spans="1:2" x14ac:dyDescent="0.25">
      <c r="A68" s="62">
        <v>10122001</v>
      </c>
      <c r="B68" s="63" t="s">
        <v>4466</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16579</v>
      </c>
    </row>
    <row r="81" spans="1:2" x14ac:dyDescent="0.25">
      <c r="A81" s="62">
        <v>10131701</v>
      </c>
      <c r="B81" s="63" t="s">
        <v>7140</v>
      </c>
    </row>
    <row r="82" spans="1:2" x14ac:dyDescent="0.25">
      <c r="A82" s="62">
        <v>10131702</v>
      </c>
      <c r="B82" s="63" t="s">
        <v>6700</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13799</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4683</v>
      </c>
    </row>
    <row r="91" spans="1:2" x14ac:dyDescent="0.25">
      <c r="A91" s="62">
        <v>10141605</v>
      </c>
      <c r="B91" s="63" t="s">
        <v>7040</v>
      </c>
    </row>
    <row r="92" spans="1:2" x14ac:dyDescent="0.25">
      <c r="A92" s="62">
        <v>10141606</v>
      </c>
      <c r="B92" s="63" t="s">
        <v>11378</v>
      </c>
    </row>
    <row r="93" spans="1:2" x14ac:dyDescent="0.25">
      <c r="A93" s="62">
        <v>10141607</v>
      </c>
      <c r="B93" s="63" t="s">
        <v>4279</v>
      </c>
    </row>
    <row r="94" spans="1:2" x14ac:dyDescent="0.25">
      <c r="A94" s="62">
        <v>10141608</v>
      </c>
      <c r="B94" s="63" t="s">
        <v>6187</v>
      </c>
    </row>
    <row r="95" spans="1:2" x14ac:dyDescent="0.25">
      <c r="A95" s="62">
        <v>10141609</v>
      </c>
      <c r="B95" s="63" t="s">
        <v>7450</v>
      </c>
    </row>
    <row r="96" spans="1:2" x14ac:dyDescent="0.25">
      <c r="A96" s="62">
        <v>10141610</v>
      </c>
      <c r="B96" s="63" t="s">
        <v>14402</v>
      </c>
    </row>
    <row r="97" spans="1:2" x14ac:dyDescent="0.25">
      <c r="A97" s="62">
        <v>10141611</v>
      </c>
      <c r="B97" s="63" t="s">
        <v>11663</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14686</v>
      </c>
    </row>
    <row r="102" spans="1:2" x14ac:dyDescent="0.25">
      <c r="A102" s="62">
        <v>10151505</v>
      </c>
      <c r="B102" s="63" t="s">
        <v>4731</v>
      </c>
    </row>
    <row r="103" spans="1:2" x14ac:dyDescent="0.25">
      <c r="A103" s="62">
        <v>10151506</v>
      </c>
      <c r="B103" s="63" t="s">
        <v>16716</v>
      </c>
    </row>
    <row r="104" spans="1:2" x14ac:dyDescent="0.25">
      <c r="A104" s="62">
        <v>10151507</v>
      </c>
      <c r="B104" s="63" t="s">
        <v>4005</v>
      </c>
    </row>
    <row r="105" spans="1:2" x14ac:dyDescent="0.25">
      <c r="A105" s="62">
        <v>10151508</v>
      </c>
      <c r="B105" s="63" t="s">
        <v>16537</v>
      </c>
    </row>
    <row r="106" spans="1:2" x14ac:dyDescent="0.25">
      <c r="A106" s="62">
        <v>10151509</v>
      </c>
      <c r="B106" s="63" t="s">
        <v>7536</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8186</v>
      </c>
    </row>
    <row r="117" spans="1:2" x14ac:dyDescent="0.25">
      <c r="A117" s="62">
        <v>10151520</v>
      </c>
      <c r="B117" s="63" t="s">
        <v>1696</v>
      </c>
    </row>
    <row r="118" spans="1:2" x14ac:dyDescent="0.25">
      <c r="A118" s="62">
        <v>10151521</v>
      </c>
      <c r="B118" s="63" t="s">
        <v>15850</v>
      </c>
    </row>
    <row r="119" spans="1:2" x14ac:dyDescent="0.25">
      <c r="A119" s="62">
        <v>10151522</v>
      </c>
      <c r="B119" s="63" t="s">
        <v>10481</v>
      </c>
    </row>
    <row r="120" spans="1:2" x14ac:dyDescent="0.25">
      <c r="A120" s="62">
        <v>10151523</v>
      </c>
      <c r="B120" s="63" t="s">
        <v>3144</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13163</v>
      </c>
    </row>
    <row r="127" spans="1:2" x14ac:dyDescent="0.25">
      <c r="A127" s="62">
        <v>10151530</v>
      </c>
      <c r="B127" s="63" t="s">
        <v>2964</v>
      </c>
    </row>
    <row r="128" spans="1:2" x14ac:dyDescent="0.25">
      <c r="A128" s="62">
        <v>10151531</v>
      </c>
      <c r="B128" s="63" t="s">
        <v>13544</v>
      </c>
    </row>
    <row r="129" spans="1:2" x14ac:dyDescent="0.25">
      <c r="A129" s="62">
        <v>10151532</v>
      </c>
      <c r="B129" s="63" t="s">
        <v>10704</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3850</v>
      </c>
    </row>
    <row r="136" spans="1:2" x14ac:dyDescent="0.25">
      <c r="A136" s="62">
        <v>10151604</v>
      </c>
      <c r="B136" s="63" t="s">
        <v>15807</v>
      </c>
    </row>
    <row r="137" spans="1:2" x14ac:dyDescent="0.25">
      <c r="A137" s="62">
        <v>10151605</v>
      </c>
      <c r="B137" s="63" t="s">
        <v>12434</v>
      </c>
    </row>
    <row r="138" spans="1:2" x14ac:dyDescent="0.25">
      <c r="A138" s="62">
        <v>10151606</v>
      </c>
      <c r="B138" s="63" t="s">
        <v>1671</v>
      </c>
    </row>
    <row r="139" spans="1:2" x14ac:dyDescent="0.25">
      <c r="A139" s="62">
        <v>10151607</v>
      </c>
      <c r="B139" s="63" t="s">
        <v>4413</v>
      </c>
    </row>
    <row r="140" spans="1:2" x14ac:dyDescent="0.25">
      <c r="A140" s="62">
        <v>10151608</v>
      </c>
      <c r="B140" s="63" t="s">
        <v>16348</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3647</v>
      </c>
    </row>
    <row r="146" spans="1:2" x14ac:dyDescent="0.25">
      <c r="A146" s="62">
        <v>10151703</v>
      </c>
      <c r="B146" s="63" t="s">
        <v>14018</v>
      </c>
    </row>
    <row r="147" spans="1:2" x14ac:dyDescent="0.25">
      <c r="A147" s="62">
        <v>10151704</v>
      </c>
      <c r="B147" s="63" t="s">
        <v>8022</v>
      </c>
    </row>
    <row r="148" spans="1:2" x14ac:dyDescent="0.25">
      <c r="A148" s="62">
        <v>10151705</v>
      </c>
      <c r="B148" s="63" t="s">
        <v>17202</v>
      </c>
    </row>
    <row r="149" spans="1:2" x14ac:dyDescent="0.25">
      <c r="A149" s="62">
        <v>10151706</v>
      </c>
      <c r="B149" s="63" t="s">
        <v>7634</v>
      </c>
    </row>
    <row r="150" spans="1:2" x14ac:dyDescent="0.25">
      <c r="A150" s="62">
        <v>10151801</v>
      </c>
      <c r="B150" s="63" t="s">
        <v>11506</v>
      </c>
    </row>
    <row r="151" spans="1:2" x14ac:dyDescent="0.25">
      <c r="A151" s="62">
        <v>10151802</v>
      </c>
      <c r="B151" s="63" t="s">
        <v>16076</v>
      </c>
    </row>
    <row r="152" spans="1:2" x14ac:dyDescent="0.25">
      <c r="A152" s="62">
        <v>10151803</v>
      </c>
      <c r="B152" s="63" t="s">
        <v>9664</v>
      </c>
    </row>
    <row r="153" spans="1:2" x14ac:dyDescent="0.25">
      <c r="A153" s="62">
        <v>10151804</v>
      </c>
      <c r="B153" s="63" t="s">
        <v>16090</v>
      </c>
    </row>
    <row r="154" spans="1:2" x14ac:dyDescent="0.25">
      <c r="A154" s="62">
        <v>10151805</v>
      </c>
      <c r="B154" s="63" t="s">
        <v>965</v>
      </c>
    </row>
    <row r="155" spans="1:2" x14ac:dyDescent="0.25">
      <c r="A155" s="62">
        <v>10151806</v>
      </c>
      <c r="B155" s="63" t="s">
        <v>5050</v>
      </c>
    </row>
    <row r="156" spans="1:2" x14ac:dyDescent="0.25">
      <c r="A156" s="62">
        <v>10151807</v>
      </c>
      <c r="B156" s="63" t="s">
        <v>14372</v>
      </c>
    </row>
    <row r="157" spans="1:2" x14ac:dyDescent="0.25">
      <c r="A157" s="62">
        <v>10151808</v>
      </c>
      <c r="B157" s="63" t="s">
        <v>16794</v>
      </c>
    </row>
    <row r="158" spans="1:2" x14ac:dyDescent="0.25">
      <c r="A158" s="62">
        <v>10151809</v>
      </c>
      <c r="B158" s="63" t="s">
        <v>3605</v>
      </c>
    </row>
    <row r="159" spans="1:2" x14ac:dyDescent="0.25">
      <c r="A159" s="62">
        <v>10151810</v>
      </c>
      <c r="B159" s="63" t="s">
        <v>1793</v>
      </c>
    </row>
    <row r="160" spans="1:2" x14ac:dyDescent="0.25">
      <c r="A160" s="62">
        <v>10151811</v>
      </c>
      <c r="B160" s="63" t="s">
        <v>7063</v>
      </c>
    </row>
    <row r="161" spans="1:2" x14ac:dyDescent="0.25">
      <c r="A161" s="62">
        <v>10151901</v>
      </c>
      <c r="B161" s="63" t="s">
        <v>17180</v>
      </c>
    </row>
    <row r="162" spans="1:2" x14ac:dyDescent="0.25">
      <c r="A162" s="62">
        <v>10151902</v>
      </c>
      <c r="B162" s="63" t="s">
        <v>13227</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13431</v>
      </c>
    </row>
    <row r="167" spans="1:2" x14ac:dyDescent="0.25">
      <c r="A167" s="62">
        <v>10151907</v>
      </c>
      <c r="B167" s="63" t="s">
        <v>15417</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17378</v>
      </c>
    </row>
    <row r="172" spans="1:2" x14ac:dyDescent="0.25">
      <c r="A172" s="62">
        <v>10152102</v>
      </c>
      <c r="B172" s="63" t="s">
        <v>1107</v>
      </c>
    </row>
    <row r="173" spans="1:2" x14ac:dyDescent="0.25">
      <c r="A173" s="62">
        <v>10152103</v>
      </c>
      <c r="B173" s="63" t="s">
        <v>5491</v>
      </c>
    </row>
    <row r="174" spans="1:2" x14ac:dyDescent="0.25">
      <c r="A174" s="62">
        <v>10152104</v>
      </c>
      <c r="B174" s="63" t="s">
        <v>9827</v>
      </c>
    </row>
    <row r="175" spans="1:2" x14ac:dyDescent="0.25">
      <c r="A175" s="62">
        <v>10152201</v>
      </c>
      <c r="B175" s="63" t="s">
        <v>12824</v>
      </c>
    </row>
    <row r="176" spans="1:2" x14ac:dyDescent="0.25">
      <c r="A176" s="62">
        <v>10152202</v>
      </c>
      <c r="B176" s="63" t="s">
        <v>10031</v>
      </c>
    </row>
    <row r="177" spans="1:2" x14ac:dyDescent="0.25">
      <c r="A177" s="62">
        <v>10161501</v>
      </c>
      <c r="B177" s="63" t="s">
        <v>17513</v>
      </c>
    </row>
    <row r="178" spans="1:2" x14ac:dyDescent="0.25">
      <c r="A178" s="62">
        <v>10161502</v>
      </c>
      <c r="B178" s="63" t="s">
        <v>16482</v>
      </c>
    </row>
    <row r="179" spans="1:2" x14ac:dyDescent="0.25">
      <c r="A179" s="62">
        <v>10161503</v>
      </c>
      <c r="B179" s="63" t="s">
        <v>10734</v>
      </c>
    </row>
    <row r="180" spans="1:2" x14ac:dyDescent="0.25">
      <c r="A180" s="62">
        <v>10161504</v>
      </c>
      <c r="B180" s="63" t="s">
        <v>3793</v>
      </c>
    </row>
    <row r="181" spans="1:2" x14ac:dyDescent="0.25">
      <c r="A181" s="62">
        <v>10161505</v>
      </c>
      <c r="B181" s="63" t="s">
        <v>14008</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10491</v>
      </c>
    </row>
    <row r="186" spans="1:2" x14ac:dyDescent="0.25">
      <c r="A186" s="62">
        <v>10161510</v>
      </c>
      <c r="B186" s="63" t="s">
        <v>11134</v>
      </c>
    </row>
    <row r="187" spans="1:2" x14ac:dyDescent="0.25">
      <c r="A187" s="62">
        <v>10161511</v>
      </c>
      <c r="B187" s="63" t="s">
        <v>7918</v>
      </c>
    </row>
    <row r="188" spans="1:2" x14ac:dyDescent="0.25">
      <c r="A188" s="62">
        <v>10161512</v>
      </c>
      <c r="B188" s="63" t="s">
        <v>8852</v>
      </c>
    </row>
    <row r="189" spans="1:2" x14ac:dyDescent="0.25">
      <c r="A189" s="62">
        <v>10161513</v>
      </c>
      <c r="B189" s="63" t="s">
        <v>14892</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16610</v>
      </c>
    </row>
    <row r="194" spans="1:2" x14ac:dyDescent="0.25">
      <c r="A194" s="62">
        <v>10161605</v>
      </c>
      <c r="B194" s="63" t="s">
        <v>13765</v>
      </c>
    </row>
    <row r="195" spans="1:2" x14ac:dyDescent="0.25">
      <c r="A195" s="62">
        <v>10161701</v>
      </c>
      <c r="B195" s="63" t="s">
        <v>3190</v>
      </c>
    </row>
    <row r="196" spans="1:2" x14ac:dyDescent="0.25">
      <c r="A196" s="62">
        <v>10161702</v>
      </c>
      <c r="B196" s="63" t="s">
        <v>13288</v>
      </c>
    </row>
    <row r="197" spans="1:2" x14ac:dyDescent="0.25">
      <c r="A197" s="62">
        <v>10161703</v>
      </c>
      <c r="B197" s="63" t="s">
        <v>12567</v>
      </c>
    </row>
    <row r="198" spans="1:2" x14ac:dyDescent="0.25">
      <c r="A198" s="62">
        <v>10161704</v>
      </c>
      <c r="B198" s="63" t="s">
        <v>11298</v>
      </c>
    </row>
    <row r="199" spans="1:2" x14ac:dyDescent="0.25">
      <c r="A199" s="62">
        <v>10161705</v>
      </c>
      <c r="B199" s="63" t="s">
        <v>3152</v>
      </c>
    </row>
    <row r="200" spans="1:2" x14ac:dyDescent="0.25">
      <c r="A200" s="62">
        <v>10161707</v>
      </c>
      <c r="B200" s="63" t="s">
        <v>9718</v>
      </c>
    </row>
    <row r="201" spans="1:2" x14ac:dyDescent="0.25">
      <c r="A201" s="62">
        <v>10161801</v>
      </c>
      <c r="B201" s="63" t="s">
        <v>7792</v>
      </c>
    </row>
    <row r="202" spans="1:2" x14ac:dyDescent="0.25">
      <c r="A202" s="62">
        <v>10161802</v>
      </c>
      <c r="B202" s="63" t="s">
        <v>13525</v>
      </c>
    </row>
    <row r="203" spans="1:2" x14ac:dyDescent="0.25">
      <c r="A203" s="62">
        <v>10161803</v>
      </c>
      <c r="B203" s="63" t="s">
        <v>3520</v>
      </c>
    </row>
    <row r="204" spans="1:2" x14ac:dyDescent="0.25">
      <c r="A204" s="62">
        <v>10161804</v>
      </c>
      <c r="B204" s="63" t="s">
        <v>6603</v>
      </c>
    </row>
    <row r="205" spans="1:2" x14ac:dyDescent="0.25">
      <c r="A205" s="62">
        <v>10161901</v>
      </c>
      <c r="B205" s="63" t="s">
        <v>14761</v>
      </c>
    </row>
    <row r="206" spans="1:2" x14ac:dyDescent="0.25">
      <c r="A206" s="62">
        <v>10161902</v>
      </c>
      <c r="B206" s="63" t="s">
        <v>16837</v>
      </c>
    </row>
    <row r="207" spans="1:2" x14ac:dyDescent="0.25">
      <c r="A207" s="62">
        <v>10161903</v>
      </c>
      <c r="B207" s="63" t="s">
        <v>18013</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17616</v>
      </c>
    </row>
    <row r="215" spans="1:2" x14ac:dyDescent="0.25">
      <c r="A215" s="62">
        <v>10171503</v>
      </c>
      <c r="B215" s="63" t="s">
        <v>6483</v>
      </c>
    </row>
    <row r="216" spans="1:2" x14ac:dyDescent="0.25">
      <c r="A216" s="62">
        <v>10171504</v>
      </c>
      <c r="B216" s="63" t="s">
        <v>4500</v>
      </c>
    </row>
    <row r="217" spans="1:2" x14ac:dyDescent="0.25">
      <c r="A217" s="62">
        <v>10171601</v>
      </c>
      <c r="B217" s="63" t="s">
        <v>17572</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7318</v>
      </c>
    </row>
    <row r="223" spans="1:2" x14ac:dyDescent="0.25">
      <c r="A223" s="62">
        <v>10171702</v>
      </c>
      <c r="B223" s="63" t="s">
        <v>5084</v>
      </c>
    </row>
    <row r="224" spans="1:2" x14ac:dyDescent="0.25">
      <c r="A224" s="62">
        <v>10191506</v>
      </c>
      <c r="B224" s="63" t="s">
        <v>16993</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15088</v>
      </c>
    </row>
    <row r="229" spans="1:2" x14ac:dyDescent="0.25">
      <c r="A229" s="62">
        <v>10191703</v>
      </c>
      <c r="B229" s="63" t="s">
        <v>5994</v>
      </c>
    </row>
    <row r="230" spans="1:2" x14ac:dyDescent="0.25">
      <c r="A230" s="62">
        <v>10191704</v>
      </c>
      <c r="B230" s="63" t="s">
        <v>7961</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4449</v>
      </c>
    </row>
    <row r="236" spans="1:2" x14ac:dyDescent="0.25">
      <c r="A236" s="62">
        <v>11101504</v>
      </c>
      <c r="B236" s="63" t="s">
        <v>15658</v>
      </c>
    </row>
    <row r="237" spans="1:2" x14ac:dyDescent="0.25">
      <c r="A237" s="62">
        <v>11101505</v>
      </c>
      <c r="B237" s="63" t="s">
        <v>6525</v>
      </c>
    </row>
    <row r="238" spans="1:2" x14ac:dyDescent="0.25">
      <c r="A238" s="62">
        <v>11101506</v>
      </c>
      <c r="B238" s="63" t="s">
        <v>988</v>
      </c>
    </row>
    <row r="239" spans="1:2" x14ac:dyDescent="0.25">
      <c r="A239" s="62">
        <v>11101507</v>
      </c>
      <c r="B239" s="63" t="s">
        <v>9598</v>
      </c>
    </row>
    <row r="240" spans="1:2" x14ac:dyDescent="0.25">
      <c r="A240" s="62">
        <v>11101508</v>
      </c>
      <c r="B240" s="63" t="s">
        <v>14636</v>
      </c>
    </row>
    <row r="241" spans="1:2" x14ac:dyDescent="0.25">
      <c r="A241" s="62">
        <v>11101509</v>
      </c>
      <c r="B241" s="63" t="s">
        <v>12522</v>
      </c>
    </row>
    <row r="242" spans="1:2" x14ac:dyDescent="0.25">
      <c r="A242" s="62">
        <v>11101510</v>
      </c>
      <c r="B242" s="63" t="s">
        <v>17280</v>
      </c>
    </row>
    <row r="243" spans="1:2" x14ac:dyDescent="0.25">
      <c r="A243" s="62">
        <v>11101511</v>
      </c>
      <c r="B243" s="63" t="s">
        <v>6291</v>
      </c>
    </row>
    <row r="244" spans="1:2" x14ac:dyDescent="0.25">
      <c r="A244" s="62">
        <v>11101512</v>
      </c>
      <c r="B244" s="63" t="s">
        <v>5578</v>
      </c>
    </row>
    <row r="245" spans="1:2" x14ac:dyDescent="0.25">
      <c r="A245" s="62">
        <v>11101513</v>
      </c>
      <c r="B245" s="63" t="s">
        <v>10050</v>
      </c>
    </row>
    <row r="246" spans="1:2" x14ac:dyDescent="0.25">
      <c r="A246" s="62">
        <v>11101514</v>
      </c>
      <c r="B246" s="63" t="s">
        <v>10456</v>
      </c>
    </row>
    <row r="247" spans="1:2" x14ac:dyDescent="0.25">
      <c r="A247" s="62">
        <v>11101515</v>
      </c>
      <c r="B247" s="63" t="s">
        <v>16606</v>
      </c>
    </row>
    <row r="248" spans="1:2" x14ac:dyDescent="0.25">
      <c r="A248" s="62">
        <v>11101516</v>
      </c>
      <c r="B248" s="63" t="s">
        <v>3197</v>
      </c>
    </row>
    <row r="249" spans="1:2" x14ac:dyDescent="0.25">
      <c r="A249" s="62">
        <v>11101517</v>
      </c>
      <c r="B249" s="63" t="s">
        <v>15098</v>
      </c>
    </row>
    <row r="250" spans="1:2" x14ac:dyDescent="0.25">
      <c r="A250" s="62">
        <v>11101518</v>
      </c>
      <c r="B250" s="63" t="s">
        <v>15848</v>
      </c>
    </row>
    <row r="251" spans="1:2" x14ac:dyDescent="0.25">
      <c r="A251" s="62">
        <v>11101519</v>
      </c>
      <c r="B251" s="63" t="s">
        <v>14302</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13081</v>
      </c>
    </row>
    <row r="256" spans="1:2" x14ac:dyDescent="0.25">
      <c r="A256" s="62">
        <v>11101524</v>
      </c>
      <c r="B256" s="63" t="s">
        <v>13323</v>
      </c>
    </row>
    <row r="257" spans="1:2" x14ac:dyDescent="0.25">
      <c r="A257" s="62">
        <v>11101525</v>
      </c>
      <c r="B257" s="63" t="s">
        <v>18278</v>
      </c>
    </row>
    <row r="258" spans="1:2" x14ac:dyDescent="0.25">
      <c r="A258" s="62">
        <v>11101526</v>
      </c>
      <c r="B258" s="63" t="s">
        <v>13672</v>
      </c>
    </row>
    <row r="259" spans="1:2" x14ac:dyDescent="0.25">
      <c r="A259" s="62">
        <v>11101527</v>
      </c>
      <c r="B259" s="63" t="s">
        <v>10220</v>
      </c>
    </row>
    <row r="260" spans="1:2" x14ac:dyDescent="0.25">
      <c r="A260" s="62">
        <v>11101601</v>
      </c>
      <c r="B260" s="63" t="s">
        <v>7454</v>
      </c>
    </row>
    <row r="261" spans="1:2" x14ac:dyDescent="0.25">
      <c r="A261" s="62">
        <v>11101602</v>
      </c>
      <c r="B261" s="63" t="s">
        <v>10680</v>
      </c>
    </row>
    <row r="262" spans="1:2" x14ac:dyDescent="0.25">
      <c r="A262" s="62">
        <v>11101603</v>
      </c>
      <c r="B262" s="63" t="s">
        <v>16254</v>
      </c>
    </row>
    <row r="263" spans="1:2" x14ac:dyDescent="0.25">
      <c r="A263" s="62">
        <v>11101604</v>
      </c>
      <c r="B263" s="63" t="s">
        <v>5453</v>
      </c>
    </row>
    <row r="264" spans="1:2" x14ac:dyDescent="0.25">
      <c r="A264" s="62">
        <v>11101605</v>
      </c>
      <c r="B264" s="63" t="s">
        <v>9825</v>
      </c>
    </row>
    <row r="265" spans="1:2" x14ac:dyDescent="0.25">
      <c r="A265" s="62">
        <v>11101606</v>
      </c>
      <c r="B265" s="63" t="s">
        <v>13293</v>
      </c>
    </row>
    <row r="266" spans="1:2" x14ac:dyDescent="0.25">
      <c r="A266" s="62">
        <v>11101607</v>
      </c>
      <c r="B266" s="63" t="s">
        <v>8000</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4632</v>
      </c>
    </row>
    <row r="274" spans="1:2" x14ac:dyDescent="0.25">
      <c r="A274" s="62">
        <v>11101615</v>
      </c>
      <c r="B274" s="63" t="s">
        <v>6942</v>
      </c>
    </row>
    <row r="275" spans="1:2" x14ac:dyDescent="0.25">
      <c r="A275" s="62">
        <v>11101616</v>
      </c>
      <c r="B275" s="63" t="s">
        <v>2259</v>
      </c>
    </row>
    <row r="276" spans="1:2" x14ac:dyDescent="0.25">
      <c r="A276" s="62">
        <v>11101617</v>
      </c>
      <c r="B276" s="63" t="s">
        <v>15509</v>
      </c>
    </row>
    <row r="277" spans="1:2" x14ac:dyDescent="0.25">
      <c r="A277" s="62">
        <v>11101618</v>
      </c>
      <c r="B277" s="63" t="s">
        <v>12286</v>
      </c>
    </row>
    <row r="278" spans="1:2" x14ac:dyDescent="0.25">
      <c r="A278" s="62">
        <v>11101619</v>
      </c>
      <c r="B278" s="63" t="s">
        <v>958</v>
      </c>
    </row>
    <row r="279" spans="1:2" x14ac:dyDescent="0.25">
      <c r="A279" s="62">
        <v>11101620</v>
      </c>
      <c r="B279" s="63" t="s">
        <v>3822</v>
      </c>
    </row>
    <row r="280" spans="1:2" x14ac:dyDescent="0.25">
      <c r="A280" s="62">
        <v>11101621</v>
      </c>
      <c r="B280" s="63" t="s">
        <v>7934</v>
      </c>
    </row>
    <row r="281" spans="1:2" x14ac:dyDescent="0.25">
      <c r="A281" s="62">
        <v>11101622</v>
      </c>
      <c r="B281" s="63" t="s">
        <v>16852</v>
      </c>
    </row>
    <row r="282" spans="1:2" x14ac:dyDescent="0.25">
      <c r="A282" s="62">
        <v>11101623</v>
      </c>
      <c r="B282" s="63" t="s">
        <v>10193</v>
      </c>
    </row>
    <row r="283" spans="1:2" x14ac:dyDescent="0.25">
      <c r="A283" s="62">
        <v>11101701</v>
      </c>
      <c r="B283" s="63" t="s">
        <v>12453</v>
      </c>
    </row>
    <row r="284" spans="1:2" x14ac:dyDescent="0.25">
      <c r="A284" s="62">
        <v>11101702</v>
      </c>
      <c r="B284" s="63" t="s">
        <v>18282</v>
      </c>
    </row>
    <row r="285" spans="1:2" x14ac:dyDescent="0.25">
      <c r="A285" s="62">
        <v>11101703</v>
      </c>
      <c r="B285" s="63" t="s">
        <v>5580</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5251</v>
      </c>
    </row>
    <row r="291" spans="1:2" x14ac:dyDescent="0.25">
      <c r="A291" s="62">
        <v>11101709</v>
      </c>
      <c r="B291" s="63" t="s">
        <v>12315</v>
      </c>
    </row>
    <row r="292" spans="1:2" x14ac:dyDescent="0.25">
      <c r="A292" s="62">
        <v>11101710</v>
      </c>
      <c r="B292" s="63" t="s">
        <v>1387</v>
      </c>
    </row>
    <row r="293" spans="1:2" x14ac:dyDescent="0.25">
      <c r="A293" s="62">
        <v>11101711</v>
      </c>
      <c r="B293" s="63" t="s">
        <v>16573</v>
      </c>
    </row>
    <row r="294" spans="1:2" x14ac:dyDescent="0.25">
      <c r="A294" s="62">
        <v>11101712</v>
      </c>
      <c r="B294" s="63" t="s">
        <v>3815</v>
      </c>
    </row>
    <row r="295" spans="1:2" x14ac:dyDescent="0.25">
      <c r="A295" s="62">
        <v>11101713</v>
      </c>
      <c r="B295" s="63" t="s">
        <v>6713</v>
      </c>
    </row>
    <row r="296" spans="1:2" x14ac:dyDescent="0.25">
      <c r="A296" s="62">
        <v>11101714</v>
      </c>
      <c r="B296" s="63" t="s">
        <v>6844</v>
      </c>
    </row>
    <row r="297" spans="1:2" x14ac:dyDescent="0.25">
      <c r="A297" s="62">
        <v>11101715</v>
      </c>
      <c r="B297" s="63" t="s">
        <v>17159</v>
      </c>
    </row>
    <row r="298" spans="1:2" x14ac:dyDescent="0.25">
      <c r="A298" s="62">
        <v>11101716</v>
      </c>
      <c r="B298" s="63" t="s">
        <v>10865</v>
      </c>
    </row>
    <row r="299" spans="1:2" x14ac:dyDescent="0.25">
      <c r="A299" s="62">
        <v>11101717</v>
      </c>
      <c r="B299" s="63" t="s">
        <v>17925</v>
      </c>
    </row>
    <row r="300" spans="1:2" x14ac:dyDescent="0.25">
      <c r="A300" s="62">
        <v>11101718</v>
      </c>
      <c r="B300" s="63" t="s">
        <v>8416</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5451</v>
      </c>
    </row>
    <row r="309" spans="1:2" x14ac:dyDescent="0.25">
      <c r="A309" s="62">
        <v>11111602</v>
      </c>
      <c r="B309" s="63" t="s">
        <v>9237</v>
      </c>
    </row>
    <row r="310" spans="1:2" x14ac:dyDescent="0.25">
      <c r="A310" s="62">
        <v>11111603</v>
      </c>
      <c r="B310" s="63" t="s">
        <v>8419</v>
      </c>
    </row>
    <row r="311" spans="1:2" x14ac:dyDescent="0.25">
      <c r="A311" s="62">
        <v>11111604</v>
      </c>
      <c r="B311" s="63" t="s">
        <v>3794</v>
      </c>
    </row>
    <row r="312" spans="1:2" x14ac:dyDescent="0.25">
      <c r="A312" s="62">
        <v>11111605</v>
      </c>
      <c r="B312" s="63" t="s">
        <v>14644</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12865</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3987</v>
      </c>
    </row>
    <row r="323" spans="1:2" x14ac:dyDescent="0.25">
      <c r="A323" s="62">
        <v>11111804</v>
      </c>
      <c r="B323" s="63" t="s">
        <v>16019</v>
      </c>
    </row>
    <row r="324" spans="1:2" x14ac:dyDescent="0.25">
      <c r="A324" s="62">
        <v>11111805</v>
      </c>
      <c r="B324" s="63" t="s">
        <v>13895</v>
      </c>
    </row>
    <row r="325" spans="1:2" x14ac:dyDescent="0.25">
      <c r="A325" s="62">
        <v>11111806</v>
      </c>
      <c r="B325" s="63" t="s">
        <v>6668</v>
      </c>
    </row>
    <row r="326" spans="1:2" x14ac:dyDescent="0.25">
      <c r="A326" s="62">
        <v>11111807</v>
      </c>
      <c r="B326" s="63" t="s">
        <v>9473</v>
      </c>
    </row>
    <row r="327" spans="1:2" x14ac:dyDescent="0.25">
      <c r="A327" s="62">
        <v>11111808</v>
      </c>
      <c r="B327" s="63" t="s">
        <v>11619</v>
      </c>
    </row>
    <row r="328" spans="1:2" x14ac:dyDescent="0.25">
      <c r="A328" s="62">
        <v>11111809</v>
      </c>
      <c r="B328" s="63" t="s">
        <v>4779</v>
      </c>
    </row>
    <row r="329" spans="1:2" x14ac:dyDescent="0.25">
      <c r="A329" s="62">
        <v>11111810</v>
      </c>
      <c r="B329" s="63" t="s">
        <v>8378</v>
      </c>
    </row>
    <row r="330" spans="1:2" x14ac:dyDescent="0.25">
      <c r="A330" s="62">
        <v>11121502</v>
      </c>
      <c r="B330" s="63" t="s">
        <v>12292</v>
      </c>
    </row>
    <row r="331" spans="1:2" x14ac:dyDescent="0.25">
      <c r="A331" s="62">
        <v>11121503</v>
      </c>
      <c r="B331" s="63" t="s">
        <v>16911</v>
      </c>
    </row>
    <row r="332" spans="1:2" x14ac:dyDescent="0.25">
      <c r="A332" s="62">
        <v>11121603</v>
      </c>
      <c r="B332" s="63" t="s">
        <v>8978</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13872</v>
      </c>
    </row>
    <row r="337" spans="1:2" x14ac:dyDescent="0.25">
      <c r="A337" s="62">
        <v>11121608</v>
      </c>
      <c r="B337" s="63" t="s">
        <v>16556</v>
      </c>
    </row>
    <row r="338" spans="1:2" x14ac:dyDescent="0.25">
      <c r="A338" s="62">
        <v>11121609</v>
      </c>
      <c r="B338" s="63" t="s">
        <v>5080</v>
      </c>
    </row>
    <row r="339" spans="1:2" x14ac:dyDescent="0.25">
      <c r="A339" s="62">
        <v>11121610</v>
      </c>
      <c r="B339" s="63" t="s">
        <v>15164</v>
      </c>
    </row>
    <row r="340" spans="1:2" x14ac:dyDescent="0.25">
      <c r="A340" s="62">
        <v>11121611</v>
      </c>
      <c r="B340" s="63" t="s">
        <v>6558</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15606</v>
      </c>
    </row>
    <row r="349" spans="1:2" x14ac:dyDescent="0.25">
      <c r="A349" s="62">
        <v>11121709</v>
      </c>
      <c r="B349" s="63" t="s">
        <v>1500</v>
      </c>
    </row>
    <row r="350" spans="1:2" x14ac:dyDescent="0.25">
      <c r="A350" s="62">
        <v>11121710</v>
      </c>
      <c r="B350" s="63" t="s">
        <v>13834</v>
      </c>
    </row>
    <row r="351" spans="1:2" x14ac:dyDescent="0.25">
      <c r="A351" s="62">
        <v>11121801</v>
      </c>
      <c r="B351" s="63" t="s">
        <v>3155</v>
      </c>
    </row>
    <row r="352" spans="1:2" x14ac:dyDescent="0.25">
      <c r="A352" s="62">
        <v>11121802</v>
      </c>
      <c r="B352" s="63" t="s">
        <v>17405</v>
      </c>
    </row>
    <row r="353" spans="1:2" x14ac:dyDescent="0.25">
      <c r="A353" s="62">
        <v>11121803</v>
      </c>
      <c r="B353" s="63" t="s">
        <v>14623</v>
      </c>
    </row>
    <row r="354" spans="1:2" x14ac:dyDescent="0.25">
      <c r="A354" s="62">
        <v>11121804</v>
      </c>
      <c r="B354" s="63" t="s">
        <v>14115</v>
      </c>
    </row>
    <row r="355" spans="1:2" x14ac:dyDescent="0.25">
      <c r="A355" s="62">
        <v>11121805</v>
      </c>
      <c r="B355" s="63" t="s">
        <v>9469</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14278</v>
      </c>
    </row>
    <row r="361" spans="1:2" x14ac:dyDescent="0.25">
      <c r="A361" s="62">
        <v>11121901</v>
      </c>
      <c r="B361" s="63" t="s">
        <v>11428</v>
      </c>
    </row>
    <row r="362" spans="1:2" x14ac:dyDescent="0.25">
      <c r="A362" s="62">
        <v>11131501</v>
      </c>
      <c r="B362" s="63" t="s">
        <v>16364</v>
      </c>
    </row>
    <row r="363" spans="1:2" x14ac:dyDescent="0.25">
      <c r="A363" s="62">
        <v>11131502</v>
      </c>
      <c r="B363" s="63" t="s">
        <v>15076</v>
      </c>
    </row>
    <row r="364" spans="1:2" x14ac:dyDescent="0.25">
      <c r="A364" s="62">
        <v>11131503</v>
      </c>
      <c r="B364" s="63" t="s">
        <v>8522</v>
      </c>
    </row>
    <row r="365" spans="1:2" x14ac:dyDescent="0.25">
      <c r="A365" s="62">
        <v>11131504</v>
      </c>
      <c r="B365" s="63" t="s">
        <v>15785</v>
      </c>
    </row>
    <row r="366" spans="1:2" x14ac:dyDescent="0.25">
      <c r="A366" s="62">
        <v>11131505</v>
      </c>
      <c r="B366" s="63" t="s">
        <v>5014</v>
      </c>
    </row>
    <row r="367" spans="1:2" x14ac:dyDescent="0.25">
      <c r="A367" s="62">
        <v>11131506</v>
      </c>
      <c r="B367" s="63" t="s">
        <v>4619</v>
      </c>
    </row>
    <row r="368" spans="1:2" x14ac:dyDescent="0.25">
      <c r="A368" s="62">
        <v>11131507</v>
      </c>
      <c r="B368" s="63" t="s">
        <v>12869</v>
      </c>
    </row>
    <row r="369" spans="1:2" x14ac:dyDescent="0.25">
      <c r="A369" s="62">
        <v>11131508</v>
      </c>
      <c r="B369" s="63" t="s">
        <v>10717</v>
      </c>
    </row>
    <row r="370" spans="1:2" x14ac:dyDescent="0.25">
      <c r="A370" s="62">
        <v>11131601</v>
      </c>
      <c r="B370" s="63" t="s">
        <v>13052</v>
      </c>
    </row>
    <row r="371" spans="1:2" x14ac:dyDescent="0.25">
      <c r="A371" s="62">
        <v>11131602</v>
      </c>
      <c r="B371" s="63" t="s">
        <v>13775</v>
      </c>
    </row>
    <row r="372" spans="1:2" x14ac:dyDescent="0.25">
      <c r="A372" s="62">
        <v>11131603</v>
      </c>
      <c r="B372" s="63" t="s">
        <v>7842</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4072</v>
      </c>
    </row>
    <row r="377" spans="1:2" x14ac:dyDescent="0.25">
      <c r="A377" s="62">
        <v>11131608</v>
      </c>
      <c r="B377" s="63" t="s">
        <v>9715</v>
      </c>
    </row>
    <row r="378" spans="1:2" x14ac:dyDescent="0.25">
      <c r="A378" s="62">
        <v>11141601</v>
      </c>
      <c r="B378" s="63" t="s">
        <v>7405</v>
      </c>
    </row>
    <row r="379" spans="1:2" x14ac:dyDescent="0.25">
      <c r="A379" s="62">
        <v>11141602</v>
      </c>
      <c r="B379" s="63" t="s">
        <v>13397</v>
      </c>
    </row>
    <row r="380" spans="1:2" x14ac:dyDescent="0.25">
      <c r="A380" s="62">
        <v>11141603</v>
      </c>
      <c r="B380" s="63" t="s">
        <v>3607</v>
      </c>
    </row>
    <row r="381" spans="1:2" x14ac:dyDescent="0.25">
      <c r="A381" s="62">
        <v>11141604</v>
      </c>
      <c r="B381" s="63" t="s">
        <v>12570</v>
      </c>
    </row>
    <row r="382" spans="1:2" x14ac:dyDescent="0.25">
      <c r="A382" s="62">
        <v>11141605</v>
      </c>
      <c r="B382" s="63" t="s">
        <v>3413</v>
      </c>
    </row>
    <row r="383" spans="1:2" x14ac:dyDescent="0.25">
      <c r="A383" s="62">
        <v>11141606</v>
      </c>
      <c r="B383" s="63" t="s">
        <v>6760</v>
      </c>
    </row>
    <row r="384" spans="1:2" x14ac:dyDescent="0.25">
      <c r="A384" s="62">
        <v>11141607</v>
      </c>
      <c r="B384" s="63" t="s">
        <v>3522</v>
      </c>
    </row>
    <row r="385" spans="1:2" x14ac:dyDescent="0.25">
      <c r="A385" s="62">
        <v>11141608</v>
      </c>
      <c r="B385" s="63" t="s">
        <v>7639</v>
      </c>
    </row>
    <row r="386" spans="1:2" x14ac:dyDescent="0.25">
      <c r="A386" s="62">
        <v>11141609</v>
      </c>
      <c r="B386" s="63" t="s">
        <v>16827</v>
      </c>
    </row>
    <row r="387" spans="1:2" x14ac:dyDescent="0.25">
      <c r="A387" s="62">
        <v>11141610</v>
      </c>
      <c r="B387" s="63" t="s">
        <v>10940</v>
      </c>
    </row>
    <row r="388" spans="1:2" x14ac:dyDescent="0.25">
      <c r="A388" s="62">
        <v>11141701</v>
      </c>
      <c r="B388" s="63" t="s">
        <v>7428</v>
      </c>
    </row>
    <row r="389" spans="1:2" x14ac:dyDescent="0.25">
      <c r="A389" s="62">
        <v>11141702</v>
      </c>
      <c r="B389" s="63" t="s">
        <v>13804</v>
      </c>
    </row>
    <row r="390" spans="1:2" x14ac:dyDescent="0.25">
      <c r="A390" s="62">
        <v>11151501</v>
      </c>
      <c r="B390" s="63" t="s">
        <v>1741</v>
      </c>
    </row>
    <row r="391" spans="1:2" x14ac:dyDescent="0.25">
      <c r="A391" s="62">
        <v>11151502</v>
      </c>
      <c r="B391" s="63" t="s">
        <v>7308</v>
      </c>
    </row>
    <row r="392" spans="1:2" x14ac:dyDescent="0.25">
      <c r="A392" s="62">
        <v>11151503</v>
      </c>
      <c r="B392" s="63" t="s">
        <v>15966</v>
      </c>
    </row>
    <row r="393" spans="1:2" x14ac:dyDescent="0.25">
      <c r="A393" s="62">
        <v>11151504</v>
      </c>
      <c r="B393" s="63" t="s">
        <v>12331</v>
      </c>
    </row>
    <row r="394" spans="1:2" x14ac:dyDescent="0.25">
      <c r="A394" s="62">
        <v>11151505</v>
      </c>
      <c r="B394" s="63" t="s">
        <v>11803</v>
      </c>
    </row>
    <row r="395" spans="1:2" x14ac:dyDescent="0.25">
      <c r="A395" s="62">
        <v>11151506</v>
      </c>
      <c r="B395" s="63" t="s">
        <v>15444</v>
      </c>
    </row>
    <row r="396" spans="1:2" x14ac:dyDescent="0.25">
      <c r="A396" s="62">
        <v>11151507</v>
      </c>
      <c r="B396" s="63" t="s">
        <v>14573</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18135</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18140</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3597</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14825</v>
      </c>
    </row>
    <row r="417" spans="1:2" x14ac:dyDescent="0.25">
      <c r="A417" s="62">
        <v>11151701</v>
      </c>
      <c r="B417" s="63" t="s">
        <v>13864</v>
      </c>
    </row>
    <row r="418" spans="1:2" x14ac:dyDescent="0.25">
      <c r="A418" s="62">
        <v>11151702</v>
      </c>
      <c r="B418" s="63" t="s">
        <v>16995</v>
      </c>
    </row>
    <row r="419" spans="1:2" x14ac:dyDescent="0.25">
      <c r="A419" s="62">
        <v>11151703</v>
      </c>
      <c r="B419" s="63" t="s">
        <v>10841</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17201</v>
      </c>
    </row>
    <row r="424" spans="1:2" x14ac:dyDescent="0.25">
      <c r="A424" s="62">
        <v>11151709</v>
      </c>
      <c r="B424" s="63" t="s">
        <v>16064</v>
      </c>
    </row>
    <row r="425" spans="1:2" x14ac:dyDescent="0.25">
      <c r="A425" s="62">
        <v>11151710</v>
      </c>
      <c r="B425" s="63" t="s">
        <v>2901</v>
      </c>
    </row>
    <row r="426" spans="1:2" x14ac:dyDescent="0.25">
      <c r="A426" s="62">
        <v>11151711</v>
      </c>
      <c r="B426" s="63" t="s">
        <v>8187</v>
      </c>
    </row>
    <row r="427" spans="1:2" x14ac:dyDescent="0.25">
      <c r="A427" s="62">
        <v>11151712</v>
      </c>
      <c r="B427" s="63" t="s">
        <v>13005</v>
      </c>
    </row>
    <row r="428" spans="1:2" x14ac:dyDescent="0.25">
      <c r="A428" s="62">
        <v>11151713</v>
      </c>
      <c r="B428" s="63" t="s">
        <v>11002</v>
      </c>
    </row>
    <row r="429" spans="1:2" x14ac:dyDescent="0.25">
      <c r="A429" s="62">
        <v>11151714</v>
      </c>
      <c r="B429" s="63" t="s">
        <v>11235</v>
      </c>
    </row>
    <row r="430" spans="1:2" x14ac:dyDescent="0.25">
      <c r="A430" s="62">
        <v>11151715</v>
      </c>
      <c r="B430" s="63" t="s">
        <v>15756</v>
      </c>
    </row>
    <row r="431" spans="1:2" x14ac:dyDescent="0.25">
      <c r="A431" s="62">
        <v>11161501</v>
      </c>
      <c r="B431" s="63" t="s">
        <v>5209</v>
      </c>
    </row>
    <row r="432" spans="1:2" x14ac:dyDescent="0.25">
      <c r="A432" s="62">
        <v>11161502</v>
      </c>
      <c r="B432" s="63" t="s">
        <v>7386</v>
      </c>
    </row>
    <row r="433" spans="1:2" x14ac:dyDescent="0.25">
      <c r="A433" s="62">
        <v>11161503</v>
      </c>
      <c r="B433" s="63" t="s">
        <v>15915</v>
      </c>
    </row>
    <row r="434" spans="1:2" x14ac:dyDescent="0.25">
      <c r="A434" s="62">
        <v>11161504</v>
      </c>
      <c r="B434" s="63" t="s">
        <v>13175</v>
      </c>
    </row>
    <row r="435" spans="1:2" x14ac:dyDescent="0.25">
      <c r="A435" s="62">
        <v>11161601</v>
      </c>
      <c r="B435" s="63" t="s">
        <v>8772</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15039</v>
      </c>
    </row>
    <row r="442" spans="1:2" x14ac:dyDescent="0.25">
      <c r="A442" s="62">
        <v>11161704</v>
      </c>
      <c r="B442" s="63" t="s">
        <v>6894</v>
      </c>
    </row>
    <row r="443" spans="1:2" x14ac:dyDescent="0.25">
      <c r="A443" s="62">
        <v>11161705</v>
      </c>
      <c r="B443" s="63" t="s">
        <v>8726</v>
      </c>
    </row>
    <row r="444" spans="1:2" x14ac:dyDescent="0.25">
      <c r="A444" s="62">
        <v>11161801</v>
      </c>
      <c r="B444" s="63" t="s">
        <v>17779</v>
      </c>
    </row>
    <row r="445" spans="1:2" x14ac:dyDescent="0.25">
      <c r="A445" s="62">
        <v>11161802</v>
      </c>
      <c r="B445" s="63" t="s">
        <v>4894</v>
      </c>
    </row>
    <row r="446" spans="1:2" x14ac:dyDescent="0.25">
      <c r="A446" s="62">
        <v>11161803</v>
      </c>
      <c r="B446" s="63" t="s">
        <v>16768</v>
      </c>
    </row>
    <row r="447" spans="1:2" x14ac:dyDescent="0.25">
      <c r="A447" s="62">
        <v>11161804</v>
      </c>
      <c r="B447" s="63" t="s">
        <v>9871</v>
      </c>
    </row>
    <row r="448" spans="1:2" x14ac:dyDescent="0.25">
      <c r="A448" s="62">
        <v>11161805</v>
      </c>
      <c r="B448" s="63" t="s">
        <v>14339</v>
      </c>
    </row>
    <row r="449" spans="1:2" x14ac:dyDescent="0.25">
      <c r="A449" s="62">
        <v>11162001</v>
      </c>
      <c r="B449" s="63" t="s">
        <v>16855</v>
      </c>
    </row>
    <row r="450" spans="1:2" x14ac:dyDescent="0.25">
      <c r="A450" s="62">
        <v>11162002</v>
      </c>
      <c r="B450" s="63" t="s">
        <v>13161</v>
      </c>
    </row>
    <row r="451" spans="1:2" x14ac:dyDescent="0.25">
      <c r="A451" s="62">
        <v>11162003</v>
      </c>
      <c r="B451" s="63" t="s">
        <v>7948</v>
      </c>
    </row>
    <row r="452" spans="1:2" x14ac:dyDescent="0.25">
      <c r="A452" s="62">
        <v>11162101</v>
      </c>
      <c r="B452" s="63" t="s">
        <v>1714</v>
      </c>
    </row>
    <row r="453" spans="1:2" x14ac:dyDescent="0.25">
      <c r="A453" s="62">
        <v>11162102</v>
      </c>
      <c r="B453" s="63" t="s">
        <v>11972</v>
      </c>
    </row>
    <row r="454" spans="1:2" x14ac:dyDescent="0.25">
      <c r="A454" s="62">
        <v>11162104</v>
      </c>
      <c r="B454" s="63" t="s">
        <v>9940</v>
      </c>
    </row>
    <row r="455" spans="1:2" x14ac:dyDescent="0.25">
      <c r="A455" s="62">
        <v>11162105</v>
      </c>
      <c r="B455" s="63" t="s">
        <v>2904</v>
      </c>
    </row>
    <row r="456" spans="1:2" x14ac:dyDescent="0.25">
      <c r="A456" s="62">
        <v>11162107</v>
      </c>
      <c r="B456" s="63" t="s">
        <v>12019</v>
      </c>
    </row>
    <row r="457" spans="1:2" x14ac:dyDescent="0.25">
      <c r="A457" s="62">
        <v>11162108</v>
      </c>
      <c r="B457" s="63" t="s">
        <v>8909</v>
      </c>
    </row>
    <row r="458" spans="1:2" x14ac:dyDescent="0.25">
      <c r="A458" s="62">
        <v>11162109</v>
      </c>
      <c r="B458" s="63" t="s">
        <v>15662</v>
      </c>
    </row>
    <row r="459" spans="1:2" x14ac:dyDescent="0.25">
      <c r="A459" s="62">
        <v>11162110</v>
      </c>
      <c r="B459" s="63" t="s">
        <v>3725</v>
      </c>
    </row>
    <row r="460" spans="1:2" x14ac:dyDescent="0.25">
      <c r="A460" s="62">
        <v>11162111</v>
      </c>
      <c r="B460" s="63" t="s">
        <v>15112</v>
      </c>
    </row>
    <row r="461" spans="1:2" x14ac:dyDescent="0.25">
      <c r="A461" s="62">
        <v>11162112</v>
      </c>
      <c r="B461" s="63" t="s">
        <v>13463</v>
      </c>
    </row>
    <row r="462" spans="1:2" x14ac:dyDescent="0.25">
      <c r="A462" s="62">
        <v>11162113</v>
      </c>
      <c r="B462" s="63" t="s">
        <v>18786</v>
      </c>
    </row>
    <row r="463" spans="1:2" x14ac:dyDescent="0.25">
      <c r="A463" s="62">
        <v>11162114</v>
      </c>
      <c r="B463" s="63" t="s">
        <v>15818</v>
      </c>
    </row>
    <row r="464" spans="1:2" x14ac:dyDescent="0.25">
      <c r="A464" s="62">
        <v>11162115</v>
      </c>
      <c r="B464" s="63" t="s">
        <v>7232</v>
      </c>
    </row>
    <row r="465" spans="1:2" x14ac:dyDescent="0.25">
      <c r="A465" s="62">
        <v>11162116</v>
      </c>
      <c r="B465" s="63" t="s">
        <v>4665</v>
      </c>
    </row>
    <row r="466" spans="1:2" x14ac:dyDescent="0.25">
      <c r="A466" s="62">
        <v>11162117</v>
      </c>
      <c r="B466" s="63" t="s">
        <v>12339</v>
      </c>
    </row>
    <row r="467" spans="1:2" x14ac:dyDescent="0.25">
      <c r="A467" s="62">
        <v>11162118</v>
      </c>
      <c r="B467" s="63" t="s">
        <v>10794</v>
      </c>
    </row>
    <row r="468" spans="1:2" x14ac:dyDescent="0.25">
      <c r="A468" s="62">
        <v>11162119</v>
      </c>
      <c r="B468" s="63" t="s">
        <v>8924</v>
      </c>
    </row>
    <row r="469" spans="1:2" x14ac:dyDescent="0.25">
      <c r="A469" s="62">
        <v>11162120</v>
      </c>
      <c r="B469" s="63" t="s">
        <v>4375</v>
      </c>
    </row>
    <row r="470" spans="1:2" x14ac:dyDescent="0.25">
      <c r="A470" s="62">
        <v>11162121</v>
      </c>
      <c r="B470" s="63" t="s">
        <v>9418</v>
      </c>
    </row>
    <row r="471" spans="1:2" x14ac:dyDescent="0.25">
      <c r="A471" s="62">
        <v>11162122</v>
      </c>
      <c r="B471" s="63" t="s">
        <v>11153</v>
      </c>
    </row>
    <row r="472" spans="1:2" x14ac:dyDescent="0.25">
      <c r="A472" s="62">
        <v>11162123</v>
      </c>
      <c r="B472" s="63" t="s">
        <v>6870</v>
      </c>
    </row>
    <row r="473" spans="1:2" x14ac:dyDescent="0.25">
      <c r="A473" s="62">
        <v>11162124</v>
      </c>
      <c r="B473" s="63" t="s">
        <v>11867</v>
      </c>
    </row>
    <row r="474" spans="1:2" x14ac:dyDescent="0.25">
      <c r="A474" s="62">
        <v>11162125</v>
      </c>
      <c r="B474" s="63" t="s">
        <v>13649</v>
      </c>
    </row>
    <row r="475" spans="1:2" x14ac:dyDescent="0.25">
      <c r="A475" s="62">
        <v>11162126</v>
      </c>
      <c r="B475" s="63" t="s">
        <v>5097</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12752</v>
      </c>
    </row>
    <row r="484" spans="1:2" x14ac:dyDescent="0.25">
      <c r="A484" s="62">
        <v>11162302</v>
      </c>
      <c r="B484" s="63" t="s">
        <v>3928</v>
      </c>
    </row>
    <row r="485" spans="1:2" x14ac:dyDescent="0.25">
      <c r="A485" s="62">
        <v>11162303</v>
      </c>
      <c r="B485" s="63" t="s">
        <v>17541</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11166</v>
      </c>
    </row>
    <row r="499" spans="1:2" x14ac:dyDescent="0.25">
      <c r="A499" s="62">
        <v>11171702</v>
      </c>
      <c r="B499" s="63" t="s">
        <v>7642</v>
      </c>
    </row>
    <row r="500" spans="1:2" x14ac:dyDescent="0.25">
      <c r="A500" s="62">
        <v>11171801</v>
      </c>
      <c r="B500" s="63" t="s">
        <v>7546</v>
      </c>
    </row>
    <row r="501" spans="1:2" x14ac:dyDescent="0.25">
      <c r="A501" s="62">
        <v>11171901</v>
      </c>
      <c r="B501" s="63" t="s">
        <v>12659</v>
      </c>
    </row>
    <row r="502" spans="1:2" x14ac:dyDescent="0.25">
      <c r="A502" s="62">
        <v>11172001</v>
      </c>
      <c r="B502" s="63" t="s">
        <v>2611</v>
      </c>
    </row>
    <row r="503" spans="1:2" x14ac:dyDescent="0.25">
      <c r="A503" s="62">
        <v>11172101</v>
      </c>
      <c r="B503" s="63" t="s">
        <v>12961</v>
      </c>
    </row>
    <row r="504" spans="1:2" x14ac:dyDescent="0.25">
      <c r="A504" s="62">
        <v>11181501</v>
      </c>
      <c r="B504" s="63" t="s">
        <v>17303</v>
      </c>
    </row>
    <row r="505" spans="1:2" x14ac:dyDescent="0.25">
      <c r="A505" s="62">
        <v>11191501</v>
      </c>
      <c r="B505" s="63" t="s">
        <v>2555</v>
      </c>
    </row>
    <row r="506" spans="1:2" x14ac:dyDescent="0.25">
      <c r="A506" s="62">
        <v>11191502</v>
      </c>
      <c r="B506" s="63" t="s">
        <v>16299</v>
      </c>
    </row>
    <row r="507" spans="1:2" x14ac:dyDescent="0.25">
      <c r="A507" s="62">
        <v>11191503</v>
      </c>
      <c r="B507" s="63" t="s">
        <v>3922</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9271</v>
      </c>
    </row>
    <row r="514" spans="1:2" x14ac:dyDescent="0.25">
      <c r="A514" s="62">
        <v>11191605</v>
      </c>
      <c r="B514" s="63" t="s">
        <v>16006</v>
      </c>
    </row>
    <row r="515" spans="1:2" x14ac:dyDescent="0.25">
      <c r="A515" s="62">
        <v>11191606</v>
      </c>
      <c r="B515" s="63" t="s">
        <v>15947</v>
      </c>
    </row>
    <row r="516" spans="1:2" x14ac:dyDescent="0.25">
      <c r="A516" s="62">
        <v>11191701</v>
      </c>
      <c r="B516" s="63" t="s">
        <v>12881</v>
      </c>
    </row>
    <row r="517" spans="1:2" x14ac:dyDescent="0.25">
      <c r="A517" s="62">
        <v>11191702</v>
      </c>
      <c r="B517" s="63" t="s">
        <v>2444</v>
      </c>
    </row>
    <row r="518" spans="1:2" x14ac:dyDescent="0.25">
      <c r="A518" s="62">
        <v>12131501</v>
      </c>
      <c r="B518" s="63" t="s">
        <v>16562</v>
      </c>
    </row>
    <row r="519" spans="1:2" x14ac:dyDescent="0.25">
      <c r="A519" s="62">
        <v>12131502</v>
      </c>
      <c r="B519" s="63" t="s">
        <v>9350</v>
      </c>
    </row>
    <row r="520" spans="1:2" x14ac:dyDescent="0.25">
      <c r="A520" s="62">
        <v>12131503</v>
      </c>
      <c r="B520" s="63" t="s">
        <v>6994</v>
      </c>
    </row>
    <row r="521" spans="1:2" x14ac:dyDescent="0.25">
      <c r="A521" s="62">
        <v>12131504</v>
      </c>
      <c r="B521" s="63" t="s">
        <v>3258</v>
      </c>
    </row>
    <row r="522" spans="1:2" x14ac:dyDescent="0.25">
      <c r="A522" s="62">
        <v>12131505</v>
      </c>
      <c r="B522" s="63" t="s">
        <v>17192</v>
      </c>
    </row>
    <row r="523" spans="1:2" x14ac:dyDescent="0.25">
      <c r="A523" s="62">
        <v>12131506</v>
      </c>
      <c r="B523" s="63" t="s">
        <v>4609</v>
      </c>
    </row>
    <row r="524" spans="1:2" x14ac:dyDescent="0.25">
      <c r="A524" s="62">
        <v>12131507</v>
      </c>
      <c r="B524" s="63" t="s">
        <v>9576</v>
      </c>
    </row>
    <row r="525" spans="1:2" x14ac:dyDescent="0.25">
      <c r="A525" s="62">
        <v>12131508</v>
      </c>
      <c r="B525" s="63" t="s">
        <v>2387</v>
      </c>
    </row>
    <row r="526" spans="1:2" x14ac:dyDescent="0.25">
      <c r="A526" s="62">
        <v>12131601</v>
      </c>
      <c r="B526" s="63" t="s">
        <v>18730</v>
      </c>
    </row>
    <row r="527" spans="1:2" x14ac:dyDescent="0.25">
      <c r="A527" s="62">
        <v>12131602</v>
      </c>
      <c r="B527" s="63" t="s">
        <v>9023</v>
      </c>
    </row>
    <row r="528" spans="1:2" x14ac:dyDescent="0.25">
      <c r="A528" s="62">
        <v>12131603</v>
      </c>
      <c r="B528" s="63" t="s">
        <v>4749</v>
      </c>
    </row>
    <row r="529" spans="1:2" x14ac:dyDescent="0.25">
      <c r="A529" s="62">
        <v>12131604</v>
      </c>
      <c r="B529" s="63" t="s">
        <v>6996</v>
      </c>
    </row>
    <row r="530" spans="1:2" x14ac:dyDescent="0.25">
      <c r="A530" s="62">
        <v>12131605</v>
      </c>
      <c r="B530" s="63" t="s">
        <v>1396</v>
      </c>
    </row>
    <row r="531" spans="1:2" x14ac:dyDescent="0.25">
      <c r="A531" s="62">
        <v>12131701</v>
      </c>
      <c r="B531" s="63" t="s">
        <v>5231</v>
      </c>
    </row>
    <row r="532" spans="1:2" x14ac:dyDescent="0.25">
      <c r="A532" s="62">
        <v>12131702</v>
      </c>
      <c r="B532" s="63" t="s">
        <v>6574</v>
      </c>
    </row>
    <row r="533" spans="1:2" x14ac:dyDescent="0.25">
      <c r="A533" s="62">
        <v>12131703</v>
      </c>
      <c r="B533" s="63" t="s">
        <v>9496</v>
      </c>
    </row>
    <row r="534" spans="1:2" x14ac:dyDescent="0.25">
      <c r="A534" s="62">
        <v>12131704</v>
      </c>
      <c r="B534" s="63" t="s">
        <v>1182</v>
      </c>
    </row>
    <row r="535" spans="1:2" x14ac:dyDescent="0.25">
      <c r="A535" s="62">
        <v>12131705</v>
      </c>
      <c r="B535" s="63" t="s">
        <v>11748</v>
      </c>
    </row>
    <row r="536" spans="1:2" x14ac:dyDescent="0.25">
      <c r="A536" s="62">
        <v>12131706</v>
      </c>
      <c r="B536" s="63" t="s">
        <v>4393</v>
      </c>
    </row>
    <row r="537" spans="1:2" x14ac:dyDescent="0.25">
      <c r="A537" s="62">
        <v>12131707</v>
      </c>
      <c r="B537" s="63" t="s">
        <v>5374</v>
      </c>
    </row>
    <row r="538" spans="1:2" x14ac:dyDescent="0.25">
      <c r="A538" s="62">
        <v>12131708</v>
      </c>
      <c r="B538" s="63" t="s">
        <v>9039</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17734</v>
      </c>
    </row>
    <row r="544" spans="1:2" x14ac:dyDescent="0.25">
      <c r="A544" s="62">
        <v>12131806</v>
      </c>
      <c r="B544" s="63" t="s">
        <v>15647</v>
      </c>
    </row>
    <row r="545" spans="1:2" x14ac:dyDescent="0.25">
      <c r="A545" s="62">
        <v>12141501</v>
      </c>
      <c r="B545" s="63" t="s">
        <v>17161</v>
      </c>
    </row>
    <row r="546" spans="1:2" x14ac:dyDescent="0.25">
      <c r="A546" s="62">
        <v>12141502</v>
      </c>
      <c r="B546" s="63" t="s">
        <v>8886</v>
      </c>
    </row>
    <row r="547" spans="1:2" x14ac:dyDescent="0.25">
      <c r="A547" s="62">
        <v>12141503</v>
      </c>
      <c r="B547" s="63" t="s">
        <v>18314</v>
      </c>
    </row>
    <row r="548" spans="1:2" x14ac:dyDescent="0.25">
      <c r="A548" s="62">
        <v>12141504</v>
      </c>
      <c r="B548" s="63" t="s">
        <v>3424</v>
      </c>
    </row>
    <row r="549" spans="1:2" x14ac:dyDescent="0.25">
      <c r="A549" s="62">
        <v>12141505</v>
      </c>
      <c r="B549" s="63" t="s">
        <v>5255</v>
      </c>
    </row>
    <row r="550" spans="1:2" x14ac:dyDescent="0.25">
      <c r="A550" s="62">
        <v>12141506</v>
      </c>
      <c r="B550" s="63" t="s">
        <v>16563</v>
      </c>
    </row>
    <row r="551" spans="1:2" x14ac:dyDescent="0.25">
      <c r="A551" s="62">
        <v>12141601</v>
      </c>
      <c r="B551" s="63" t="s">
        <v>14829</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15060</v>
      </c>
    </row>
    <row r="556" spans="1:2" x14ac:dyDescent="0.25">
      <c r="A556" s="62">
        <v>12141606</v>
      </c>
      <c r="B556" s="63" t="s">
        <v>8375</v>
      </c>
    </row>
    <row r="557" spans="1:2" x14ac:dyDescent="0.25">
      <c r="A557" s="62">
        <v>12141607</v>
      </c>
      <c r="B557" s="63" t="s">
        <v>18413</v>
      </c>
    </row>
    <row r="558" spans="1:2" x14ac:dyDescent="0.25">
      <c r="A558" s="62">
        <v>12141608</v>
      </c>
      <c r="B558" s="63" t="s">
        <v>12774</v>
      </c>
    </row>
    <row r="559" spans="1:2" x14ac:dyDescent="0.25">
      <c r="A559" s="62">
        <v>12141609</v>
      </c>
      <c r="B559" s="63" t="s">
        <v>13868</v>
      </c>
    </row>
    <row r="560" spans="1:2" x14ac:dyDescent="0.25">
      <c r="A560" s="62">
        <v>12141610</v>
      </c>
      <c r="B560" s="63" t="s">
        <v>6305</v>
      </c>
    </row>
    <row r="561" spans="1:2" x14ac:dyDescent="0.25">
      <c r="A561" s="62">
        <v>12141611</v>
      </c>
      <c r="B561" s="63" t="s">
        <v>6909</v>
      </c>
    </row>
    <row r="562" spans="1:2" x14ac:dyDescent="0.25">
      <c r="A562" s="62">
        <v>12141612</v>
      </c>
      <c r="B562" s="63" t="s">
        <v>5154</v>
      </c>
    </row>
    <row r="563" spans="1:2" x14ac:dyDescent="0.25">
      <c r="A563" s="62">
        <v>12141613</v>
      </c>
      <c r="B563" s="63" t="s">
        <v>9562</v>
      </c>
    </row>
    <row r="564" spans="1:2" x14ac:dyDescent="0.25">
      <c r="A564" s="62">
        <v>12141614</v>
      </c>
      <c r="B564" s="63" t="s">
        <v>13137</v>
      </c>
    </row>
    <row r="565" spans="1:2" x14ac:dyDescent="0.25">
      <c r="A565" s="62">
        <v>12141615</v>
      </c>
      <c r="B565" s="63" t="s">
        <v>15698</v>
      </c>
    </row>
    <row r="566" spans="1:2" x14ac:dyDescent="0.25">
      <c r="A566" s="62">
        <v>12141616</v>
      </c>
      <c r="B566" s="63" t="s">
        <v>7719</v>
      </c>
    </row>
    <row r="567" spans="1:2" x14ac:dyDescent="0.25">
      <c r="A567" s="62">
        <v>12141617</v>
      </c>
      <c r="B567" s="63" t="s">
        <v>7732</v>
      </c>
    </row>
    <row r="568" spans="1:2" x14ac:dyDescent="0.25">
      <c r="A568" s="62">
        <v>12141701</v>
      </c>
      <c r="B568" s="63" t="s">
        <v>13936</v>
      </c>
    </row>
    <row r="569" spans="1:2" x14ac:dyDescent="0.25">
      <c r="A569" s="62">
        <v>12141702</v>
      </c>
      <c r="B569" s="63" t="s">
        <v>17360</v>
      </c>
    </row>
    <row r="570" spans="1:2" x14ac:dyDescent="0.25">
      <c r="A570" s="62">
        <v>12141703</v>
      </c>
      <c r="B570" s="63" t="s">
        <v>594</v>
      </c>
    </row>
    <row r="571" spans="1:2" x14ac:dyDescent="0.25">
      <c r="A571" s="62">
        <v>12141704</v>
      </c>
      <c r="B571" s="63" t="s">
        <v>3472</v>
      </c>
    </row>
    <row r="572" spans="1:2" x14ac:dyDescent="0.25">
      <c r="A572" s="62">
        <v>12141705</v>
      </c>
      <c r="B572" s="63" t="s">
        <v>8497</v>
      </c>
    </row>
    <row r="573" spans="1:2" x14ac:dyDescent="0.25">
      <c r="A573" s="62">
        <v>12141706</v>
      </c>
      <c r="B573" s="63" t="s">
        <v>14583</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9437</v>
      </c>
    </row>
    <row r="578" spans="1:2" x14ac:dyDescent="0.25">
      <c r="A578" s="62">
        <v>12141711</v>
      </c>
      <c r="B578" s="63" t="s">
        <v>3094</v>
      </c>
    </row>
    <row r="579" spans="1:2" x14ac:dyDescent="0.25">
      <c r="A579" s="62">
        <v>12141712</v>
      </c>
      <c r="B579" s="63" t="s">
        <v>821</v>
      </c>
    </row>
    <row r="580" spans="1:2" x14ac:dyDescent="0.25">
      <c r="A580" s="62">
        <v>12141713</v>
      </c>
      <c r="B580" s="63" t="s">
        <v>11988</v>
      </c>
    </row>
    <row r="581" spans="1:2" x14ac:dyDescent="0.25">
      <c r="A581" s="62">
        <v>12141714</v>
      </c>
      <c r="B581" s="63" t="s">
        <v>9899</v>
      </c>
    </row>
    <row r="582" spans="1:2" x14ac:dyDescent="0.25">
      <c r="A582" s="62">
        <v>12141715</v>
      </c>
      <c r="B582" s="63" t="s">
        <v>4878</v>
      </c>
    </row>
    <row r="583" spans="1:2" x14ac:dyDescent="0.25">
      <c r="A583" s="62">
        <v>12141716</v>
      </c>
      <c r="B583" s="63" t="s">
        <v>6020</v>
      </c>
    </row>
    <row r="584" spans="1:2" x14ac:dyDescent="0.25">
      <c r="A584" s="62">
        <v>12141717</v>
      </c>
      <c r="B584" s="63" t="s">
        <v>18127</v>
      </c>
    </row>
    <row r="585" spans="1:2" x14ac:dyDescent="0.25">
      <c r="A585" s="62">
        <v>12141718</v>
      </c>
      <c r="B585" s="63" t="s">
        <v>14699</v>
      </c>
    </row>
    <row r="586" spans="1:2" x14ac:dyDescent="0.25">
      <c r="A586" s="62">
        <v>12141719</v>
      </c>
      <c r="B586" s="63" t="s">
        <v>13759</v>
      </c>
    </row>
    <row r="587" spans="1:2" x14ac:dyDescent="0.25">
      <c r="A587" s="62">
        <v>12141720</v>
      </c>
      <c r="B587" s="63" t="s">
        <v>9335</v>
      </c>
    </row>
    <row r="588" spans="1:2" x14ac:dyDescent="0.25">
      <c r="A588" s="62">
        <v>12141721</v>
      </c>
      <c r="B588" s="63" t="s">
        <v>3196</v>
      </c>
    </row>
    <row r="589" spans="1:2" x14ac:dyDescent="0.25">
      <c r="A589" s="62">
        <v>12141722</v>
      </c>
      <c r="B589" s="63" t="s">
        <v>16860</v>
      </c>
    </row>
    <row r="590" spans="1:2" x14ac:dyDescent="0.25">
      <c r="A590" s="62">
        <v>12141723</v>
      </c>
      <c r="B590" s="63" t="s">
        <v>13174</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15468</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17933</v>
      </c>
    </row>
    <row r="599" spans="1:2" x14ac:dyDescent="0.25">
      <c r="A599" s="62">
        <v>12141732</v>
      </c>
      <c r="B599" s="63" t="s">
        <v>6754</v>
      </c>
    </row>
    <row r="600" spans="1:2" x14ac:dyDescent="0.25">
      <c r="A600" s="62">
        <v>12141733</v>
      </c>
      <c r="B600" s="63" t="s">
        <v>16994</v>
      </c>
    </row>
    <row r="601" spans="1:2" x14ac:dyDescent="0.25">
      <c r="A601" s="62">
        <v>12141734</v>
      </c>
      <c r="B601" s="63" t="s">
        <v>3548</v>
      </c>
    </row>
    <row r="602" spans="1:2" x14ac:dyDescent="0.25">
      <c r="A602" s="62">
        <v>12141735</v>
      </c>
      <c r="B602" s="63" t="s">
        <v>13195</v>
      </c>
    </row>
    <row r="603" spans="1:2" x14ac:dyDescent="0.25">
      <c r="A603" s="62">
        <v>12141736</v>
      </c>
      <c r="B603" s="63" t="s">
        <v>10001</v>
      </c>
    </row>
    <row r="604" spans="1:2" x14ac:dyDescent="0.25">
      <c r="A604" s="62">
        <v>12141737</v>
      </c>
      <c r="B604" s="63" t="s">
        <v>5189</v>
      </c>
    </row>
    <row r="605" spans="1:2" x14ac:dyDescent="0.25">
      <c r="A605" s="62">
        <v>12141738</v>
      </c>
      <c r="B605" s="63" t="s">
        <v>9396</v>
      </c>
    </row>
    <row r="606" spans="1:2" x14ac:dyDescent="0.25">
      <c r="A606" s="62">
        <v>12141739</v>
      </c>
      <c r="B606" s="63" t="s">
        <v>13387</v>
      </c>
    </row>
    <row r="607" spans="1:2" x14ac:dyDescent="0.25">
      <c r="A607" s="62">
        <v>12141740</v>
      </c>
      <c r="B607" s="63" t="s">
        <v>5923</v>
      </c>
    </row>
    <row r="608" spans="1:2" x14ac:dyDescent="0.25">
      <c r="A608" s="62">
        <v>12141741</v>
      </c>
      <c r="B608" s="63" t="s">
        <v>4893</v>
      </c>
    </row>
    <row r="609" spans="1:2" x14ac:dyDescent="0.25">
      <c r="A609" s="62">
        <v>12141742</v>
      </c>
      <c r="B609" s="63" t="s">
        <v>9679</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11207</v>
      </c>
    </row>
    <row r="614" spans="1:2" x14ac:dyDescent="0.25">
      <c r="A614" s="62">
        <v>12141747</v>
      </c>
      <c r="B614" s="63" t="s">
        <v>4505</v>
      </c>
    </row>
    <row r="615" spans="1:2" x14ac:dyDescent="0.25">
      <c r="A615" s="62">
        <v>12141748</v>
      </c>
      <c r="B615" s="63" t="s">
        <v>13206</v>
      </c>
    </row>
    <row r="616" spans="1:2" x14ac:dyDescent="0.25">
      <c r="A616" s="62">
        <v>12141749</v>
      </c>
      <c r="B616" s="63" t="s">
        <v>17040</v>
      </c>
    </row>
    <row r="617" spans="1:2" x14ac:dyDescent="0.25">
      <c r="A617" s="62">
        <v>12141750</v>
      </c>
      <c r="B617" s="63" t="s">
        <v>7789</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17229</v>
      </c>
    </row>
    <row r="625" spans="1:2" x14ac:dyDescent="0.25">
      <c r="A625" s="62">
        <v>12141758</v>
      </c>
      <c r="B625" s="63" t="s">
        <v>10351</v>
      </c>
    </row>
    <row r="626" spans="1:2" x14ac:dyDescent="0.25">
      <c r="A626" s="62">
        <v>12141759</v>
      </c>
      <c r="B626" s="63" t="s">
        <v>10558</v>
      </c>
    </row>
    <row r="627" spans="1:2" x14ac:dyDescent="0.25">
      <c r="A627" s="62">
        <v>12141760</v>
      </c>
      <c r="B627" s="63" t="s">
        <v>15661</v>
      </c>
    </row>
    <row r="628" spans="1:2" x14ac:dyDescent="0.25">
      <c r="A628" s="62">
        <v>12141801</v>
      </c>
      <c r="B628" s="63" t="s">
        <v>16627</v>
      </c>
    </row>
    <row r="629" spans="1:2" x14ac:dyDescent="0.25">
      <c r="A629" s="62">
        <v>12141802</v>
      </c>
      <c r="B629" s="63" t="s">
        <v>3428</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6805</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3490</v>
      </c>
    </row>
    <row r="651" spans="1:2" x14ac:dyDescent="0.25">
      <c r="A651" s="62">
        <v>12142002</v>
      </c>
      <c r="B651" s="63" t="s">
        <v>17685</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8058</v>
      </c>
    </row>
    <row r="656" spans="1:2" x14ac:dyDescent="0.25">
      <c r="A656" s="62">
        <v>12142101</v>
      </c>
      <c r="B656" s="63" t="s">
        <v>9495</v>
      </c>
    </row>
    <row r="657" spans="1:2" x14ac:dyDescent="0.25">
      <c r="A657" s="62">
        <v>12142102</v>
      </c>
      <c r="B657" s="63" t="s">
        <v>17122</v>
      </c>
    </row>
    <row r="658" spans="1:2" x14ac:dyDescent="0.25">
      <c r="A658" s="62">
        <v>12142103</v>
      </c>
      <c r="B658" s="63" t="s">
        <v>18367</v>
      </c>
    </row>
    <row r="659" spans="1:2" x14ac:dyDescent="0.25">
      <c r="A659" s="62">
        <v>12142104</v>
      </c>
      <c r="B659" s="63" t="s">
        <v>9401</v>
      </c>
    </row>
    <row r="660" spans="1:2" x14ac:dyDescent="0.25">
      <c r="A660" s="62">
        <v>12142105</v>
      </c>
      <c r="B660" s="63" t="s">
        <v>17525</v>
      </c>
    </row>
    <row r="661" spans="1:2" x14ac:dyDescent="0.25">
      <c r="A661" s="62">
        <v>12142106</v>
      </c>
      <c r="B661" s="63" t="s">
        <v>15387</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5361</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7762</v>
      </c>
    </row>
    <row r="672" spans="1:2" x14ac:dyDescent="0.25">
      <c r="A672" s="62">
        <v>12161503</v>
      </c>
      <c r="B672" s="63" t="s">
        <v>9490</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7302</v>
      </c>
    </row>
    <row r="679" spans="1:2" x14ac:dyDescent="0.25">
      <c r="A679" s="62">
        <v>12161603</v>
      </c>
      <c r="B679" s="63" t="s">
        <v>13645</v>
      </c>
    </row>
    <row r="680" spans="1:2" x14ac:dyDescent="0.25">
      <c r="A680" s="62">
        <v>12161604</v>
      </c>
      <c r="B680" s="63" t="s">
        <v>12049</v>
      </c>
    </row>
    <row r="681" spans="1:2" x14ac:dyDescent="0.25">
      <c r="A681" s="62">
        <v>12161701</v>
      </c>
      <c r="B681" s="63" t="s">
        <v>5228</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15579</v>
      </c>
    </row>
    <row r="686" spans="1:2" x14ac:dyDescent="0.25">
      <c r="A686" s="62">
        <v>12161706</v>
      </c>
      <c r="B686" s="63" t="s">
        <v>3049</v>
      </c>
    </row>
    <row r="687" spans="1:2" x14ac:dyDescent="0.25">
      <c r="A687" s="62">
        <v>12161801</v>
      </c>
      <c r="B687" s="63" t="s">
        <v>15105</v>
      </c>
    </row>
    <row r="688" spans="1:2" x14ac:dyDescent="0.25">
      <c r="A688" s="62">
        <v>12161802</v>
      </c>
      <c r="B688" s="63" t="s">
        <v>4218</v>
      </c>
    </row>
    <row r="689" spans="1:2" x14ac:dyDescent="0.25">
      <c r="A689" s="62">
        <v>12161803</v>
      </c>
      <c r="B689" s="63" t="s">
        <v>9866</v>
      </c>
    </row>
    <row r="690" spans="1:2" x14ac:dyDescent="0.25">
      <c r="A690" s="62">
        <v>12161804</v>
      </c>
      <c r="B690" s="63" t="s">
        <v>2086</v>
      </c>
    </row>
    <row r="691" spans="1:2" x14ac:dyDescent="0.25">
      <c r="A691" s="62">
        <v>12161805</v>
      </c>
      <c r="B691" s="63" t="s">
        <v>7283</v>
      </c>
    </row>
    <row r="692" spans="1:2" x14ac:dyDescent="0.25">
      <c r="A692" s="62">
        <v>12161806</v>
      </c>
      <c r="B692" s="63" t="s">
        <v>4714</v>
      </c>
    </row>
    <row r="693" spans="1:2" x14ac:dyDescent="0.25">
      <c r="A693" s="62">
        <v>12161807</v>
      </c>
      <c r="B693" s="63" t="s">
        <v>159</v>
      </c>
    </row>
    <row r="694" spans="1:2" x14ac:dyDescent="0.25">
      <c r="A694" s="62">
        <v>12161808</v>
      </c>
      <c r="B694" s="63" t="s">
        <v>12054</v>
      </c>
    </row>
    <row r="695" spans="1:2" x14ac:dyDescent="0.25">
      <c r="A695" s="62">
        <v>12161901</v>
      </c>
      <c r="B695" s="63" t="s">
        <v>17314</v>
      </c>
    </row>
    <row r="696" spans="1:2" x14ac:dyDescent="0.25">
      <c r="A696" s="62">
        <v>12161902</v>
      </c>
      <c r="B696" s="63" t="s">
        <v>5208</v>
      </c>
    </row>
    <row r="697" spans="1:2" x14ac:dyDescent="0.25">
      <c r="A697" s="62">
        <v>12161903</v>
      </c>
      <c r="B697" s="63" t="s">
        <v>8513</v>
      </c>
    </row>
    <row r="698" spans="1:2" x14ac:dyDescent="0.25">
      <c r="A698" s="62">
        <v>12161904</v>
      </c>
      <c r="B698" s="63" t="s">
        <v>17440</v>
      </c>
    </row>
    <row r="699" spans="1:2" x14ac:dyDescent="0.25">
      <c r="A699" s="62">
        <v>12161905</v>
      </c>
      <c r="B699" s="63" t="s">
        <v>13767</v>
      </c>
    </row>
    <row r="700" spans="1:2" x14ac:dyDescent="0.25">
      <c r="A700" s="62">
        <v>12161906</v>
      </c>
      <c r="B700" s="63" t="s">
        <v>12649</v>
      </c>
    </row>
    <row r="701" spans="1:2" x14ac:dyDescent="0.25">
      <c r="A701" s="62">
        <v>12161907</v>
      </c>
      <c r="B701" s="63" t="s">
        <v>10815</v>
      </c>
    </row>
    <row r="702" spans="1:2" x14ac:dyDescent="0.25">
      <c r="A702" s="62">
        <v>12162002</v>
      </c>
      <c r="B702" s="63" t="s">
        <v>6865</v>
      </c>
    </row>
    <row r="703" spans="1:2" x14ac:dyDescent="0.25">
      <c r="A703" s="62">
        <v>12162003</v>
      </c>
      <c r="B703" s="63" t="s">
        <v>16336</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11144</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7081</v>
      </c>
    </row>
    <row r="712" spans="1:2" x14ac:dyDescent="0.25">
      <c r="A712" s="62">
        <v>12162206</v>
      </c>
      <c r="B712" s="63" t="s">
        <v>1213</v>
      </c>
    </row>
    <row r="713" spans="1:2" x14ac:dyDescent="0.25">
      <c r="A713" s="62">
        <v>12162207</v>
      </c>
      <c r="B713" s="63" t="s">
        <v>11635</v>
      </c>
    </row>
    <row r="714" spans="1:2" x14ac:dyDescent="0.25">
      <c r="A714" s="62">
        <v>12162208</v>
      </c>
      <c r="B714" s="63" t="s">
        <v>14756</v>
      </c>
    </row>
    <row r="715" spans="1:2" x14ac:dyDescent="0.25">
      <c r="A715" s="62">
        <v>12162209</v>
      </c>
      <c r="B715" s="63" t="s">
        <v>7947</v>
      </c>
    </row>
    <row r="716" spans="1:2" x14ac:dyDescent="0.25">
      <c r="A716" s="62">
        <v>12162210</v>
      </c>
      <c r="B716" s="63" t="s">
        <v>13564</v>
      </c>
    </row>
    <row r="717" spans="1:2" x14ac:dyDescent="0.25">
      <c r="A717" s="62">
        <v>12162211</v>
      </c>
      <c r="B717" s="63" t="s">
        <v>3988</v>
      </c>
    </row>
    <row r="718" spans="1:2" x14ac:dyDescent="0.25">
      <c r="A718" s="62">
        <v>12162212</v>
      </c>
      <c r="B718" s="63" t="s">
        <v>6290</v>
      </c>
    </row>
    <row r="719" spans="1:2" x14ac:dyDescent="0.25">
      <c r="A719" s="62">
        <v>12162301</v>
      </c>
      <c r="B719" s="63" t="s">
        <v>15152</v>
      </c>
    </row>
    <row r="720" spans="1:2" x14ac:dyDescent="0.25">
      <c r="A720" s="62">
        <v>12162302</v>
      </c>
      <c r="B720" s="63" t="s">
        <v>6233</v>
      </c>
    </row>
    <row r="721" spans="1:2" x14ac:dyDescent="0.25">
      <c r="A721" s="62">
        <v>12162303</v>
      </c>
      <c r="B721" s="63" t="s">
        <v>9535</v>
      </c>
    </row>
    <row r="722" spans="1:2" x14ac:dyDescent="0.25">
      <c r="A722" s="62">
        <v>12162401</v>
      </c>
      <c r="B722" s="63" t="s">
        <v>18505</v>
      </c>
    </row>
    <row r="723" spans="1:2" x14ac:dyDescent="0.25">
      <c r="A723" s="62">
        <v>12162402</v>
      </c>
      <c r="B723" s="63" t="s">
        <v>5248</v>
      </c>
    </row>
    <row r="724" spans="1:2" x14ac:dyDescent="0.25">
      <c r="A724" s="62">
        <v>12162501</v>
      </c>
      <c r="B724" s="63" t="s">
        <v>13791</v>
      </c>
    </row>
    <row r="725" spans="1:2" x14ac:dyDescent="0.25">
      <c r="A725" s="62">
        <v>12162502</v>
      </c>
      <c r="B725" s="63" t="s">
        <v>10635</v>
      </c>
    </row>
    <row r="726" spans="1:2" x14ac:dyDescent="0.25">
      <c r="A726" s="62">
        <v>12162503</v>
      </c>
      <c r="B726" s="63" t="s">
        <v>18276</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14822</v>
      </c>
    </row>
    <row r="737" spans="1:2" x14ac:dyDescent="0.25">
      <c r="A737" s="62">
        <v>12163101</v>
      </c>
      <c r="B737" s="63" t="s">
        <v>6091</v>
      </c>
    </row>
    <row r="738" spans="1:2" x14ac:dyDescent="0.25">
      <c r="A738" s="62">
        <v>12163201</v>
      </c>
      <c r="B738" s="63" t="s">
        <v>3241</v>
      </c>
    </row>
    <row r="739" spans="1:2" x14ac:dyDescent="0.25">
      <c r="A739" s="62">
        <v>12163301</v>
      </c>
      <c r="B739" s="63" t="s">
        <v>4903</v>
      </c>
    </row>
    <row r="740" spans="1:2" x14ac:dyDescent="0.25">
      <c r="A740" s="62">
        <v>12163401</v>
      </c>
      <c r="B740" s="63" t="s">
        <v>9707</v>
      </c>
    </row>
    <row r="741" spans="1:2" x14ac:dyDescent="0.25">
      <c r="A741" s="62">
        <v>12163501</v>
      </c>
      <c r="B741" s="63" t="s">
        <v>7477</v>
      </c>
    </row>
    <row r="742" spans="1:2" x14ac:dyDescent="0.25">
      <c r="A742" s="62">
        <v>12163601</v>
      </c>
      <c r="B742" s="63" t="s">
        <v>14133</v>
      </c>
    </row>
    <row r="743" spans="1:2" x14ac:dyDescent="0.25">
      <c r="A743" s="62">
        <v>12163602</v>
      </c>
      <c r="B743" s="63" t="s">
        <v>11156</v>
      </c>
    </row>
    <row r="744" spans="1:2" x14ac:dyDescent="0.25">
      <c r="A744" s="62">
        <v>12163701</v>
      </c>
      <c r="B744" s="63" t="s">
        <v>13891</v>
      </c>
    </row>
    <row r="745" spans="1:2" x14ac:dyDescent="0.25">
      <c r="A745" s="62">
        <v>12163801</v>
      </c>
      <c r="B745" s="63" t="s">
        <v>1295</v>
      </c>
    </row>
    <row r="746" spans="1:2" x14ac:dyDescent="0.25">
      <c r="A746" s="62">
        <v>12163802</v>
      </c>
      <c r="B746" s="63" t="s">
        <v>2673</v>
      </c>
    </row>
    <row r="747" spans="1:2" x14ac:dyDescent="0.25">
      <c r="A747" s="62">
        <v>12163901</v>
      </c>
      <c r="B747" s="63" t="s">
        <v>13260</v>
      </c>
    </row>
    <row r="748" spans="1:2" x14ac:dyDescent="0.25">
      <c r="A748" s="62">
        <v>12163902</v>
      </c>
      <c r="B748" s="63" t="s">
        <v>3223</v>
      </c>
    </row>
    <row r="749" spans="1:2" x14ac:dyDescent="0.25">
      <c r="A749" s="62">
        <v>12164001</v>
      </c>
      <c r="B749" s="63" t="s">
        <v>2112</v>
      </c>
    </row>
    <row r="750" spans="1:2" x14ac:dyDescent="0.25">
      <c r="A750" s="62">
        <v>12164101</v>
      </c>
      <c r="B750" s="63" t="s">
        <v>9338</v>
      </c>
    </row>
    <row r="751" spans="1:2" x14ac:dyDescent="0.25">
      <c r="A751" s="62">
        <v>12164102</v>
      </c>
      <c r="B751" s="63" t="s">
        <v>13006</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5606</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5912</v>
      </c>
    </row>
    <row r="767" spans="1:2" x14ac:dyDescent="0.25">
      <c r="A767" s="62">
        <v>12171604</v>
      </c>
      <c r="B767" s="63" t="s">
        <v>4762</v>
      </c>
    </row>
    <row r="768" spans="1:2" x14ac:dyDescent="0.25">
      <c r="A768" s="62">
        <v>12171605</v>
      </c>
      <c r="B768" s="63" t="s">
        <v>7751</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16139</v>
      </c>
    </row>
    <row r="773" spans="1:2" x14ac:dyDescent="0.25">
      <c r="A773" s="62">
        <v>12181502</v>
      </c>
      <c r="B773" s="63" t="s">
        <v>3286</v>
      </c>
    </row>
    <row r="774" spans="1:2" x14ac:dyDescent="0.25">
      <c r="A774" s="62">
        <v>12181503</v>
      </c>
      <c r="B774" s="63" t="s">
        <v>6847</v>
      </c>
    </row>
    <row r="775" spans="1:2" x14ac:dyDescent="0.25">
      <c r="A775" s="62">
        <v>12181504</v>
      </c>
      <c r="B775" s="63" t="s">
        <v>18607</v>
      </c>
    </row>
    <row r="776" spans="1:2" x14ac:dyDescent="0.25">
      <c r="A776" s="62">
        <v>12181601</v>
      </c>
      <c r="B776" s="63" t="s">
        <v>9229</v>
      </c>
    </row>
    <row r="777" spans="1:2" x14ac:dyDescent="0.25">
      <c r="A777" s="62">
        <v>12181602</v>
      </c>
      <c r="B777" s="63" t="s">
        <v>16070</v>
      </c>
    </row>
    <row r="778" spans="1:2" x14ac:dyDescent="0.25">
      <c r="A778" s="62">
        <v>12191501</v>
      </c>
      <c r="B778" s="63" t="s">
        <v>7664</v>
      </c>
    </row>
    <row r="779" spans="1:2" x14ac:dyDescent="0.25">
      <c r="A779" s="62">
        <v>12191502</v>
      </c>
      <c r="B779" s="63" t="s">
        <v>3927</v>
      </c>
    </row>
    <row r="780" spans="1:2" x14ac:dyDescent="0.25">
      <c r="A780" s="62">
        <v>12191503</v>
      </c>
      <c r="B780" s="63" t="s">
        <v>2677</v>
      </c>
    </row>
    <row r="781" spans="1:2" x14ac:dyDescent="0.25">
      <c r="A781" s="62">
        <v>12191504</v>
      </c>
      <c r="B781" s="63" t="s">
        <v>9466</v>
      </c>
    </row>
    <row r="782" spans="1:2" x14ac:dyDescent="0.25">
      <c r="A782" s="62">
        <v>12191601</v>
      </c>
      <c r="B782" s="63" t="s">
        <v>16479</v>
      </c>
    </row>
    <row r="783" spans="1:2" x14ac:dyDescent="0.25">
      <c r="A783" s="62">
        <v>12191602</v>
      </c>
      <c r="B783" s="63" t="s">
        <v>6116</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17998</v>
      </c>
    </row>
    <row r="790" spans="1:2" x14ac:dyDescent="0.25">
      <c r="A790" s="62">
        <v>12352103</v>
      </c>
      <c r="B790" s="63" t="s">
        <v>7549</v>
      </c>
    </row>
    <row r="791" spans="1:2" x14ac:dyDescent="0.25">
      <c r="A791" s="62">
        <v>12352104</v>
      </c>
      <c r="B791" s="63" t="s">
        <v>17067</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12225</v>
      </c>
    </row>
    <row r="796" spans="1:2" x14ac:dyDescent="0.25">
      <c r="A796" s="62">
        <v>12352111</v>
      </c>
      <c r="B796" s="63" t="s">
        <v>8054</v>
      </c>
    </row>
    <row r="797" spans="1:2" x14ac:dyDescent="0.25">
      <c r="A797" s="62">
        <v>12352112</v>
      </c>
      <c r="B797" s="63" t="s">
        <v>12225</v>
      </c>
    </row>
    <row r="798" spans="1:2" x14ac:dyDescent="0.25">
      <c r="A798" s="62">
        <v>12352113</v>
      </c>
      <c r="B798" s="63" t="s">
        <v>18635</v>
      </c>
    </row>
    <row r="799" spans="1:2" x14ac:dyDescent="0.25">
      <c r="A799" s="62">
        <v>12352114</v>
      </c>
      <c r="B799" s="63" t="s">
        <v>3377</v>
      </c>
    </row>
    <row r="800" spans="1:2" x14ac:dyDescent="0.25">
      <c r="A800" s="62">
        <v>12352115</v>
      </c>
      <c r="B800" s="63" t="s">
        <v>10513</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6812</v>
      </c>
    </row>
    <row r="805" spans="1:2" x14ac:dyDescent="0.25">
      <c r="A805" s="62">
        <v>12352120</v>
      </c>
      <c r="B805" s="63" t="s">
        <v>11646</v>
      </c>
    </row>
    <row r="806" spans="1:2" x14ac:dyDescent="0.25">
      <c r="A806" s="62">
        <v>12352121</v>
      </c>
      <c r="B806" s="63" t="s">
        <v>10785</v>
      </c>
    </row>
    <row r="807" spans="1:2" x14ac:dyDescent="0.25">
      <c r="A807" s="62">
        <v>12352123</v>
      </c>
      <c r="B807" s="63" t="s">
        <v>18058</v>
      </c>
    </row>
    <row r="808" spans="1:2" x14ac:dyDescent="0.25">
      <c r="A808" s="62">
        <v>12352124</v>
      </c>
      <c r="B808" s="63" t="s">
        <v>17174</v>
      </c>
    </row>
    <row r="809" spans="1:2" x14ac:dyDescent="0.25">
      <c r="A809" s="62">
        <v>12352125</v>
      </c>
      <c r="B809" s="63" t="s">
        <v>15902</v>
      </c>
    </row>
    <row r="810" spans="1:2" x14ac:dyDescent="0.25">
      <c r="A810" s="62">
        <v>12352126</v>
      </c>
      <c r="B810" s="63" t="s">
        <v>12280</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15026</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5002</v>
      </c>
    </row>
    <row r="824" spans="1:2" x14ac:dyDescent="0.25">
      <c r="A824" s="62">
        <v>12352210</v>
      </c>
      <c r="B824" s="63" t="s">
        <v>5773</v>
      </c>
    </row>
    <row r="825" spans="1:2" x14ac:dyDescent="0.25">
      <c r="A825" s="62">
        <v>12352211</v>
      </c>
      <c r="B825" s="63" t="s">
        <v>16406</v>
      </c>
    </row>
    <row r="826" spans="1:2" x14ac:dyDescent="0.25">
      <c r="A826" s="62">
        <v>12352212</v>
      </c>
      <c r="B826" s="63" t="s">
        <v>11714</v>
      </c>
    </row>
    <row r="827" spans="1:2" x14ac:dyDescent="0.25">
      <c r="A827" s="62">
        <v>12352301</v>
      </c>
      <c r="B827" s="63" t="s">
        <v>4346</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12569</v>
      </c>
    </row>
    <row r="834" spans="1:2" x14ac:dyDescent="0.25">
      <c r="A834" s="62">
        <v>12352308</v>
      </c>
      <c r="B834" s="63" t="s">
        <v>17226</v>
      </c>
    </row>
    <row r="835" spans="1:2" x14ac:dyDescent="0.25">
      <c r="A835" s="62">
        <v>12352309</v>
      </c>
      <c r="B835" s="63" t="s">
        <v>6893</v>
      </c>
    </row>
    <row r="836" spans="1:2" x14ac:dyDescent="0.25">
      <c r="A836" s="62">
        <v>12352310</v>
      </c>
      <c r="B836" s="63" t="s">
        <v>14604</v>
      </c>
    </row>
    <row r="837" spans="1:2" x14ac:dyDescent="0.25">
      <c r="A837" s="62">
        <v>12352311</v>
      </c>
      <c r="B837" s="63" t="s">
        <v>8976</v>
      </c>
    </row>
    <row r="838" spans="1:2" x14ac:dyDescent="0.25">
      <c r="A838" s="62">
        <v>12352312</v>
      </c>
      <c r="B838" s="63" t="s">
        <v>4789</v>
      </c>
    </row>
    <row r="839" spans="1:2" x14ac:dyDescent="0.25">
      <c r="A839" s="62">
        <v>12352401</v>
      </c>
      <c r="B839" s="63" t="s">
        <v>12642</v>
      </c>
    </row>
    <row r="840" spans="1:2" x14ac:dyDescent="0.25">
      <c r="A840" s="62">
        <v>12352402</v>
      </c>
      <c r="B840" s="63" t="s">
        <v>6675</v>
      </c>
    </row>
    <row r="841" spans="1:2" x14ac:dyDescent="0.25">
      <c r="A841" s="62">
        <v>12352501</v>
      </c>
      <c r="B841" s="63" t="s">
        <v>4999</v>
      </c>
    </row>
    <row r="842" spans="1:2" x14ac:dyDescent="0.25">
      <c r="A842" s="62">
        <v>12352502</v>
      </c>
      <c r="B842" s="63" t="s">
        <v>3271</v>
      </c>
    </row>
    <row r="843" spans="1:2" x14ac:dyDescent="0.25">
      <c r="A843" s="62">
        <v>12352503</v>
      </c>
      <c r="B843" s="63" t="s">
        <v>15392</v>
      </c>
    </row>
    <row r="844" spans="1:2" x14ac:dyDescent="0.25">
      <c r="A844" s="62">
        <v>13101501</v>
      </c>
      <c r="B844" s="63" t="s">
        <v>7000</v>
      </c>
    </row>
    <row r="845" spans="1:2" x14ac:dyDescent="0.25">
      <c r="A845" s="62">
        <v>13101502</v>
      </c>
      <c r="B845" s="63" t="s">
        <v>11114</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10478</v>
      </c>
    </row>
    <row r="851" spans="1:2" x14ac:dyDescent="0.25">
      <c r="A851" s="62">
        <v>13101603</v>
      </c>
      <c r="B851" s="63" t="s">
        <v>5250</v>
      </c>
    </row>
    <row r="852" spans="1:2" x14ac:dyDescent="0.25">
      <c r="A852" s="62">
        <v>13101604</v>
      </c>
      <c r="B852" s="63" t="s">
        <v>18158</v>
      </c>
    </row>
    <row r="853" spans="1:2" x14ac:dyDescent="0.25">
      <c r="A853" s="62">
        <v>13101605</v>
      </c>
      <c r="B853" s="63" t="s">
        <v>5496</v>
      </c>
    </row>
    <row r="854" spans="1:2" x14ac:dyDescent="0.25">
      <c r="A854" s="62">
        <v>13101606</v>
      </c>
      <c r="B854" s="63" t="s">
        <v>6707</v>
      </c>
    </row>
    <row r="855" spans="1:2" x14ac:dyDescent="0.25">
      <c r="A855" s="62">
        <v>13101607</v>
      </c>
      <c r="B855" s="63" t="s">
        <v>9488</v>
      </c>
    </row>
    <row r="856" spans="1:2" x14ac:dyDescent="0.25">
      <c r="A856" s="62">
        <v>13101701</v>
      </c>
      <c r="B856" s="63" t="s">
        <v>7126</v>
      </c>
    </row>
    <row r="857" spans="1:2" x14ac:dyDescent="0.25">
      <c r="A857" s="62">
        <v>13101702</v>
      </c>
      <c r="B857" s="63" t="s">
        <v>18142</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9281</v>
      </c>
    </row>
    <row r="862" spans="1:2" x14ac:dyDescent="0.25">
      <c r="A862" s="62">
        <v>13101707</v>
      </c>
      <c r="B862" s="63" t="s">
        <v>7033</v>
      </c>
    </row>
    <row r="863" spans="1:2" x14ac:dyDescent="0.25">
      <c r="A863" s="62">
        <v>13101708</v>
      </c>
      <c r="B863" s="63" t="s">
        <v>10898</v>
      </c>
    </row>
    <row r="864" spans="1:2" x14ac:dyDescent="0.25">
      <c r="A864" s="62">
        <v>13101709</v>
      </c>
      <c r="B864" s="63" t="s">
        <v>3818</v>
      </c>
    </row>
    <row r="865" spans="1:2" x14ac:dyDescent="0.25">
      <c r="A865" s="62">
        <v>13101710</v>
      </c>
      <c r="B865" s="63" t="s">
        <v>13336</v>
      </c>
    </row>
    <row r="866" spans="1:2" x14ac:dyDescent="0.25">
      <c r="A866" s="62">
        <v>13101711</v>
      </c>
      <c r="B866" s="63" t="s">
        <v>3714</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9119</v>
      </c>
    </row>
    <row r="871" spans="1:2" x14ac:dyDescent="0.25">
      <c r="A871" s="62">
        <v>13101716</v>
      </c>
      <c r="B871" s="63" t="s">
        <v>18520</v>
      </c>
    </row>
    <row r="872" spans="1:2" x14ac:dyDescent="0.25">
      <c r="A872" s="62">
        <v>13101717</v>
      </c>
      <c r="B872" s="63" t="s">
        <v>4723</v>
      </c>
    </row>
    <row r="873" spans="1:2" x14ac:dyDescent="0.25">
      <c r="A873" s="62">
        <v>13101718</v>
      </c>
      <c r="B873" s="63" t="s">
        <v>10149</v>
      </c>
    </row>
    <row r="874" spans="1:2" x14ac:dyDescent="0.25">
      <c r="A874" s="62">
        <v>13101719</v>
      </c>
      <c r="B874" s="63" t="s">
        <v>4134</v>
      </c>
    </row>
    <row r="875" spans="1:2" x14ac:dyDescent="0.25">
      <c r="A875" s="62">
        <v>13101720</v>
      </c>
      <c r="B875" s="63" t="s">
        <v>13547</v>
      </c>
    </row>
    <row r="876" spans="1:2" x14ac:dyDescent="0.25">
      <c r="A876" s="62">
        <v>13101721</v>
      </c>
      <c r="B876" s="63" t="s">
        <v>13418</v>
      </c>
    </row>
    <row r="877" spans="1:2" x14ac:dyDescent="0.25">
      <c r="A877" s="62">
        <v>13101722</v>
      </c>
      <c r="B877" s="63" t="s">
        <v>15615</v>
      </c>
    </row>
    <row r="878" spans="1:2" x14ac:dyDescent="0.25">
      <c r="A878" s="62">
        <v>13101723</v>
      </c>
      <c r="B878" s="63" t="s">
        <v>1572</v>
      </c>
    </row>
    <row r="879" spans="1:2" x14ac:dyDescent="0.25">
      <c r="A879" s="62">
        <v>13101724</v>
      </c>
      <c r="B879" s="63" t="s">
        <v>14647</v>
      </c>
    </row>
    <row r="880" spans="1:2" x14ac:dyDescent="0.25">
      <c r="A880" s="62">
        <v>13101902</v>
      </c>
      <c r="B880" s="63" t="s">
        <v>10991</v>
      </c>
    </row>
    <row r="881" spans="1:2" x14ac:dyDescent="0.25">
      <c r="A881" s="62">
        <v>13101903</v>
      </c>
      <c r="B881" s="63" t="s">
        <v>18530</v>
      </c>
    </row>
    <row r="882" spans="1:2" x14ac:dyDescent="0.25">
      <c r="A882" s="62">
        <v>13101904</v>
      </c>
      <c r="B882" s="63" t="s">
        <v>17568</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3749</v>
      </c>
    </row>
    <row r="887" spans="1:2" x14ac:dyDescent="0.25">
      <c r="A887" s="62">
        <v>13102003</v>
      </c>
      <c r="B887" s="63" t="s">
        <v>11655</v>
      </c>
    </row>
    <row r="888" spans="1:2" x14ac:dyDescent="0.25">
      <c r="A888" s="62">
        <v>13102005</v>
      </c>
      <c r="B888" s="63" t="s">
        <v>10405</v>
      </c>
    </row>
    <row r="889" spans="1:2" x14ac:dyDescent="0.25">
      <c r="A889" s="62">
        <v>13102006</v>
      </c>
      <c r="B889" s="63" t="s">
        <v>16471</v>
      </c>
    </row>
    <row r="890" spans="1:2" x14ac:dyDescent="0.25">
      <c r="A890" s="62">
        <v>13102008</v>
      </c>
      <c r="B890" s="63" t="s">
        <v>18307</v>
      </c>
    </row>
    <row r="891" spans="1:2" x14ac:dyDescent="0.25">
      <c r="A891" s="62">
        <v>13102009</v>
      </c>
      <c r="B891" s="63" t="s">
        <v>844</v>
      </c>
    </row>
    <row r="892" spans="1:2" x14ac:dyDescent="0.25">
      <c r="A892" s="62">
        <v>13102010</v>
      </c>
      <c r="B892" s="63" t="s">
        <v>11747</v>
      </c>
    </row>
    <row r="893" spans="1:2" x14ac:dyDescent="0.25">
      <c r="A893" s="62">
        <v>13102011</v>
      </c>
      <c r="B893" s="63" t="s">
        <v>17016</v>
      </c>
    </row>
    <row r="894" spans="1:2" x14ac:dyDescent="0.25">
      <c r="A894" s="62">
        <v>13102012</v>
      </c>
      <c r="B894" s="63" t="s">
        <v>15147</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6427</v>
      </c>
    </row>
    <row r="899" spans="1:2" x14ac:dyDescent="0.25">
      <c r="A899" s="62">
        <v>13102017</v>
      </c>
      <c r="B899" s="63" t="s">
        <v>7808</v>
      </c>
    </row>
    <row r="900" spans="1:2" x14ac:dyDescent="0.25">
      <c r="A900" s="62">
        <v>13102018</v>
      </c>
      <c r="B900" s="63" t="s">
        <v>17103</v>
      </c>
    </row>
    <row r="901" spans="1:2" x14ac:dyDescent="0.25">
      <c r="A901" s="62">
        <v>13102019</v>
      </c>
      <c r="B901" s="63" t="s">
        <v>10072</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8027</v>
      </c>
    </row>
    <row r="915" spans="1:2" x14ac:dyDescent="0.25">
      <c r="A915" s="62">
        <v>13111002</v>
      </c>
      <c r="B915" s="63" t="s">
        <v>4528</v>
      </c>
    </row>
    <row r="916" spans="1:2" x14ac:dyDescent="0.25">
      <c r="A916" s="62">
        <v>13111003</v>
      </c>
      <c r="B916" s="63" t="s">
        <v>15586</v>
      </c>
    </row>
    <row r="917" spans="1:2" x14ac:dyDescent="0.25">
      <c r="A917" s="62">
        <v>13111004</v>
      </c>
      <c r="B917" s="63" t="s">
        <v>7627</v>
      </c>
    </row>
    <row r="918" spans="1:2" x14ac:dyDescent="0.25">
      <c r="A918" s="62">
        <v>13111005</v>
      </c>
      <c r="B918" s="63" t="s">
        <v>12647</v>
      </c>
    </row>
    <row r="919" spans="1:2" x14ac:dyDescent="0.25">
      <c r="A919" s="62">
        <v>13111006</v>
      </c>
      <c r="B919" s="63" t="s">
        <v>6954</v>
      </c>
    </row>
    <row r="920" spans="1:2" x14ac:dyDescent="0.25">
      <c r="A920" s="62">
        <v>13111007</v>
      </c>
      <c r="B920" s="63" t="s">
        <v>8337</v>
      </c>
    </row>
    <row r="921" spans="1:2" x14ac:dyDescent="0.25">
      <c r="A921" s="62">
        <v>13111008</v>
      </c>
      <c r="B921" s="63" t="s">
        <v>12392</v>
      </c>
    </row>
    <row r="922" spans="1:2" x14ac:dyDescent="0.25">
      <c r="A922" s="62">
        <v>13111009</v>
      </c>
      <c r="B922" s="63" t="s">
        <v>10318</v>
      </c>
    </row>
    <row r="923" spans="1:2" x14ac:dyDescent="0.25">
      <c r="A923" s="62">
        <v>13111010</v>
      </c>
      <c r="B923" s="63" t="s">
        <v>15416</v>
      </c>
    </row>
    <row r="924" spans="1:2" x14ac:dyDescent="0.25">
      <c r="A924" s="62">
        <v>13111011</v>
      </c>
      <c r="B924" s="63" t="s">
        <v>9102</v>
      </c>
    </row>
    <row r="925" spans="1:2" x14ac:dyDescent="0.25">
      <c r="A925" s="62">
        <v>13111012</v>
      </c>
      <c r="B925" s="63" t="s">
        <v>10709</v>
      </c>
    </row>
    <row r="926" spans="1:2" x14ac:dyDescent="0.25">
      <c r="A926" s="62">
        <v>13111013</v>
      </c>
      <c r="B926" s="63" t="s">
        <v>13591</v>
      </c>
    </row>
    <row r="927" spans="1:2" x14ac:dyDescent="0.25">
      <c r="A927" s="62">
        <v>13111014</v>
      </c>
      <c r="B927" s="63" t="s">
        <v>2765</v>
      </c>
    </row>
    <row r="928" spans="1:2" x14ac:dyDescent="0.25">
      <c r="A928" s="62">
        <v>13111015</v>
      </c>
      <c r="B928" s="63" t="s">
        <v>1404</v>
      </c>
    </row>
    <row r="929" spans="1:2" x14ac:dyDescent="0.25">
      <c r="A929" s="62">
        <v>13111016</v>
      </c>
      <c r="B929" s="63" t="s">
        <v>15156</v>
      </c>
    </row>
    <row r="930" spans="1:2" x14ac:dyDescent="0.25">
      <c r="A930" s="62">
        <v>13111017</v>
      </c>
      <c r="B930" s="63" t="s">
        <v>11110</v>
      </c>
    </row>
    <row r="931" spans="1:2" x14ac:dyDescent="0.25">
      <c r="A931" s="62">
        <v>13111018</v>
      </c>
      <c r="B931" s="63" t="s">
        <v>13776</v>
      </c>
    </row>
    <row r="932" spans="1:2" x14ac:dyDescent="0.25">
      <c r="A932" s="62">
        <v>13111019</v>
      </c>
      <c r="B932" s="63" t="s">
        <v>1378</v>
      </c>
    </row>
    <row r="933" spans="1:2" x14ac:dyDescent="0.25">
      <c r="A933" s="62">
        <v>13111020</v>
      </c>
      <c r="B933" s="63" t="s">
        <v>4287</v>
      </c>
    </row>
    <row r="934" spans="1:2" x14ac:dyDescent="0.25">
      <c r="A934" s="62">
        <v>13111021</v>
      </c>
      <c r="B934" s="63" t="s">
        <v>12511</v>
      </c>
    </row>
    <row r="935" spans="1:2" x14ac:dyDescent="0.25">
      <c r="A935" s="62">
        <v>13111022</v>
      </c>
      <c r="B935" s="63" t="s">
        <v>12652</v>
      </c>
    </row>
    <row r="936" spans="1:2" x14ac:dyDescent="0.25">
      <c r="A936" s="62">
        <v>13111023</v>
      </c>
      <c r="B936" s="63" t="s">
        <v>17237</v>
      </c>
    </row>
    <row r="937" spans="1:2" x14ac:dyDescent="0.25">
      <c r="A937" s="62">
        <v>13111024</v>
      </c>
      <c r="B937" s="63" t="s">
        <v>15067</v>
      </c>
    </row>
    <row r="938" spans="1:2" x14ac:dyDescent="0.25">
      <c r="A938" s="62">
        <v>13111025</v>
      </c>
      <c r="B938" s="63" t="s">
        <v>2812</v>
      </c>
    </row>
    <row r="939" spans="1:2" x14ac:dyDescent="0.25">
      <c r="A939" s="62">
        <v>13111026</v>
      </c>
      <c r="B939" s="63" t="s">
        <v>12947</v>
      </c>
    </row>
    <row r="940" spans="1:2" x14ac:dyDescent="0.25">
      <c r="A940" s="62">
        <v>13111027</v>
      </c>
      <c r="B940" s="63" t="s">
        <v>9210</v>
      </c>
    </row>
    <row r="941" spans="1:2" x14ac:dyDescent="0.25">
      <c r="A941" s="62">
        <v>13111028</v>
      </c>
      <c r="B941" s="63" t="s">
        <v>4016</v>
      </c>
    </row>
    <row r="942" spans="1:2" x14ac:dyDescent="0.25">
      <c r="A942" s="62">
        <v>13111029</v>
      </c>
      <c r="B942" s="63" t="s">
        <v>14476</v>
      </c>
    </row>
    <row r="943" spans="1:2" x14ac:dyDescent="0.25">
      <c r="A943" s="62">
        <v>13111030</v>
      </c>
      <c r="B943" s="63" t="s">
        <v>7999</v>
      </c>
    </row>
    <row r="944" spans="1:2" x14ac:dyDescent="0.25">
      <c r="A944" s="62">
        <v>13111031</v>
      </c>
      <c r="B944" s="63" t="s">
        <v>11632</v>
      </c>
    </row>
    <row r="945" spans="1:2" x14ac:dyDescent="0.25">
      <c r="A945" s="62">
        <v>13111032</v>
      </c>
      <c r="B945" s="63" t="s">
        <v>18334</v>
      </c>
    </row>
    <row r="946" spans="1:2" x14ac:dyDescent="0.25">
      <c r="A946" s="62">
        <v>13111033</v>
      </c>
      <c r="B946" s="63" t="s">
        <v>15411</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12191</v>
      </c>
    </row>
    <row r="952" spans="1:2" x14ac:dyDescent="0.25">
      <c r="A952" s="62">
        <v>13111039</v>
      </c>
      <c r="B952" s="63" t="s">
        <v>16733</v>
      </c>
    </row>
    <row r="953" spans="1:2" x14ac:dyDescent="0.25">
      <c r="A953" s="62">
        <v>13111040</v>
      </c>
      <c r="B953" s="63" t="s">
        <v>8589</v>
      </c>
    </row>
    <row r="954" spans="1:2" x14ac:dyDescent="0.25">
      <c r="A954" s="62">
        <v>13111041</v>
      </c>
      <c r="B954" s="63" t="s">
        <v>8949</v>
      </c>
    </row>
    <row r="955" spans="1:2" x14ac:dyDescent="0.25">
      <c r="A955" s="62">
        <v>13111042</v>
      </c>
      <c r="B955" s="63" t="s">
        <v>9428</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11966</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3615</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16069</v>
      </c>
    </row>
    <row r="969" spans="1:2" x14ac:dyDescent="0.25">
      <c r="A969" s="62">
        <v>13111056</v>
      </c>
      <c r="B969" s="63" t="s">
        <v>12843</v>
      </c>
    </row>
    <row r="970" spans="1:2" x14ac:dyDescent="0.25">
      <c r="A970" s="62">
        <v>13111057</v>
      </c>
      <c r="B970" s="63" t="s">
        <v>12799</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11683</v>
      </c>
    </row>
    <row r="977" spans="1:2" x14ac:dyDescent="0.25">
      <c r="A977" s="62">
        <v>13111064</v>
      </c>
      <c r="B977" s="63" t="s">
        <v>5422</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10370</v>
      </c>
    </row>
    <row r="985" spans="1:2" x14ac:dyDescent="0.25">
      <c r="A985" s="62">
        <v>13111203</v>
      </c>
      <c r="B985" s="63" t="s">
        <v>18719</v>
      </c>
    </row>
    <row r="986" spans="1:2" x14ac:dyDescent="0.25">
      <c r="A986" s="62">
        <v>13111204</v>
      </c>
      <c r="B986" s="63" t="s">
        <v>17432</v>
      </c>
    </row>
    <row r="987" spans="1:2" x14ac:dyDescent="0.25">
      <c r="A987" s="62">
        <v>13111205</v>
      </c>
      <c r="B987" s="63" t="s">
        <v>16924</v>
      </c>
    </row>
    <row r="988" spans="1:2" x14ac:dyDescent="0.25">
      <c r="A988" s="62">
        <v>13111206</v>
      </c>
      <c r="B988" s="63" t="s">
        <v>4666</v>
      </c>
    </row>
    <row r="989" spans="1:2" x14ac:dyDescent="0.25">
      <c r="A989" s="62">
        <v>13111207</v>
      </c>
      <c r="B989" s="63" t="s">
        <v>8798</v>
      </c>
    </row>
    <row r="990" spans="1:2" x14ac:dyDescent="0.25">
      <c r="A990" s="62">
        <v>13111208</v>
      </c>
      <c r="B990" s="63" t="s">
        <v>17059</v>
      </c>
    </row>
    <row r="991" spans="1:2" x14ac:dyDescent="0.25">
      <c r="A991" s="62">
        <v>13111209</v>
      </c>
      <c r="B991" s="63" t="s">
        <v>701</v>
      </c>
    </row>
    <row r="992" spans="1:2" x14ac:dyDescent="0.25">
      <c r="A992" s="62">
        <v>13111210</v>
      </c>
      <c r="B992" s="63" t="s">
        <v>5403</v>
      </c>
    </row>
    <row r="993" spans="1:2" x14ac:dyDescent="0.25">
      <c r="A993" s="62">
        <v>13111211</v>
      </c>
      <c r="B993" s="63" t="s">
        <v>15496</v>
      </c>
    </row>
    <row r="994" spans="1:2" x14ac:dyDescent="0.25">
      <c r="A994" s="62">
        <v>13111212</v>
      </c>
      <c r="B994" s="63" t="s">
        <v>10268</v>
      </c>
    </row>
    <row r="995" spans="1:2" x14ac:dyDescent="0.25">
      <c r="A995" s="62">
        <v>13111213</v>
      </c>
      <c r="B995" s="63" t="s">
        <v>15257</v>
      </c>
    </row>
    <row r="996" spans="1:2" x14ac:dyDescent="0.25">
      <c r="A996" s="62">
        <v>13111214</v>
      </c>
      <c r="B996" s="63" t="s">
        <v>11140</v>
      </c>
    </row>
    <row r="997" spans="1:2" x14ac:dyDescent="0.25">
      <c r="A997" s="62">
        <v>13111215</v>
      </c>
      <c r="B997" s="63" t="s">
        <v>6046</v>
      </c>
    </row>
    <row r="998" spans="1:2" x14ac:dyDescent="0.25">
      <c r="A998" s="62">
        <v>13111216</v>
      </c>
      <c r="B998" s="63" t="s">
        <v>15810</v>
      </c>
    </row>
    <row r="999" spans="1:2" x14ac:dyDescent="0.25">
      <c r="A999" s="62">
        <v>13111217</v>
      </c>
      <c r="B999" s="63" t="s">
        <v>29</v>
      </c>
    </row>
    <row r="1000" spans="1:2" x14ac:dyDescent="0.25">
      <c r="A1000" s="62">
        <v>13111218</v>
      </c>
      <c r="B1000" s="63" t="s">
        <v>8055</v>
      </c>
    </row>
    <row r="1001" spans="1:2" x14ac:dyDescent="0.25">
      <c r="A1001" s="62">
        <v>13111219</v>
      </c>
      <c r="B1001" s="63" t="s">
        <v>4487</v>
      </c>
    </row>
    <row r="1002" spans="1:2" x14ac:dyDescent="0.25">
      <c r="A1002" s="62">
        <v>13111220</v>
      </c>
      <c r="B1002" s="63" t="s">
        <v>9389</v>
      </c>
    </row>
    <row r="1003" spans="1:2" x14ac:dyDescent="0.25">
      <c r="A1003" s="62">
        <v>13111301</v>
      </c>
      <c r="B1003" s="63" t="s">
        <v>7113</v>
      </c>
    </row>
    <row r="1004" spans="1:2" x14ac:dyDescent="0.25">
      <c r="A1004" s="62">
        <v>13111302</v>
      </c>
      <c r="B1004" s="63" t="s">
        <v>9113</v>
      </c>
    </row>
    <row r="1005" spans="1:2" x14ac:dyDescent="0.25">
      <c r="A1005" s="62">
        <v>13111303</v>
      </c>
      <c r="B1005" s="63" t="s">
        <v>10114</v>
      </c>
    </row>
    <row r="1006" spans="1:2" x14ac:dyDescent="0.25">
      <c r="A1006" s="62">
        <v>13111304</v>
      </c>
      <c r="B1006" s="63" t="s">
        <v>7908</v>
      </c>
    </row>
    <row r="1007" spans="1:2" x14ac:dyDescent="0.25">
      <c r="A1007" s="62">
        <v>13111305</v>
      </c>
      <c r="B1007" s="63" t="s">
        <v>14408</v>
      </c>
    </row>
    <row r="1008" spans="1:2" x14ac:dyDescent="0.25">
      <c r="A1008" s="62">
        <v>13111306</v>
      </c>
      <c r="B1008" s="63" t="s">
        <v>18180</v>
      </c>
    </row>
    <row r="1009" spans="1:2" x14ac:dyDescent="0.25">
      <c r="A1009" s="62">
        <v>13111307</v>
      </c>
      <c r="B1009" s="63" t="s">
        <v>16239</v>
      </c>
    </row>
    <row r="1010" spans="1:2" x14ac:dyDescent="0.25">
      <c r="A1010" s="62">
        <v>13111308</v>
      </c>
      <c r="B1010" s="63" t="s">
        <v>13865</v>
      </c>
    </row>
    <row r="1011" spans="1:2" x14ac:dyDescent="0.25">
      <c r="A1011" s="62">
        <v>14101501</v>
      </c>
      <c r="B1011" s="63" t="s">
        <v>2987</v>
      </c>
    </row>
    <row r="1012" spans="1:2" x14ac:dyDescent="0.25">
      <c r="A1012" s="62">
        <v>14111501</v>
      </c>
      <c r="B1012" s="63" t="s">
        <v>18528</v>
      </c>
    </row>
    <row r="1013" spans="1:2" x14ac:dyDescent="0.25">
      <c r="A1013" s="62">
        <v>14111502</v>
      </c>
      <c r="B1013" s="63" t="s">
        <v>14288</v>
      </c>
    </row>
    <row r="1014" spans="1:2" x14ac:dyDescent="0.25">
      <c r="A1014" s="62">
        <v>14111503</v>
      </c>
      <c r="B1014" s="63" t="s">
        <v>14857</v>
      </c>
    </row>
    <row r="1015" spans="1:2" x14ac:dyDescent="0.25">
      <c r="A1015" s="62">
        <v>14111504</v>
      </c>
      <c r="B1015" s="63" t="s">
        <v>3549</v>
      </c>
    </row>
    <row r="1016" spans="1:2" x14ac:dyDescent="0.25">
      <c r="A1016" s="62">
        <v>14111505</v>
      </c>
      <c r="B1016" s="63" t="s">
        <v>18187</v>
      </c>
    </row>
    <row r="1017" spans="1:2" x14ac:dyDescent="0.25">
      <c r="A1017" s="62">
        <v>14111506</v>
      </c>
      <c r="B1017" s="63" t="s">
        <v>13272</v>
      </c>
    </row>
    <row r="1018" spans="1:2" x14ac:dyDescent="0.25">
      <c r="A1018" s="62">
        <v>14111507</v>
      </c>
      <c r="B1018" s="63" t="s">
        <v>13716</v>
      </c>
    </row>
    <row r="1019" spans="1:2" x14ac:dyDescent="0.25">
      <c r="A1019" s="62">
        <v>14111508</v>
      </c>
      <c r="B1019" s="63" t="s">
        <v>18167</v>
      </c>
    </row>
    <row r="1020" spans="1:2" x14ac:dyDescent="0.25">
      <c r="A1020" s="62">
        <v>14111509</v>
      </c>
      <c r="B1020" s="63" t="s">
        <v>3892</v>
      </c>
    </row>
    <row r="1021" spans="1:2" x14ac:dyDescent="0.25">
      <c r="A1021" s="62">
        <v>14111510</v>
      </c>
      <c r="B1021" s="63" t="s">
        <v>11291</v>
      </c>
    </row>
    <row r="1022" spans="1:2" x14ac:dyDescent="0.25">
      <c r="A1022" s="62">
        <v>14111511</v>
      </c>
      <c r="B1022" s="63" t="s">
        <v>9434</v>
      </c>
    </row>
    <row r="1023" spans="1:2" x14ac:dyDescent="0.25">
      <c r="A1023" s="62">
        <v>14111512</v>
      </c>
      <c r="B1023" s="63" t="s">
        <v>13197</v>
      </c>
    </row>
    <row r="1024" spans="1:2" x14ac:dyDescent="0.25">
      <c r="A1024" s="62">
        <v>14111513</v>
      </c>
      <c r="B1024" s="63" t="s">
        <v>14717</v>
      </c>
    </row>
    <row r="1025" spans="1:2" x14ac:dyDescent="0.25">
      <c r="A1025" s="62">
        <v>14111514</v>
      </c>
      <c r="B1025" s="63" t="s">
        <v>11351</v>
      </c>
    </row>
    <row r="1026" spans="1:2" x14ac:dyDescent="0.25">
      <c r="A1026" s="62">
        <v>14111515</v>
      </c>
      <c r="B1026" s="63" t="s">
        <v>13909</v>
      </c>
    </row>
    <row r="1027" spans="1:2" x14ac:dyDescent="0.25">
      <c r="A1027" s="62">
        <v>14111516</v>
      </c>
      <c r="B1027" s="63" t="s">
        <v>6176</v>
      </c>
    </row>
    <row r="1028" spans="1:2" x14ac:dyDescent="0.25">
      <c r="A1028" s="62">
        <v>14111518</v>
      </c>
      <c r="B1028" s="63" t="s">
        <v>9216</v>
      </c>
    </row>
    <row r="1029" spans="1:2" x14ac:dyDescent="0.25">
      <c r="A1029" s="62">
        <v>14111519</v>
      </c>
      <c r="B1029" s="63" t="s">
        <v>18471</v>
      </c>
    </row>
    <row r="1030" spans="1:2" x14ac:dyDescent="0.25">
      <c r="A1030" s="62">
        <v>14111520</v>
      </c>
      <c r="B1030" s="63" t="s">
        <v>15267</v>
      </c>
    </row>
    <row r="1031" spans="1:2" x14ac:dyDescent="0.25">
      <c r="A1031" s="62">
        <v>14111523</v>
      </c>
      <c r="B1031" s="63" t="s">
        <v>3349</v>
      </c>
    </row>
    <row r="1032" spans="1:2" x14ac:dyDescent="0.25">
      <c r="A1032" s="62">
        <v>14111524</v>
      </c>
      <c r="B1032" s="63" t="s">
        <v>18197</v>
      </c>
    </row>
    <row r="1033" spans="1:2" x14ac:dyDescent="0.25">
      <c r="A1033" s="62">
        <v>14111525</v>
      </c>
      <c r="B1033" s="63" t="s">
        <v>16849</v>
      </c>
    </row>
    <row r="1034" spans="1:2" x14ac:dyDescent="0.25">
      <c r="A1034" s="62">
        <v>14111526</v>
      </c>
      <c r="B1034" s="63" t="s">
        <v>12807</v>
      </c>
    </row>
    <row r="1035" spans="1:2" x14ac:dyDescent="0.25">
      <c r="A1035" s="62">
        <v>14111527</v>
      </c>
      <c r="B1035" s="63" t="s">
        <v>10708</v>
      </c>
    </row>
    <row r="1036" spans="1:2" x14ac:dyDescent="0.25">
      <c r="A1036" s="62">
        <v>14111528</v>
      </c>
      <c r="B1036" s="63" t="s">
        <v>15170</v>
      </c>
    </row>
    <row r="1037" spans="1:2" x14ac:dyDescent="0.25">
      <c r="A1037" s="62">
        <v>14111529</v>
      </c>
      <c r="B1037" s="63" t="s">
        <v>6005</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6418</v>
      </c>
    </row>
    <row r="1045" spans="1:2" x14ac:dyDescent="0.25">
      <c r="A1045" s="62">
        <v>14111537</v>
      </c>
      <c r="B1045" s="63" t="s">
        <v>18309</v>
      </c>
    </row>
    <row r="1046" spans="1:2" x14ac:dyDescent="0.25">
      <c r="A1046" s="62">
        <v>14111601</v>
      </c>
      <c r="B1046" s="63" t="s">
        <v>8514</v>
      </c>
    </row>
    <row r="1047" spans="1:2" x14ac:dyDescent="0.25">
      <c r="A1047" s="62">
        <v>14111604</v>
      </c>
      <c r="B1047" s="63" t="s">
        <v>4357</v>
      </c>
    </row>
    <row r="1048" spans="1:2" x14ac:dyDescent="0.25">
      <c r="A1048" s="62">
        <v>14111605</v>
      </c>
      <c r="B1048" s="63" t="s">
        <v>11366</v>
      </c>
    </row>
    <row r="1049" spans="1:2" x14ac:dyDescent="0.25">
      <c r="A1049" s="62">
        <v>14111606</v>
      </c>
      <c r="B1049" s="63" t="s">
        <v>4097</v>
      </c>
    </row>
    <row r="1050" spans="1:2" x14ac:dyDescent="0.25">
      <c r="A1050" s="62">
        <v>14111607</v>
      </c>
      <c r="B1050" s="63" t="s">
        <v>9996</v>
      </c>
    </row>
    <row r="1051" spans="1:2" x14ac:dyDescent="0.25">
      <c r="A1051" s="62">
        <v>14111608</v>
      </c>
      <c r="B1051" s="63" t="s">
        <v>11864</v>
      </c>
    </row>
    <row r="1052" spans="1:2" x14ac:dyDescent="0.25">
      <c r="A1052" s="62">
        <v>14111609</v>
      </c>
      <c r="B1052" s="63" t="s">
        <v>10929</v>
      </c>
    </row>
    <row r="1053" spans="1:2" x14ac:dyDescent="0.25">
      <c r="A1053" s="62">
        <v>14111610</v>
      </c>
      <c r="B1053" s="63" t="s">
        <v>13929</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17984</v>
      </c>
    </row>
    <row r="1059" spans="1:2" x14ac:dyDescent="0.25">
      <c r="A1059" s="62">
        <v>14111701</v>
      </c>
      <c r="B1059" s="63" t="s">
        <v>13060</v>
      </c>
    </row>
    <row r="1060" spans="1:2" x14ac:dyDescent="0.25">
      <c r="A1060" s="62">
        <v>14111702</v>
      </c>
      <c r="B1060" s="63" t="s">
        <v>15283</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14122</v>
      </c>
    </row>
    <row r="1065" spans="1:2" x14ac:dyDescent="0.25">
      <c r="A1065" s="62">
        <v>14111801</v>
      </c>
      <c r="B1065" s="63" t="s">
        <v>11533</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12066</v>
      </c>
    </row>
    <row r="1072" spans="1:2" x14ac:dyDescent="0.25">
      <c r="A1072" s="62">
        <v>14111808</v>
      </c>
      <c r="B1072" s="63" t="s">
        <v>17414</v>
      </c>
    </row>
    <row r="1073" spans="1:2" x14ac:dyDescent="0.25">
      <c r="A1073" s="62">
        <v>14111809</v>
      </c>
      <c r="B1073" s="63" t="s">
        <v>14893</v>
      </c>
    </row>
    <row r="1074" spans="1:2" x14ac:dyDescent="0.25">
      <c r="A1074" s="62">
        <v>14111810</v>
      </c>
      <c r="B1074" s="63" t="s">
        <v>12370</v>
      </c>
    </row>
    <row r="1075" spans="1:2" x14ac:dyDescent="0.25">
      <c r="A1075" s="62">
        <v>14111811</v>
      </c>
      <c r="B1075" s="63" t="s">
        <v>18109</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16418</v>
      </c>
    </row>
    <row r="1080" spans="1:2" x14ac:dyDescent="0.25">
      <c r="A1080" s="62">
        <v>14111816</v>
      </c>
      <c r="B1080" s="63" t="s">
        <v>14659</v>
      </c>
    </row>
    <row r="1081" spans="1:2" x14ac:dyDescent="0.25">
      <c r="A1081" s="62">
        <v>14111817</v>
      </c>
      <c r="B1081" s="63" t="s">
        <v>18215</v>
      </c>
    </row>
    <row r="1082" spans="1:2" x14ac:dyDescent="0.25">
      <c r="A1082" s="62">
        <v>14121501</v>
      </c>
      <c r="B1082" s="63" t="s">
        <v>13023</v>
      </c>
    </row>
    <row r="1083" spans="1:2" x14ac:dyDescent="0.25">
      <c r="A1083" s="62">
        <v>14121502</v>
      </c>
      <c r="B1083" s="63" t="s">
        <v>2346</v>
      </c>
    </row>
    <row r="1084" spans="1:2" x14ac:dyDescent="0.25">
      <c r="A1084" s="62">
        <v>14121503</v>
      </c>
      <c r="B1084" s="63" t="s">
        <v>8079</v>
      </c>
    </row>
    <row r="1085" spans="1:2" x14ac:dyDescent="0.25">
      <c r="A1085" s="62">
        <v>14121504</v>
      </c>
      <c r="B1085" s="63" t="s">
        <v>11350</v>
      </c>
    </row>
    <row r="1086" spans="1:2" x14ac:dyDescent="0.25">
      <c r="A1086" s="62">
        <v>14121505</v>
      </c>
      <c r="B1086" s="63" t="s">
        <v>13606</v>
      </c>
    </row>
    <row r="1087" spans="1:2" x14ac:dyDescent="0.25">
      <c r="A1087" s="62">
        <v>14121601</v>
      </c>
      <c r="B1087" s="63" t="s">
        <v>15133</v>
      </c>
    </row>
    <row r="1088" spans="1:2" x14ac:dyDescent="0.25">
      <c r="A1088" s="62">
        <v>14121602</v>
      </c>
      <c r="B1088" s="63" t="s">
        <v>11237</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5067</v>
      </c>
    </row>
    <row r="1093" spans="1:2" x14ac:dyDescent="0.25">
      <c r="A1093" s="62">
        <v>14121702</v>
      </c>
      <c r="B1093" s="63" t="s">
        <v>14016</v>
      </c>
    </row>
    <row r="1094" spans="1:2" x14ac:dyDescent="0.25">
      <c r="A1094" s="62">
        <v>14121801</v>
      </c>
      <c r="B1094" s="63" t="s">
        <v>8131</v>
      </c>
    </row>
    <row r="1095" spans="1:2" x14ac:dyDescent="0.25">
      <c r="A1095" s="62">
        <v>14121802</v>
      </c>
      <c r="B1095" s="63" t="s">
        <v>9178</v>
      </c>
    </row>
    <row r="1096" spans="1:2" x14ac:dyDescent="0.25">
      <c r="A1096" s="62">
        <v>14121803</v>
      </c>
      <c r="B1096" s="63" t="s">
        <v>18085</v>
      </c>
    </row>
    <row r="1097" spans="1:2" x14ac:dyDescent="0.25">
      <c r="A1097" s="62">
        <v>14121804</v>
      </c>
      <c r="B1097" s="63" t="s">
        <v>14358</v>
      </c>
    </row>
    <row r="1098" spans="1:2" x14ac:dyDescent="0.25">
      <c r="A1098" s="62">
        <v>14121805</v>
      </c>
      <c r="B1098" s="63" t="s">
        <v>15877</v>
      </c>
    </row>
    <row r="1099" spans="1:2" x14ac:dyDescent="0.25">
      <c r="A1099" s="62">
        <v>14121806</v>
      </c>
      <c r="B1099" s="63" t="s">
        <v>15282</v>
      </c>
    </row>
    <row r="1100" spans="1:2" x14ac:dyDescent="0.25">
      <c r="A1100" s="62">
        <v>14121807</v>
      </c>
      <c r="B1100" s="63" t="s">
        <v>5756</v>
      </c>
    </row>
    <row r="1101" spans="1:2" x14ac:dyDescent="0.25">
      <c r="A1101" s="62">
        <v>14121808</v>
      </c>
      <c r="B1101" s="63" t="s">
        <v>7395</v>
      </c>
    </row>
    <row r="1102" spans="1:2" x14ac:dyDescent="0.25">
      <c r="A1102" s="62">
        <v>14121809</v>
      </c>
      <c r="B1102" s="63" t="s">
        <v>3944</v>
      </c>
    </row>
    <row r="1103" spans="1:2" x14ac:dyDescent="0.25">
      <c r="A1103" s="62">
        <v>14121810</v>
      </c>
      <c r="B1103" s="63" t="s">
        <v>3418</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3810</v>
      </c>
    </row>
    <row r="1113" spans="1:2" x14ac:dyDescent="0.25">
      <c r="A1113" s="62">
        <v>14122103</v>
      </c>
      <c r="B1113" s="63" t="s">
        <v>14591</v>
      </c>
    </row>
    <row r="1114" spans="1:2" x14ac:dyDescent="0.25">
      <c r="A1114" s="62">
        <v>14122104</v>
      </c>
      <c r="B1114" s="63" t="s">
        <v>10206</v>
      </c>
    </row>
    <row r="1115" spans="1:2" x14ac:dyDescent="0.25">
      <c r="A1115" s="62">
        <v>14122105</v>
      </c>
      <c r="B1115" s="63" t="s">
        <v>16644</v>
      </c>
    </row>
    <row r="1116" spans="1:2" x14ac:dyDescent="0.25">
      <c r="A1116" s="62">
        <v>14122106</v>
      </c>
      <c r="B1116" s="63" t="s">
        <v>14077</v>
      </c>
    </row>
    <row r="1117" spans="1:2" x14ac:dyDescent="0.25">
      <c r="A1117" s="62">
        <v>14122201</v>
      </c>
      <c r="B1117" s="63" t="s">
        <v>10291</v>
      </c>
    </row>
    <row r="1118" spans="1:2" x14ac:dyDescent="0.25">
      <c r="A1118" s="62">
        <v>15101502</v>
      </c>
      <c r="B1118" s="63" t="s">
        <v>14299</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12684</v>
      </c>
    </row>
    <row r="1124" spans="1:2" x14ac:dyDescent="0.25">
      <c r="A1124" s="62">
        <v>15101508</v>
      </c>
      <c r="B1124" s="63" t="s">
        <v>13262</v>
      </c>
    </row>
    <row r="1125" spans="1:2" x14ac:dyDescent="0.25">
      <c r="A1125" s="62">
        <v>15101509</v>
      </c>
      <c r="B1125" s="63" t="s">
        <v>16132</v>
      </c>
    </row>
    <row r="1126" spans="1:2" x14ac:dyDescent="0.25">
      <c r="A1126" s="62">
        <v>15101510</v>
      </c>
      <c r="B1126" s="63" t="s">
        <v>17555</v>
      </c>
    </row>
    <row r="1127" spans="1:2" x14ac:dyDescent="0.25">
      <c r="A1127" s="62">
        <v>15101601</v>
      </c>
      <c r="B1127" s="63" t="s">
        <v>7133</v>
      </c>
    </row>
    <row r="1128" spans="1:2" x14ac:dyDescent="0.25">
      <c r="A1128" s="62">
        <v>15101602</v>
      </c>
      <c r="B1128" s="63" t="s">
        <v>12734</v>
      </c>
    </row>
    <row r="1129" spans="1:2" x14ac:dyDescent="0.25">
      <c r="A1129" s="62">
        <v>15101603</v>
      </c>
      <c r="B1129" s="63" t="s">
        <v>17847</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9231</v>
      </c>
    </row>
    <row r="1134" spans="1:2" x14ac:dyDescent="0.25">
      <c r="A1134" s="62">
        <v>15101608</v>
      </c>
      <c r="B1134" s="63" t="s">
        <v>14702</v>
      </c>
    </row>
    <row r="1135" spans="1:2" x14ac:dyDescent="0.25">
      <c r="A1135" s="62">
        <v>15101701</v>
      </c>
      <c r="B1135" s="63" t="s">
        <v>6775</v>
      </c>
    </row>
    <row r="1136" spans="1:2" x14ac:dyDescent="0.25">
      <c r="A1136" s="62">
        <v>15101702</v>
      </c>
      <c r="B1136" s="63" t="s">
        <v>17279</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9101</v>
      </c>
    </row>
    <row r="1141" spans="1:2" x14ac:dyDescent="0.25">
      <c r="A1141" s="62">
        <v>15111505</v>
      </c>
      <c r="B1141" s="63" t="s">
        <v>10407</v>
      </c>
    </row>
    <row r="1142" spans="1:2" x14ac:dyDescent="0.25">
      <c r="A1142" s="62">
        <v>15111506</v>
      </c>
      <c r="B1142" s="63" t="s">
        <v>18210</v>
      </c>
    </row>
    <row r="1143" spans="1:2" x14ac:dyDescent="0.25">
      <c r="A1143" s="62">
        <v>15111507</v>
      </c>
      <c r="B1143" s="63" t="s">
        <v>11870</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13131</v>
      </c>
    </row>
    <row r="1149" spans="1:2" x14ac:dyDescent="0.25">
      <c r="A1149" s="62">
        <v>15121501</v>
      </c>
      <c r="B1149" s="63" t="s">
        <v>9044</v>
      </c>
    </row>
    <row r="1150" spans="1:2" x14ac:dyDescent="0.25">
      <c r="A1150" s="62">
        <v>15121502</v>
      </c>
      <c r="B1150" s="63" t="s">
        <v>16077</v>
      </c>
    </row>
    <row r="1151" spans="1:2" x14ac:dyDescent="0.25">
      <c r="A1151" s="62">
        <v>15121503</v>
      </c>
      <c r="B1151" s="63" t="s">
        <v>10863</v>
      </c>
    </row>
    <row r="1152" spans="1:2" x14ac:dyDescent="0.25">
      <c r="A1152" s="62">
        <v>15121504</v>
      </c>
      <c r="B1152" s="63" t="s">
        <v>13460</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16225</v>
      </c>
    </row>
    <row r="1160" spans="1:2" x14ac:dyDescent="0.25">
      <c r="A1160" s="62">
        <v>15121514</v>
      </c>
      <c r="B1160" s="63" t="s">
        <v>4009</v>
      </c>
    </row>
    <row r="1161" spans="1:2" x14ac:dyDescent="0.25">
      <c r="A1161" s="62">
        <v>15121515</v>
      </c>
      <c r="B1161" s="63" t="s">
        <v>16877</v>
      </c>
    </row>
    <row r="1162" spans="1:2" x14ac:dyDescent="0.25">
      <c r="A1162" s="62">
        <v>15121516</v>
      </c>
      <c r="B1162" s="63" t="s">
        <v>11101</v>
      </c>
    </row>
    <row r="1163" spans="1:2" x14ac:dyDescent="0.25">
      <c r="A1163" s="62">
        <v>15121517</v>
      </c>
      <c r="B1163" s="63" t="s">
        <v>13294</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2628</v>
      </c>
    </row>
    <row r="1169" spans="1:2" x14ac:dyDescent="0.25">
      <c r="A1169" s="62">
        <v>15121523</v>
      </c>
      <c r="B1169" s="63" t="s">
        <v>16963</v>
      </c>
    </row>
    <row r="1170" spans="1:2" x14ac:dyDescent="0.25">
      <c r="A1170" s="62">
        <v>15121524</v>
      </c>
      <c r="B1170" s="63" t="s">
        <v>4695</v>
      </c>
    </row>
    <row r="1171" spans="1:2" x14ac:dyDescent="0.25">
      <c r="A1171" s="62">
        <v>15121525</v>
      </c>
      <c r="B1171" s="63" t="s">
        <v>390</v>
      </c>
    </row>
    <row r="1172" spans="1:2" x14ac:dyDescent="0.25">
      <c r="A1172" s="62">
        <v>15121526</v>
      </c>
      <c r="B1172" s="63" t="s">
        <v>17443</v>
      </c>
    </row>
    <row r="1173" spans="1:2" x14ac:dyDescent="0.25">
      <c r="A1173" s="62">
        <v>15121527</v>
      </c>
      <c r="B1173" s="63" t="s">
        <v>16980</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5351</v>
      </c>
    </row>
    <row r="1179" spans="1:2" x14ac:dyDescent="0.25">
      <c r="A1179" s="62">
        <v>15121806</v>
      </c>
      <c r="B1179" s="63" t="s">
        <v>7383</v>
      </c>
    </row>
    <row r="1180" spans="1:2" x14ac:dyDescent="0.25">
      <c r="A1180" s="62">
        <v>15121901</v>
      </c>
      <c r="B1180" s="63" t="s">
        <v>5549</v>
      </c>
    </row>
    <row r="1181" spans="1:2" x14ac:dyDescent="0.25">
      <c r="A1181" s="62">
        <v>15121902</v>
      </c>
      <c r="B1181" s="63" t="s">
        <v>9300</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11005</v>
      </c>
    </row>
    <row r="1187" spans="1:2" x14ac:dyDescent="0.25">
      <c r="A1187" s="62">
        <v>15131505</v>
      </c>
      <c r="B1187" s="63" t="s">
        <v>15622</v>
      </c>
    </row>
    <row r="1188" spans="1:2" x14ac:dyDescent="0.25">
      <c r="A1188" s="62">
        <v>15131506</v>
      </c>
      <c r="B1188" s="63" t="s">
        <v>17896</v>
      </c>
    </row>
    <row r="1189" spans="1:2" x14ac:dyDescent="0.25">
      <c r="A1189" s="62">
        <v>15131601</v>
      </c>
      <c r="B1189" s="63" t="s">
        <v>12912</v>
      </c>
    </row>
    <row r="1190" spans="1:2" x14ac:dyDescent="0.25">
      <c r="A1190" s="62">
        <v>20101501</v>
      </c>
      <c r="B1190" s="63" t="s">
        <v>15955</v>
      </c>
    </row>
    <row r="1191" spans="1:2" x14ac:dyDescent="0.25">
      <c r="A1191" s="62">
        <v>20101502</v>
      </c>
      <c r="B1191" s="63" t="s">
        <v>7354</v>
      </c>
    </row>
    <row r="1192" spans="1:2" x14ac:dyDescent="0.25">
      <c r="A1192" s="62">
        <v>20101503</v>
      </c>
      <c r="B1192" s="63" t="s">
        <v>9711</v>
      </c>
    </row>
    <row r="1193" spans="1:2" x14ac:dyDescent="0.25">
      <c r="A1193" s="62">
        <v>20101504</v>
      </c>
      <c r="B1193" s="63" t="s">
        <v>17130</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17393</v>
      </c>
    </row>
    <row r="1201" spans="1:2" x14ac:dyDescent="0.25">
      <c r="A1201" s="62">
        <v>20101705</v>
      </c>
      <c r="B1201" s="63" t="s">
        <v>8147</v>
      </c>
    </row>
    <row r="1202" spans="1:2" x14ac:dyDescent="0.25">
      <c r="A1202" s="62">
        <v>20101706</v>
      </c>
      <c r="B1202" s="63" t="s">
        <v>3431</v>
      </c>
    </row>
    <row r="1203" spans="1:2" x14ac:dyDescent="0.25">
      <c r="A1203" s="62">
        <v>20101707</v>
      </c>
      <c r="B1203" s="63" t="s">
        <v>2721</v>
      </c>
    </row>
    <row r="1204" spans="1:2" x14ac:dyDescent="0.25">
      <c r="A1204" s="62">
        <v>20101708</v>
      </c>
      <c r="B1204" s="63" t="s">
        <v>13249</v>
      </c>
    </row>
    <row r="1205" spans="1:2" x14ac:dyDescent="0.25">
      <c r="A1205" s="62">
        <v>20101709</v>
      </c>
      <c r="B1205" s="63" t="s">
        <v>7575</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17837</v>
      </c>
    </row>
    <row r="1211" spans="1:2" x14ac:dyDescent="0.25">
      <c r="A1211" s="62">
        <v>20101801</v>
      </c>
      <c r="B1211" s="63" t="s">
        <v>14420</v>
      </c>
    </row>
    <row r="1212" spans="1:2" x14ac:dyDescent="0.25">
      <c r="A1212" s="62">
        <v>20101802</v>
      </c>
      <c r="B1212" s="63" t="s">
        <v>18086</v>
      </c>
    </row>
    <row r="1213" spans="1:2" x14ac:dyDescent="0.25">
      <c r="A1213" s="62">
        <v>20101803</v>
      </c>
      <c r="B1213" s="63" t="s">
        <v>5000</v>
      </c>
    </row>
    <row r="1214" spans="1:2" x14ac:dyDescent="0.25">
      <c r="A1214" s="62">
        <v>20101804</v>
      </c>
      <c r="B1214" s="63" t="s">
        <v>4242</v>
      </c>
    </row>
    <row r="1215" spans="1:2" x14ac:dyDescent="0.25">
      <c r="A1215" s="62">
        <v>20101805</v>
      </c>
      <c r="B1215" s="63" t="s">
        <v>10292</v>
      </c>
    </row>
    <row r="1216" spans="1:2" x14ac:dyDescent="0.25">
      <c r="A1216" s="62">
        <v>20101901</v>
      </c>
      <c r="B1216" s="63" t="s">
        <v>4517</v>
      </c>
    </row>
    <row r="1217" spans="1:2" x14ac:dyDescent="0.25">
      <c r="A1217" s="62">
        <v>20101902</v>
      </c>
      <c r="B1217" s="63" t="s">
        <v>14579</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17032</v>
      </c>
    </row>
    <row r="1222" spans="1:2" x14ac:dyDescent="0.25">
      <c r="A1222" s="62">
        <v>20102004</v>
      </c>
      <c r="B1222" s="63" t="s">
        <v>18153</v>
      </c>
    </row>
    <row r="1223" spans="1:2" x14ac:dyDescent="0.25">
      <c r="A1223" s="62">
        <v>20102005</v>
      </c>
      <c r="B1223" s="63" t="s">
        <v>9620</v>
      </c>
    </row>
    <row r="1224" spans="1:2" x14ac:dyDescent="0.25">
      <c r="A1224" s="62">
        <v>20102006</v>
      </c>
      <c r="B1224" s="63" t="s">
        <v>17983</v>
      </c>
    </row>
    <row r="1225" spans="1:2" x14ac:dyDescent="0.25">
      <c r="A1225" s="62">
        <v>20102007</v>
      </c>
      <c r="B1225" s="63" t="s">
        <v>3179</v>
      </c>
    </row>
    <row r="1226" spans="1:2" x14ac:dyDescent="0.25">
      <c r="A1226" s="62">
        <v>20102008</v>
      </c>
      <c r="B1226" s="63" t="s">
        <v>10274</v>
      </c>
    </row>
    <row r="1227" spans="1:2" x14ac:dyDescent="0.25">
      <c r="A1227" s="62">
        <v>20102101</v>
      </c>
      <c r="B1227" s="63" t="s">
        <v>15816</v>
      </c>
    </row>
    <row r="1228" spans="1:2" x14ac:dyDescent="0.25">
      <c r="A1228" s="62">
        <v>20102102</v>
      </c>
      <c r="B1228" s="63" t="s">
        <v>11952</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12980</v>
      </c>
    </row>
    <row r="1233" spans="1:2" x14ac:dyDescent="0.25">
      <c r="A1233" s="62">
        <v>20102203</v>
      </c>
      <c r="B1233" s="63" t="s">
        <v>9938</v>
      </c>
    </row>
    <row r="1234" spans="1:2" x14ac:dyDescent="0.25">
      <c r="A1234" s="62">
        <v>20102301</v>
      </c>
      <c r="B1234" s="63" t="s">
        <v>16760</v>
      </c>
    </row>
    <row r="1235" spans="1:2" x14ac:dyDescent="0.25">
      <c r="A1235" s="62">
        <v>20102302</v>
      </c>
      <c r="B1235" s="63" t="s">
        <v>9352</v>
      </c>
    </row>
    <row r="1236" spans="1:2" x14ac:dyDescent="0.25">
      <c r="A1236" s="62">
        <v>20102303</v>
      </c>
      <c r="B1236" s="63" t="s">
        <v>9787</v>
      </c>
    </row>
    <row r="1237" spans="1:2" x14ac:dyDescent="0.25">
      <c r="A1237" s="62">
        <v>20102304</v>
      </c>
      <c r="B1237" s="63" t="s">
        <v>14580</v>
      </c>
    </row>
    <row r="1238" spans="1:2" x14ac:dyDescent="0.25">
      <c r="A1238" s="62">
        <v>20102305</v>
      </c>
      <c r="B1238" s="63" t="s">
        <v>7218</v>
      </c>
    </row>
    <row r="1239" spans="1:2" x14ac:dyDescent="0.25">
      <c r="A1239" s="62">
        <v>20102306</v>
      </c>
      <c r="B1239" s="63" t="s">
        <v>18011</v>
      </c>
    </row>
    <row r="1240" spans="1:2" x14ac:dyDescent="0.25">
      <c r="A1240" s="62">
        <v>20102307</v>
      </c>
      <c r="B1240" s="63" t="s">
        <v>16375</v>
      </c>
    </row>
    <row r="1241" spans="1:2" x14ac:dyDescent="0.25">
      <c r="A1241" s="62">
        <v>20111504</v>
      </c>
      <c r="B1241" s="63" t="s">
        <v>5660</v>
      </c>
    </row>
    <row r="1242" spans="1:2" x14ac:dyDescent="0.25">
      <c r="A1242" s="62">
        <v>20111505</v>
      </c>
      <c r="B1242" s="63" t="s">
        <v>8082</v>
      </c>
    </row>
    <row r="1243" spans="1:2" x14ac:dyDescent="0.25">
      <c r="A1243" s="62">
        <v>20111601</v>
      </c>
      <c r="B1243" s="63" t="s">
        <v>18194</v>
      </c>
    </row>
    <row r="1244" spans="1:2" x14ac:dyDescent="0.25">
      <c r="A1244" s="62">
        <v>20111602</v>
      </c>
      <c r="B1244" s="63" t="s">
        <v>5842</v>
      </c>
    </row>
    <row r="1245" spans="1:2" x14ac:dyDescent="0.25">
      <c r="A1245" s="62">
        <v>20111603</v>
      </c>
      <c r="B1245" s="63" t="s">
        <v>8840</v>
      </c>
    </row>
    <row r="1246" spans="1:2" x14ac:dyDescent="0.25">
      <c r="A1246" s="62">
        <v>20111604</v>
      </c>
      <c r="B1246" s="63" t="s">
        <v>9295</v>
      </c>
    </row>
    <row r="1247" spans="1:2" x14ac:dyDescent="0.25">
      <c r="A1247" s="62">
        <v>20111606</v>
      </c>
      <c r="B1247" s="63" t="s">
        <v>16984</v>
      </c>
    </row>
    <row r="1248" spans="1:2" x14ac:dyDescent="0.25">
      <c r="A1248" s="62">
        <v>20111607</v>
      </c>
      <c r="B1248" s="63" t="s">
        <v>18393</v>
      </c>
    </row>
    <row r="1249" spans="1:2" x14ac:dyDescent="0.25">
      <c r="A1249" s="62">
        <v>20111608</v>
      </c>
      <c r="B1249" s="63" t="s">
        <v>11017</v>
      </c>
    </row>
    <row r="1250" spans="1:2" x14ac:dyDescent="0.25">
      <c r="A1250" s="62">
        <v>20111609</v>
      </c>
      <c r="B1250" s="63" t="s">
        <v>17457</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2755</v>
      </c>
    </row>
    <row r="1256" spans="1:2" x14ac:dyDescent="0.25">
      <c r="A1256" s="62">
        <v>20111615</v>
      </c>
      <c r="B1256" s="63" t="s">
        <v>12328</v>
      </c>
    </row>
    <row r="1257" spans="1:2" x14ac:dyDescent="0.25">
      <c r="A1257" s="62">
        <v>20111616</v>
      </c>
      <c r="B1257" s="63" t="s">
        <v>10412</v>
      </c>
    </row>
    <row r="1258" spans="1:2" x14ac:dyDescent="0.25">
      <c r="A1258" s="62">
        <v>20111617</v>
      </c>
      <c r="B1258" s="63" t="s">
        <v>7059</v>
      </c>
    </row>
    <row r="1259" spans="1:2" x14ac:dyDescent="0.25">
      <c r="A1259" s="62">
        <v>20111618</v>
      </c>
      <c r="B1259" s="63" t="s">
        <v>1488</v>
      </c>
    </row>
    <row r="1260" spans="1:2" x14ac:dyDescent="0.25">
      <c r="A1260" s="62">
        <v>20111619</v>
      </c>
      <c r="B1260" s="63" t="s">
        <v>13044</v>
      </c>
    </row>
    <row r="1261" spans="1:2" x14ac:dyDescent="0.25">
      <c r="A1261" s="62">
        <v>20111701</v>
      </c>
      <c r="B1261" s="63" t="s">
        <v>6619</v>
      </c>
    </row>
    <row r="1262" spans="1:2" x14ac:dyDescent="0.25">
      <c r="A1262" s="62">
        <v>20111702</v>
      </c>
      <c r="B1262" s="63" t="s">
        <v>12991</v>
      </c>
    </row>
    <row r="1263" spans="1:2" x14ac:dyDescent="0.25">
      <c r="A1263" s="62">
        <v>20111703</v>
      </c>
      <c r="B1263" s="63" t="s">
        <v>3768</v>
      </c>
    </row>
    <row r="1264" spans="1:2" x14ac:dyDescent="0.25">
      <c r="A1264" s="62">
        <v>20111704</v>
      </c>
      <c r="B1264" s="63" t="s">
        <v>13981</v>
      </c>
    </row>
    <row r="1265" spans="1:2" x14ac:dyDescent="0.25">
      <c r="A1265" s="62">
        <v>20111705</v>
      </c>
      <c r="B1265" s="63" t="s">
        <v>8615</v>
      </c>
    </row>
    <row r="1266" spans="1:2" x14ac:dyDescent="0.25">
      <c r="A1266" s="62">
        <v>20111706</v>
      </c>
      <c r="B1266" s="63" t="s">
        <v>1839</v>
      </c>
    </row>
    <row r="1267" spans="1:2" x14ac:dyDescent="0.25">
      <c r="A1267" s="62">
        <v>20111707</v>
      </c>
      <c r="B1267" s="63" t="s">
        <v>11611</v>
      </c>
    </row>
    <row r="1268" spans="1:2" x14ac:dyDescent="0.25">
      <c r="A1268" s="62">
        <v>20111708</v>
      </c>
      <c r="B1268" s="63" t="s">
        <v>7201</v>
      </c>
    </row>
    <row r="1269" spans="1:2" x14ac:dyDescent="0.25">
      <c r="A1269" s="62">
        <v>20111709</v>
      </c>
      <c r="B1269" s="63" t="s">
        <v>3498</v>
      </c>
    </row>
    <row r="1270" spans="1:2" x14ac:dyDescent="0.25">
      <c r="A1270" s="62">
        <v>20121001</v>
      </c>
      <c r="B1270" s="63" t="s">
        <v>6374</v>
      </c>
    </row>
    <row r="1271" spans="1:2" x14ac:dyDescent="0.25">
      <c r="A1271" s="62">
        <v>20121002</v>
      </c>
      <c r="B1271" s="63" t="s">
        <v>17845</v>
      </c>
    </row>
    <row r="1272" spans="1:2" x14ac:dyDescent="0.25">
      <c r="A1272" s="62">
        <v>20121003</v>
      </c>
      <c r="B1272" s="63" t="s">
        <v>5746</v>
      </c>
    </row>
    <row r="1273" spans="1:2" x14ac:dyDescent="0.25">
      <c r="A1273" s="62">
        <v>20121004</v>
      </c>
      <c r="B1273" s="63" t="s">
        <v>5052</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11457</v>
      </c>
    </row>
    <row r="1279" spans="1:2" x14ac:dyDescent="0.25">
      <c r="A1279" s="62">
        <v>20121010</v>
      </c>
      <c r="B1279" s="63" t="s">
        <v>5106</v>
      </c>
    </row>
    <row r="1280" spans="1:2" x14ac:dyDescent="0.25">
      <c r="A1280" s="62">
        <v>20121011</v>
      </c>
      <c r="B1280" s="63" t="s">
        <v>8474</v>
      </c>
    </row>
    <row r="1281" spans="1:2" x14ac:dyDescent="0.25">
      <c r="A1281" s="62">
        <v>20121012</v>
      </c>
      <c r="B1281" s="63" t="s">
        <v>14873</v>
      </c>
    </row>
    <row r="1282" spans="1:2" x14ac:dyDescent="0.25">
      <c r="A1282" s="62">
        <v>20121013</v>
      </c>
      <c r="B1282" s="63" t="s">
        <v>17733</v>
      </c>
    </row>
    <row r="1283" spans="1:2" x14ac:dyDescent="0.25">
      <c r="A1283" s="62">
        <v>20121014</v>
      </c>
      <c r="B1283" s="63" t="s">
        <v>817</v>
      </c>
    </row>
    <row r="1284" spans="1:2" x14ac:dyDescent="0.25">
      <c r="A1284" s="62">
        <v>20121015</v>
      </c>
      <c r="B1284" s="63" t="s">
        <v>7658</v>
      </c>
    </row>
    <row r="1285" spans="1:2" x14ac:dyDescent="0.25">
      <c r="A1285" s="62">
        <v>20121016</v>
      </c>
      <c r="B1285" s="63" t="s">
        <v>13983</v>
      </c>
    </row>
    <row r="1286" spans="1:2" x14ac:dyDescent="0.25">
      <c r="A1286" s="62">
        <v>20121101</v>
      </c>
      <c r="B1286" s="63" t="s">
        <v>9705</v>
      </c>
    </row>
    <row r="1287" spans="1:2" x14ac:dyDescent="0.25">
      <c r="A1287" s="62">
        <v>20121102</v>
      </c>
      <c r="B1287" s="63" t="s">
        <v>13332</v>
      </c>
    </row>
    <row r="1288" spans="1:2" x14ac:dyDescent="0.25">
      <c r="A1288" s="62">
        <v>20121103</v>
      </c>
      <c r="B1288" s="63" t="s">
        <v>2947</v>
      </c>
    </row>
    <row r="1289" spans="1:2" x14ac:dyDescent="0.25">
      <c r="A1289" s="62">
        <v>20121104</v>
      </c>
      <c r="B1289" s="63" t="s">
        <v>9967</v>
      </c>
    </row>
    <row r="1290" spans="1:2" x14ac:dyDescent="0.25">
      <c r="A1290" s="62">
        <v>20121105</v>
      </c>
      <c r="B1290" s="63" t="s">
        <v>11708</v>
      </c>
    </row>
    <row r="1291" spans="1:2" x14ac:dyDescent="0.25">
      <c r="A1291" s="62">
        <v>20121106</v>
      </c>
      <c r="B1291" s="63" t="s">
        <v>16623</v>
      </c>
    </row>
    <row r="1292" spans="1:2" x14ac:dyDescent="0.25">
      <c r="A1292" s="62">
        <v>20121107</v>
      </c>
      <c r="B1292" s="63" t="s">
        <v>6572</v>
      </c>
    </row>
    <row r="1293" spans="1:2" x14ac:dyDescent="0.25">
      <c r="A1293" s="62">
        <v>20121108</v>
      </c>
      <c r="B1293" s="63" t="s">
        <v>4916</v>
      </c>
    </row>
    <row r="1294" spans="1:2" x14ac:dyDescent="0.25">
      <c r="A1294" s="62">
        <v>20121109</v>
      </c>
      <c r="B1294" s="63" t="s">
        <v>7811</v>
      </c>
    </row>
    <row r="1295" spans="1:2" x14ac:dyDescent="0.25">
      <c r="A1295" s="62">
        <v>20121110</v>
      </c>
      <c r="B1295" s="63" t="s">
        <v>16558</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11242</v>
      </c>
    </row>
    <row r="1302" spans="1:2" x14ac:dyDescent="0.25">
      <c r="A1302" s="62">
        <v>20121117</v>
      </c>
      <c r="B1302" s="63" t="s">
        <v>17718</v>
      </c>
    </row>
    <row r="1303" spans="1:2" x14ac:dyDescent="0.25">
      <c r="A1303" s="62">
        <v>20121118</v>
      </c>
      <c r="B1303" s="63" t="s">
        <v>13841</v>
      </c>
    </row>
    <row r="1304" spans="1:2" x14ac:dyDescent="0.25">
      <c r="A1304" s="62">
        <v>20121119</v>
      </c>
      <c r="B1304" s="63" t="s">
        <v>16338</v>
      </c>
    </row>
    <row r="1305" spans="1:2" x14ac:dyDescent="0.25">
      <c r="A1305" s="62">
        <v>20121201</v>
      </c>
      <c r="B1305" s="63" t="s">
        <v>3658</v>
      </c>
    </row>
    <row r="1306" spans="1:2" x14ac:dyDescent="0.25">
      <c r="A1306" s="62">
        <v>20121202</v>
      </c>
      <c r="B1306" s="63" t="s">
        <v>14588</v>
      </c>
    </row>
    <row r="1307" spans="1:2" x14ac:dyDescent="0.25">
      <c r="A1307" s="62">
        <v>20121203</v>
      </c>
      <c r="B1307" s="63" t="s">
        <v>16476</v>
      </c>
    </row>
    <row r="1308" spans="1:2" x14ac:dyDescent="0.25">
      <c r="A1308" s="62">
        <v>20121204</v>
      </c>
      <c r="B1308" s="63" t="s">
        <v>13450</v>
      </c>
    </row>
    <row r="1309" spans="1:2" x14ac:dyDescent="0.25">
      <c r="A1309" s="62">
        <v>20121205</v>
      </c>
      <c r="B1309" s="63" t="s">
        <v>10333</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7411</v>
      </c>
    </row>
    <row r="1319" spans="1:2" x14ac:dyDescent="0.25">
      <c r="A1319" s="62">
        <v>20121302</v>
      </c>
      <c r="B1319" s="63" t="s">
        <v>16130</v>
      </c>
    </row>
    <row r="1320" spans="1:2" x14ac:dyDescent="0.25">
      <c r="A1320" s="62">
        <v>20121303</v>
      </c>
      <c r="B1320" s="63" t="s">
        <v>18403</v>
      </c>
    </row>
    <row r="1321" spans="1:2" x14ac:dyDescent="0.25">
      <c r="A1321" s="62">
        <v>20121304</v>
      </c>
      <c r="B1321" s="63" t="s">
        <v>14675</v>
      </c>
    </row>
    <row r="1322" spans="1:2" x14ac:dyDescent="0.25">
      <c r="A1322" s="62">
        <v>20121305</v>
      </c>
      <c r="B1322" s="63" t="s">
        <v>7921</v>
      </c>
    </row>
    <row r="1323" spans="1:2" x14ac:dyDescent="0.25">
      <c r="A1323" s="62">
        <v>20121306</v>
      </c>
      <c r="B1323" s="63" t="s">
        <v>11757</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17605</v>
      </c>
    </row>
    <row r="1328" spans="1:2" x14ac:dyDescent="0.25">
      <c r="A1328" s="62">
        <v>20121311</v>
      </c>
      <c r="B1328" s="63" t="s">
        <v>18492</v>
      </c>
    </row>
    <row r="1329" spans="1:2" x14ac:dyDescent="0.25">
      <c r="A1329" s="62">
        <v>20121312</v>
      </c>
      <c r="B1329" s="63" t="s">
        <v>6489</v>
      </c>
    </row>
    <row r="1330" spans="1:2" x14ac:dyDescent="0.25">
      <c r="A1330" s="62">
        <v>20121313</v>
      </c>
      <c r="B1330" s="63" t="s">
        <v>6921</v>
      </c>
    </row>
    <row r="1331" spans="1:2" x14ac:dyDescent="0.25">
      <c r="A1331" s="62">
        <v>20121314</v>
      </c>
      <c r="B1331" s="63" t="s">
        <v>11263</v>
      </c>
    </row>
    <row r="1332" spans="1:2" x14ac:dyDescent="0.25">
      <c r="A1332" s="62">
        <v>20121315</v>
      </c>
      <c r="B1332" s="63" t="s">
        <v>14460</v>
      </c>
    </row>
    <row r="1333" spans="1:2" x14ac:dyDescent="0.25">
      <c r="A1333" s="62">
        <v>20121316</v>
      </c>
      <c r="B1333" s="63" t="s">
        <v>10215</v>
      </c>
    </row>
    <row r="1334" spans="1:2" x14ac:dyDescent="0.25">
      <c r="A1334" s="62">
        <v>20121317</v>
      </c>
      <c r="B1334" s="63" t="s">
        <v>135</v>
      </c>
    </row>
    <row r="1335" spans="1:2" x14ac:dyDescent="0.25">
      <c r="A1335" s="62">
        <v>20121318</v>
      </c>
      <c r="B1335" s="63" t="s">
        <v>12412</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17642</v>
      </c>
    </row>
    <row r="1343" spans="1:2" x14ac:dyDescent="0.25">
      <c r="A1343" s="62">
        <v>20121403</v>
      </c>
      <c r="B1343" s="63" t="s">
        <v>5269</v>
      </c>
    </row>
    <row r="1344" spans="1:2" x14ac:dyDescent="0.25">
      <c r="A1344" s="62">
        <v>20121404</v>
      </c>
      <c r="B1344" s="63" t="s">
        <v>7840</v>
      </c>
    </row>
    <row r="1345" spans="1:2" x14ac:dyDescent="0.25">
      <c r="A1345" s="62">
        <v>20121405</v>
      </c>
      <c r="B1345" s="63" t="s">
        <v>5492</v>
      </c>
    </row>
    <row r="1346" spans="1:2" x14ac:dyDescent="0.25">
      <c r="A1346" s="62">
        <v>20121406</v>
      </c>
      <c r="B1346" s="63" t="s">
        <v>12859</v>
      </c>
    </row>
    <row r="1347" spans="1:2" x14ac:dyDescent="0.25">
      <c r="A1347" s="62">
        <v>20121407</v>
      </c>
      <c r="B1347" s="63" t="s">
        <v>18232</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15887</v>
      </c>
    </row>
    <row r="1352" spans="1:2" x14ac:dyDescent="0.25">
      <c r="A1352" s="62">
        <v>20121412</v>
      </c>
      <c r="B1352" s="63" t="s">
        <v>11408</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18283</v>
      </c>
    </row>
    <row r="1359" spans="1:2" x14ac:dyDescent="0.25">
      <c r="A1359" s="62">
        <v>20121419</v>
      </c>
      <c r="B1359" s="63" t="s">
        <v>5720</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11529</v>
      </c>
    </row>
    <row r="1370" spans="1:2" x14ac:dyDescent="0.25">
      <c r="A1370" s="62">
        <v>20121501</v>
      </c>
      <c r="B1370" s="63" t="s">
        <v>16474</v>
      </c>
    </row>
    <row r="1371" spans="1:2" x14ac:dyDescent="0.25">
      <c r="A1371" s="62">
        <v>20121502</v>
      </c>
      <c r="B1371" s="63" t="s">
        <v>3616</v>
      </c>
    </row>
    <row r="1372" spans="1:2" x14ac:dyDescent="0.25">
      <c r="A1372" s="62">
        <v>20121503</v>
      </c>
      <c r="B1372" s="63" t="s">
        <v>17533</v>
      </c>
    </row>
    <row r="1373" spans="1:2" x14ac:dyDescent="0.25">
      <c r="A1373" s="62">
        <v>20121504</v>
      </c>
      <c r="B1373" s="63" t="s">
        <v>1613</v>
      </c>
    </row>
    <row r="1374" spans="1:2" x14ac:dyDescent="0.25">
      <c r="A1374" s="62">
        <v>20121505</v>
      </c>
      <c r="B1374" s="63" t="s">
        <v>16935</v>
      </c>
    </row>
    <row r="1375" spans="1:2" x14ac:dyDescent="0.25">
      <c r="A1375" s="62">
        <v>20121506</v>
      </c>
      <c r="B1375" s="63" t="s">
        <v>9867</v>
      </c>
    </row>
    <row r="1376" spans="1:2" x14ac:dyDescent="0.25">
      <c r="A1376" s="62">
        <v>20121507</v>
      </c>
      <c r="B1376" s="63" t="s">
        <v>14567</v>
      </c>
    </row>
    <row r="1377" spans="1:2" x14ac:dyDescent="0.25">
      <c r="A1377" s="62">
        <v>20121508</v>
      </c>
      <c r="B1377" s="63" t="s">
        <v>16676</v>
      </c>
    </row>
    <row r="1378" spans="1:2" x14ac:dyDescent="0.25">
      <c r="A1378" s="62">
        <v>20121509</v>
      </c>
      <c r="B1378" s="63" t="s">
        <v>13020</v>
      </c>
    </row>
    <row r="1379" spans="1:2" x14ac:dyDescent="0.25">
      <c r="A1379" s="62">
        <v>20121510</v>
      </c>
      <c r="B1379" s="63" t="s">
        <v>6837</v>
      </c>
    </row>
    <row r="1380" spans="1:2" x14ac:dyDescent="0.25">
      <c r="A1380" s="62">
        <v>20121511</v>
      </c>
      <c r="B1380" s="63" t="s">
        <v>8762</v>
      </c>
    </row>
    <row r="1381" spans="1:2" x14ac:dyDescent="0.25">
      <c r="A1381" s="62">
        <v>20121512</v>
      </c>
      <c r="B1381" s="63" t="s">
        <v>16170</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6402</v>
      </c>
    </row>
    <row r="1387" spans="1:2" x14ac:dyDescent="0.25">
      <c r="A1387" s="62">
        <v>20121602</v>
      </c>
      <c r="B1387" s="63" t="s">
        <v>4835</v>
      </c>
    </row>
    <row r="1388" spans="1:2" x14ac:dyDescent="0.25">
      <c r="A1388" s="62">
        <v>20121603</v>
      </c>
      <c r="B1388" s="63" t="s">
        <v>14495</v>
      </c>
    </row>
    <row r="1389" spans="1:2" x14ac:dyDescent="0.25">
      <c r="A1389" s="62">
        <v>20121604</v>
      </c>
      <c r="B1389" s="63" t="s">
        <v>7572</v>
      </c>
    </row>
    <row r="1390" spans="1:2" x14ac:dyDescent="0.25">
      <c r="A1390" s="62">
        <v>20121605</v>
      </c>
      <c r="B1390" s="63" t="s">
        <v>18557</v>
      </c>
    </row>
    <row r="1391" spans="1:2" x14ac:dyDescent="0.25">
      <c r="A1391" s="62">
        <v>20121606</v>
      </c>
      <c r="B1391" s="63" t="s">
        <v>3171</v>
      </c>
    </row>
    <row r="1392" spans="1:2" x14ac:dyDescent="0.25">
      <c r="A1392" s="62">
        <v>20121607</v>
      </c>
      <c r="B1392" s="63" t="s">
        <v>13087</v>
      </c>
    </row>
    <row r="1393" spans="1:2" x14ac:dyDescent="0.25">
      <c r="A1393" s="62">
        <v>20121701</v>
      </c>
      <c r="B1393" s="63" t="s">
        <v>10712</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4499</v>
      </c>
    </row>
    <row r="1398" spans="1:2" x14ac:dyDescent="0.25">
      <c r="A1398" s="62">
        <v>20121706</v>
      </c>
      <c r="B1398" s="63" t="s">
        <v>13819</v>
      </c>
    </row>
    <row r="1399" spans="1:2" x14ac:dyDescent="0.25">
      <c r="A1399" s="62">
        <v>20121707</v>
      </c>
      <c r="B1399" s="63" t="s">
        <v>5077</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13997</v>
      </c>
    </row>
    <row r="1404" spans="1:2" x14ac:dyDescent="0.25">
      <c r="A1404" s="62">
        <v>20121804</v>
      </c>
      <c r="B1404" s="63" t="s">
        <v>383</v>
      </c>
    </row>
    <row r="1405" spans="1:2" x14ac:dyDescent="0.25">
      <c r="A1405" s="62">
        <v>20121805</v>
      </c>
      <c r="B1405" s="63" t="s">
        <v>11637</v>
      </c>
    </row>
    <row r="1406" spans="1:2" x14ac:dyDescent="0.25">
      <c r="A1406" s="62">
        <v>20121901</v>
      </c>
      <c r="B1406" s="63" t="s">
        <v>18428</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15723</v>
      </c>
    </row>
    <row r="1412" spans="1:2" x14ac:dyDescent="0.25">
      <c r="A1412" s="62">
        <v>20121907</v>
      </c>
      <c r="B1412" s="63" t="s">
        <v>18442</v>
      </c>
    </row>
    <row r="1413" spans="1:2" x14ac:dyDescent="0.25">
      <c r="A1413" s="62">
        <v>20121908</v>
      </c>
      <c r="B1413" s="63" t="s">
        <v>12210</v>
      </c>
    </row>
    <row r="1414" spans="1:2" x14ac:dyDescent="0.25">
      <c r="A1414" s="62">
        <v>20121909</v>
      </c>
      <c r="B1414" s="63" t="s">
        <v>13616</v>
      </c>
    </row>
    <row r="1415" spans="1:2" x14ac:dyDescent="0.25">
      <c r="A1415" s="62">
        <v>20121910</v>
      </c>
      <c r="B1415" s="63" t="s">
        <v>12137</v>
      </c>
    </row>
    <row r="1416" spans="1:2" x14ac:dyDescent="0.25">
      <c r="A1416" s="62">
        <v>20121911</v>
      </c>
      <c r="B1416" s="63" t="s">
        <v>1503</v>
      </c>
    </row>
    <row r="1417" spans="1:2" x14ac:dyDescent="0.25">
      <c r="A1417" s="62">
        <v>20121912</v>
      </c>
      <c r="B1417" s="63" t="s">
        <v>14375</v>
      </c>
    </row>
    <row r="1418" spans="1:2" x14ac:dyDescent="0.25">
      <c r="A1418" s="62">
        <v>20121913</v>
      </c>
      <c r="B1418" s="63" t="s">
        <v>15211</v>
      </c>
    </row>
    <row r="1419" spans="1:2" x14ac:dyDescent="0.25">
      <c r="A1419" s="62">
        <v>20121914</v>
      </c>
      <c r="B1419" s="63" t="s">
        <v>15101</v>
      </c>
    </row>
    <row r="1420" spans="1:2" x14ac:dyDescent="0.25">
      <c r="A1420" s="62">
        <v>20122001</v>
      </c>
      <c r="B1420" s="63" t="s">
        <v>777</v>
      </c>
    </row>
    <row r="1421" spans="1:2" x14ac:dyDescent="0.25">
      <c r="A1421" s="62">
        <v>20122002</v>
      </c>
      <c r="B1421" s="63" t="s">
        <v>16459</v>
      </c>
    </row>
    <row r="1422" spans="1:2" x14ac:dyDescent="0.25">
      <c r="A1422" s="62">
        <v>20122003</v>
      </c>
      <c r="B1422" s="63" t="s">
        <v>17882</v>
      </c>
    </row>
    <row r="1423" spans="1:2" x14ac:dyDescent="0.25">
      <c r="A1423" s="62">
        <v>20122004</v>
      </c>
      <c r="B1423" s="63" t="s">
        <v>12287</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7917</v>
      </c>
    </row>
    <row r="1431" spans="1:2" x14ac:dyDescent="0.25">
      <c r="A1431" s="62">
        <v>20122106</v>
      </c>
      <c r="B1431" s="63" t="s">
        <v>13817</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8449</v>
      </c>
    </row>
    <row r="1436" spans="1:2" x14ac:dyDescent="0.25">
      <c r="A1436" s="62">
        <v>20122111</v>
      </c>
      <c r="B1436" s="63" t="s">
        <v>1230</v>
      </c>
    </row>
    <row r="1437" spans="1:2" x14ac:dyDescent="0.25">
      <c r="A1437" s="62">
        <v>20122112</v>
      </c>
      <c r="B1437" s="63" t="s">
        <v>15327</v>
      </c>
    </row>
    <row r="1438" spans="1:2" x14ac:dyDescent="0.25">
      <c r="A1438" s="62">
        <v>20122113</v>
      </c>
      <c r="B1438" s="63" t="s">
        <v>7677</v>
      </c>
    </row>
    <row r="1439" spans="1:2" x14ac:dyDescent="0.25">
      <c r="A1439" s="62">
        <v>20122114</v>
      </c>
      <c r="B1439" s="63" t="s">
        <v>7953</v>
      </c>
    </row>
    <row r="1440" spans="1:2" x14ac:dyDescent="0.25">
      <c r="A1440" s="62">
        <v>20122115</v>
      </c>
      <c r="B1440" s="63" t="s">
        <v>17493</v>
      </c>
    </row>
    <row r="1441" spans="1:2" x14ac:dyDescent="0.25">
      <c r="A1441" s="62">
        <v>20122201</v>
      </c>
      <c r="B1441" s="63" t="s">
        <v>2169</v>
      </c>
    </row>
    <row r="1442" spans="1:2" x14ac:dyDescent="0.25">
      <c r="A1442" s="62">
        <v>20122202</v>
      </c>
      <c r="B1442" s="63" t="s">
        <v>5922</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12558</v>
      </c>
    </row>
    <row r="1449" spans="1:2" x14ac:dyDescent="0.25">
      <c r="A1449" s="62">
        <v>20122209</v>
      </c>
      <c r="B1449" s="63" t="s">
        <v>3675</v>
      </c>
    </row>
    <row r="1450" spans="1:2" x14ac:dyDescent="0.25">
      <c r="A1450" s="62">
        <v>20122210</v>
      </c>
      <c r="B1450" s="63" t="s">
        <v>13586</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8664</v>
      </c>
    </row>
    <row r="1457" spans="1:2" x14ac:dyDescent="0.25">
      <c r="A1457" s="62">
        <v>20122301</v>
      </c>
      <c r="B1457" s="63" t="s">
        <v>10796</v>
      </c>
    </row>
    <row r="1458" spans="1:2" x14ac:dyDescent="0.25">
      <c r="A1458" s="62">
        <v>20122302</v>
      </c>
      <c r="B1458" s="63" t="s">
        <v>18341</v>
      </c>
    </row>
    <row r="1459" spans="1:2" x14ac:dyDescent="0.25">
      <c r="A1459" s="62">
        <v>20122303</v>
      </c>
      <c r="B1459" s="63" t="s">
        <v>13515</v>
      </c>
    </row>
    <row r="1460" spans="1:2" x14ac:dyDescent="0.25">
      <c r="A1460" s="62">
        <v>20122304</v>
      </c>
      <c r="B1460" s="63" t="s">
        <v>4618</v>
      </c>
    </row>
    <row r="1461" spans="1:2" x14ac:dyDescent="0.25">
      <c r="A1461" s="62">
        <v>20122305</v>
      </c>
      <c r="B1461" s="63" t="s">
        <v>17087</v>
      </c>
    </row>
    <row r="1462" spans="1:2" x14ac:dyDescent="0.25">
      <c r="A1462" s="62">
        <v>20122306</v>
      </c>
      <c r="B1462" s="63" t="s">
        <v>4172</v>
      </c>
    </row>
    <row r="1463" spans="1:2" x14ac:dyDescent="0.25">
      <c r="A1463" s="62">
        <v>20122307</v>
      </c>
      <c r="B1463" s="63" t="s">
        <v>4915</v>
      </c>
    </row>
    <row r="1464" spans="1:2" x14ac:dyDescent="0.25">
      <c r="A1464" s="62">
        <v>20122308</v>
      </c>
      <c r="B1464" s="63" t="s">
        <v>7673</v>
      </c>
    </row>
    <row r="1465" spans="1:2" x14ac:dyDescent="0.25">
      <c r="A1465" s="62">
        <v>20122309</v>
      </c>
      <c r="B1465" s="63" t="s">
        <v>3146</v>
      </c>
    </row>
    <row r="1466" spans="1:2" x14ac:dyDescent="0.25">
      <c r="A1466" s="62">
        <v>20122310</v>
      </c>
      <c r="B1466" s="63" t="s">
        <v>15391</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14560</v>
      </c>
    </row>
    <row r="1471" spans="1:2" x14ac:dyDescent="0.25">
      <c r="A1471" s="62">
        <v>20122315</v>
      </c>
      <c r="B1471" s="63" t="s">
        <v>9693</v>
      </c>
    </row>
    <row r="1472" spans="1:2" x14ac:dyDescent="0.25">
      <c r="A1472" s="62">
        <v>20122316</v>
      </c>
      <c r="B1472" s="63" t="s">
        <v>5597</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10202</v>
      </c>
    </row>
    <row r="1480" spans="1:2" x14ac:dyDescent="0.25">
      <c r="A1480" s="62">
        <v>20122324</v>
      </c>
      <c r="B1480" s="63" t="s">
        <v>15326</v>
      </c>
    </row>
    <row r="1481" spans="1:2" x14ac:dyDescent="0.25">
      <c r="A1481" s="62">
        <v>20122325</v>
      </c>
      <c r="B1481" s="63" t="s">
        <v>14149</v>
      </c>
    </row>
    <row r="1482" spans="1:2" x14ac:dyDescent="0.25">
      <c r="A1482" s="62">
        <v>20122326</v>
      </c>
      <c r="B1482" s="63" t="s">
        <v>17637</v>
      </c>
    </row>
    <row r="1483" spans="1:2" x14ac:dyDescent="0.25">
      <c r="A1483" s="62">
        <v>20122327</v>
      </c>
      <c r="B1483" s="63" t="s">
        <v>17771</v>
      </c>
    </row>
    <row r="1484" spans="1:2" x14ac:dyDescent="0.25">
      <c r="A1484" s="62">
        <v>20122328</v>
      </c>
      <c r="B1484" s="63" t="s">
        <v>8690</v>
      </c>
    </row>
    <row r="1485" spans="1:2" x14ac:dyDescent="0.25">
      <c r="A1485" s="62">
        <v>20122329</v>
      </c>
      <c r="B1485" s="63" t="s">
        <v>13921</v>
      </c>
    </row>
    <row r="1486" spans="1:2" x14ac:dyDescent="0.25">
      <c r="A1486" s="62">
        <v>20122330</v>
      </c>
      <c r="B1486" s="63" t="s">
        <v>17215</v>
      </c>
    </row>
    <row r="1487" spans="1:2" x14ac:dyDescent="0.25">
      <c r="A1487" s="62">
        <v>20122331</v>
      </c>
      <c r="B1487" s="63" t="s">
        <v>15143</v>
      </c>
    </row>
    <row r="1488" spans="1:2" x14ac:dyDescent="0.25">
      <c r="A1488" s="62">
        <v>20122332</v>
      </c>
      <c r="B1488" s="63" t="s">
        <v>11091</v>
      </c>
    </row>
    <row r="1489" spans="1:2" x14ac:dyDescent="0.25">
      <c r="A1489" s="62">
        <v>20122333</v>
      </c>
      <c r="B1489" s="63" t="s">
        <v>16466</v>
      </c>
    </row>
    <row r="1490" spans="1:2" x14ac:dyDescent="0.25">
      <c r="A1490" s="62">
        <v>20122334</v>
      </c>
      <c r="B1490" s="63" t="s">
        <v>2356</v>
      </c>
    </row>
    <row r="1491" spans="1:2" x14ac:dyDescent="0.25">
      <c r="A1491" s="62">
        <v>20122335</v>
      </c>
      <c r="B1491" s="63" t="s">
        <v>5058</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15993</v>
      </c>
    </row>
    <row r="1496" spans="1:2" x14ac:dyDescent="0.25">
      <c r="A1496" s="62">
        <v>20122341</v>
      </c>
      <c r="B1496" s="63" t="s">
        <v>17340</v>
      </c>
    </row>
    <row r="1497" spans="1:2" x14ac:dyDescent="0.25">
      <c r="A1497" s="62">
        <v>20122342</v>
      </c>
      <c r="B1497" s="63" t="s">
        <v>9029</v>
      </c>
    </row>
    <row r="1498" spans="1:2" x14ac:dyDescent="0.25">
      <c r="A1498" s="62">
        <v>20122343</v>
      </c>
      <c r="B1498" s="63" t="s">
        <v>12256</v>
      </c>
    </row>
    <row r="1499" spans="1:2" x14ac:dyDescent="0.25">
      <c r="A1499" s="62">
        <v>20122344</v>
      </c>
      <c r="B1499" s="63" t="s">
        <v>5600</v>
      </c>
    </row>
    <row r="1500" spans="1:2" x14ac:dyDescent="0.25">
      <c r="A1500" s="62">
        <v>20122345</v>
      </c>
      <c r="B1500" s="63" t="s">
        <v>15574</v>
      </c>
    </row>
    <row r="1501" spans="1:2" x14ac:dyDescent="0.25">
      <c r="A1501" s="62">
        <v>20122346</v>
      </c>
      <c r="B1501" s="63" t="s">
        <v>11860</v>
      </c>
    </row>
    <row r="1502" spans="1:2" x14ac:dyDescent="0.25">
      <c r="A1502" s="62">
        <v>20122347</v>
      </c>
      <c r="B1502" s="63" t="s">
        <v>4722</v>
      </c>
    </row>
    <row r="1503" spans="1:2" x14ac:dyDescent="0.25">
      <c r="A1503" s="62">
        <v>20122348</v>
      </c>
      <c r="B1503" s="63" t="s">
        <v>1759</v>
      </c>
    </row>
    <row r="1504" spans="1:2" x14ac:dyDescent="0.25">
      <c r="A1504" s="62">
        <v>20122349</v>
      </c>
      <c r="B1504" s="63" t="s">
        <v>7246</v>
      </c>
    </row>
    <row r="1505" spans="1:2" x14ac:dyDescent="0.25">
      <c r="A1505" s="62">
        <v>20122350</v>
      </c>
      <c r="B1505" s="63" t="s">
        <v>4316</v>
      </c>
    </row>
    <row r="1506" spans="1:2" x14ac:dyDescent="0.25">
      <c r="A1506" s="62">
        <v>20122351</v>
      </c>
      <c r="B1506" s="63" t="s">
        <v>17333</v>
      </c>
    </row>
    <row r="1507" spans="1:2" x14ac:dyDescent="0.25">
      <c r="A1507" s="62">
        <v>20122352</v>
      </c>
      <c r="B1507" s="63" t="s">
        <v>7776</v>
      </c>
    </row>
    <row r="1508" spans="1:2" x14ac:dyDescent="0.25">
      <c r="A1508" s="62">
        <v>20122353</v>
      </c>
      <c r="B1508" s="63" t="s">
        <v>4394</v>
      </c>
    </row>
    <row r="1509" spans="1:2" x14ac:dyDescent="0.25">
      <c r="A1509" s="62">
        <v>20122354</v>
      </c>
      <c r="B1509" s="63" t="s">
        <v>10542</v>
      </c>
    </row>
    <row r="1510" spans="1:2" x14ac:dyDescent="0.25">
      <c r="A1510" s="62">
        <v>20122356</v>
      </c>
      <c r="B1510" s="63" t="s">
        <v>9767</v>
      </c>
    </row>
    <row r="1511" spans="1:2" x14ac:dyDescent="0.25">
      <c r="A1511" s="62">
        <v>20122357</v>
      </c>
      <c r="B1511" s="63" t="s">
        <v>6044</v>
      </c>
    </row>
    <row r="1512" spans="1:2" x14ac:dyDescent="0.25">
      <c r="A1512" s="62">
        <v>20122401</v>
      </c>
      <c r="B1512" s="63" t="s">
        <v>13825</v>
      </c>
    </row>
    <row r="1513" spans="1:2" x14ac:dyDescent="0.25">
      <c r="A1513" s="62">
        <v>20122402</v>
      </c>
      <c r="B1513" s="63" t="s">
        <v>1291</v>
      </c>
    </row>
    <row r="1514" spans="1:2" x14ac:dyDescent="0.25">
      <c r="A1514" s="62">
        <v>20122403</v>
      </c>
      <c r="B1514" s="63" t="s">
        <v>18431</v>
      </c>
    </row>
    <row r="1515" spans="1:2" x14ac:dyDescent="0.25">
      <c r="A1515" s="62">
        <v>20122404</v>
      </c>
      <c r="B1515" s="63" t="s">
        <v>12396</v>
      </c>
    </row>
    <row r="1516" spans="1:2" x14ac:dyDescent="0.25">
      <c r="A1516" s="62">
        <v>20122405</v>
      </c>
      <c r="B1516" s="63" t="s">
        <v>563</v>
      </c>
    </row>
    <row r="1517" spans="1:2" x14ac:dyDescent="0.25">
      <c r="A1517" s="62">
        <v>20122406</v>
      </c>
      <c r="B1517" s="63" t="s">
        <v>8809</v>
      </c>
    </row>
    <row r="1518" spans="1:2" x14ac:dyDescent="0.25">
      <c r="A1518" s="62">
        <v>20122407</v>
      </c>
      <c r="B1518" s="63" t="s">
        <v>10876</v>
      </c>
    </row>
    <row r="1519" spans="1:2" x14ac:dyDescent="0.25">
      <c r="A1519" s="62">
        <v>20122408</v>
      </c>
      <c r="B1519" s="63" t="s">
        <v>15210</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3914</v>
      </c>
    </row>
    <row r="1525" spans="1:2" x14ac:dyDescent="0.25">
      <c r="A1525" s="62">
        <v>20122504</v>
      </c>
      <c r="B1525" s="63" t="s">
        <v>7183</v>
      </c>
    </row>
    <row r="1526" spans="1:2" x14ac:dyDescent="0.25">
      <c r="A1526" s="62">
        <v>20122505</v>
      </c>
      <c r="B1526" s="63" t="s">
        <v>10454</v>
      </c>
    </row>
    <row r="1527" spans="1:2" x14ac:dyDescent="0.25">
      <c r="A1527" s="62">
        <v>20122506</v>
      </c>
      <c r="B1527" s="63" t="s">
        <v>4067</v>
      </c>
    </row>
    <row r="1528" spans="1:2" x14ac:dyDescent="0.25">
      <c r="A1528" s="62">
        <v>20122507</v>
      </c>
      <c r="B1528" s="63" t="s">
        <v>14170</v>
      </c>
    </row>
    <row r="1529" spans="1:2" x14ac:dyDescent="0.25">
      <c r="A1529" s="62">
        <v>20122508</v>
      </c>
      <c r="B1529" s="63" t="s">
        <v>6197</v>
      </c>
    </row>
    <row r="1530" spans="1:2" x14ac:dyDescent="0.25">
      <c r="A1530" s="62">
        <v>20122509</v>
      </c>
      <c r="B1530" s="63" t="s">
        <v>6914</v>
      </c>
    </row>
    <row r="1531" spans="1:2" x14ac:dyDescent="0.25">
      <c r="A1531" s="62">
        <v>20122510</v>
      </c>
      <c r="B1531" s="63" t="s">
        <v>14760</v>
      </c>
    </row>
    <row r="1532" spans="1:2" x14ac:dyDescent="0.25">
      <c r="A1532" s="62">
        <v>20122511</v>
      </c>
      <c r="B1532" s="63" t="s">
        <v>3353</v>
      </c>
    </row>
    <row r="1533" spans="1:2" x14ac:dyDescent="0.25">
      <c r="A1533" s="62">
        <v>20122512</v>
      </c>
      <c r="B1533" s="63" t="s">
        <v>6294</v>
      </c>
    </row>
    <row r="1534" spans="1:2" x14ac:dyDescent="0.25">
      <c r="A1534" s="62">
        <v>20122513</v>
      </c>
      <c r="B1534" s="63" t="s">
        <v>4698</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14741</v>
      </c>
    </row>
    <row r="1542" spans="1:2" x14ac:dyDescent="0.25">
      <c r="A1542" s="62">
        <v>20122606</v>
      </c>
      <c r="B1542" s="63" t="s">
        <v>18301</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10147</v>
      </c>
    </row>
    <row r="1547" spans="1:2" x14ac:dyDescent="0.25">
      <c r="A1547" s="62">
        <v>20122611</v>
      </c>
      <c r="B1547" s="63" t="s">
        <v>8340</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18476</v>
      </c>
    </row>
    <row r="1552" spans="1:2" x14ac:dyDescent="0.25">
      <c r="A1552" s="62">
        <v>20122616</v>
      </c>
      <c r="B1552" s="63" t="s">
        <v>11181</v>
      </c>
    </row>
    <row r="1553" spans="1:2" x14ac:dyDescent="0.25">
      <c r="A1553" s="62">
        <v>20122617</v>
      </c>
      <c r="B1553" s="63" t="s">
        <v>5471</v>
      </c>
    </row>
    <row r="1554" spans="1:2" x14ac:dyDescent="0.25">
      <c r="A1554" s="62">
        <v>20122618</v>
      </c>
      <c r="B1554" s="63" t="s">
        <v>12029</v>
      </c>
    </row>
    <row r="1555" spans="1:2" x14ac:dyDescent="0.25">
      <c r="A1555" s="62">
        <v>20122619</v>
      </c>
      <c r="B1555" s="63" t="s">
        <v>16807</v>
      </c>
    </row>
    <row r="1556" spans="1:2" x14ac:dyDescent="0.25">
      <c r="A1556" s="62">
        <v>20122620</v>
      </c>
      <c r="B1556" s="63" t="s">
        <v>12405</v>
      </c>
    </row>
    <row r="1557" spans="1:2" x14ac:dyDescent="0.25">
      <c r="A1557" s="62">
        <v>20122621</v>
      </c>
      <c r="B1557" s="63" t="s">
        <v>13857</v>
      </c>
    </row>
    <row r="1558" spans="1:2" x14ac:dyDescent="0.25">
      <c r="A1558" s="62">
        <v>20122622</v>
      </c>
      <c r="B1558" s="63" t="s">
        <v>15466</v>
      </c>
    </row>
    <row r="1559" spans="1:2" x14ac:dyDescent="0.25">
      <c r="A1559" s="62">
        <v>20122623</v>
      </c>
      <c r="B1559" s="63" t="s">
        <v>16553</v>
      </c>
    </row>
    <row r="1560" spans="1:2" x14ac:dyDescent="0.25">
      <c r="A1560" s="62">
        <v>20122701</v>
      </c>
      <c r="B1560" s="63" t="s">
        <v>6895</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17263</v>
      </c>
    </row>
    <row r="1565" spans="1:2" x14ac:dyDescent="0.25">
      <c r="A1565" s="62">
        <v>20122706</v>
      </c>
      <c r="B1565" s="63" t="s">
        <v>10356</v>
      </c>
    </row>
    <row r="1566" spans="1:2" x14ac:dyDescent="0.25">
      <c r="A1566" s="62">
        <v>20122707</v>
      </c>
      <c r="B1566" s="63" t="s">
        <v>1315</v>
      </c>
    </row>
    <row r="1567" spans="1:2" x14ac:dyDescent="0.25">
      <c r="A1567" s="62">
        <v>20122708</v>
      </c>
      <c r="B1567" s="63" t="s">
        <v>13199</v>
      </c>
    </row>
    <row r="1568" spans="1:2" x14ac:dyDescent="0.25">
      <c r="A1568" s="62">
        <v>20122709</v>
      </c>
      <c r="B1568" s="63" t="s">
        <v>10331</v>
      </c>
    </row>
    <row r="1569" spans="1:2" x14ac:dyDescent="0.25">
      <c r="A1569" s="62">
        <v>20122801</v>
      </c>
      <c r="B1569" s="63" t="s">
        <v>11204</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18062</v>
      </c>
    </row>
    <row r="1576" spans="1:2" x14ac:dyDescent="0.25">
      <c r="A1576" s="62">
        <v>20122809</v>
      </c>
      <c r="B1576" s="63" t="s">
        <v>9748</v>
      </c>
    </row>
    <row r="1577" spans="1:2" x14ac:dyDescent="0.25">
      <c r="A1577" s="62">
        <v>20122810</v>
      </c>
      <c r="B1577" s="63" t="s">
        <v>727</v>
      </c>
    </row>
    <row r="1578" spans="1:2" x14ac:dyDescent="0.25">
      <c r="A1578" s="62">
        <v>20122811</v>
      </c>
      <c r="B1578" s="63" t="s">
        <v>8106</v>
      </c>
    </row>
    <row r="1579" spans="1:2" x14ac:dyDescent="0.25">
      <c r="A1579" s="62">
        <v>20122812</v>
      </c>
      <c r="B1579" s="63" t="s">
        <v>11469</v>
      </c>
    </row>
    <row r="1580" spans="1:2" x14ac:dyDescent="0.25">
      <c r="A1580" s="62">
        <v>20122813</v>
      </c>
      <c r="B1580" s="63" t="s">
        <v>5985</v>
      </c>
    </row>
    <row r="1581" spans="1:2" x14ac:dyDescent="0.25">
      <c r="A1581" s="62">
        <v>20122814</v>
      </c>
      <c r="B1581" s="63" t="s">
        <v>11062</v>
      </c>
    </row>
    <row r="1582" spans="1:2" x14ac:dyDescent="0.25">
      <c r="A1582" s="62">
        <v>20122815</v>
      </c>
      <c r="B1582" s="63" t="s">
        <v>16577</v>
      </c>
    </row>
    <row r="1583" spans="1:2" x14ac:dyDescent="0.25">
      <c r="A1583" s="62">
        <v>20122816</v>
      </c>
      <c r="B1583" s="63" t="s">
        <v>15863</v>
      </c>
    </row>
    <row r="1584" spans="1:2" x14ac:dyDescent="0.25">
      <c r="A1584" s="62">
        <v>20122817</v>
      </c>
      <c r="B1584" s="63" t="s">
        <v>9193</v>
      </c>
    </row>
    <row r="1585" spans="1:2" x14ac:dyDescent="0.25">
      <c r="A1585" s="62">
        <v>20122818</v>
      </c>
      <c r="B1585" s="63" t="s">
        <v>4299</v>
      </c>
    </row>
    <row r="1586" spans="1:2" x14ac:dyDescent="0.25">
      <c r="A1586" s="62">
        <v>20122819</v>
      </c>
      <c r="B1586" s="63" t="s">
        <v>1403</v>
      </c>
    </row>
    <row r="1587" spans="1:2" x14ac:dyDescent="0.25">
      <c r="A1587" s="62">
        <v>20122820</v>
      </c>
      <c r="B1587" s="63" t="s">
        <v>16953</v>
      </c>
    </row>
    <row r="1588" spans="1:2" x14ac:dyDescent="0.25">
      <c r="A1588" s="62">
        <v>20122821</v>
      </c>
      <c r="B1588" s="63" t="s">
        <v>10485</v>
      </c>
    </row>
    <row r="1589" spans="1:2" x14ac:dyDescent="0.25">
      <c r="A1589" s="62">
        <v>20122822</v>
      </c>
      <c r="B1589" s="63" t="s">
        <v>3533</v>
      </c>
    </row>
    <row r="1590" spans="1:2" x14ac:dyDescent="0.25">
      <c r="A1590" s="62">
        <v>20122823</v>
      </c>
      <c r="B1590" s="63" t="s">
        <v>16943</v>
      </c>
    </row>
    <row r="1591" spans="1:2" x14ac:dyDescent="0.25">
      <c r="A1591" s="62">
        <v>20122824</v>
      </c>
      <c r="B1591" s="63" t="s">
        <v>4020</v>
      </c>
    </row>
    <row r="1592" spans="1:2" x14ac:dyDescent="0.25">
      <c r="A1592" s="62">
        <v>20122825</v>
      </c>
      <c r="B1592" s="63" t="s">
        <v>15739</v>
      </c>
    </row>
    <row r="1593" spans="1:2" x14ac:dyDescent="0.25">
      <c r="A1593" s="62">
        <v>20122826</v>
      </c>
      <c r="B1593" s="63" t="s">
        <v>2795</v>
      </c>
    </row>
    <row r="1594" spans="1:2" x14ac:dyDescent="0.25">
      <c r="A1594" s="62">
        <v>20122827</v>
      </c>
      <c r="B1594" s="63" t="s">
        <v>18121</v>
      </c>
    </row>
    <row r="1595" spans="1:2" x14ac:dyDescent="0.25">
      <c r="A1595" s="62">
        <v>20122828</v>
      </c>
      <c r="B1595" s="63" t="s">
        <v>15414</v>
      </c>
    </row>
    <row r="1596" spans="1:2" x14ac:dyDescent="0.25">
      <c r="A1596" s="62">
        <v>20122829</v>
      </c>
      <c r="B1596" s="63" t="s">
        <v>5864</v>
      </c>
    </row>
    <row r="1597" spans="1:2" x14ac:dyDescent="0.25">
      <c r="A1597" s="62">
        <v>20122830</v>
      </c>
      <c r="B1597" s="63" t="s">
        <v>8494</v>
      </c>
    </row>
    <row r="1598" spans="1:2" x14ac:dyDescent="0.25">
      <c r="A1598" s="62">
        <v>20122831</v>
      </c>
      <c r="B1598" s="63" t="s">
        <v>17127</v>
      </c>
    </row>
    <row r="1599" spans="1:2" x14ac:dyDescent="0.25">
      <c r="A1599" s="62">
        <v>20122832</v>
      </c>
      <c r="B1599" s="63" t="s">
        <v>7727</v>
      </c>
    </row>
    <row r="1600" spans="1:2" x14ac:dyDescent="0.25">
      <c r="A1600" s="62">
        <v>20122833</v>
      </c>
      <c r="B1600" s="63" t="s">
        <v>9242</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12782</v>
      </c>
    </row>
    <row r="1605" spans="1:2" x14ac:dyDescent="0.25">
      <c r="A1605" s="62">
        <v>20122838</v>
      </c>
      <c r="B1605" s="63" t="s">
        <v>16930</v>
      </c>
    </row>
    <row r="1606" spans="1:2" x14ac:dyDescent="0.25">
      <c r="A1606" s="62">
        <v>20122839</v>
      </c>
      <c r="B1606" s="63" t="s">
        <v>15536</v>
      </c>
    </row>
    <row r="1607" spans="1:2" x14ac:dyDescent="0.25">
      <c r="A1607" s="62">
        <v>20122840</v>
      </c>
      <c r="B1607" s="63" t="s">
        <v>2738</v>
      </c>
    </row>
    <row r="1608" spans="1:2" x14ac:dyDescent="0.25">
      <c r="A1608" s="62">
        <v>20122841</v>
      </c>
      <c r="B1608" s="63" t="s">
        <v>3570</v>
      </c>
    </row>
    <row r="1609" spans="1:2" x14ac:dyDescent="0.25">
      <c r="A1609" s="62">
        <v>20122842</v>
      </c>
      <c r="B1609" s="63" t="s">
        <v>11831</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13792</v>
      </c>
    </row>
    <row r="1618" spans="1:2" x14ac:dyDescent="0.25">
      <c r="A1618" s="62">
        <v>20131002</v>
      </c>
      <c r="B1618" s="63" t="s">
        <v>18713</v>
      </c>
    </row>
    <row r="1619" spans="1:2" x14ac:dyDescent="0.25">
      <c r="A1619" s="62">
        <v>20131003</v>
      </c>
      <c r="B1619" s="63" t="s">
        <v>17752</v>
      </c>
    </row>
    <row r="1620" spans="1:2" x14ac:dyDescent="0.25">
      <c r="A1620" s="62">
        <v>20131004</v>
      </c>
      <c r="B1620" s="63" t="s">
        <v>11538</v>
      </c>
    </row>
    <row r="1621" spans="1:2" x14ac:dyDescent="0.25">
      <c r="A1621" s="62">
        <v>20131005</v>
      </c>
      <c r="B1621" s="63" t="s">
        <v>550</v>
      </c>
    </row>
    <row r="1622" spans="1:2" x14ac:dyDescent="0.25">
      <c r="A1622" s="62">
        <v>20131006</v>
      </c>
      <c r="B1622" s="63" t="s">
        <v>17015</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3681</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7004</v>
      </c>
    </row>
    <row r="1633" spans="1:2" x14ac:dyDescent="0.25">
      <c r="A1633" s="62">
        <v>20131201</v>
      </c>
      <c r="B1633" s="63" t="s">
        <v>3492</v>
      </c>
    </row>
    <row r="1634" spans="1:2" x14ac:dyDescent="0.25">
      <c r="A1634" s="62">
        <v>20131202</v>
      </c>
      <c r="B1634" s="63" t="s">
        <v>3835</v>
      </c>
    </row>
    <row r="1635" spans="1:2" x14ac:dyDescent="0.25">
      <c r="A1635" s="62">
        <v>20131301</v>
      </c>
      <c r="B1635" s="63" t="s">
        <v>13038</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9200</v>
      </c>
    </row>
    <row r="1640" spans="1:2" x14ac:dyDescent="0.25">
      <c r="A1640" s="62">
        <v>20131306</v>
      </c>
      <c r="B1640" s="63" t="s">
        <v>8640</v>
      </c>
    </row>
    <row r="1641" spans="1:2" x14ac:dyDescent="0.25">
      <c r="A1641" s="62">
        <v>20131307</v>
      </c>
      <c r="B1641" s="63" t="s">
        <v>7540</v>
      </c>
    </row>
    <row r="1642" spans="1:2" x14ac:dyDescent="0.25">
      <c r="A1642" s="62">
        <v>20131308</v>
      </c>
      <c r="B1642" s="63" t="s">
        <v>18279</v>
      </c>
    </row>
    <row r="1643" spans="1:2" x14ac:dyDescent="0.25">
      <c r="A1643" s="62">
        <v>20141001</v>
      </c>
      <c r="B1643" s="63" t="s">
        <v>6818</v>
      </c>
    </row>
    <row r="1644" spans="1:2" x14ac:dyDescent="0.25">
      <c r="A1644" s="62">
        <v>20141002</v>
      </c>
      <c r="B1644" s="63" t="s">
        <v>4552</v>
      </c>
    </row>
    <row r="1645" spans="1:2" x14ac:dyDescent="0.25">
      <c r="A1645" s="62">
        <v>20141003</v>
      </c>
      <c r="B1645" s="63" t="s">
        <v>11754</v>
      </c>
    </row>
    <row r="1646" spans="1:2" x14ac:dyDescent="0.25">
      <c r="A1646" s="62">
        <v>20141004</v>
      </c>
      <c r="B1646" s="63" t="s">
        <v>5654</v>
      </c>
    </row>
    <row r="1647" spans="1:2" x14ac:dyDescent="0.25">
      <c r="A1647" s="62">
        <v>20141005</v>
      </c>
      <c r="B1647" s="63" t="s">
        <v>7498</v>
      </c>
    </row>
    <row r="1648" spans="1:2" x14ac:dyDescent="0.25">
      <c r="A1648" s="62">
        <v>20141006</v>
      </c>
      <c r="B1648" s="63" t="s">
        <v>10622</v>
      </c>
    </row>
    <row r="1649" spans="1:2" x14ac:dyDescent="0.25">
      <c r="A1649" s="62">
        <v>20141007</v>
      </c>
      <c r="B1649" s="63" t="s">
        <v>6220</v>
      </c>
    </row>
    <row r="1650" spans="1:2" x14ac:dyDescent="0.25">
      <c r="A1650" s="62">
        <v>20141008</v>
      </c>
      <c r="B1650" s="63" t="s">
        <v>11238</v>
      </c>
    </row>
    <row r="1651" spans="1:2" x14ac:dyDescent="0.25">
      <c r="A1651" s="62">
        <v>20141011</v>
      </c>
      <c r="B1651" s="63" t="s">
        <v>10432</v>
      </c>
    </row>
    <row r="1652" spans="1:2" x14ac:dyDescent="0.25">
      <c r="A1652" s="62">
        <v>20141012</v>
      </c>
      <c r="B1652" s="63" t="s">
        <v>12402</v>
      </c>
    </row>
    <row r="1653" spans="1:2" x14ac:dyDescent="0.25">
      <c r="A1653" s="62">
        <v>20141013</v>
      </c>
      <c r="B1653" s="63" t="s">
        <v>14874</v>
      </c>
    </row>
    <row r="1654" spans="1:2" x14ac:dyDescent="0.25">
      <c r="A1654" s="62">
        <v>20141014</v>
      </c>
      <c r="B1654" s="63" t="s">
        <v>2910</v>
      </c>
    </row>
    <row r="1655" spans="1:2" x14ac:dyDescent="0.25">
      <c r="A1655" s="62">
        <v>20141015</v>
      </c>
      <c r="B1655" s="63" t="s">
        <v>6416</v>
      </c>
    </row>
    <row r="1656" spans="1:2" x14ac:dyDescent="0.25">
      <c r="A1656" s="62">
        <v>20141101</v>
      </c>
      <c r="B1656" s="63" t="s">
        <v>12851</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10352</v>
      </c>
    </row>
    <row r="1662" spans="1:2" x14ac:dyDescent="0.25">
      <c r="A1662" s="62">
        <v>20141701</v>
      </c>
      <c r="B1662" s="63" t="s">
        <v>15755</v>
      </c>
    </row>
    <row r="1663" spans="1:2" x14ac:dyDescent="0.25">
      <c r="A1663" s="62">
        <v>20141702</v>
      </c>
      <c r="B1663" s="63" t="s">
        <v>10772</v>
      </c>
    </row>
    <row r="1664" spans="1:2" x14ac:dyDescent="0.25">
      <c r="A1664" s="62">
        <v>20141703</v>
      </c>
      <c r="B1664" s="63" t="s">
        <v>15648</v>
      </c>
    </row>
    <row r="1665" spans="1:2" x14ac:dyDescent="0.25">
      <c r="A1665" s="62">
        <v>20141704</v>
      </c>
      <c r="B1665" s="63" t="s">
        <v>13654</v>
      </c>
    </row>
    <row r="1666" spans="1:2" x14ac:dyDescent="0.25">
      <c r="A1666" s="62">
        <v>20141705</v>
      </c>
      <c r="B1666" s="63" t="s">
        <v>15379</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16544</v>
      </c>
    </row>
    <row r="1671" spans="1:2" x14ac:dyDescent="0.25">
      <c r="A1671" s="62">
        <v>20142201</v>
      </c>
      <c r="B1671" s="63" t="s">
        <v>11136</v>
      </c>
    </row>
    <row r="1672" spans="1:2" x14ac:dyDescent="0.25">
      <c r="A1672" s="62">
        <v>20142301</v>
      </c>
      <c r="B1672" s="63" t="s">
        <v>17620</v>
      </c>
    </row>
    <row r="1673" spans="1:2" x14ac:dyDescent="0.25">
      <c r="A1673" s="62">
        <v>20142401</v>
      </c>
      <c r="B1673" s="63" t="s">
        <v>11958</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18000</v>
      </c>
    </row>
    <row r="1680" spans="1:2" x14ac:dyDescent="0.25">
      <c r="A1680" s="62">
        <v>20142701</v>
      </c>
      <c r="B1680" s="63" t="s">
        <v>14005</v>
      </c>
    </row>
    <row r="1681" spans="1:2" x14ac:dyDescent="0.25">
      <c r="A1681" s="62">
        <v>20142702</v>
      </c>
      <c r="B1681" s="63" t="s">
        <v>10225</v>
      </c>
    </row>
    <row r="1682" spans="1:2" x14ac:dyDescent="0.25">
      <c r="A1682" s="62">
        <v>20142703</v>
      </c>
      <c r="B1682" s="63" t="s">
        <v>3249</v>
      </c>
    </row>
    <row r="1683" spans="1:2" x14ac:dyDescent="0.25">
      <c r="A1683" s="62">
        <v>20142801</v>
      </c>
      <c r="B1683" s="63" t="s">
        <v>8595</v>
      </c>
    </row>
    <row r="1684" spans="1:2" x14ac:dyDescent="0.25">
      <c r="A1684" s="62">
        <v>20142901</v>
      </c>
      <c r="B1684" s="63" t="s">
        <v>10337</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15694</v>
      </c>
    </row>
    <row r="1689" spans="1:2" x14ac:dyDescent="0.25">
      <c r="A1689" s="62">
        <v>21101503</v>
      </c>
      <c r="B1689" s="63" t="s">
        <v>11502</v>
      </c>
    </row>
    <row r="1690" spans="1:2" x14ac:dyDescent="0.25">
      <c r="A1690" s="62">
        <v>21101504</v>
      </c>
      <c r="B1690" s="63" t="s">
        <v>13420</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13432</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7588</v>
      </c>
    </row>
    <row r="1701" spans="1:2" x14ac:dyDescent="0.25">
      <c r="A1701" s="62">
        <v>21101516</v>
      </c>
      <c r="B1701" s="63" t="s">
        <v>15526</v>
      </c>
    </row>
    <row r="1702" spans="1:2" x14ac:dyDescent="0.25">
      <c r="A1702" s="62">
        <v>21101601</v>
      </c>
      <c r="B1702" s="63" t="s">
        <v>4826</v>
      </c>
    </row>
    <row r="1703" spans="1:2" x14ac:dyDescent="0.25">
      <c r="A1703" s="62">
        <v>21101602</v>
      </c>
      <c r="B1703" s="63" t="s">
        <v>10105</v>
      </c>
    </row>
    <row r="1704" spans="1:2" x14ac:dyDescent="0.25">
      <c r="A1704" s="62">
        <v>21101603</v>
      </c>
      <c r="B1704" s="63" t="s">
        <v>17184</v>
      </c>
    </row>
    <row r="1705" spans="1:2" x14ac:dyDescent="0.25">
      <c r="A1705" s="62">
        <v>21101604</v>
      </c>
      <c r="B1705" s="63" t="s">
        <v>1395</v>
      </c>
    </row>
    <row r="1706" spans="1:2" x14ac:dyDescent="0.25">
      <c r="A1706" s="62">
        <v>21101605</v>
      </c>
      <c r="B1706" s="63" t="s">
        <v>10130</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10066</v>
      </c>
    </row>
    <row r="1715" spans="1:2" x14ac:dyDescent="0.25">
      <c r="A1715" s="62">
        <v>21101707</v>
      </c>
      <c r="B1715" s="63" t="s">
        <v>6317</v>
      </c>
    </row>
    <row r="1716" spans="1:2" x14ac:dyDescent="0.25">
      <c r="A1716" s="62">
        <v>21101708</v>
      </c>
      <c r="B1716" s="63" t="s">
        <v>9735</v>
      </c>
    </row>
    <row r="1717" spans="1:2" x14ac:dyDescent="0.25">
      <c r="A1717" s="62">
        <v>21101801</v>
      </c>
      <c r="B1717" s="63" t="s">
        <v>18805</v>
      </c>
    </row>
    <row r="1718" spans="1:2" x14ac:dyDescent="0.25">
      <c r="A1718" s="62">
        <v>21101802</v>
      </c>
      <c r="B1718" s="63" t="s">
        <v>6173</v>
      </c>
    </row>
    <row r="1719" spans="1:2" x14ac:dyDescent="0.25">
      <c r="A1719" s="62">
        <v>21101803</v>
      </c>
      <c r="B1719" s="63" t="s">
        <v>5133</v>
      </c>
    </row>
    <row r="1720" spans="1:2" x14ac:dyDescent="0.25">
      <c r="A1720" s="62">
        <v>21101804</v>
      </c>
      <c r="B1720" s="63" t="s">
        <v>9040</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7722</v>
      </c>
    </row>
    <row r="1728" spans="1:2" x14ac:dyDescent="0.25">
      <c r="A1728" s="62">
        <v>21101904</v>
      </c>
      <c r="B1728" s="63" t="s">
        <v>12490</v>
      </c>
    </row>
    <row r="1729" spans="1:2" x14ac:dyDescent="0.25">
      <c r="A1729" s="62">
        <v>21101905</v>
      </c>
      <c r="B1729" s="63" t="s">
        <v>15889</v>
      </c>
    </row>
    <row r="1730" spans="1:2" x14ac:dyDescent="0.25">
      <c r="A1730" s="62">
        <v>21101906</v>
      </c>
      <c r="B1730" s="63" t="s">
        <v>15569</v>
      </c>
    </row>
    <row r="1731" spans="1:2" x14ac:dyDescent="0.25">
      <c r="A1731" s="62">
        <v>21101907</v>
      </c>
      <c r="B1731" s="63" t="s">
        <v>12830</v>
      </c>
    </row>
    <row r="1732" spans="1:2" x14ac:dyDescent="0.25">
      <c r="A1732" s="62">
        <v>21101908</v>
      </c>
      <c r="B1732" s="63" t="s">
        <v>13445</v>
      </c>
    </row>
    <row r="1733" spans="1:2" x14ac:dyDescent="0.25">
      <c r="A1733" s="62">
        <v>21101909</v>
      </c>
      <c r="B1733" s="63" t="s">
        <v>11921</v>
      </c>
    </row>
    <row r="1734" spans="1:2" x14ac:dyDescent="0.25">
      <c r="A1734" s="62">
        <v>21102001</v>
      </c>
      <c r="B1734" s="63" t="s">
        <v>5282</v>
      </c>
    </row>
    <row r="1735" spans="1:2" x14ac:dyDescent="0.25">
      <c r="A1735" s="62">
        <v>21102002</v>
      </c>
      <c r="B1735" s="63" t="s">
        <v>7814</v>
      </c>
    </row>
    <row r="1736" spans="1:2" x14ac:dyDescent="0.25">
      <c r="A1736" s="62">
        <v>21102003</v>
      </c>
      <c r="B1736" s="63" t="s">
        <v>9279</v>
      </c>
    </row>
    <row r="1737" spans="1:2" x14ac:dyDescent="0.25">
      <c r="A1737" s="62">
        <v>21102004</v>
      </c>
      <c r="B1737" s="63" t="s">
        <v>1059</v>
      </c>
    </row>
    <row r="1738" spans="1:2" x14ac:dyDescent="0.25">
      <c r="A1738" s="62">
        <v>21102005</v>
      </c>
      <c r="B1738" s="63" t="s">
        <v>16612</v>
      </c>
    </row>
    <row r="1739" spans="1:2" x14ac:dyDescent="0.25">
      <c r="A1739" s="62">
        <v>21102006</v>
      </c>
      <c r="B1739" s="63" t="s">
        <v>6206</v>
      </c>
    </row>
    <row r="1740" spans="1:2" x14ac:dyDescent="0.25">
      <c r="A1740" s="62">
        <v>21102101</v>
      </c>
      <c r="B1740" s="63" t="s">
        <v>15570</v>
      </c>
    </row>
    <row r="1741" spans="1:2" x14ac:dyDescent="0.25">
      <c r="A1741" s="62">
        <v>21102201</v>
      </c>
      <c r="B1741" s="63" t="s">
        <v>2140</v>
      </c>
    </row>
    <row r="1742" spans="1:2" x14ac:dyDescent="0.25">
      <c r="A1742" s="62">
        <v>21102202</v>
      </c>
      <c r="B1742" s="63" t="s">
        <v>3666</v>
      </c>
    </row>
    <row r="1743" spans="1:2" x14ac:dyDescent="0.25">
      <c r="A1743" s="62">
        <v>21102203</v>
      </c>
      <c r="B1743" s="63" t="s">
        <v>14979</v>
      </c>
    </row>
    <row r="1744" spans="1:2" x14ac:dyDescent="0.25">
      <c r="A1744" s="62">
        <v>21102204</v>
      </c>
      <c r="B1744" s="63" t="s">
        <v>10649</v>
      </c>
    </row>
    <row r="1745" spans="1:2" x14ac:dyDescent="0.25">
      <c r="A1745" s="62">
        <v>21102205</v>
      </c>
      <c r="B1745" s="63" t="s">
        <v>13954</v>
      </c>
    </row>
    <row r="1746" spans="1:2" x14ac:dyDescent="0.25">
      <c r="A1746" s="62">
        <v>21102206</v>
      </c>
      <c r="B1746" s="63" t="s">
        <v>18335</v>
      </c>
    </row>
    <row r="1747" spans="1:2" x14ac:dyDescent="0.25">
      <c r="A1747" s="62">
        <v>21102207</v>
      </c>
      <c r="B1747" s="63" t="s">
        <v>17680</v>
      </c>
    </row>
    <row r="1748" spans="1:2" x14ac:dyDescent="0.25">
      <c r="A1748" s="62">
        <v>21102301</v>
      </c>
      <c r="B1748" s="63" t="s">
        <v>7684</v>
      </c>
    </row>
    <row r="1749" spans="1:2" x14ac:dyDescent="0.25">
      <c r="A1749" s="62">
        <v>21102302</v>
      </c>
      <c r="B1749" s="63" t="s">
        <v>5160</v>
      </c>
    </row>
    <row r="1750" spans="1:2" x14ac:dyDescent="0.25">
      <c r="A1750" s="62">
        <v>21102303</v>
      </c>
      <c r="B1750" s="63" t="s">
        <v>8394</v>
      </c>
    </row>
    <row r="1751" spans="1:2" x14ac:dyDescent="0.25">
      <c r="A1751" s="62">
        <v>21102304</v>
      </c>
      <c r="B1751" s="63" t="s">
        <v>3868</v>
      </c>
    </row>
    <row r="1752" spans="1:2" x14ac:dyDescent="0.25">
      <c r="A1752" s="62">
        <v>21102401</v>
      </c>
      <c r="B1752" s="63" t="s">
        <v>8159</v>
      </c>
    </row>
    <row r="1753" spans="1:2" x14ac:dyDescent="0.25">
      <c r="A1753" s="62">
        <v>21102402</v>
      </c>
      <c r="B1753" s="63" t="s">
        <v>3484</v>
      </c>
    </row>
    <row r="1754" spans="1:2" x14ac:dyDescent="0.25">
      <c r="A1754" s="62">
        <v>21102403</v>
      </c>
      <c r="B1754" s="63" t="s">
        <v>9090</v>
      </c>
    </row>
    <row r="1755" spans="1:2" x14ac:dyDescent="0.25">
      <c r="A1755" s="62">
        <v>21102404</v>
      </c>
      <c r="B1755" s="63" t="s">
        <v>5913</v>
      </c>
    </row>
    <row r="1756" spans="1:2" x14ac:dyDescent="0.25">
      <c r="A1756" s="62">
        <v>21111501</v>
      </c>
      <c r="B1756" s="63" t="s">
        <v>7275</v>
      </c>
    </row>
    <row r="1757" spans="1:2" x14ac:dyDescent="0.25">
      <c r="A1757" s="62">
        <v>21111502</v>
      </c>
      <c r="B1757" s="63" t="s">
        <v>4605</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15403</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13386</v>
      </c>
    </row>
    <row r="1766" spans="1:2" x14ac:dyDescent="0.25">
      <c r="A1766" s="62">
        <v>22101502</v>
      </c>
      <c r="B1766" s="63" t="s">
        <v>6925</v>
      </c>
    </row>
    <row r="1767" spans="1:2" x14ac:dyDescent="0.25">
      <c r="A1767" s="62">
        <v>22101504</v>
      </c>
      <c r="B1767" s="63" t="s">
        <v>14700</v>
      </c>
    </row>
    <row r="1768" spans="1:2" x14ac:dyDescent="0.25">
      <c r="A1768" s="62">
        <v>22101505</v>
      </c>
      <c r="B1768" s="63" t="s">
        <v>1960</v>
      </c>
    </row>
    <row r="1769" spans="1:2" x14ac:dyDescent="0.25">
      <c r="A1769" s="62">
        <v>22101507</v>
      </c>
      <c r="B1769" s="63" t="s">
        <v>5298</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4872</v>
      </c>
    </row>
    <row r="1775" spans="1:2" x14ac:dyDescent="0.25">
      <c r="A1775" s="62">
        <v>22101516</v>
      </c>
      <c r="B1775" s="63" t="s">
        <v>13814</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9136</v>
      </c>
    </row>
    <row r="1781" spans="1:2" x14ac:dyDescent="0.25">
      <c r="A1781" s="62">
        <v>22101523</v>
      </c>
      <c r="B1781" s="63" t="s">
        <v>8244</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4120</v>
      </c>
    </row>
    <row r="1786" spans="1:2" x14ac:dyDescent="0.25">
      <c r="A1786" s="62">
        <v>22101528</v>
      </c>
      <c r="B1786" s="63" t="s">
        <v>16950</v>
      </c>
    </row>
    <row r="1787" spans="1:2" x14ac:dyDescent="0.25">
      <c r="A1787" s="62">
        <v>22101529</v>
      </c>
      <c r="B1787" s="63" t="s">
        <v>11394</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6238</v>
      </c>
    </row>
    <row r="1800" spans="1:2" x14ac:dyDescent="0.25">
      <c r="A1800" s="62">
        <v>22101609</v>
      </c>
      <c r="B1800" s="63" t="s">
        <v>7746</v>
      </c>
    </row>
    <row r="1801" spans="1:2" x14ac:dyDescent="0.25">
      <c r="A1801" s="62">
        <v>22101610</v>
      </c>
      <c r="B1801" s="63" t="s">
        <v>16428</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8203</v>
      </c>
    </row>
    <row r="1809" spans="1:2" x14ac:dyDescent="0.25">
      <c r="A1809" s="62">
        <v>22101618</v>
      </c>
      <c r="B1809" s="63" t="s">
        <v>1913</v>
      </c>
    </row>
    <row r="1810" spans="1:2" x14ac:dyDescent="0.25">
      <c r="A1810" s="62">
        <v>22101619</v>
      </c>
      <c r="B1810" s="63" t="s">
        <v>15899</v>
      </c>
    </row>
    <row r="1811" spans="1:2" x14ac:dyDescent="0.25">
      <c r="A1811" s="62">
        <v>22101620</v>
      </c>
      <c r="B1811" s="63" t="s">
        <v>6745</v>
      </c>
    </row>
    <row r="1812" spans="1:2" x14ac:dyDescent="0.25">
      <c r="A1812" s="62">
        <v>22101701</v>
      </c>
      <c r="B1812" s="63" t="s">
        <v>11838</v>
      </c>
    </row>
    <row r="1813" spans="1:2" x14ac:dyDescent="0.25">
      <c r="A1813" s="62">
        <v>22101702</v>
      </c>
      <c r="B1813" s="63" t="s">
        <v>17737</v>
      </c>
    </row>
    <row r="1814" spans="1:2" x14ac:dyDescent="0.25">
      <c r="A1814" s="62">
        <v>22101703</v>
      </c>
      <c r="B1814" s="63" t="s">
        <v>9762</v>
      </c>
    </row>
    <row r="1815" spans="1:2" x14ac:dyDescent="0.25">
      <c r="A1815" s="62">
        <v>22101704</v>
      </c>
      <c r="B1815" s="63" t="s">
        <v>13122</v>
      </c>
    </row>
    <row r="1816" spans="1:2" x14ac:dyDescent="0.25">
      <c r="A1816" s="62">
        <v>22101705</v>
      </c>
      <c r="B1816" s="63" t="s">
        <v>9785</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5033</v>
      </c>
    </row>
    <row r="1821" spans="1:2" x14ac:dyDescent="0.25">
      <c r="A1821" s="62">
        <v>22101710</v>
      </c>
      <c r="B1821" s="63" t="s">
        <v>6674</v>
      </c>
    </row>
    <row r="1822" spans="1:2" x14ac:dyDescent="0.25">
      <c r="A1822" s="62">
        <v>22101711</v>
      </c>
      <c r="B1822" s="63" t="s">
        <v>9977</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17241</v>
      </c>
    </row>
    <row r="1827" spans="1:2" x14ac:dyDescent="0.25">
      <c r="A1827" s="62">
        <v>22101716</v>
      </c>
      <c r="B1827" s="63" t="s">
        <v>10087</v>
      </c>
    </row>
    <row r="1828" spans="1:2" x14ac:dyDescent="0.25">
      <c r="A1828" s="62">
        <v>22101717</v>
      </c>
      <c r="B1828" s="63" t="s">
        <v>7143</v>
      </c>
    </row>
    <row r="1829" spans="1:2" x14ac:dyDescent="0.25">
      <c r="A1829" s="62">
        <v>22101718</v>
      </c>
      <c r="B1829" s="63" t="s">
        <v>16283</v>
      </c>
    </row>
    <row r="1830" spans="1:2" x14ac:dyDescent="0.25">
      <c r="A1830" s="62">
        <v>22101719</v>
      </c>
      <c r="B1830" s="63" t="s">
        <v>15351</v>
      </c>
    </row>
    <row r="1831" spans="1:2" x14ac:dyDescent="0.25">
      <c r="A1831" s="62">
        <v>22101720</v>
      </c>
      <c r="B1831" s="63" t="s">
        <v>12452</v>
      </c>
    </row>
    <row r="1832" spans="1:2" x14ac:dyDescent="0.25">
      <c r="A1832" s="62">
        <v>22101801</v>
      </c>
      <c r="B1832" s="63" t="s">
        <v>16581</v>
      </c>
    </row>
    <row r="1833" spans="1:2" x14ac:dyDescent="0.25">
      <c r="A1833" s="62">
        <v>22101802</v>
      </c>
      <c r="B1833" s="63" t="s">
        <v>2447</v>
      </c>
    </row>
    <row r="1834" spans="1:2" x14ac:dyDescent="0.25">
      <c r="A1834" s="62">
        <v>22101803</v>
      </c>
      <c r="B1834" s="63" t="s">
        <v>17911</v>
      </c>
    </row>
    <row r="1835" spans="1:2" x14ac:dyDescent="0.25">
      <c r="A1835" s="62">
        <v>22101804</v>
      </c>
      <c r="B1835" s="63" t="s">
        <v>11813</v>
      </c>
    </row>
    <row r="1836" spans="1:2" x14ac:dyDescent="0.25">
      <c r="A1836" s="62">
        <v>22101901</v>
      </c>
      <c r="B1836" s="63" t="s">
        <v>17270</v>
      </c>
    </row>
    <row r="1837" spans="1:2" x14ac:dyDescent="0.25">
      <c r="A1837" s="62">
        <v>22101902</v>
      </c>
      <c r="B1837" s="63" t="s">
        <v>13001</v>
      </c>
    </row>
    <row r="1838" spans="1:2" x14ac:dyDescent="0.25">
      <c r="A1838" s="62">
        <v>22101903</v>
      </c>
      <c r="B1838" s="63" t="s">
        <v>18705</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8196</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10545</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17879</v>
      </c>
    </row>
    <row r="1857" spans="1:2" x14ac:dyDescent="0.25">
      <c r="A1857" s="62">
        <v>23101514</v>
      </c>
      <c r="B1857" s="63" t="s">
        <v>33</v>
      </c>
    </row>
    <row r="1858" spans="1:2" x14ac:dyDescent="0.25">
      <c r="A1858" s="62">
        <v>23101515</v>
      </c>
      <c r="B1858" s="63" t="s">
        <v>16031</v>
      </c>
    </row>
    <row r="1859" spans="1:2" x14ac:dyDescent="0.25">
      <c r="A1859" s="62">
        <v>23101516</v>
      </c>
      <c r="B1859" s="63" t="s">
        <v>8092</v>
      </c>
    </row>
    <row r="1860" spans="1:2" x14ac:dyDescent="0.25">
      <c r="A1860" s="62">
        <v>23101517</v>
      </c>
      <c r="B1860" s="63" t="s">
        <v>13979</v>
      </c>
    </row>
    <row r="1861" spans="1:2" x14ac:dyDescent="0.25">
      <c r="A1861" s="62">
        <v>23101518</v>
      </c>
      <c r="B1861" s="63" t="s">
        <v>8848</v>
      </c>
    </row>
    <row r="1862" spans="1:2" x14ac:dyDescent="0.25">
      <c r="A1862" s="62">
        <v>23101519</v>
      </c>
      <c r="B1862" s="63" t="s">
        <v>4258</v>
      </c>
    </row>
    <row r="1863" spans="1:2" x14ac:dyDescent="0.25">
      <c r="A1863" s="62">
        <v>23101520</v>
      </c>
      <c r="B1863" s="63" t="s">
        <v>7675</v>
      </c>
    </row>
    <row r="1864" spans="1:2" x14ac:dyDescent="0.25">
      <c r="A1864" s="62">
        <v>23101521</v>
      </c>
      <c r="B1864" s="63" t="s">
        <v>14730</v>
      </c>
    </row>
    <row r="1865" spans="1:2" x14ac:dyDescent="0.25">
      <c r="A1865" s="62">
        <v>23101522</v>
      </c>
      <c r="B1865" s="63" t="s">
        <v>14137</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4563</v>
      </c>
    </row>
    <row r="1871" spans="1:2" x14ac:dyDescent="0.25">
      <c r="A1871" s="62">
        <v>23111506</v>
      </c>
      <c r="B1871" s="63" t="s">
        <v>14425</v>
      </c>
    </row>
    <row r="1872" spans="1:2" x14ac:dyDescent="0.25">
      <c r="A1872" s="62">
        <v>23111507</v>
      </c>
      <c r="B1872" s="63" t="s">
        <v>17915</v>
      </c>
    </row>
    <row r="1873" spans="1:2" x14ac:dyDescent="0.25">
      <c r="A1873" s="62">
        <v>23111601</v>
      </c>
      <c r="B1873" s="63" t="s">
        <v>13258</v>
      </c>
    </row>
    <row r="1874" spans="1:2" x14ac:dyDescent="0.25">
      <c r="A1874" s="62">
        <v>23111602</v>
      </c>
      <c r="B1874" s="63" t="s">
        <v>12197</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5321</v>
      </c>
    </row>
    <row r="1879" spans="1:2" x14ac:dyDescent="0.25">
      <c r="A1879" s="62">
        <v>23121501</v>
      </c>
      <c r="B1879" s="63" t="s">
        <v>18372</v>
      </c>
    </row>
    <row r="1880" spans="1:2" x14ac:dyDescent="0.25">
      <c r="A1880" s="62">
        <v>23121502</v>
      </c>
      <c r="B1880" s="63" t="s">
        <v>18312</v>
      </c>
    </row>
    <row r="1881" spans="1:2" x14ac:dyDescent="0.25">
      <c r="A1881" s="62">
        <v>23121503</v>
      </c>
      <c r="B1881" s="63" t="s">
        <v>9975</v>
      </c>
    </row>
    <row r="1882" spans="1:2" x14ac:dyDescent="0.25">
      <c r="A1882" s="62">
        <v>23121504</v>
      </c>
      <c r="B1882" s="63" t="s">
        <v>8666</v>
      </c>
    </row>
    <row r="1883" spans="1:2" x14ac:dyDescent="0.25">
      <c r="A1883" s="62">
        <v>23121505</v>
      </c>
      <c r="B1883" s="63" t="s">
        <v>667</v>
      </c>
    </row>
    <row r="1884" spans="1:2" x14ac:dyDescent="0.25">
      <c r="A1884" s="62">
        <v>23121506</v>
      </c>
      <c r="B1884" s="63" t="s">
        <v>13592</v>
      </c>
    </row>
    <row r="1885" spans="1:2" x14ac:dyDescent="0.25">
      <c r="A1885" s="62">
        <v>23121507</v>
      </c>
      <c r="B1885" s="63" t="s">
        <v>7080</v>
      </c>
    </row>
    <row r="1886" spans="1:2" x14ac:dyDescent="0.25">
      <c r="A1886" s="62">
        <v>23121508</v>
      </c>
      <c r="B1886" s="63" t="s">
        <v>9888</v>
      </c>
    </row>
    <row r="1887" spans="1:2" x14ac:dyDescent="0.25">
      <c r="A1887" s="62">
        <v>23121509</v>
      </c>
      <c r="B1887" s="63" t="s">
        <v>6803</v>
      </c>
    </row>
    <row r="1888" spans="1:2" x14ac:dyDescent="0.25">
      <c r="A1888" s="62">
        <v>23121510</v>
      </c>
      <c r="B1888" s="63" t="s">
        <v>1198</v>
      </c>
    </row>
    <row r="1889" spans="1:2" x14ac:dyDescent="0.25">
      <c r="A1889" s="62">
        <v>23121601</v>
      </c>
      <c r="B1889" s="63" t="s">
        <v>4379</v>
      </c>
    </row>
    <row r="1890" spans="1:2" x14ac:dyDescent="0.25">
      <c r="A1890" s="62">
        <v>23121602</v>
      </c>
      <c r="B1890" s="63" t="s">
        <v>8520</v>
      </c>
    </row>
    <row r="1891" spans="1:2" x14ac:dyDescent="0.25">
      <c r="A1891" s="62">
        <v>23121603</v>
      </c>
      <c r="B1891" s="63" t="s">
        <v>4606</v>
      </c>
    </row>
    <row r="1892" spans="1:2" x14ac:dyDescent="0.25">
      <c r="A1892" s="62">
        <v>23121604</v>
      </c>
      <c r="B1892" s="63" t="s">
        <v>12581</v>
      </c>
    </row>
    <row r="1893" spans="1:2" x14ac:dyDescent="0.25">
      <c r="A1893" s="62">
        <v>23121605</v>
      </c>
      <c r="B1893" s="63" t="s">
        <v>15229</v>
      </c>
    </row>
    <row r="1894" spans="1:2" x14ac:dyDescent="0.25">
      <c r="A1894" s="62">
        <v>23121606</v>
      </c>
      <c r="B1894" s="63" t="s">
        <v>5695</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8787</v>
      </c>
    </row>
    <row r="1899" spans="1:2" x14ac:dyDescent="0.25">
      <c r="A1899" s="62">
        <v>23121611</v>
      </c>
      <c r="B1899" s="63" t="s">
        <v>10399</v>
      </c>
    </row>
    <row r="1900" spans="1:2" x14ac:dyDescent="0.25">
      <c r="A1900" s="62">
        <v>23121612</v>
      </c>
      <c r="B1900" s="63" t="s">
        <v>17587</v>
      </c>
    </row>
    <row r="1901" spans="1:2" x14ac:dyDescent="0.25">
      <c r="A1901" s="62">
        <v>23121613</v>
      </c>
      <c r="B1901" s="63" t="s">
        <v>4684</v>
      </c>
    </row>
    <row r="1902" spans="1:2" x14ac:dyDescent="0.25">
      <c r="A1902" s="62">
        <v>23121614</v>
      </c>
      <c r="B1902" s="63" t="s">
        <v>15768</v>
      </c>
    </row>
    <row r="1903" spans="1:2" x14ac:dyDescent="0.25">
      <c r="A1903" s="62">
        <v>23121615</v>
      </c>
      <c r="B1903" s="63" t="s">
        <v>17688</v>
      </c>
    </row>
    <row r="1904" spans="1:2" x14ac:dyDescent="0.25">
      <c r="A1904" s="62">
        <v>23131501</v>
      </c>
      <c r="B1904" s="63" t="s">
        <v>3579</v>
      </c>
    </row>
    <row r="1905" spans="1:2" x14ac:dyDescent="0.25">
      <c r="A1905" s="62">
        <v>23131502</v>
      </c>
      <c r="B1905" s="63" t="s">
        <v>176</v>
      </c>
    </row>
    <row r="1906" spans="1:2" x14ac:dyDescent="0.25">
      <c r="A1906" s="62">
        <v>23131503</v>
      </c>
      <c r="B1906" s="63" t="s">
        <v>3137</v>
      </c>
    </row>
    <row r="1907" spans="1:2" x14ac:dyDescent="0.25">
      <c r="A1907" s="62">
        <v>23131504</v>
      </c>
      <c r="B1907" s="63" t="s">
        <v>10416</v>
      </c>
    </row>
    <row r="1908" spans="1:2" x14ac:dyDescent="0.25">
      <c r="A1908" s="62">
        <v>23131505</v>
      </c>
      <c r="B1908" s="63" t="s">
        <v>13538</v>
      </c>
    </row>
    <row r="1909" spans="1:2" x14ac:dyDescent="0.25">
      <c r="A1909" s="62">
        <v>23131506</v>
      </c>
      <c r="B1909" s="63" t="s">
        <v>6769</v>
      </c>
    </row>
    <row r="1910" spans="1:2" x14ac:dyDescent="0.25">
      <c r="A1910" s="62">
        <v>23131507</v>
      </c>
      <c r="B1910" s="63" t="s">
        <v>9506</v>
      </c>
    </row>
    <row r="1911" spans="1:2" x14ac:dyDescent="0.25">
      <c r="A1911" s="62">
        <v>23131508</v>
      </c>
      <c r="B1911" s="63" t="s">
        <v>17997</v>
      </c>
    </row>
    <row r="1912" spans="1:2" x14ac:dyDescent="0.25">
      <c r="A1912" s="62">
        <v>23131509</v>
      </c>
      <c r="B1912" s="63" t="s">
        <v>6226</v>
      </c>
    </row>
    <row r="1913" spans="1:2" x14ac:dyDescent="0.25">
      <c r="A1913" s="62">
        <v>23131510</v>
      </c>
      <c r="B1913" s="63" t="s">
        <v>17022</v>
      </c>
    </row>
    <row r="1914" spans="1:2" x14ac:dyDescent="0.25">
      <c r="A1914" s="62">
        <v>23131511</v>
      </c>
      <c r="B1914" s="63" t="s">
        <v>15020</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4472</v>
      </c>
    </row>
    <row r="1919" spans="1:2" x14ac:dyDescent="0.25">
      <c r="A1919" s="62">
        <v>23131601</v>
      </c>
      <c r="B1919" s="63" t="s">
        <v>17188</v>
      </c>
    </row>
    <row r="1920" spans="1:2" x14ac:dyDescent="0.25">
      <c r="A1920" s="62">
        <v>23131602</v>
      </c>
      <c r="B1920" s="63" t="s">
        <v>9704</v>
      </c>
    </row>
    <row r="1921" spans="1:2" x14ac:dyDescent="0.25">
      <c r="A1921" s="62">
        <v>23131603</v>
      </c>
      <c r="B1921" s="63" t="s">
        <v>9427</v>
      </c>
    </row>
    <row r="1922" spans="1:2" x14ac:dyDescent="0.25">
      <c r="A1922" s="62">
        <v>23131604</v>
      </c>
      <c r="B1922" s="63" t="s">
        <v>15727</v>
      </c>
    </row>
    <row r="1923" spans="1:2" x14ac:dyDescent="0.25">
      <c r="A1923" s="62">
        <v>23131701</v>
      </c>
      <c r="B1923" s="63" t="s">
        <v>10926</v>
      </c>
    </row>
    <row r="1924" spans="1:2" x14ac:dyDescent="0.25">
      <c r="A1924" s="62">
        <v>23131702</v>
      </c>
      <c r="B1924" s="63" t="s">
        <v>14561</v>
      </c>
    </row>
    <row r="1925" spans="1:2" x14ac:dyDescent="0.25">
      <c r="A1925" s="62">
        <v>23131703</v>
      </c>
      <c r="B1925" s="63" t="s">
        <v>854</v>
      </c>
    </row>
    <row r="1926" spans="1:2" x14ac:dyDescent="0.25">
      <c r="A1926" s="62">
        <v>23131704</v>
      </c>
      <c r="B1926" s="63" t="s">
        <v>4870</v>
      </c>
    </row>
    <row r="1927" spans="1:2" x14ac:dyDescent="0.25">
      <c r="A1927" s="62">
        <v>23141601</v>
      </c>
      <c r="B1927" s="63" t="s">
        <v>16193</v>
      </c>
    </row>
    <row r="1928" spans="1:2" x14ac:dyDescent="0.25">
      <c r="A1928" s="62">
        <v>23141602</v>
      </c>
      <c r="B1928" s="63" t="s">
        <v>16360</v>
      </c>
    </row>
    <row r="1929" spans="1:2" x14ac:dyDescent="0.25">
      <c r="A1929" s="62">
        <v>23141603</v>
      </c>
      <c r="B1929" s="63" t="s">
        <v>8714</v>
      </c>
    </row>
    <row r="1930" spans="1:2" x14ac:dyDescent="0.25">
      <c r="A1930" s="62">
        <v>23141604</v>
      </c>
      <c r="B1930" s="63" t="s">
        <v>7899</v>
      </c>
    </row>
    <row r="1931" spans="1:2" x14ac:dyDescent="0.25">
      <c r="A1931" s="62">
        <v>23141605</v>
      </c>
      <c r="B1931" s="63" t="s">
        <v>14945</v>
      </c>
    </row>
    <row r="1932" spans="1:2" x14ac:dyDescent="0.25">
      <c r="A1932" s="62">
        <v>23141701</v>
      </c>
      <c r="B1932" s="63" t="s">
        <v>12695</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9270</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16785</v>
      </c>
    </row>
    <row r="1942" spans="1:2" x14ac:dyDescent="0.25">
      <c r="A1942" s="62">
        <v>23151508</v>
      </c>
      <c r="B1942" s="63" t="s">
        <v>10345</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15309</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13773</v>
      </c>
    </row>
    <row r="1965" spans="1:2" x14ac:dyDescent="0.25">
      <c r="A1965" s="62">
        <v>23151803</v>
      </c>
      <c r="B1965" s="63" t="s">
        <v>15945</v>
      </c>
    </row>
    <row r="1966" spans="1:2" x14ac:dyDescent="0.25">
      <c r="A1966" s="62">
        <v>23151804</v>
      </c>
      <c r="B1966" s="63" t="s">
        <v>11950</v>
      </c>
    </row>
    <row r="1967" spans="1:2" x14ac:dyDescent="0.25">
      <c r="A1967" s="62">
        <v>23151805</v>
      </c>
      <c r="B1967" s="63" t="s">
        <v>10602</v>
      </c>
    </row>
    <row r="1968" spans="1:2" x14ac:dyDescent="0.25">
      <c r="A1968" s="62">
        <v>23151806</v>
      </c>
      <c r="B1968" s="63" t="s">
        <v>7688</v>
      </c>
    </row>
    <row r="1969" spans="1:2" x14ac:dyDescent="0.25">
      <c r="A1969" s="62">
        <v>23151807</v>
      </c>
      <c r="B1969" s="63" t="s">
        <v>9145</v>
      </c>
    </row>
    <row r="1970" spans="1:2" x14ac:dyDescent="0.25">
      <c r="A1970" s="62">
        <v>23151808</v>
      </c>
      <c r="B1970" s="63" t="s">
        <v>7426</v>
      </c>
    </row>
    <row r="1971" spans="1:2" x14ac:dyDescent="0.25">
      <c r="A1971" s="62">
        <v>23151809</v>
      </c>
      <c r="B1971" s="63" t="s">
        <v>4436</v>
      </c>
    </row>
    <row r="1972" spans="1:2" x14ac:dyDescent="0.25">
      <c r="A1972" s="62">
        <v>23151810</v>
      </c>
      <c r="B1972" s="63" t="s">
        <v>6037</v>
      </c>
    </row>
    <row r="1973" spans="1:2" x14ac:dyDescent="0.25">
      <c r="A1973" s="62">
        <v>23151811</v>
      </c>
      <c r="B1973" s="63" t="s">
        <v>10665</v>
      </c>
    </row>
    <row r="1974" spans="1:2" x14ac:dyDescent="0.25">
      <c r="A1974" s="62">
        <v>23151812</v>
      </c>
      <c r="B1974" s="63" t="s">
        <v>6749</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3311</v>
      </c>
    </row>
    <row r="1980" spans="1:2" x14ac:dyDescent="0.25">
      <c r="A1980" s="62">
        <v>23151819</v>
      </c>
      <c r="B1980" s="63" t="s">
        <v>17220</v>
      </c>
    </row>
    <row r="1981" spans="1:2" x14ac:dyDescent="0.25">
      <c r="A1981" s="62">
        <v>23151820</v>
      </c>
      <c r="B1981" s="63" t="s">
        <v>15588</v>
      </c>
    </row>
    <row r="1982" spans="1:2" x14ac:dyDescent="0.25">
      <c r="A1982" s="62">
        <v>23151821</v>
      </c>
      <c r="B1982" s="63" t="s">
        <v>4521</v>
      </c>
    </row>
    <row r="1983" spans="1:2" x14ac:dyDescent="0.25">
      <c r="A1983" s="62">
        <v>23151822</v>
      </c>
      <c r="B1983" s="63" t="s">
        <v>11853</v>
      </c>
    </row>
    <row r="1984" spans="1:2" x14ac:dyDescent="0.25">
      <c r="A1984" s="62">
        <v>23151823</v>
      </c>
      <c r="B1984" s="63" t="s">
        <v>13139</v>
      </c>
    </row>
    <row r="1985" spans="1:2" x14ac:dyDescent="0.25">
      <c r="A1985" s="62">
        <v>23151901</v>
      </c>
      <c r="B1985" s="63" t="s">
        <v>11932</v>
      </c>
    </row>
    <row r="1986" spans="1:2" x14ac:dyDescent="0.25">
      <c r="A1986" s="62">
        <v>23151902</v>
      </c>
      <c r="B1986" s="63" t="s">
        <v>16431</v>
      </c>
    </row>
    <row r="1987" spans="1:2" x14ac:dyDescent="0.25">
      <c r="A1987" s="62">
        <v>23151903</v>
      </c>
      <c r="B1987" s="63" t="s">
        <v>9142</v>
      </c>
    </row>
    <row r="1988" spans="1:2" x14ac:dyDescent="0.25">
      <c r="A1988" s="62">
        <v>23151904</v>
      </c>
      <c r="B1988" s="63" t="s">
        <v>7110</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16859</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9846</v>
      </c>
    </row>
    <row r="1998" spans="1:2" x14ac:dyDescent="0.25">
      <c r="A1998" s="62">
        <v>23152202</v>
      </c>
      <c r="B1998" s="63" t="s">
        <v>10132</v>
      </c>
    </row>
    <row r="1999" spans="1:2" x14ac:dyDescent="0.25">
      <c r="A1999" s="62">
        <v>23152203</v>
      </c>
      <c r="B1999" s="63" t="s">
        <v>6251</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15295</v>
      </c>
    </row>
    <row r="2005" spans="1:2" x14ac:dyDescent="0.25">
      <c r="A2005" s="62">
        <v>23152903</v>
      </c>
      <c r="B2005" s="63" t="s">
        <v>18586</v>
      </c>
    </row>
    <row r="2006" spans="1:2" x14ac:dyDescent="0.25">
      <c r="A2006" s="62">
        <v>23152904</v>
      </c>
      <c r="B2006" s="63" t="s">
        <v>1316</v>
      </c>
    </row>
    <row r="2007" spans="1:2" x14ac:dyDescent="0.25">
      <c r="A2007" s="62">
        <v>23152905</v>
      </c>
      <c r="B2007" s="63" t="s">
        <v>16332</v>
      </c>
    </row>
    <row r="2008" spans="1:2" x14ac:dyDescent="0.25">
      <c r="A2008" s="62">
        <v>23152906</v>
      </c>
      <c r="B2008" s="63" t="s">
        <v>17496</v>
      </c>
    </row>
    <row r="2009" spans="1:2" x14ac:dyDescent="0.25">
      <c r="A2009" s="62">
        <v>23153001</v>
      </c>
      <c r="B2009" s="63" t="s">
        <v>7089</v>
      </c>
    </row>
    <row r="2010" spans="1:2" x14ac:dyDescent="0.25">
      <c r="A2010" s="62">
        <v>23153002</v>
      </c>
      <c r="B2010" s="63" t="s">
        <v>755</v>
      </c>
    </row>
    <row r="2011" spans="1:2" x14ac:dyDescent="0.25">
      <c r="A2011" s="62">
        <v>23153003</v>
      </c>
      <c r="B2011" s="63" t="s">
        <v>4574</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11975</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5763</v>
      </c>
    </row>
    <row r="2022" spans="1:2" x14ac:dyDescent="0.25">
      <c r="A2022" s="62">
        <v>23153014</v>
      </c>
      <c r="B2022" s="63" t="s">
        <v>3454</v>
      </c>
    </row>
    <row r="2023" spans="1:2" x14ac:dyDescent="0.25">
      <c r="A2023" s="62">
        <v>23153015</v>
      </c>
      <c r="B2023" s="63" t="s">
        <v>6345</v>
      </c>
    </row>
    <row r="2024" spans="1:2" x14ac:dyDescent="0.25">
      <c r="A2024" s="62">
        <v>23153016</v>
      </c>
      <c r="B2024" s="63" t="s">
        <v>8098</v>
      </c>
    </row>
    <row r="2025" spans="1:2" x14ac:dyDescent="0.25">
      <c r="A2025" s="62">
        <v>23153017</v>
      </c>
      <c r="B2025" s="63" t="s">
        <v>10850</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4828</v>
      </c>
    </row>
    <row r="2032" spans="1:2" x14ac:dyDescent="0.25">
      <c r="A2032" s="62">
        <v>23153024</v>
      </c>
      <c r="B2032" s="63" t="s">
        <v>15119</v>
      </c>
    </row>
    <row r="2033" spans="1:2" x14ac:dyDescent="0.25">
      <c r="A2033" s="62">
        <v>23153025</v>
      </c>
      <c r="B2033" s="63" t="s">
        <v>15111</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5086</v>
      </c>
    </row>
    <row r="2041" spans="1:2" x14ac:dyDescent="0.25">
      <c r="A2041" s="62">
        <v>23153033</v>
      </c>
      <c r="B2041" s="63" t="s">
        <v>6438</v>
      </c>
    </row>
    <row r="2042" spans="1:2" x14ac:dyDescent="0.25">
      <c r="A2042" s="62">
        <v>23153034</v>
      </c>
      <c r="B2042" s="63" t="s">
        <v>17295</v>
      </c>
    </row>
    <row r="2043" spans="1:2" x14ac:dyDescent="0.25">
      <c r="A2043" s="62">
        <v>23153035</v>
      </c>
      <c r="B2043" s="63" t="s">
        <v>4321</v>
      </c>
    </row>
    <row r="2044" spans="1:2" x14ac:dyDescent="0.25">
      <c r="A2044" s="62">
        <v>23153036</v>
      </c>
      <c r="B2044" s="63" t="s">
        <v>13915</v>
      </c>
    </row>
    <row r="2045" spans="1:2" x14ac:dyDescent="0.25">
      <c r="A2045" s="62">
        <v>23153037</v>
      </c>
      <c r="B2045" s="63" t="s">
        <v>3030</v>
      </c>
    </row>
    <row r="2046" spans="1:2" x14ac:dyDescent="0.25">
      <c r="A2046" s="62">
        <v>23153101</v>
      </c>
      <c r="B2046" s="63" t="s">
        <v>9783</v>
      </c>
    </row>
    <row r="2047" spans="1:2" x14ac:dyDescent="0.25">
      <c r="A2047" s="62">
        <v>23153102</v>
      </c>
      <c r="B2047" s="63" t="s">
        <v>1023</v>
      </c>
    </row>
    <row r="2048" spans="1:2" x14ac:dyDescent="0.25">
      <c r="A2048" s="62">
        <v>23153103</v>
      </c>
      <c r="B2048" s="63" t="s">
        <v>18503</v>
      </c>
    </row>
    <row r="2049" spans="1:2" x14ac:dyDescent="0.25">
      <c r="A2049" s="62">
        <v>23153129</v>
      </c>
      <c r="B2049" s="63" t="s">
        <v>13421</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16491</v>
      </c>
    </row>
    <row r="2056" spans="1:2" x14ac:dyDescent="0.25">
      <c r="A2056" s="62">
        <v>23153136</v>
      </c>
      <c r="B2056" s="63" t="s">
        <v>7398</v>
      </c>
    </row>
    <row r="2057" spans="1:2" x14ac:dyDescent="0.25">
      <c r="A2057" s="62">
        <v>23153137</v>
      </c>
      <c r="B2057" s="63" t="s">
        <v>4661</v>
      </c>
    </row>
    <row r="2058" spans="1:2" x14ac:dyDescent="0.25">
      <c r="A2058" s="62">
        <v>23153138</v>
      </c>
      <c r="B2058" s="63" t="s">
        <v>309</v>
      </c>
    </row>
    <row r="2059" spans="1:2" x14ac:dyDescent="0.25">
      <c r="A2059" s="62">
        <v>23153139</v>
      </c>
      <c r="B2059" s="63" t="s">
        <v>14843</v>
      </c>
    </row>
    <row r="2060" spans="1:2" x14ac:dyDescent="0.25">
      <c r="A2060" s="62">
        <v>23153140</v>
      </c>
      <c r="B2060" s="63" t="s">
        <v>10904</v>
      </c>
    </row>
    <row r="2061" spans="1:2" x14ac:dyDescent="0.25">
      <c r="A2061" s="62">
        <v>23153201</v>
      </c>
      <c r="B2061" s="63" t="s">
        <v>10340</v>
      </c>
    </row>
    <row r="2062" spans="1:2" x14ac:dyDescent="0.25">
      <c r="A2062" s="62">
        <v>23153202</v>
      </c>
      <c r="B2062" s="63" t="s">
        <v>11815</v>
      </c>
    </row>
    <row r="2063" spans="1:2" x14ac:dyDescent="0.25">
      <c r="A2063" s="62">
        <v>23153203</v>
      </c>
      <c r="B2063" s="63" t="s">
        <v>18509</v>
      </c>
    </row>
    <row r="2064" spans="1:2" x14ac:dyDescent="0.25">
      <c r="A2064" s="62">
        <v>23153204</v>
      </c>
      <c r="B2064" s="63" t="s">
        <v>9529</v>
      </c>
    </row>
    <row r="2065" spans="1:2" x14ac:dyDescent="0.25">
      <c r="A2065" s="62">
        <v>23153301</v>
      </c>
      <c r="B2065" s="63" t="s">
        <v>17764</v>
      </c>
    </row>
    <row r="2066" spans="1:2" x14ac:dyDescent="0.25">
      <c r="A2066" s="62">
        <v>23153302</v>
      </c>
      <c r="B2066" s="63" t="s">
        <v>4699</v>
      </c>
    </row>
    <row r="2067" spans="1:2" x14ac:dyDescent="0.25">
      <c r="A2067" s="62">
        <v>23153303</v>
      </c>
      <c r="B2067" s="63" t="s">
        <v>7734</v>
      </c>
    </row>
    <row r="2068" spans="1:2" x14ac:dyDescent="0.25">
      <c r="A2068" s="62">
        <v>23153305</v>
      </c>
      <c r="B2068" s="63" t="s">
        <v>3828</v>
      </c>
    </row>
    <row r="2069" spans="1:2" x14ac:dyDescent="0.25">
      <c r="A2069" s="62">
        <v>23153306</v>
      </c>
      <c r="B2069" s="63" t="s">
        <v>7489</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7693</v>
      </c>
    </row>
    <row r="2075" spans="1:2" x14ac:dyDescent="0.25">
      <c r="A2075" s="62">
        <v>23153312</v>
      </c>
      <c r="B2075" s="63" t="s">
        <v>17289</v>
      </c>
    </row>
    <row r="2076" spans="1:2" x14ac:dyDescent="0.25">
      <c r="A2076" s="62">
        <v>23153313</v>
      </c>
      <c r="B2076" s="63" t="s">
        <v>6852</v>
      </c>
    </row>
    <row r="2077" spans="1:2" x14ac:dyDescent="0.25">
      <c r="A2077" s="62">
        <v>23153401</v>
      </c>
      <c r="B2077" s="63" t="s">
        <v>15728</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6766</v>
      </c>
    </row>
    <row r="2084" spans="1:2" x14ac:dyDescent="0.25">
      <c r="A2084" s="62">
        <v>23153408</v>
      </c>
      <c r="B2084" s="63" t="s">
        <v>18224</v>
      </c>
    </row>
    <row r="2085" spans="1:2" x14ac:dyDescent="0.25">
      <c r="A2085" s="62">
        <v>23153409</v>
      </c>
      <c r="B2085" s="63" t="s">
        <v>6519</v>
      </c>
    </row>
    <row r="2086" spans="1:2" x14ac:dyDescent="0.25">
      <c r="A2086" s="62">
        <v>23153410</v>
      </c>
      <c r="B2086" s="63" t="s">
        <v>16113</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7092</v>
      </c>
    </row>
    <row r="2091" spans="1:2" x14ac:dyDescent="0.25">
      <c r="A2091" s="62">
        <v>23153415</v>
      </c>
      <c r="B2091" s="63" t="s">
        <v>17716</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18676</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11324</v>
      </c>
    </row>
    <row r="2102" spans="1:2" x14ac:dyDescent="0.25">
      <c r="A2102" s="62">
        <v>23161501</v>
      </c>
      <c r="B2102" s="63" t="s">
        <v>15138</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10687</v>
      </c>
    </row>
    <row r="2107" spans="1:2" x14ac:dyDescent="0.25">
      <c r="A2107" s="62">
        <v>23161507</v>
      </c>
      <c r="B2107" s="63" t="s">
        <v>14952</v>
      </c>
    </row>
    <row r="2108" spans="1:2" x14ac:dyDescent="0.25">
      <c r="A2108" s="62">
        <v>23161508</v>
      </c>
      <c r="B2108" s="63" t="s">
        <v>17654</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12576</v>
      </c>
    </row>
    <row r="2113" spans="1:2" x14ac:dyDescent="0.25">
      <c r="A2113" s="62">
        <v>23161513</v>
      </c>
      <c r="B2113" s="63" t="s">
        <v>11639</v>
      </c>
    </row>
    <row r="2114" spans="1:2" x14ac:dyDescent="0.25">
      <c r="A2114" s="62">
        <v>23161514</v>
      </c>
      <c r="B2114" s="63" t="s">
        <v>18697</v>
      </c>
    </row>
    <row r="2115" spans="1:2" x14ac:dyDescent="0.25">
      <c r="A2115" s="62">
        <v>23161515</v>
      </c>
      <c r="B2115" s="63" t="s">
        <v>8576</v>
      </c>
    </row>
    <row r="2116" spans="1:2" x14ac:dyDescent="0.25">
      <c r="A2116" s="62">
        <v>23161601</v>
      </c>
      <c r="B2116" s="63" t="s">
        <v>15138</v>
      </c>
    </row>
    <row r="2117" spans="1:2" x14ac:dyDescent="0.25">
      <c r="A2117" s="62">
        <v>23161602</v>
      </c>
      <c r="B2117" s="63" t="s">
        <v>17818</v>
      </c>
    </row>
    <row r="2118" spans="1:2" x14ac:dyDescent="0.25">
      <c r="A2118" s="62">
        <v>23161603</v>
      </c>
      <c r="B2118" s="63" t="s">
        <v>4115</v>
      </c>
    </row>
    <row r="2119" spans="1:2" x14ac:dyDescent="0.25">
      <c r="A2119" s="62">
        <v>23161605</v>
      </c>
      <c r="B2119" s="63" t="s">
        <v>8295</v>
      </c>
    </row>
    <row r="2120" spans="1:2" x14ac:dyDescent="0.25">
      <c r="A2120" s="62">
        <v>23161606</v>
      </c>
      <c r="B2120" s="63" t="s">
        <v>11271</v>
      </c>
    </row>
    <row r="2121" spans="1:2" x14ac:dyDescent="0.25">
      <c r="A2121" s="62">
        <v>23161607</v>
      </c>
      <c r="B2121" s="63" t="s">
        <v>6036</v>
      </c>
    </row>
    <row r="2122" spans="1:2" x14ac:dyDescent="0.25">
      <c r="A2122" s="62">
        <v>23161608</v>
      </c>
      <c r="B2122" s="63" t="s">
        <v>10145</v>
      </c>
    </row>
    <row r="2123" spans="1:2" x14ac:dyDescent="0.25">
      <c r="A2123" s="62">
        <v>23171501</v>
      </c>
      <c r="B2123" s="63" t="s">
        <v>13401</v>
      </c>
    </row>
    <row r="2124" spans="1:2" x14ac:dyDescent="0.25">
      <c r="A2124" s="62">
        <v>23171502</v>
      </c>
      <c r="B2124" s="63" t="s">
        <v>1920</v>
      </c>
    </row>
    <row r="2125" spans="1:2" x14ac:dyDescent="0.25">
      <c r="A2125" s="62">
        <v>23171504</v>
      </c>
      <c r="B2125" s="63" t="s">
        <v>4752</v>
      </c>
    </row>
    <row r="2126" spans="1:2" x14ac:dyDescent="0.25">
      <c r="A2126" s="62">
        <v>23171505</v>
      </c>
      <c r="B2126" s="63" t="s">
        <v>15079</v>
      </c>
    </row>
    <row r="2127" spans="1:2" x14ac:dyDescent="0.25">
      <c r="A2127" s="62">
        <v>23171506</v>
      </c>
      <c r="B2127" s="63" t="s">
        <v>2367</v>
      </c>
    </row>
    <row r="2128" spans="1:2" x14ac:dyDescent="0.25">
      <c r="A2128" s="62">
        <v>23171507</v>
      </c>
      <c r="B2128" s="63" t="s">
        <v>17721</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4752</v>
      </c>
    </row>
    <row r="2138" spans="1:2" x14ac:dyDescent="0.25">
      <c r="A2138" s="62">
        <v>23171518</v>
      </c>
      <c r="B2138" s="63" t="s">
        <v>6824</v>
      </c>
    </row>
    <row r="2139" spans="1:2" x14ac:dyDescent="0.25">
      <c r="A2139" s="62">
        <v>23171519</v>
      </c>
      <c r="B2139" s="63" t="s">
        <v>15872</v>
      </c>
    </row>
    <row r="2140" spans="1:2" x14ac:dyDescent="0.25">
      <c r="A2140" s="62">
        <v>23171520</v>
      </c>
      <c r="B2140" s="63" t="s">
        <v>7455</v>
      </c>
    </row>
    <row r="2141" spans="1:2" x14ac:dyDescent="0.25">
      <c r="A2141" s="62">
        <v>23171521</v>
      </c>
      <c r="B2141" s="63" t="s">
        <v>13408</v>
      </c>
    </row>
    <row r="2142" spans="1:2" x14ac:dyDescent="0.25">
      <c r="A2142" s="62">
        <v>23171522</v>
      </c>
      <c r="B2142" s="63" t="s">
        <v>15974</v>
      </c>
    </row>
    <row r="2143" spans="1:2" x14ac:dyDescent="0.25">
      <c r="A2143" s="62">
        <v>23171523</v>
      </c>
      <c r="B2143" s="63" t="s">
        <v>7385</v>
      </c>
    </row>
    <row r="2144" spans="1:2" x14ac:dyDescent="0.25">
      <c r="A2144" s="62">
        <v>23171524</v>
      </c>
      <c r="B2144" s="63" t="s">
        <v>10219</v>
      </c>
    </row>
    <row r="2145" spans="1:2" x14ac:dyDescent="0.25">
      <c r="A2145" s="62">
        <v>23171525</v>
      </c>
      <c r="B2145" s="63" t="s">
        <v>17802</v>
      </c>
    </row>
    <row r="2146" spans="1:2" x14ac:dyDescent="0.25">
      <c r="A2146" s="62">
        <v>23171526</v>
      </c>
      <c r="B2146" s="63" t="s">
        <v>6303</v>
      </c>
    </row>
    <row r="2147" spans="1:2" x14ac:dyDescent="0.25">
      <c r="A2147" s="62">
        <v>23171527</v>
      </c>
      <c r="B2147" s="63" t="s">
        <v>5481</v>
      </c>
    </row>
    <row r="2148" spans="1:2" x14ac:dyDescent="0.25">
      <c r="A2148" s="62">
        <v>23171528</v>
      </c>
      <c r="B2148" s="63" t="s">
        <v>16744</v>
      </c>
    </row>
    <row r="2149" spans="1:2" x14ac:dyDescent="0.25">
      <c r="A2149" s="62">
        <v>23171529</v>
      </c>
      <c r="B2149" s="63" t="s">
        <v>5807</v>
      </c>
    </row>
    <row r="2150" spans="1:2" x14ac:dyDescent="0.25">
      <c r="A2150" s="62">
        <v>23171530</v>
      </c>
      <c r="B2150" s="63" t="s">
        <v>17606</v>
      </c>
    </row>
    <row r="2151" spans="1:2" x14ac:dyDescent="0.25">
      <c r="A2151" s="62">
        <v>23171531</v>
      </c>
      <c r="B2151" s="63" t="s">
        <v>10314</v>
      </c>
    </row>
    <row r="2152" spans="1:2" x14ac:dyDescent="0.25">
      <c r="A2152" s="62">
        <v>23171532</v>
      </c>
      <c r="B2152" s="63" t="s">
        <v>6736</v>
      </c>
    </row>
    <row r="2153" spans="1:2" x14ac:dyDescent="0.25">
      <c r="A2153" s="62">
        <v>23171533</v>
      </c>
      <c r="B2153" s="63" t="s">
        <v>13598</v>
      </c>
    </row>
    <row r="2154" spans="1:2" x14ac:dyDescent="0.25">
      <c r="A2154" s="62">
        <v>23171534</v>
      </c>
      <c r="B2154" s="63" t="s">
        <v>1683</v>
      </c>
    </row>
    <row r="2155" spans="1:2" x14ac:dyDescent="0.25">
      <c r="A2155" s="62">
        <v>23171535</v>
      </c>
      <c r="B2155" s="63" t="s">
        <v>4820</v>
      </c>
    </row>
    <row r="2156" spans="1:2" x14ac:dyDescent="0.25">
      <c r="A2156" s="62">
        <v>23171536</v>
      </c>
      <c r="B2156" s="63" t="s">
        <v>15783</v>
      </c>
    </row>
    <row r="2157" spans="1:2" x14ac:dyDescent="0.25">
      <c r="A2157" s="62">
        <v>23171537</v>
      </c>
      <c r="B2157" s="63" t="s">
        <v>17356</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12164</v>
      </c>
    </row>
    <row r="2164" spans="1:2" x14ac:dyDescent="0.25">
      <c r="A2164" s="62">
        <v>23171604</v>
      </c>
      <c r="B2164" s="63" t="s">
        <v>14999</v>
      </c>
    </row>
    <row r="2165" spans="1:2" x14ac:dyDescent="0.25">
      <c r="A2165" s="62">
        <v>23171605</v>
      </c>
      <c r="B2165" s="63" t="s">
        <v>16830</v>
      </c>
    </row>
    <row r="2166" spans="1:2" x14ac:dyDescent="0.25">
      <c r="A2166" s="62">
        <v>23171606</v>
      </c>
      <c r="B2166" s="63" t="s">
        <v>14471</v>
      </c>
    </row>
    <row r="2167" spans="1:2" x14ac:dyDescent="0.25">
      <c r="A2167" s="62">
        <v>23171607</v>
      </c>
      <c r="B2167" s="63" t="s">
        <v>11433</v>
      </c>
    </row>
    <row r="2168" spans="1:2" x14ac:dyDescent="0.25">
      <c r="A2168" s="62">
        <v>23171608</v>
      </c>
      <c r="B2168" s="63" t="s">
        <v>5039</v>
      </c>
    </row>
    <row r="2169" spans="1:2" x14ac:dyDescent="0.25">
      <c r="A2169" s="62">
        <v>23171609</v>
      </c>
      <c r="B2169" s="63" t="s">
        <v>5423</v>
      </c>
    </row>
    <row r="2170" spans="1:2" x14ac:dyDescent="0.25">
      <c r="A2170" s="62">
        <v>23171610</v>
      </c>
      <c r="B2170" s="63" t="s">
        <v>16682</v>
      </c>
    </row>
    <row r="2171" spans="1:2" x14ac:dyDescent="0.25">
      <c r="A2171" s="62">
        <v>23171611</v>
      </c>
      <c r="B2171" s="63" t="s">
        <v>11138</v>
      </c>
    </row>
    <row r="2172" spans="1:2" x14ac:dyDescent="0.25">
      <c r="A2172" s="62">
        <v>23171612</v>
      </c>
      <c r="B2172" s="63" t="s">
        <v>6823</v>
      </c>
    </row>
    <row r="2173" spans="1:2" x14ac:dyDescent="0.25">
      <c r="A2173" s="62">
        <v>23171613</v>
      </c>
      <c r="B2173" s="63" t="s">
        <v>6273</v>
      </c>
    </row>
    <row r="2174" spans="1:2" x14ac:dyDescent="0.25">
      <c r="A2174" s="62">
        <v>23171614</v>
      </c>
      <c r="B2174" s="63" t="s">
        <v>14693</v>
      </c>
    </row>
    <row r="2175" spans="1:2" x14ac:dyDescent="0.25">
      <c r="A2175" s="62">
        <v>23171615</v>
      </c>
      <c r="B2175" s="63" t="s">
        <v>11342</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9184</v>
      </c>
    </row>
    <row r="2180" spans="1:2" x14ac:dyDescent="0.25">
      <c r="A2180" s="62">
        <v>23171620</v>
      </c>
      <c r="B2180" s="63" t="s">
        <v>17114</v>
      </c>
    </row>
    <row r="2181" spans="1:2" x14ac:dyDescent="0.25">
      <c r="A2181" s="62">
        <v>23171621</v>
      </c>
      <c r="B2181" s="63" t="s">
        <v>10612</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5541</v>
      </c>
    </row>
    <row r="2189" spans="1:2" x14ac:dyDescent="0.25">
      <c r="A2189" s="62">
        <v>23171706</v>
      </c>
      <c r="B2189" s="63" t="s">
        <v>15186</v>
      </c>
    </row>
    <row r="2190" spans="1:2" x14ac:dyDescent="0.25">
      <c r="A2190" s="62">
        <v>23171707</v>
      </c>
      <c r="B2190" s="63" t="s">
        <v>9211</v>
      </c>
    </row>
    <row r="2191" spans="1:2" x14ac:dyDescent="0.25">
      <c r="A2191" s="62">
        <v>23171708</v>
      </c>
      <c r="B2191" s="63" t="s">
        <v>14781</v>
      </c>
    </row>
    <row r="2192" spans="1:2" x14ac:dyDescent="0.25">
      <c r="A2192" s="62">
        <v>23171801</v>
      </c>
      <c r="B2192" s="63" t="s">
        <v>5111</v>
      </c>
    </row>
    <row r="2193" spans="1:2" x14ac:dyDescent="0.25">
      <c r="A2193" s="62">
        <v>23171802</v>
      </c>
      <c r="B2193" s="63" t="s">
        <v>5553</v>
      </c>
    </row>
    <row r="2194" spans="1:2" x14ac:dyDescent="0.25">
      <c r="A2194" s="62">
        <v>23171803</v>
      </c>
      <c r="B2194" s="63" t="s">
        <v>9947</v>
      </c>
    </row>
    <row r="2195" spans="1:2" x14ac:dyDescent="0.25">
      <c r="A2195" s="62">
        <v>23171804</v>
      </c>
      <c r="B2195" s="63" t="s">
        <v>14701</v>
      </c>
    </row>
    <row r="2196" spans="1:2" x14ac:dyDescent="0.25">
      <c r="A2196" s="62">
        <v>23171805</v>
      </c>
      <c r="B2196" s="63" t="s">
        <v>6428</v>
      </c>
    </row>
    <row r="2197" spans="1:2" x14ac:dyDescent="0.25">
      <c r="A2197" s="62">
        <v>23171806</v>
      </c>
      <c r="B2197" s="63" t="s">
        <v>1455</v>
      </c>
    </row>
    <row r="2198" spans="1:2" x14ac:dyDescent="0.25">
      <c r="A2198" s="62">
        <v>23171901</v>
      </c>
      <c r="B2198" s="63" t="s">
        <v>11137</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14454</v>
      </c>
    </row>
    <row r="2207" spans="1:2" x14ac:dyDescent="0.25">
      <c r="A2207" s="62">
        <v>23172005</v>
      </c>
      <c r="B2207" s="63" t="s">
        <v>10076</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15142</v>
      </c>
    </row>
    <row r="2212" spans="1:2" x14ac:dyDescent="0.25">
      <c r="A2212" s="62">
        <v>23172010</v>
      </c>
      <c r="B2212" s="63" t="s">
        <v>2696</v>
      </c>
    </row>
    <row r="2213" spans="1:2" x14ac:dyDescent="0.25">
      <c r="A2213" s="62">
        <v>23172011</v>
      </c>
      <c r="B2213" s="63" t="s">
        <v>16475</v>
      </c>
    </row>
    <row r="2214" spans="1:2" x14ac:dyDescent="0.25">
      <c r="A2214" s="62">
        <v>23172012</v>
      </c>
      <c r="B2214" s="63" t="s">
        <v>15513</v>
      </c>
    </row>
    <row r="2215" spans="1:2" x14ac:dyDescent="0.25">
      <c r="A2215" s="62">
        <v>23172013</v>
      </c>
      <c r="B2215" s="63" t="s">
        <v>5753</v>
      </c>
    </row>
    <row r="2216" spans="1:2" x14ac:dyDescent="0.25">
      <c r="A2216" s="62">
        <v>23172014</v>
      </c>
      <c r="B2216" s="63" t="s">
        <v>15627</v>
      </c>
    </row>
    <row r="2217" spans="1:2" x14ac:dyDescent="0.25">
      <c r="A2217" s="62">
        <v>23172015</v>
      </c>
      <c r="B2217" s="63" t="s">
        <v>14781</v>
      </c>
    </row>
    <row r="2218" spans="1:2" x14ac:dyDescent="0.25">
      <c r="A2218" s="62">
        <v>23181501</v>
      </c>
      <c r="B2218" s="63" t="s">
        <v>8012</v>
      </c>
    </row>
    <row r="2219" spans="1:2" x14ac:dyDescent="0.25">
      <c r="A2219" s="62">
        <v>23181502</v>
      </c>
      <c r="B2219" s="63" t="s">
        <v>10449</v>
      </c>
    </row>
    <row r="2220" spans="1:2" x14ac:dyDescent="0.25">
      <c r="A2220" s="62">
        <v>23181504</v>
      </c>
      <c r="B2220" s="63" t="s">
        <v>6770</v>
      </c>
    </row>
    <row r="2221" spans="1:2" x14ac:dyDescent="0.25">
      <c r="A2221" s="62">
        <v>23181505</v>
      </c>
      <c r="B2221" s="63" t="s">
        <v>15383</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10180</v>
      </c>
    </row>
    <row r="2226" spans="1:2" x14ac:dyDescent="0.25">
      <c r="A2226" s="62">
        <v>23181510</v>
      </c>
      <c r="B2226" s="63" t="s">
        <v>18005</v>
      </c>
    </row>
    <row r="2227" spans="1:2" x14ac:dyDescent="0.25">
      <c r="A2227" s="62">
        <v>23181511</v>
      </c>
      <c r="B2227" s="63" t="s">
        <v>10883</v>
      </c>
    </row>
    <row r="2228" spans="1:2" x14ac:dyDescent="0.25">
      <c r="A2228" s="62">
        <v>23181512</v>
      </c>
      <c r="B2228" s="63" t="s">
        <v>4986</v>
      </c>
    </row>
    <row r="2229" spans="1:2" x14ac:dyDescent="0.25">
      <c r="A2229" s="62">
        <v>23181513</v>
      </c>
      <c r="B2229" s="63" t="s">
        <v>3758</v>
      </c>
    </row>
    <row r="2230" spans="1:2" x14ac:dyDescent="0.25">
      <c r="A2230" s="62">
        <v>23181601</v>
      </c>
      <c r="B2230" s="63" t="s">
        <v>16268</v>
      </c>
    </row>
    <row r="2231" spans="1:2" x14ac:dyDescent="0.25">
      <c r="A2231" s="62">
        <v>23181602</v>
      </c>
      <c r="B2231" s="63" t="s">
        <v>13632</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10879</v>
      </c>
    </row>
    <row r="2237" spans="1:2" x14ac:dyDescent="0.25">
      <c r="A2237" s="62">
        <v>23181702</v>
      </c>
      <c r="B2237" s="63" t="s">
        <v>13557</v>
      </c>
    </row>
    <row r="2238" spans="1:2" x14ac:dyDescent="0.25">
      <c r="A2238" s="62">
        <v>23181703</v>
      </c>
      <c r="B2238" s="63" t="s">
        <v>9425</v>
      </c>
    </row>
    <row r="2239" spans="1:2" x14ac:dyDescent="0.25">
      <c r="A2239" s="62">
        <v>23181704</v>
      </c>
      <c r="B2239" s="63" t="s">
        <v>7298</v>
      </c>
    </row>
    <row r="2240" spans="1:2" x14ac:dyDescent="0.25">
      <c r="A2240" s="62">
        <v>23181801</v>
      </c>
      <c r="B2240" s="63" t="s">
        <v>13849</v>
      </c>
    </row>
    <row r="2241" spans="1:2" x14ac:dyDescent="0.25">
      <c r="A2241" s="62">
        <v>23181802</v>
      </c>
      <c r="B2241" s="63" t="s">
        <v>11571</v>
      </c>
    </row>
    <row r="2242" spans="1:2" x14ac:dyDescent="0.25">
      <c r="A2242" s="62">
        <v>23181803</v>
      </c>
      <c r="B2242" s="63" t="s">
        <v>13912</v>
      </c>
    </row>
    <row r="2243" spans="1:2" x14ac:dyDescent="0.25">
      <c r="A2243" s="62">
        <v>23181804</v>
      </c>
      <c r="B2243" s="63" t="s">
        <v>2331</v>
      </c>
    </row>
    <row r="2244" spans="1:2" x14ac:dyDescent="0.25">
      <c r="A2244" s="62">
        <v>23191001</v>
      </c>
      <c r="B2244" s="63" t="s">
        <v>15928</v>
      </c>
    </row>
    <row r="2245" spans="1:2" x14ac:dyDescent="0.25">
      <c r="A2245" s="62">
        <v>23191002</v>
      </c>
      <c r="B2245" s="63" t="s">
        <v>8791</v>
      </c>
    </row>
    <row r="2246" spans="1:2" x14ac:dyDescent="0.25">
      <c r="A2246" s="62">
        <v>23191003</v>
      </c>
      <c r="B2246" s="63" t="s">
        <v>18752</v>
      </c>
    </row>
    <row r="2247" spans="1:2" x14ac:dyDescent="0.25">
      <c r="A2247" s="62">
        <v>23191004</v>
      </c>
      <c r="B2247" s="63" t="s">
        <v>11689</v>
      </c>
    </row>
    <row r="2248" spans="1:2" x14ac:dyDescent="0.25">
      <c r="A2248" s="62">
        <v>23191005</v>
      </c>
      <c r="B2248" s="63" t="s">
        <v>7400</v>
      </c>
    </row>
    <row r="2249" spans="1:2" x14ac:dyDescent="0.25">
      <c r="A2249" s="62">
        <v>23191101</v>
      </c>
      <c r="B2249" s="63" t="s">
        <v>13965</v>
      </c>
    </row>
    <row r="2250" spans="1:2" x14ac:dyDescent="0.25">
      <c r="A2250" s="62">
        <v>23191102</v>
      </c>
      <c r="B2250" s="63" t="s">
        <v>6581</v>
      </c>
    </row>
    <row r="2251" spans="1:2" x14ac:dyDescent="0.25">
      <c r="A2251" s="62">
        <v>23191201</v>
      </c>
      <c r="B2251" s="63" t="s">
        <v>13024</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18026</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6199</v>
      </c>
    </row>
    <row r="2267" spans="1:2" x14ac:dyDescent="0.25">
      <c r="A2267" s="62">
        <v>23221101</v>
      </c>
      <c r="B2267" s="63" t="s">
        <v>16400</v>
      </c>
    </row>
    <row r="2268" spans="1:2" x14ac:dyDescent="0.25">
      <c r="A2268" s="62">
        <v>23221201</v>
      </c>
      <c r="B2268" s="63" t="s">
        <v>15702</v>
      </c>
    </row>
    <row r="2269" spans="1:2" x14ac:dyDescent="0.25">
      <c r="A2269" s="62">
        <v>23231001</v>
      </c>
      <c r="B2269" s="63" t="s">
        <v>7759</v>
      </c>
    </row>
    <row r="2270" spans="1:2" x14ac:dyDescent="0.25">
      <c r="A2270" s="62">
        <v>23231002</v>
      </c>
      <c r="B2270" s="63" t="s">
        <v>17859</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9260</v>
      </c>
    </row>
    <row r="2275" spans="1:2" x14ac:dyDescent="0.25">
      <c r="A2275" s="62">
        <v>23231301</v>
      </c>
      <c r="B2275" s="63" t="s">
        <v>5125</v>
      </c>
    </row>
    <row r="2276" spans="1:2" x14ac:dyDescent="0.25">
      <c r="A2276" s="62">
        <v>23231302</v>
      </c>
      <c r="B2276" s="63" t="s">
        <v>9391</v>
      </c>
    </row>
    <row r="2277" spans="1:2" x14ac:dyDescent="0.25">
      <c r="A2277" s="62">
        <v>23231401</v>
      </c>
      <c r="B2277" s="63" t="s">
        <v>14061</v>
      </c>
    </row>
    <row r="2278" spans="1:2" x14ac:dyDescent="0.25">
      <c r="A2278" s="62">
        <v>23231402</v>
      </c>
      <c r="B2278" s="63" t="s">
        <v>15486</v>
      </c>
    </row>
    <row r="2279" spans="1:2" x14ac:dyDescent="0.25">
      <c r="A2279" s="62">
        <v>23231501</v>
      </c>
      <c r="B2279" s="63" t="s">
        <v>12115</v>
      </c>
    </row>
    <row r="2280" spans="1:2" x14ac:dyDescent="0.25">
      <c r="A2280" s="62">
        <v>23231502</v>
      </c>
      <c r="B2280" s="63" t="s">
        <v>4118</v>
      </c>
    </row>
    <row r="2281" spans="1:2" x14ac:dyDescent="0.25">
      <c r="A2281" s="62">
        <v>23231601</v>
      </c>
      <c r="B2281" s="63" t="s">
        <v>10948</v>
      </c>
    </row>
    <row r="2282" spans="1:2" x14ac:dyDescent="0.25">
      <c r="A2282" s="62">
        <v>23231602</v>
      </c>
      <c r="B2282" s="63" t="s">
        <v>8696</v>
      </c>
    </row>
    <row r="2283" spans="1:2" x14ac:dyDescent="0.25">
      <c r="A2283" s="62">
        <v>23231701</v>
      </c>
      <c r="B2283" s="63" t="s">
        <v>10678</v>
      </c>
    </row>
    <row r="2284" spans="1:2" x14ac:dyDescent="0.25">
      <c r="A2284" s="62">
        <v>23231801</v>
      </c>
      <c r="B2284" s="63" t="s">
        <v>12888</v>
      </c>
    </row>
    <row r="2285" spans="1:2" x14ac:dyDescent="0.25">
      <c r="A2285" s="62">
        <v>23231901</v>
      </c>
      <c r="B2285" s="63" t="s">
        <v>17024</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4825</v>
      </c>
    </row>
    <row r="2290" spans="1:2" x14ac:dyDescent="0.25">
      <c r="A2290" s="62">
        <v>23232201</v>
      </c>
      <c r="B2290" s="63" t="s">
        <v>3845</v>
      </c>
    </row>
    <row r="2291" spans="1:2" x14ac:dyDescent="0.25">
      <c r="A2291" s="62">
        <v>24101501</v>
      </c>
      <c r="B2291" s="63" t="s">
        <v>17039</v>
      </c>
    </row>
    <row r="2292" spans="1:2" x14ac:dyDescent="0.25">
      <c r="A2292" s="62">
        <v>24101502</v>
      </c>
      <c r="B2292" s="63" t="s">
        <v>2884</v>
      </c>
    </row>
    <row r="2293" spans="1:2" x14ac:dyDescent="0.25">
      <c r="A2293" s="62">
        <v>24101503</v>
      </c>
      <c r="B2293" s="63" t="s">
        <v>17281</v>
      </c>
    </row>
    <row r="2294" spans="1:2" x14ac:dyDescent="0.25">
      <c r="A2294" s="62">
        <v>24101504</v>
      </c>
      <c r="B2294" s="63" t="s">
        <v>13425</v>
      </c>
    </row>
    <row r="2295" spans="1:2" x14ac:dyDescent="0.25">
      <c r="A2295" s="62">
        <v>24101505</v>
      </c>
      <c r="B2295" s="63" t="s">
        <v>13706</v>
      </c>
    </row>
    <row r="2296" spans="1:2" x14ac:dyDescent="0.25">
      <c r="A2296" s="62">
        <v>24101506</v>
      </c>
      <c r="B2296" s="63" t="s">
        <v>16040</v>
      </c>
    </row>
    <row r="2297" spans="1:2" x14ac:dyDescent="0.25">
      <c r="A2297" s="62">
        <v>24101507</v>
      </c>
      <c r="B2297" s="63" t="s">
        <v>13757</v>
      </c>
    </row>
    <row r="2298" spans="1:2" x14ac:dyDescent="0.25">
      <c r="A2298" s="62">
        <v>24101508</v>
      </c>
      <c r="B2298" s="63" t="s">
        <v>2050</v>
      </c>
    </row>
    <row r="2299" spans="1:2" x14ac:dyDescent="0.25">
      <c r="A2299" s="62">
        <v>24101509</v>
      </c>
      <c r="B2299" s="63" t="s">
        <v>4503</v>
      </c>
    </row>
    <row r="2300" spans="1:2" x14ac:dyDescent="0.25">
      <c r="A2300" s="62">
        <v>24101510</v>
      </c>
      <c r="B2300" s="63" t="s">
        <v>12428</v>
      </c>
    </row>
    <row r="2301" spans="1:2" x14ac:dyDescent="0.25">
      <c r="A2301" s="62">
        <v>24101511</v>
      </c>
      <c r="B2301" s="63" t="s">
        <v>3701</v>
      </c>
    </row>
    <row r="2302" spans="1:2" x14ac:dyDescent="0.25">
      <c r="A2302" s="62">
        <v>24101512</v>
      </c>
      <c r="B2302" s="63" t="s">
        <v>12377</v>
      </c>
    </row>
    <row r="2303" spans="1:2" x14ac:dyDescent="0.25">
      <c r="A2303" s="62">
        <v>24101601</v>
      </c>
      <c r="B2303" s="63" t="s">
        <v>18369</v>
      </c>
    </row>
    <row r="2304" spans="1:2" x14ac:dyDescent="0.25">
      <c r="A2304" s="62">
        <v>24101602</v>
      </c>
      <c r="B2304" s="63" t="s">
        <v>11712</v>
      </c>
    </row>
    <row r="2305" spans="1:2" x14ac:dyDescent="0.25">
      <c r="A2305" s="62">
        <v>24101603</v>
      </c>
      <c r="B2305" s="63" t="s">
        <v>18616</v>
      </c>
    </row>
    <row r="2306" spans="1:2" x14ac:dyDescent="0.25">
      <c r="A2306" s="62">
        <v>24101604</v>
      </c>
      <c r="B2306" s="63" t="s">
        <v>4369</v>
      </c>
    </row>
    <row r="2307" spans="1:2" x14ac:dyDescent="0.25">
      <c r="A2307" s="62">
        <v>24101605</v>
      </c>
      <c r="B2307" s="63" t="s">
        <v>7212</v>
      </c>
    </row>
    <row r="2308" spans="1:2" x14ac:dyDescent="0.25">
      <c r="A2308" s="62">
        <v>24101606</v>
      </c>
      <c r="B2308" s="63" t="s">
        <v>18516</v>
      </c>
    </row>
    <row r="2309" spans="1:2" x14ac:dyDescent="0.25">
      <c r="A2309" s="62">
        <v>24101608</v>
      </c>
      <c r="B2309" s="63" t="s">
        <v>15450</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12131</v>
      </c>
    </row>
    <row r="2315" spans="1:2" x14ac:dyDescent="0.25">
      <c r="A2315" s="62">
        <v>24101614</v>
      </c>
      <c r="B2315" s="63" t="s">
        <v>11099</v>
      </c>
    </row>
    <row r="2316" spans="1:2" x14ac:dyDescent="0.25">
      <c r="A2316" s="62">
        <v>24101615</v>
      </c>
      <c r="B2316" s="63" t="s">
        <v>12638</v>
      </c>
    </row>
    <row r="2317" spans="1:2" x14ac:dyDescent="0.25">
      <c r="A2317" s="62">
        <v>24101616</v>
      </c>
      <c r="B2317" s="63" t="s">
        <v>17490</v>
      </c>
    </row>
    <row r="2318" spans="1:2" x14ac:dyDescent="0.25">
      <c r="A2318" s="62">
        <v>24101617</v>
      </c>
      <c r="B2318" s="63" t="s">
        <v>15634</v>
      </c>
    </row>
    <row r="2319" spans="1:2" x14ac:dyDescent="0.25">
      <c r="A2319" s="62">
        <v>24101618</v>
      </c>
      <c r="B2319" s="63" t="s">
        <v>18164</v>
      </c>
    </row>
    <row r="2320" spans="1:2" x14ac:dyDescent="0.25">
      <c r="A2320" s="62">
        <v>24101619</v>
      </c>
      <c r="B2320" s="63" t="s">
        <v>9680</v>
      </c>
    </row>
    <row r="2321" spans="1:2" x14ac:dyDescent="0.25">
      <c r="A2321" s="62">
        <v>24101620</v>
      </c>
      <c r="B2321" s="63" t="s">
        <v>14589</v>
      </c>
    </row>
    <row r="2322" spans="1:2" x14ac:dyDescent="0.25">
      <c r="A2322" s="62">
        <v>24101621</v>
      </c>
      <c r="B2322" s="63" t="s">
        <v>5011</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9542</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13192</v>
      </c>
    </row>
    <row r="2333" spans="1:2" x14ac:dyDescent="0.25">
      <c r="A2333" s="62">
        <v>24101632</v>
      </c>
      <c r="B2333" s="63" t="s">
        <v>4973</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9788</v>
      </c>
    </row>
    <row r="2339" spans="1:2" x14ac:dyDescent="0.25">
      <c r="A2339" s="62">
        <v>24101704</v>
      </c>
      <c r="B2339" s="63" t="s">
        <v>13674</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9609</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12966</v>
      </c>
    </row>
    <row r="2350" spans="1:2" x14ac:dyDescent="0.25">
      <c r="A2350" s="62">
        <v>24101715</v>
      </c>
      <c r="B2350" s="63" t="s">
        <v>5947</v>
      </c>
    </row>
    <row r="2351" spans="1:2" x14ac:dyDescent="0.25">
      <c r="A2351" s="62">
        <v>24101716</v>
      </c>
      <c r="B2351" s="63" t="s">
        <v>4491</v>
      </c>
    </row>
    <row r="2352" spans="1:2" x14ac:dyDescent="0.25">
      <c r="A2352" s="62">
        <v>24101717</v>
      </c>
      <c r="B2352" s="63" t="s">
        <v>15446</v>
      </c>
    </row>
    <row r="2353" spans="1:2" x14ac:dyDescent="0.25">
      <c r="A2353" s="62">
        <v>24101718</v>
      </c>
      <c r="B2353" s="63" t="s">
        <v>3421</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13813</v>
      </c>
    </row>
    <row r="2359" spans="1:2" x14ac:dyDescent="0.25">
      <c r="A2359" s="62">
        <v>24101725</v>
      </c>
      <c r="B2359" s="63" t="s">
        <v>8718</v>
      </c>
    </row>
    <row r="2360" spans="1:2" x14ac:dyDescent="0.25">
      <c r="A2360" s="62">
        <v>24101726</v>
      </c>
      <c r="B2360" s="63" t="s">
        <v>8296</v>
      </c>
    </row>
    <row r="2361" spans="1:2" x14ac:dyDescent="0.25">
      <c r="A2361" s="62">
        <v>24101727</v>
      </c>
      <c r="B2361" s="63" t="s">
        <v>15936</v>
      </c>
    </row>
    <row r="2362" spans="1:2" x14ac:dyDescent="0.25">
      <c r="A2362" s="62">
        <v>24101728</v>
      </c>
      <c r="B2362" s="63" t="s">
        <v>16447</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13485</v>
      </c>
    </row>
    <row r="2369" spans="1:2" x14ac:dyDescent="0.25">
      <c r="A2369" s="62">
        <v>24101807</v>
      </c>
      <c r="B2369" s="63" t="s">
        <v>12265</v>
      </c>
    </row>
    <row r="2370" spans="1:2" x14ac:dyDescent="0.25">
      <c r="A2370" s="62">
        <v>24101808</v>
      </c>
      <c r="B2370" s="63" t="s">
        <v>8460</v>
      </c>
    </row>
    <row r="2371" spans="1:2" x14ac:dyDescent="0.25">
      <c r="A2371" s="62">
        <v>24101809</v>
      </c>
      <c r="B2371" s="63" t="s">
        <v>15959</v>
      </c>
    </row>
    <row r="2372" spans="1:2" x14ac:dyDescent="0.25">
      <c r="A2372" s="62">
        <v>24101901</v>
      </c>
      <c r="B2372" s="63" t="s">
        <v>8283</v>
      </c>
    </row>
    <row r="2373" spans="1:2" x14ac:dyDescent="0.25">
      <c r="A2373" s="62">
        <v>24101902</v>
      </c>
      <c r="B2373" s="63" t="s">
        <v>14833</v>
      </c>
    </row>
    <row r="2374" spans="1:2" x14ac:dyDescent="0.25">
      <c r="A2374" s="62">
        <v>24101903</v>
      </c>
      <c r="B2374" s="63" t="s">
        <v>12149</v>
      </c>
    </row>
    <row r="2375" spans="1:2" x14ac:dyDescent="0.25">
      <c r="A2375" s="62">
        <v>24101904</v>
      </c>
      <c r="B2375" s="63" t="s">
        <v>5382</v>
      </c>
    </row>
    <row r="2376" spans="1:2" x14ac:dyDescent="0.25">
      <c r="A2376" s="62">
        <v>24101905</v>
      </c>
      <c r="B2376" s="63" t="s">
        <v>17567</v>
      </c>
    </row>
    <row r="2377" spans="1:2" x14ac:dyDescent="0.25">
      <c r="A2377" s="62">
        <v>24101906</v>
      </c>
      <c r="B2377" s="63" t="s">
        <v>2505</v>
      </c>
    </row>
    <row r="2378" spans="1:2" x14ac:dyDescent="0.25">
      <c r="A2378" s="62">
        <v>24101907</v>
      </c>
      <c r="B2378" s="63" t="s">
        <v>14451</v>
      </c>
    </row>
    <row r="2379" spans="1:2" x14ac:dyDescent="0.25">
      <c r="A2379" s="62">
        <v>24102001</v>
      </c>
      <c r="B2379" s="63" t="s">
        <v>8599</v>
      </c>
    </row>
    <row r="2380" spans="1:2" x14ac:dyDescent="0.25">
      <c r="A2380" s="62">
        <v>24102002</v>
      </c>
      <c r="B2380" s="63" t="s">
        <v>10748</v>
      </c>
    </row>
    <row r="2381" spans="1:2" x14ac:dyDescent="0.25">
      <c r="A2381" s="62">
        <v>24102004</v>
      </c>
      <c r="B2381" s="63" t="s">
        <v>7077</v>
      </c>
    </row>
    <row r="2382" spans="1:2" x14ac:dyDescent="0.25">
      <c r="A2382" s="62">
        <v>24102005</v>
      </c>
      <c r="B2382" s="63" t="s">
        <v>14672</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7230</v>
      </c>
    </row>
    <row r="2389" spans="1:2" x14ac:dyDescent="0.25">
      <c r="A2389" s="62">
        <v>24102104</v>
      </c>
      <c r="B2389" s="63" t="s">
        <v>16685</v>
      </c>
    </row>
    <row r="2390" spans="1:2" x14ac:dyDescent="0.25">
      <c r="A2390" s="62">
        <v>24102105</v>
      </c>
      <c r="B2390" s="63" t="s">
        <v>13062</v>
      </c>
    </row>
    <row r="2391" spans="1:2" x14ac:dyDescent="0.25">
      <c r="A2391" s="62">
        <v>24102106</v>
      </c>
      <c r="B2391" s="63" t="s">
        <v>858</v>
      </c>
    </row>
    <row r="2392" spans="1:2" x14ac:dyDescent="0.25">
      <c r="A2392" s="62">
        <v>24102107</v>
      </c>
      <c r="B2392" s="63" t="s">
        <v>6387</v>
      </c>
    </row>
    <row r="2393" spans="1:2" x14ac:dyDescent="0.25">
      <c r="A2393" s="62">
        <v>24102108</v>
      </c>
      <c r="B2393" s="63" t="s">
        <v>13661</v>
      </c>
    </row>
    <row r="2394" spans="1:2" x14ac:dyDescent="0.25">
      <c r="A2394" s="62">
        <v>24102109</v>
      </c>
      <c r="B2394" s="63" t="s">
        <v>9244</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11124</v>
      </c>
    </row>
    <row r="2403" spans="1:2" x14ac:dyDescent="0.25">
      <c r="A2403" s="62">
        <v>24111505</v>
      </c>
      <c r="B2403" s="63" t="s">
        <v>12896</v>
      </c>
    </row>
    <row r="2404" spans="1:2" x14ac:dyDescent="0.25">
      <c r="A2404" s="62">
        <v>24111506</v>
      </c>
      <c r="B2404" s="63" t="s">
        <v>4519</v>
      </c>
    </row>
    <row r="2405" spans="1:2" x14ac:dyDescent="0.25">
      <c r="A2405" s="62">
        <v>24111507</v>
      </c>
      <c r="B2405" s="63" t="s">
        <v>6160</v>
      </c>
    </row>
    <row r="2406" spans="1:2" x14ac:dyDescent="0.25">
      <c r="A2406" s="62">
        <v>24111508</v>
      </c>
      <c r="B2406" s="63" t="s">
        <v>13621</v>
      </c>
    </row>
    <row r="2407" spans="1:2" x14ac:dyDescent="0.25">
      <c r="A2407" s="62">
        <v>24111509</v>
      </c>
      <c r="B2407" s="63" t="s">
        <v>16020</v>
      </c>
    </row>
    <row r="2408" spans="1:2" x14ac:dyDescent="0.25">
      <c r="A2408" s="62">
        <v>24111801</v>
      </c>
      <c r="B2408" s="63" t="s">
        <v>2977</v>
      </c>
    </row>
    <row r="2409" spans="1:2" x14ac:dyDescent="0.25">
      <c r="A2409" s="62">
        <v>24111802</v>
      </c>
      <c r="B2409" s="63" t="s">
        <v>12736</v>
      </c>
    </row>
    <row r="2410" spans="1:2" x14ac:dyDescent="0.25">
      <c r="A2410" s="62">
        <v>24111803</v>
      </c>
      <c r="B2410" s="63" t="s">
        <v>7390</v>
      </c>
    </row>
    <row r="2411" spans="1:2" x14ac:dyDescent="0.25">
      <c r="A2411" s="62">
        <v>24111804</v>
      </c>
      <c r="B2411" s="63" t="s">
        <v>15982</v>
      </c>
    </row>
    <row r="2412" spans="1:2" x14ac:dyDescent="0.25">
      <c r="A2412" s="62">
        <v>24111805</v>
      </c>
      <c r="B2412" s="63" t="s">
        <v>12872</v>
      </c>
    </row>
    <row r="2413" spans="1:2" x14ac:dyDescent="0.25">
      <c r="A2413" s="62">
        <v>24111806</v>
      </c>
      <c r="B2413" s="63" t="s">
        <v>1816</v>
      </c>
    </row>
    <row r="2414" spans="1:2" x14ac:dyDescent="0.25">
      <c r="A2414" s="62">
        <v>24111807</v>
      </c>
      <c r="B2414" s="63" t="s">
        <v>10275</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16919</v>
      </c>
    </row>
    <row r="2419" spans="1:2" x14ac:dyDescent="0.25">
      <c r="A2419" s="62">
        <v>24111812</v>
      </c>
      <c r="B2419" s="63" t="s">
        <v>12526</v>
      </c>
    </row>
    <row r="2420" spans="1:2" x14ac:dyDescent="0.25">
      <c r="A2420" s="62">
        <v>24111813</v>
      </c>
      <c r="B2420" s="63" t="s">
        <v>6023</v>
      </c>
    </row>
    <row r="2421" spans="1:2" x14ac:dyDescent="0.25">
      <c r="A2421" s="62">
        <v>24112003</v>
      </c>
      <c r="B2421" s="63" t="s">
        <v>4715</v>
      </c>
    </row>
    <row r="2422" spans="1:2" x14ac:dyDescent="0.25">
      <c r="A2422" s="62">
        <v>24112004</v>
      </c>
      <c r="B2422" s="63" t="s">
        <v>3231</v>
      </c>
    </row>
    <row r="2423" spans="1:2" x14ac:dyDescent="0.25">
      <c r="A2423" s="62">
        <v>24112005</v>
      </c>
      <c r="B2423" s="63" t="s">
        <v>8175</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18087</v>
      </c>
    </row>
    <row r="2428" spans="1:2" x14ac:dyDescent="0.25">
      <c r="A2428" s="62">
        <v>24112109</v>
      </c>
      <c r="B2428" s="63" t="s">
        <v>1529</v>
      </c>
    </row>
    <row r="2429" spans="1:2" x14ac:dyDescent="0.25">
      <c r="A2429" s="62">
        <v>24112110</v>
      </c>
      <c r="B2429" s="63" t="s">
        <v>11601</v>
      </c>
    </row>
    <row r="2430" spans="1:2" x14ac:dyDescent="0.25">
      <c r="A2430" s="62">
        <v>24112111</v>
      </c>
      <c r="B2430" s="63" t="s">
        <v>17670</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3766</v>
      </c>
    </row>
    <row r="2435" spans="1:2" x14ac:dyDescent="0.25">
      <c r="A2435" s="62">
        <v>24112207</v>
      </c>
      <c r="B2435" s="63" t="s">
        <v>18747</v>
      </c>
    </row>
    <row r="2436" spans="1:2" x14ac:dyDescent="0.25">
      <c r="A2436" s="62">
        <v>24112208</v>
      </c>
      <c r="B2436" s="63" t="s">
        <v>2605</v>
      </c>
    </row>
    <row r="2437" spans="1:2" x14ac:dyDescent="0.25">
      <c r="A2437" s="62">
        <v>24112209</v>
      </c>
      <c r="B2437" s="63" t="s">
        <v>9549</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16989</v>
      </c>
    </row>
    <row r="2442" spans="1:2" x14ac:dyDescent="0.25">
      <c r="A2442" s="62">
        <v>24112405</v>
      </c>
      <c r="B2442" s="63" t="s">
        <v>238</v>
      </c>
    </row>
    <row r="2443" spans="1:2" x14ac:dyDescent="0.25">
      <c r="A2443" s="62">
        <v>24112406</v>
      </c>
      <c r="B2443" s="63" t="s">
        <v>12161</v>
      </c>
    </row>
    <row r="2444" spans="1:2" x14ac:dyDescent="0.25">
      <c r="A2444" s="62">
        <v>24112407</v>
      </c>
      <c r="B2444" s="63" t="s">
        <v>4349</v>
      </c>
    </row>
    <row r="2445" spans="1:2" x14ac:dyDescent="0.25">
      <c r="A2445" s="62">
        <v>24112408</v>
      </c>
      <c r="B2445" s="63" t="s">
        <v>14737</v>
      </c>
    </row>
    <row r="2446" spans="1:2" x14ac:dyDescent="0.25">
      <c r="A2446" s="62">
        <v>24112409</v>
      </c>
      <c r="B2446" s="63" t="s">
        <v>5115</v>
      </c>
    </row>
    <row r="2447" spans="1:2" x14ac:dyDescent="0.25">
      <c r="A2447" s="62">
        <v>24112501</v>
      </c>
      <c r="B2447" s="63" t="s">
        <v>7831</v>
      </c>
    </row>
    <row r="2448" spans="1:2" x14ac:dyDescent="0.25">
      <c r="A2448" s="62">
        <v>24112502</v>
      </c>
      <c r="B2448" s="63" t="s">
        <v>3642</v>
      </c>
    </row>
    <row r="2449" spans="1:2" x14ac:dyDescent="0.25">
      <c r="A2449" s="62">
        <v>24112503</v>
      </c>
      <c r="B2449" s="63" t="s">
        <v>17736</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12566</v>
      </c>
    </row>
    <row r="2459" spans="1:2" x14ac:dyDescent="0.25">
      <c r="A2459" s="62">
        <v>24121508</v>
      </c>
      <c r="B2459" s="63" t="s">
        <v>2766</v>
      </c>
    </row>
    <row r="2460" spans="1:2" x14ac:dyDescent="0.25">
      <c r="A2460" s="62">
        <v>24121509</v>
      </c>
      <c r="B2460" s="63" t="s">
        <v>3783</v>
      </c>
    </row>
    <row r="2461" spans="1:2" x14ac:dyDescent="0.25">
      <c r="A2461" s="62">
        <v>24121801</v>
      </c>
      <c r="B2461" s="63" t="s">
        <v>12354</v>
      </c>
    </row>
    <row r="2462" spans="1:2" x14ac:dyDescent="0.25">
      <c r="A2462" s="62">
        <v>24121802</v>
      </c>
      <c r="B2462" s="63" t="s">
        <v>14237</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10894</v>
      </c>
    </row>
    <row r="2468" spans="1:2" x14ac:dyDescent="0.25">
      <c r="A2468" s="62">
        <v>24122001</v>
      </c>
      <c r="B2468" s="63" t="s">
        <v>3833</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15922</v>
      </c>
    </row>
    <row r="2474" spans="1:2" x14ac:dyDescent="0.25">
      <c r="A2474" s="62">
        <v>24131501</v>
      </c>
      <c r="B2474" s="63" t="s">
        <v>302</v>
      </c>
    </row>
    <row r="2475" spans="1:2" x14ac:dyDescent="0.25">
      <c r="A2475" s="62">
        <v>24131502</v>
      </c>
      <c r="B2475" s="63" t="s">
        <v>12484</v>
      </c>
    </row>
    <row r="2476" spans="1:2" x14ac:dyDescent="0.25">
      <c r="A2476" s="62">
        <v>24131503</v>
      </c>
      <c r="B2476" s="63" t="s">
        <v>4433</v>
      </c>
    </row>
    <row r="2477" spans="1:2" x14ac:dyDescent="0.25">
      <c r="A2477" s="62">
        <v>24131504</v>
      </c>
      <c r="B2477" s="63" t="s">
        <v>15425</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7982</v>
      </c>
    </row>
    <row r="2487" spans="1:2" x14ac:dyDescent="0.25">
      <c r="A2487" s="62">
        <v>24131901</v>
      </c>
      <c r="B2487" s="63" t="s">
        <v>5141</v>
      </c>
    </row>
    <row r="2488" spans="1:2" x14ac:dyDescent="0.25">
      <c r="A2488" s="62">
        <v>24131902</v>
      </c>
      <c r="B2488" s="63" t="s">
        <v>12459</v>
      </c>
    </row>
    <row r="2489" spans="1:2" x14ac:dyDescent="0.25">
      <c r="A2489" s="62">
        <v>24141501</v>
      </c>
      <c r="B2489" s="63" t="s">
        <v>932</v>
      </c>
    </row>
    <row r="2490" spans="1:2" x14ac:dyDescent="0.25">
      <c r="A2490" s="62">
        <v>24141502</v>
      </c>
      <c r="B2490" s="63" t="s">
        <v>7991</v>
      </c>
    </row>
    <row r="2491" spans="1:2" x14ac:dyDescent="0.25">
      <c r="A2491" s="62">
        <v>24141504</v>
      </c>
      <c r="B2491" s="63" t="s">
        <v>18096</v>
      </c>
    </row>
    <row r="2492" spans="1:2" x14ac:dyDescent="0.25">
      <c r="A2492" s="62">
        <v>24141506</v>
      </c>
      <c r="B2492" s="63" t="s">
        <v>4899</v>
      </c>
    </row>
    <row r="2493" spans="1:2" x14ac:dyDescent="0.25">
      <c r="A2493" s="62">
        <v>24141507</v>
      </c>
      <c r="B2493" s="63" t="s">
        <v>13036</v>
      </c>
    </row>
    <row r="2494" spans="1:2" x14ac:dyDescent="0.25">
      <c r="A2494" s="62">
        <v>24141508</v>
      </c>
      <c r="B2494" s="63" t="s">
        <v>7526</v>
      </c>
    </row>
    <row r="2495" spans="1:2" x14ac:dyDescent="0.25">
      <c r="A2495" s="62">
        <v>24141509</v>
      </c>
      <c r="B2495" s="63" t="s">
        <v>10560</v>
      </c>
    </row>
    <row r="2496" spans="1:2" x14ac:dyDescent="0.25">
      <c r="A2496" s="62">
        <v>24141510</v>
      </c>
      <c r="B2496" s="63" t="s">
        <v>7066</v>
      </c>
    </row>
    <row r="2497" spans="1:2" x14ac:dyDescent="0.25">
      <c r="A2497" s="62">
        <v>24141511</v>
      </c>
      <c r="B2497" s="63" t="s">
        <v>2223</v>
      </c>
    </row>
    <row r="2498" spans="1:2" x14ac:dyDescent="0.25">
      <c r="A2498" s="62">
        <v>24141512</v>
      </c>
      <c r="B2498" s="63" t="s">
        <v>17952</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17703</v>
      </c>
    </row>
    <row r="2504" spans="1:2" x14ac:dyDescent="0.25">
      <c r="A2504" s="62">
        <v>24141603</v>
      </c>
      <c r="B2504" s="63" t="s">
        <v>11642</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13292</v>
      </c>
    </row>
    <row r="2509" spans="1:2" x14ac:dyDescent="0.25">
      <c r="A2509" s="62">
        <v>24141608</v>
      </c>
      <c r="B2509" s="63" t="s">
        <v>17337</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13523</v>
      </c>
    </row>
    <row r="2514" spans="1:2" x14ac:dyDescent="0.25">
      <c r="A2514" s="62">
        <v>24141705</v>
      </c>
      <c r="B2514" s="63" t="s">
        <v>8233</v>
      </c>
    </row>
    <row r="2515" spans="1:2" x14ac:dyDescent="0.25">
      <c r="A2515" s="62">
        <v>24141706</v>
      </c>
      <c r="B2515" s="63" t="s">
        <v>15730</v>
      </c>
    </row>
    <row r="2516" spans="1:2" x14ac:dyDescent="0.25">
      <c r="A2516" s="62">
        <v>24141707</v>
      </c>
      <c r="B2516" s="63" t="s">
        <v>17497</v>
      </c>
    </row>
    <row r="2517" spans="1:2" x14ac:dyDescent="0.25">
      <c r="A2517" s="62">
        <v>24141708</v>
      </c>
      <c r="B2517" s="63" t="s">
        <v>12107</v>
      </c>
    </row>
    <row r="2518" spans="1:2" x14ac:dyDescent="0.25">
      <c r="A2518" s="62">
        <v>24141709</v>
      </c>
      <c r="B2518" s="63" t="s">
        <v>9538</v>
      </c>
    </row>
    <row r="2519" spans="1:2" x14ac:dyDescent="0.25">
      <c r="A2519" s="62">
        <v>25101501</v>
      </c>
      <c r="B2519" s="63" t="s">
        <v>16742</v>
      </c>
    </row>
    <row r="2520" spans="1:2" x14ac:dyDescent="0.25">
      <c r="A2520" s="62">
        <v>25101502</v>
      </c>
      <c r="B2520" s="63" t="s">
        <v>18148</v>
      </c>
    </row>
    <row r="2521" spans="1:2" x14ac:dyDescent="0.25">
      <c r="A2521" s="62">
        <v>25101503</v>
      </c>
      <c r="B2521" s="63" t="s">
        <v>13631</v>
      </c>
    </row>
    <row r="2522" spans="1:2" x14ac:dyDescent="0.25">
      <c r="A2522" s="62">
        <v>25101504</v>
      </c>
      <c r="B2522" s="63" t="s">
        <v>6189</v>
      </c>
    </row>
    <row r="2523" spans="1:2" x14ac:dyDescent="0.25">
      <c r="A2523" s="62">
        <v>25101505</v>
      </c>
      <c r="B2523" s="63" t="s">
        <v>14078</v>
      </c>
    </row>
    <row r="2524" spans="1:2" x14ac:dyDescent="0.25">
      <c r="A2524" s="62">
        <v>25101506</v>
      </c>
      <c r="B2524" s="63" t="s">
        <v>9402</v>
      </c>
    </row>
    <row r="2525" spans="1:2" x14ac:dyDescent="0.25">
      <c r="A2525" s="62">
        <v>25101507</v>
      </c>
      <c r="B2525" s="63" t="s">
        <v>14571</v>
      </c>
    </row>
    <row r="2526" spans="1:2" x14ac:dyDescent="0.25">
      <c r="A2526" s="62">
        <v>25101508</v>
      </c>
      <c r="B2526" s="63" t="s">
        <v>13502</v>
      </c>
    </row>
    <row r="2527" spans="1:2" x14ac:dyDescent="0.25">
      <c r="A2527" s="62">
        <v>25101601</v>
      </c>
      <c r="B2527" s="63" t="s">
        <v>15812</v>
      </c>
    </row>
    <row r="2528" spans="1:2" x14ac:dyDescent="0.25">
      <c r="A2528" s="62">
        <v>25101602</v>
      </c>
      <c r="B2528" s="63" t="s">
        <v>11416</v>
      </c>
    </row>
    <row r="2529" spans="1:2" x14ac:dyDescent="0.25">
      <c r="A2529" s="62">
        <v>25101604</v>
      </c>
      <c r="B2529" s="63" t="s">
        <v>10422</v>
      </c>
    </row>
    <row r="2530" spans="1:2" x14ac:dyDescent="0.25">
      <c r="A2530" s="62">
        <v>25101609</v>
      </c>
      <c r="B2530" s="63" t="s">
        <v>2702</v>
      </c>
    </row>
    <row r="2531" spans="1:2" x14ac:dyDescent="0.25">
      <c r="A2531" s="62">
        <v>25101610</v>
      </c>
      <c r="B2531" s="63" t="s">
        <v>1857</v>
      </c>
    </row>
    <row r="2532" spans="1:2" x14ac:dyDescent="0.25">
      <c r="A2532" s="62">
        <v>25101611</v>
      </c>
      <c r="B2532" s="63" t="s">
        <v>13867</v>
      </c>
    </row>
    <row r="2533" spans="1:2" x14ac:dyDescent="0.25">
      <c r="A2533" s="62">
        <v>25101701</v>
      </c>
      <c r="B2533" s="63" t="s">
        <v>4272</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16224</v>
      </c>
    </row>
    <row r="2539" spans="1:2" x14ac:dyDescent="0.25">
      <c r="A2539" s="62">
        <v>25101901</v>
      </c>
      <c r="B2539" s="63" t="s">
        <v>5809</v>
      </c>
    </row>
    <row r="2540" spans="1:2" x14ac:dyDescent="0.25">
      <c r="A2540" s="62">
        <v>25101902</v>
      </c>
      <c r="B2540" s="63" t="s">
        <v>15554</v>
      </c>
    </row>
    <row r="2541" spans="1:2" x14ac:dyDescent="0.25">
      <c r="A2541" s="62">
        <v>25101903</v>
      </c>
      <c r="B2541" s="63" t="s">
        <v>14377</v>
      </c>
    </row>
    <row r="2542" spans="1:2" x14ac:dyDescent="0.25">
      <c r="A2542" s="62">
        <v>25101904</v>
      </c>
      <c r="B2542" s="63" t="s">
        <v>18613</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9448</v>
      </c>
    </row>
    <row r="2547" spans="1:2" x14ac:dyDescent="0.25">
      <c r="A2547" s="62">
        <v>25102001</v>
      </c>
      <c r="B2547" s="63" t="s">
        <v>15994</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12938</v>
      </c>
    </row>
    <row r="2552" spans="1:2" x14ac:dyDescent="0.25">
      <c r="A2552" s="62">
        <v>25102103</v>
      </c>
      <c r="B2552" s="63" t="s">
        <v>5886</v>
      </c>
    </row>
    <row r="2553" spans="1:2" x14ac:dyDescent="0.25">
      <c r="A2553" s="62">
        <v>25102104</v>
      </c>
      <c r="B2553" s="63" t="s">
        <v>13745</v>
      </c>
    </row>
    <row r="2554" spans="1:2" x14ac:dyDescent="0.25">
      <c r="A2554" s="62">
        <v>25102105</v>
      </c>
      <c r="B2554" s="63" t="s">
        <v>17315</v>
      </c>
    </row>
    <row r="2555" spans="1:2" x14ac:dyDescent="0.25">
      <c r="A2555" s="62">
        <v>25102106</v>
      </c>
      <c r="B2555" s="63" t="s">
        <v>7756</v>
      </c>
    </row>
    <row r="2556" spans="1:2" x14ac:dyDescent="0.25">
      <c r="A2556" s="62">
        <v>25111501</v>
      </c>
      <c r="B2556" s="63" t="s">
        <v>9277</v>
      </c>
    </row>
    <row r="2557" spans="1:2" x14ac:dyDescent="0.25">
      <c r="A2557" s="62">
        <v>25111502</v>
      </c>
      <c r="B2557" s="63" t="s">
        <v>14787</v>
      </c>
    </row>
    <row r="2558" spans="1:2" x14ac:dyDescent="0.25">
      <c r="A2558" s="62">
        <v>25111503</v>
      </c>
      <c r="B2558" s="63" t="s">
        <v>12497</v>
      </c>
    </row>
    <row r="2559" spans="1:2" x14ac:dyDescent="0.25">
      <c r="A2559" s="62">
        <v>25111504</v>
      </c>
      <c r="B2559" s="63" t="s">
        <v>15950</v>
      </c>
    </row>
    <row r="2560" spans="1:2" x14ac:dyDescent="0.25">
      <c r="A2560" s="62">
        <v>25111505</v>
      </c>
      <c r="B2560" s="63" t="s">
        <v>16156</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4276</v>
      </c>
    </row>
    <row r="2567" spans="1:2" x14ac:dyDescent="0.25">
      <c r="A2567" s="62">
        <v>25111512</v>
      </c>
      <c r="B2567" s="63" t="s">
        <v>5675</v>
      </c>
    </row>
    <row r="2568" spans="1:2" x14ac:dyDescent="0.25">
      <c r="A2568" s="62">
        <v>25111513</v>
      </c>
      <c r="B2568" s="63" t="s">
        <v>7102</v>
      </c>
    </row>
    <row r="2569" spans="1:2" x14ac:dyDescent="0.25">
      <c r="A2569" s="62">
        <v>25111601</v>
      </c>
      <c r="B2569" s="63" t="s">
        <v>10801</v>
      </c>
    </row>
    <row r="2570" spans="1:2" x14ac:dyDescent="0.25">
      <c r="A2570" s="62">
        <v>25111602</v>
      </c>
      <c r="B2570" s="63" t="s">
        <v>7279</v>
      </c>
    </row>
    <row r="2571" spans="1:2" x14ac:dyDescent="0.25">
      <c r="A2571" s="62">
        <v>25111603</v>
      </c>
      <c r="B2571" s="63" t="s">
        <v>10013</v>
      </c>
    </row>
    <row r="2572" spans="1:2" x14ac:dyDescent="0.25">
      <c r="A2572" s="62">
        <v>25111701</v>
      </c>
      <c r="B2572" s="63" t="s">
        <v>10878</v>
      </c>
    </row>
    <row r="2573" spans="1:2" x14ac:dyDescent="0.25">
      <c r="A2573" s="62">
        <v>25111702</v>
      </c>
      <c r="B2573" s="63" t="s">
        <v>5982</v>
      </c>
    </row>
    <row r="2574" spans="1:2" x14ac:dyDescent="0.25">
      <c r="A2574" s="62">
        <v>25111703</v>
      </c>
      <c r="B2574" s="63" t="s">
        <v>4399</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16726</v>
      </c>
    </row>
    <row r="2579" spans="1:2" x14ac:dyDescent="0.25">
      <c r="A2579" s="62">
        <v>25111708</v>
      </c>
      <c r="B2579" s="63" t="s">
        <v>14900</v>
      </c>
    </row>
    <row r="2580" spans="1:2" x14ac:dyDescent="0.25">
      <c r="A2580" s="62">
        <v>25111709</v>
      </c>
      <c r="B2580" s="63" t="s">
        <v>5151</v>
      </c>
    </row>
    <row r="2581" spans="1:2" x14ac:dyDescent="0.25">
      <c r="A2581" s="62">
        <v>25111710</v>
      </c>
      <c r="B2581" s="63" t="s">
        <v>17909</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16529</v>
      </c>
    </row>
    <row r="2596" spans="1:2" x14ac:dyDescent="0.25">
      <c r="A2596" s="62">
        <v>25111804</v>
      </c>
      <c r="B2596" s="63" t="s">
        <v>9041</v>
      </c>
    </row>
    <row r="2597" spans="1:2" x14ac:dyDescent="0.25">
      <c r="A2597" s="62">
        <v>25111805</v>
      </c>
      <c r="B2597" s="63" t="s">
        <v>5176</v>
      </c>
    </row>
    <row r="2598" spans="1:2" x14ac:dyDescent="0.25">
      <c r="A2598" s="62">
        <v>25111806</v>
      </c>
      <c r="B2598" s="63" t="s">
        <v>6952</v>
      </c>
    </row>
    <row r="2599" spans="1:2" x14ac:dyDescent="0.25">
      <c r="A2599" s="62">
        <v>25111807</v>
      </c>
      <c r="B2599" s="63" t="s">
        <v>2508</v>
      </c>
    </row>
    <row r="2600" spans="1:2" x14ac:dyDescent="0.25">
      <c r="A2600" s="62">
        <v>25111808</v>
      </c>
      <c r="B2600" s="63" t="s">
        <v>11842</v>
      </c>
    </row>
    <row r="2601" spans="1:2" x14ac:dyDescent="0.25">
      <c r="A2601" s="62">
        <v>25111901</v>
      </c>
      <c r="B2601" s="63" t="s">
        <v>8006</v>
      </c>
    </row>
    <row r="2602" spans="1:2" x14ac:dyDescent="0.25">
      <c r="A2602" s="62">
        <v>25111902</v>
      </c>
      <c r="B2602" s="63" t="s">
        <v>11719</v>
      </c>
    </row>
    <row r="2603" spans="1:2" x14ac:dyDescent="0.25">
      <c r="A2603" s="62">
        <v>25111903</v>
      </c>
      <c r="B2603" s="63" t="s">
        <v>14184</v>
      </c>
    </row>
    <row r="2604" spans="1:2" x14ac:dyDescent="0.25">
      <c r="A2604" s="62">
        <v>25111904</v>
      </c>
      <c r="B2604" s="63" t="s">
        <v>13667</v>
      </c>
    </row>
    <row r="2605" spans="1:2" x14ac:dyDescent="0.25">
      <c r="A2605" s="62">
        <v>25111905</v>
      </c>
      <c r="B2605" s="63" t="s">
        <v>5877</v>
      </c>
    </row>
    <row r="2606" spans="1:2" x14ac:dyDescent="0.25">
      <c r="A2606" s="62">
        <v>25111906</v>
      </c>
      <c r="B2606" s="63" t="s">
        <v>12728</v>
      </c>
    </row>
    <row r="2607" spans="1:2" x14ac:dyDescent="0.25">
      <c r="A2607" s="62">
        <v>25111907</v>
      </c>
      <c r="B2607" s="63" t="s">
        <v>10927</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9424</v>
      </c>
    </row>
    <row r="2612" spans="1:2" x14ac:dyDescent="0.25">
      <c r="A2612" s="62">
        <v>25111912</v>
      </c>
      <c r="B2612" s="63" t="s">
        <v>11559</v>
      </c>
    </row>
    <row r="2613" spans="1:2" x14ac:dyDescent="0.25">
      <c r="A2613" s="62">
        <v>25111913</v>
      </c>
      <c r="B2613" s="63" t="s">
        <v>1191</v>
      </c>
    </row>
    <row r="2614" spans="1:2" x14ac:dyDescent="0.25">
      <c r="A2614" s="62">
        <v>25111914</v>
      </c>
      <c r="B2614" s="63" t="s">
        <v>12366</v>
      </c>
    </row>
    <row r="2615" spans="1:2" x14ac:dyDescent="0.25">
      <c r="A2615" s="62">
        <v>25111915</v>
      </c>
      <c r="B2615" s="63" t="s">
        <v>7263</v>
      </c>
    </row>
    <row r="2616" spans="1:2" x14ac:dyDescent="0.25">
      <c r="A2616" s="62">
        <v>25111916</v>
      </c>
      <c r="B2616" s="63" t="s">
        <v>9723</v>
      </c>
    </row>
    <row r="2617" spans="1:2" x14ac:dyDescent="0.25">
      <c r="A2617" s="62">
        <v>25111917</v>
      </c>
      <c r="B2617" s="63" t="s">
        <v>11812</v>
      </c>
    </row>
    <row r="2618" spans="1:2" x14ac:dyDescent="0.25">
      <c r="A2618" s="62">
        <v>25111918</v>
      </c>
      <c r="B2618" s="63" t="s">
        <v>14908</v>
      </c>
    </row>
    <row r="2619" spans="1:2" x14ac:dyDescent="0.25">
      <c r="A2619" s="62">
        <v>25111919</v>
      </c>
      <c r="B2619" s="63" t="s">
        <v>4603</v>
      </c>
    </row>
    <row r="2620" spans="1:2" x14ac:dyDescent="0.25">
      <c r="A2620" s="62">
        <v>25111920</v>
      </c>
      <c r="B2620" s="63" t="s">
        <v>7475</v>
      </c>
    </row>
    <row r="2621" spans="1:2" x14ac:dyDescent="0.25">
      <c r="A2621" s="62">
        <v>25111921</v>
      </c>
      <c r="B2621" s="63" t="s">
        <v>9222</v>
      </c>
    </row>
    <row r="2622" spans="1:2" x14ac:dyDescent="0.25">
      <c r="A2622" s="62">
        <v>25111922</v>
      </c>
      <c r="B2622" s="63" t="s">
        <v>4667</v>
      </c>
    </row>
    <row r="2623" spans="1:2" x14ac:dyDescent="0.25">
      <c r="A2623" s="62">
        <v>25111923</v>
      </c>
      <c r="B2623" s="63" t="s">
        <v>9963</v>
      </c>
    </row>
    <row r="2624" spans="1:2" x14ac:dyDescent="0.25">
      <c r="A2624" s="62">
        <v>25111924</v>
      </c>
      <c r="B2624" s="63" t="s">
        <v>7681</v>
      </c>
    </row>
    <row r="2625" spans="1:2" x14ac:dyDescent="0.25">
      <c r="A2625" s="62">
        <v>25111925</v>
      </c>
      <c r="B2625" s="63" t="s">
        <v>10252</v>
      </c>
    </row>
    <row r="2626" spans="1:2" x14ac:dyDescent="0.25">
      <c r="A2626" s="62">
        <v>25111926</v>
      </c>
      <c r="B2626" s="63" t="s">
        <v>11234</v>
      </c>
    </row>
    <row r="2627" spans="1:2" x14ac:dyDescent="0.25">
      <c r="A2627" s="62">
        <v>25111927</v>
      </c>
      <c r="B2627" s="63" t="s">
        <v>3983</v>
      </c>
    </row>
    <row r="2628" spans="1:2" x14ac:dyDescent="0.25">
      <c r="A2628" s="62">
        <v>25111928</v>
      </c>
      <c r="B2628" s="63" t="s">
        <v>10383</v>
      </c>
    </row>
    <row r="2629" spans="1:2" x14ac:dyDescent="0.25">
      <c r="A2629" s="62">
        <v>25111929</v>
      </c>
      <c r="B2629" s="63" t="s">
        <v>5346</v>
      </c>
    </row>
    <row r="2630" spans="1:2" x14ac:dyDescent="0.25">
      <c r="A2630" s="62">
        <v>25111930</v>
      </c>
      <c r="B2630" s="63" t="s">
        <v>11949</v>
      </c>
    </row>
    <row r="2631" spans="1:2" x14ac:dyDescent="0.25">
      <c r="A2631" s="62">
        <v>25111931</v>
      </c>
      <c r="B2631" s="63" t="s">
        <v>4114</v>
      </c>
    </row>
    <row r="2632" spans="1:2" x14ac:dyDescent="0.25">
      <c r="A2632" s="62">
        <v>25111932</v>
      </c>
      <c r="B2632" s="63" t="s">
        <v>3552</v>
      </c>
    </row>
    <row r="2633" spans="1:2" x14ac:dyDescent="0.25">
      <c r="A2633" s="62">
        <v>25111933</v>
      </c>
      <c r="B2633" s="63" t="s">
        <v>14770</v>
      </c>
    </row>
    <row r="2634" spans="1:2" x14ac:dyDescent="0.25">
      <c r="A2634" s="62">
        <v>25111934</v>
      </c>
      <c r="B2634" s="63" t="s">
        <v>11983</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15070</v>
      </c>
    </row>
    <row r="2639" spans="1:2" x14ac:dyDescent="0.25">
      <c r="A2639" s="62">
        <v>25121504</v>
      </c>
      <c r="B2639" s="63" t="s">
        <v>11766</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4602</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15664</v>
      </c>
    </row>
    <row r="2651" spans="1:2" x14ac:dyDescent="0.25">
      <c r="A2651" s="62">
        <v>25121707</v>
      </c>
      <c r="B2651" s="63" t="s">
        <v>12032</v>
      </c>
    </row>
    <row r="2652" spans="1:2" x14ac:dyDescent="0.25">
      <c r="A2652" s="62">
        <v>25131501</v>
      </c>
      <c r="B2652" s="63" t="s">
        <v>8422</v>
      </c>
    </row>
    <row r="2653" spans="1:2" x14ac:dyDescent="0.25">
      <c r="A2653" s="62">
        <v>25131502</v>
      </c>
      <c r="B2653" s="63" t="s">
        <v>4992</v>
      </c>
    </row>
    <row r="2654" spans="1:2" x14ac:dyDescent="0.25">
      <c r="A2654" s="62">
        <v>25131503</v>
      </c>
      <c r="B2654" s="63" t="s">
        <v>483</v>
      </c>
    </row>
    <row r="2655" spans="1:2" x14ac:dyDescent="0.25">
      <c r="A2655" s="62">
        <v>25131504</v>
      </c>
      <c r="B2655" s="63" t="s">
        <v>9900</v>
      </c>
    </row>
    <row r="2656" spans="1:2" x14ac:dyDescent="0.25">
      <c r="A2656" s="62">
        <v>25131505</v>
      </c>
      <c r="B2656" s="63" t="s">
        <v>13551</v>
      </c>
    </row>
    <row r="2657" spans="1:2" x14ac:dyDescent="0.25">
      <c r="A2657" s="62">
        <v>25131506</v>
      </c>
      <c r="B2657" s="63" t="s">
        <v>5589</v>
      </c>
    </row>
    <row r="2658" spans="1:2" x14ac:dyDescent="0.25">
      <c r="A2658" s="62">
        <v>25131507</v>
      </c>
      <c r="B2658" s="63" t="s">
        <v>15521</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4151</v>
      </c>
    </row>
    <row r="2666" spans="1:2" x14ac:dyDescent="0.25">
      <c r="A2666" s="62">
        <v>25131703</v>
      </c>
      <c r="B2666" s="63" t="s">
        <v>12711</v>
      </c>
    </row>
    <row r="2667" spans="1:2" x14ac:dyDescent="0.25">
      <c r="A2667" s="62">
        <v>25131704</v>
      </c>
      <c r="B2667" s="63" t="s">
        <v>9187</v>
      </c>
    </row>
    <row r="2668" spans="1:2" x14ac:dyDescent="0.25">
      <c r="A2668" s="62">
        <v>25131705</v>
      </c>
      <c r="B2668" s="63" t="s">
        <v>10750</v>
      </c>
    </row>
    <row r="2669" spans="1:2" x14ac:dyDescent="0.25">
      <c r="A2669" s="62">
        <v>25131706</v>
      </c>
      <c r="B2669" s="63" t="s">
        <v>8211</v>
      </c>
    </row>
    <row r="2670" spans="1:2" x14ac:dyDescent="0.25">
      <c r="A2670" s="62">
        <v>25131707</v>
      </c>
      <c r="B2670" s="63" t="s">
        <v>3059</v>
      </c>
    </row>
    <row r="2671" spans="1:2" x14ac:dyDescent="0.25">
      <c r="A2671" s="62">
        <v>25131708</v>
      </c>
      <c r="B2671" s="63" t="s">
        <v>12836</v>
      </c>
    </row>
    <row r="2672" spans="1:2" x14ac:dyDescent="0.25">
      <c r="A2672" s="62">
        <v>25131709</v>
      </c>
      <c r="B2672" s="63" t="s">
        <v>13128</v>
      </c>
    </row>
    <row r="2673" spans="1:2" x14ac:dyDescent="0.25">
      <c r="A2673" s="62">
        <v>25131801</v>
      </c>
      <c r="B2673" s="63" t="s">
        <v>5314</v>
      </c>
    </row>
    <row r="2674" spans="1:2" x14ac:dyDescent="0.25">
      <c r="A2674" s="62">
        <v>25131902</v>
      </c>
      <c r="B2674" s="63" t="s">
        <v>2956</v>
      </c>
    </row>
    <row r="2675" spans="1:2" x14ac:dyDescent="0.25">
      <c r="A2675" s="62">
        <v>25131903</v>
      </c>
      <c r="B2675" s="63" t="s">
        <v>13656</v>
      </c>
    </row>
    <row r="2676" spans="1:2" x14ac:dyDescent="0.25">
      <c r="A2676" s="62">
        <v>25131904</v>
      </c>
      <c r="B2676" s="63" t="s">
        <v>9132</v>
      </c>
    </row>
    <row r="2677" spans="1:2" x14ac:dyDescent="0.25">
      <c r="A2677" s="62">
        <v>25131905</v>
      </c>
      <c r="B2677" s="63" t="s">
        <v>12289</v>
      </c>
    </row>
    <row r="2678" spans="1:2" x14ac:dyDescent="0.25">
      <c r="A2678" s="62">
        <v>25131906</v>
      </c>
      <c r="B2678" s="63" t="s">
        <v>18289</v>
      </c>
    </row>
    <row r="2679" spans="1:2" x14ac:dyDescent="0.25">
      <c r="A2679" s="62">
        <v>25132001</v>
      </c>
      <c r="B2679" s="63" t="s">
        <v>8960</v>
      </c>
    </row>
    <row r="2680" spans="1:2" x14ac:dyDescent="0.25">
      <c r="A2680" s="62">
        <v>25132002</v>
      </c>
      <c r="B2680" s="63" t="s">
        <v>4793</v>
      </c>
    </row>
    <row r="2681" spans="1:2" x14ac:dyDescent="0.25">
      <c r="A2681" s="62">
        <v>25132003</v>
      </c>
      <c r="B2681" s="63" t="s">
        <v>18746</v>
      </c>
    </row>
    <row r="2682" spans="1:2" x14ac:dyDescent="0.25">
      <c r="A2682" s="62">
        <v>25132004</v>
      </c>
      <c r="B2682" s="63" t="s">
        <v>11449</v>
      </c>
    </row>
    <row r="2683" spans="1:2" x14ac:dyDescent="0.25">
      <c r="A2683" s="62">
        <v>25132005</v>
      </c>
      <c r="B2683" s="63" t="s">
        <v>14526</v>
      </c>
    </row>
    <row r="2684" spans="1:2" x14ac:dyDescent="0.25">
      <c r="A2684" s="62">
        <v>25151501</v>
      </c>
      <c r="B2684" s="63" t="s">
        <v>12803</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17774</v>
      </c>
    </row>
    <row r="2689" spans="1:2" x14ac:dyDescent="0.25">
      <c r="A2689" s="62">
        <v>25151704</v>
      </c>
      <c r="B2689" s="63" t="s">
        <v>16470</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6648</v>
      </c>
    </row>
    <row r="2695" spans="1:2" x14ac:dyDescent="0.25">
      <c r="A2695" s="62">
        <v>25161501</v>
      </c>
      <c r="B2695" s="63" t="s">
        <v>14481</v>
      </c>
    </row>
    <row r="2696" spans="1:2" x14ac:dyDescent="0.25">
      <c r="A2696" s="62">
        <v>25161502</v>
      </c>
      <c r="B2696" s="63" t="s">
        <v>3840</v>
      </c>
    </row>
    <row r="2697" spans="1:2" x14ac:dyDescent="0.25">
      <c r="A2697" s="62">
        <v>25161503</v>
      </c>
      <c r="B2697" s="63" t="s">
        <v>10504</v>
      </c>
    </row>
    <row r="2698" spans="1:2" x14ac:dyDescent="0.25">
      <c r="A2698" s="62">
        <v>25161504</v>
      </c>
      <c r="B2698" s="63" t="s">
        <v>16504</v>
      </c>
    </row>
    <row r="2699" spans="1:2" x14ac:dyDescent="0.25">
      <c r="A2699" s="62">
        <v>25161505</v>
      </c>
      <c r="B2699" s="63" t="s">
        <v>2819</v>
      </c>
    </row>
    <row r="2700" spans="1:2" x14ac:dyDescent="0.25">
      <c r="A2700" s="62">
        <v>25161506</v>
      </c>
      <c r="B2700" s="63" t="s">
        <v>8693</v>
      </c>
    </row>
    <row r="2701" spans="1:2" x14ac:dyDescent="0.25">
      <c r="A2701" s="62">
        <v>25161507</v>
      </c>
      <c r="B2701" s="63" t="s">
        <v>14925</v>
      </c>
    </row>
    <row r="2702" spans="1:2" x14ac:dyDescent="0.25">
      <c r="A2702" s="62">
        <v>25161508</v>
      </c>
      <c r="B2702" s="63" t="s">
        <v>6791</v>
      </c>
    </row>
    <row r="2703" spans="1:2" x14ac:dyDescent="0.25">
      <c r="A2703" s="62">
        <v>25161509</v>
      </c>
      <c r="B2703" s="63" t="s">
        <v>10164</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13663</v>
      </c>
    </row>
    <row r="2712" spans="1:2" x14ac:dyDescent="0.25">
      <c r="A2712" s="62">
        <v>25171702</v>
      </c>
      <c r="B2712" s="63" t="s">
        <v>8242</v>
      </c>
    </row>
    <row r="2713" spans="1:2" x14ac:dyDescent="0.25">
      <c r="A2713" s="62">
        <v>25171703</v>
      </c>
      <c r="B2713" s="63" t="s">
        <v>4941</v>
      </c>
    </row>
    <row r="2714" spans="1:2" x14ac:dyDescent="0.25">
      <c r="A2714" s="62">
        <v>25171704</v>
      </c>
      <c r="B2714" s="63" t="s">
        <v>11045</v>
      </c>
    </row>
    <row r="2715" spans="1:2" x14ac:dyDescent="0.25">
      <c r="A2715" s="62">
        <v>25171705</v>
      </c>
      <c r="B2715" s="63" t="s">
        <v>8818</v>
      </c>
    </row>
    <row r="2716" spans="1:2" x14ac:dyDescent="0.25">
      <c r="A2716" s="62">
        <v>25171706</v>
      </c>
      <c r="B2716" s="63" t="s">
        <v>1150</v>
      </c>
    </row>
    <row r="2717" spans="1:2" x14ac:dyDescent="0.25">
      <c r="A2717" s="62">
        <v>25171707</v>
      </c>
      <c r="B2717" s="63" t="s">
        <v>14226</v>
      </c>
    </row>
    <row r="2718" spans="1:2" x14ac:dyDescent="0.25">
      <c r="A2718" s="62">
        <v>25171708</v>
      </c>
      <c r="B2718" s="63" t="s">
        <v>18139</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14713</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17791</v>
      </c>
    </row>
    <row r="2730" spans="1:2" x14ac:dyDescent="0.25">
      <c r="A2730" s="62">
        <v>25171901</v>
      </c>
      <c r="B2730" s="63" t="s">
        <v>3591</v>
      </c>
    </row>
    <row r="2731" spans="1:2" x14ac:dyDescent="0.25">
      <c r="A2731" s="62">
        <v>25171902</v>
      </c>
      <c r="B2731" s="63" t="s">
        <v>9794</v>
      </c>
    </row>
    <row r="2732" spans="1:2" x14ac:dyDescent="0.25">
      <c r="A2732" s="62">
        <v>25171903</v>
      </c>
      <c r="B2732" s="63" t="s">
        <v>13990</v>
      </c>
    </row>
    <row r="2733" spans="1:2" x14ac:dyDescent="0.25">
      <c r="A2733" s="62">
        <v>25171905</v>
      </c>
      <c r="B2733" s="63" t="s">
        <v>10997</v>
      </c>
    </row>
    <row r="2734" spans="1:2" x14ac:dyDescent="0.25">
      <c r="A2734" s="62">
        <v>25172001</v>
      </c>
      <c r="B2734" s="63" t="s">
        <v>16141</v>
      </c>
    </row>
    <row r="2735" spans="1:2" x14ac:dyDescent="0.25">
      <c r="A2735" s="62">
        <v>25172002</v>
      </c>
      <c r="B2735" s="63" t="s">
        <v>8493</v>
      </c>
    </row>
    <row r="2736" spans="1:2" x14ac:dyDescent="0.25">
      <c r="A2736" s="62">
        <v>25172003</v>
      </c>
      <c r="B2736" s="63" t="s">
        <v>8427</v>
      </c>
    </row>
    <row r="2737" spans="1:2" x14ac:dyDescent="0.25">
      <c r="A2737" s="62">
        <v>25172004</v>
      </c>
      <c r="B2737" s="63" t="s">
        <v>17559</v>
      </c>
    </row>
    <row r="2738" spans="1:2" x14ac:dyDescent="0.25">
      <c r="A2738" s="62">
        <v>25172005</v>
      </c>
      <c r="B2738" s="63" t="s">
        <v>9177</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17349</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12299</v>
      </c>
    </row>
    <row r="2754" spans="1:2" x14ac:dyDescent="0.25">
      <c r="A2754" s="62">
        <v>25172201</v>
      </c>
      <c r="B2754" s="63" t="s">
        <v>4939</v>
      </c>
    </row>
    <row r="2755" spans="1:2" x14ac:dyDescent="0.25">
      <c r="A2755" s="62">
        <v>25172203</v>
      </c>
      <c r="B2755" s="63" t="s">
        <v>10889</v>
      </c>
    </row>
    <row r="2756" spans="1:2" x14ac:dyDescent="0.25">
      <c r="A2756" s="62">
        <v>25172204</v>
      </c>
      <c r="B2756" s="63" t="s">
        <v>18358</v>
      </c>
    </row>
    <row r="2757" spans="1:2" x14ac:dyDescent="0.25">
      <c r="A2757" s="62">
        <v>25172205</v>
      </c>
      <c r="B2757" s="63" t="s">
        <v>2542</v>
      </c>
    </row>
    <row r="2758" spans="1:2" x14ac:dyDescent="0.25">
      <c r="A2758" s="62">
        <v>25172301</v>
      </c>
      <c r="B2758" s="63" t="s">
        <v>6741</v>
      </c>
    </row>
    <row r="2759" spans="1:2" x14ac:dyDescent="0.25">
      <c r="A2759" s="62">
        <v>25172303</v>
      </c>
      <c r="B2759" s="63" t="s">
        <v>14639</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14168</v>
      </c>
    </row>
    <row r="2766" spans="1:2" x14ac:dyDescent="0.25">
      <c r="A2766" s="62">
        <v>25172503</v>
      </c>
      <c r="B2766" s="63" t="s">
        <v>6012</v>
      </c>
    </row>
    <row r="2767" spans="1:2" x14ac:dyDescent="0.25">
      <c r="A2767" s="62">
        <v>25172504</v>
      </c>
      <c r="B2767" s="63" t="s">
        <v>16137</v>
      </c>
    </row>
    <row r="2768" spans="1:2" x14ac:dyDescent="0.25">
      <c r="A2768" s="62">
        <v>25172505</v>
      </c>
      <c r="B2768" s="63" t="s">
        <v>18001</v>
      </c>
    </row>
    <row r="2769" spans="1:2" x14ac:dyDescent="0.25">
      <c r="A2769" s="62">
        <v>25172506</v>
      </c>
      <c r="B2769" s="63" t="s">
        <v>6192</v>
      </c>
    </row>
    <row r="2770" spans="1:2" x14ac:dyDescent="0.25">
      <c r="A2770" s="62">
        <v>25172507</v>
      </c>
      <c r="B2770" s="63" t="s">
        <v>11522</v>
      </c>
    </row>
    <row r="2771" spans="1:2" x14ac:dyDescent="0.25">
      <c r="A2771" s="62">
        <v>25172508</v>
      </c>
      <c r="B2771" s="63" t="s">
        <v>18398</v>
      </c>
    </row>
    <row r="2772" spans="1:2" x14ac:dyDescent="0.25">
      <c r="A2772" s="62">
        <v>25172601</v>
      </c>
      <c r="B2772" s="63" t="s">
        <v>9505</v>
      </c>
    </row>
    <row r="2773" spans="1:2" x14ac:dyDescent="0.25">
      <c r="A2773" s="62">
        <v>25172602</v>
      </c>
      <c r="B2773" s="63" t="s">
        <v>11636</v>
      </c>
    </row>
    <row r="2774" spans="1:2" x14ac:dyDescent="0.25">
      <c r="A2774" s="62">
        <v>25172603</v>
      </c>
      <c r="B2774" s="63" t="s">
        <v>6531</v>
      </c>
    </row>
    <row r="2775" spans="1:2" x14ac:dyDescent="0.25">
      <c r="A2775" s="62">
        <v>25172604</v>
      </c>
      <c r="B2775" s="63" t="s">
        <v>12726</v>
      </c>
    </row>
    <row r="2776" spans="1:2" x14ac:dyDescent="0.25">
      <c r="A2776" s="62">
        <v>25172605</v>
      </c>
      <c r="B2776" s="63" t="s">
        <v>9931</v>
      </c>
    </row>
    <row r="2777" spans="1:2" x14ac:dyDescent="0.25">
      <c r="A2777" s="62">
        <v>25172606</v>
      </c>
      <c r="B2777" s="63" t="s">
        <v>7172</v>
      </c>
    </row>
    <row r="2778" spans="1:2" x14ac:dyDescent="0.25">
      <c r="A2778" s="62">
        <v>25172607</v>
      </c>
      <c r="B2778" s="63" t="s">
        <v>16443</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16399</v>
      </c>
    </row>
    <row r="2783" spans="1:2" x14ac:dyDescent="0.25">
      <c r="A2783" s="62">
        <v>25172802</v>
      </c>
      <c r="B2783" s="63" t="s">
        <v>9656</v>
      </c>
    </row>
    <row r="2784" spans="1:2" x14ac:dyDescent="0.25">
      <c r="A2784" s="62">
        <v>25172803</v>
      </c>
      <c r="B2784" s="63" t="s">
        <v>2535</v>
      </c>
    </row>
    <row r="2785" spans="1:2" x14ac:dyDescent="0.25">
      <c r="A2785" s="62">
        <v>25172901</v>
      </c>
      <c r="B2785" s="63" t="s">
        <v>14649</v>
      </c>
    </row>
    <row r="2786" spans="1:2" x14ac:dyDescent="0.25">
      <c r="A2786" s="62">
        <v>25172903</v>
      </c>
      <c r="B2786" s="63" t="s">
        <v>18122</v>
      </c>
    </row>
    <row r="2787" spans="1:2" x14ac:dyDescent="0.25">
      <c r="A2787" s="62">
        <v>25172904</v>
      </c>
      <c r="B2787" s="63" t="s">
        <v>6295</v>
      </c>
    </row>
    <row r="2788" spans="1:2" x14ac:dyDescent="0.25">
      <c r="A2788" s="62">
        <v>25172905</v>
      </c>
      <c r="B2788" s="63" t="s">
        <v>10875</v>
      </c>
    </row>
    <row r="2789" spans="1:2" x14ac:dyDescent="0.25">
      <c r="A2789" s="62">
        <v>25172906</v>
      </c>
      <c r="B2789" s="63" t="s">
        <v>3133</v>
      </c>
    </row>
    <row r="2790" spans="1:2" x14ac:dyDescent="0.25">
      <c r="A2790" s="62">
        <v>25172907</v>
      </c>
      <c r="B2790" s="63" t="s">
        <v>14736</v>
      </c>
    </row>
    <row r="2791" spans="1:2" x14ac:dyDescent="0.25">
      <c r="A2791" s="62">
        <v>25173001</v>
      </c>
      <c r="B2791" s="63" t="s">
        <v>7638</v>
      </c>
    </row>
    <row r="2792" spans="1:2" x14ac:dyDescent="0.25">
      <c r="A2792" s="62">
        <v>25173003</v>
      </c>
      <c r="B2792" s="63" t="s">
        <v>5870</v>
      </c>
    </row>
    <row r="2793" spans="1:2" x14ac:dyDescent="0.25">
      <c r="A2793" s="62">
        <v>25173004</v>
      </c>
      <c r="B2793" s="63" t="s">
        <v>4654</v>
      </c>
    </row>
    <row r="2794" spans="1:2" x14ac:dyDescent="0.25">
      <c r="A2794" s="62">
        <v>25173005</v>
      </c>
      <c r="B2794" s="63" t="s">
        <v>8206</v>
      </c>
    </row>
    <row r="2795" spans="1:2" x14ac:dyDescent="0.25">
      <c r="A2795" s="62">
        <v>25173107</v>
      </c>
      <c r="B2795" s="63" t="s">
        <v>1847</v>
      </c>
    </row>
    <row r="2796" spans="1:2" x14ac:dyDescent="0.25">
      <c r="A2796" s="62">
        <v>25173108</v>
      </c>
      <c r="B2796" s="63" t="s">
        <v>13602</v>
      </c>
    </row>
    <row r="2797" spans="1:2" x14ac:dyDescent="0.25">
      <c r="A2797" s="62">
        <v>25173303</v>
      </c>
      <c r="B2797" s="63" t="s">
        <v>11650</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4615</v>
      </c>
    </row>
    <row r="2805" spans="1:2" x14ac:dyDescent="0.25">
      <c r="A2805" s="62">
        <v>25173802</v>
      </c>
      <c r="B2805" s="63" t="s">
        <v>9927</v>
      </c>
    </row>
    <row r="2806" spans="1:2" x14ac:dyDescent="0.25">
      <c r="A2806" s="62">
        <v>25173803</v>
      </c>
      <c r="B2806" s="63" t="s">
        <v>17916</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8188</v>
      </c>
    </row>
    <row r="2811" spans="1:2" x14ac:dyDescent="0.25">
      <c r="A2811" s="62">
        <v>25173808</v>
      </c>
      <c r="B2811" s="63" t="s">
        <v>13066</v>
      </c>
    </row>
    <row r="2812" spans="1:2" x14ac:dyDescent="0.25">
      <c r="A2812" s="62">
        <v>25173809</v>
      </c>
      <c r="B2812" s="63" t="s">
        <v>14557</v>
      </c>
    </row>
    <row r="2813" spans="1:2" x14ac:dyDescent="0.25">
      <c r="A2813" s="62">
        <v>25173810</v>
      </c>
      <c r="B2813" s="63" t="s">
        <v>8439</v>
      </c>
    </row>
    <row r="2814" spans="1:2" x14ac:dyDescent="0.25">
      <c r="A2814" s="62">
        <v>25173811</v>
      </c>
      <c r="B2814" s="63" t="s">
        <v>8968</v>
      </c>
    </row>
    <row r="2815" spans="1:2" x14ac:dyDescent="0.25">
      <c r="A2815" s="62">
        <v>25173812</v>
      </c>
      <c r="B2815" s="63" t="s">
        <v>12085</v>
      </c>
    </row>
    <row r="2816" spans="1:2" x14ac:dyDescent="0.25">
      <c r="A2816" s="62">
        <v>25173813</v>
      </c>
      <c r="B2816" s="63" t="s">
        <v>8469</v>
      </c>
    </row>
    <row r="2817" spans="1:2" x14ac:dyDescent="0.25">
      <c r="A2817" s="62">
        <v>25173815</v>
      </c>
      <c r="B2817" s="63" t="s">
        <v>9840</v>
      </c>
    </row>
    <row r="2818" spans="1:2" x14ac:dyDescent="0.25">
      <c r="A2818" s="62">
        <v>25173816</v>
      </c>
      <c r="B2818" s="63" t="s">
        <v>7047</v>
      </c>
    </row>
    <row r="2819" spans="1:2" x14ac:dyDescent="0.25">
      <c r="A2819" s="62">
        <v>25173817</v>
      </c>
      <c r="B2819" s="63" t="s">
        <v>11644</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15559</v>
      </c>
    </row>
    <row r="2826" spans="1:2" x14ac:dyDescent="0.25">
      <c r="A2826" s="62">
        <v>25174102</v>
      </c>
      <c r="B2826" s="63" t="s">
        <v>16611</v>
      </c>
    </row>
    <row r="2827" spans="1:2" x14ac:dyDescent="0.25">
      <c r="A2827" s="62">
        <v>25174103</v>
      </c>
      <c r="B2827" s="63" t="s">
        <v>17945</v>
      </c>
    </row>
    <row r="2828" spans="1:2" x14ac:dyDescent="0.25">
      <c r="A2828" s="62">
        <v>25174104</v>
      </c>
      <c r="B2828" s="63" t="s">
        <v>4551</v>
      </c>
    </row>
    <row r="2829" spans="1:2" x14ac:dyDescent="0.25">
      <c r="A2829" s="62">
        <v>25174105</v>
      </c>
      <c r="B2829" s="63" t="s">
        <v>5461</v>
      </c>
    </row>
    <row r="2830" spans="1:2" x14ac:dyDescent="0.25">
      <c r="A2830" s="62">
        <v>25174106</v>
      </c>
      <c r="B2830" s="63" t="s">
        <v>12334</v>
      </c>
    </row>
    <row r="2831" spans="1:2" x14ac:dyDescent="0.25">
      <c r="A2831" s="62">
        <v>25174107</v>
      </c>
      <c r="B2831" s="63" t="s">
        <v>163</v>
      </c>
    </row>
    <row r="2832" spans="1:2" x14ac:dyDescent="0.25">
      <c r="A2832" s="62">
        <v>25174201</v>
      </c>
      <c r="B2832" s="63" t="s">
        <v>9025</v>
      </c>
    </row>
    <row r="2833" spans="1:2" x14ac:dyDescent="0.25">
      <c r="A2833" s="62">
        <v>25174202</v>
      </c>
      <c r="B2833" s="63" t="s">
        <v>13412</v>
      </c>
    </row>
    <row r="2834" spans="1:2" x14ac:dyDescent="0.25">
      <c r="A2834" s="62">
        <v>25174203</v>
      </c>
      <c r="B2834" s="63" t="s">
        <v>10539</v>
      </c>
    </row>
    <row r="2835" spans="1:2" x14ac:dyDescent="0.25">
      <c r="A2835" s="62">
        <v>25174204</v>
      </c>
      <c r="B2835" s="63" t="s">
        <v>4322</v>
      </c>
    </row>
    <row r="2836" spans="1:2" x14ac:dyDescent="0.25">
      <c r="A2836" s="62">
        <v>25174205</v>
      </c>
      <c r="B2836" s="63" t="s">
        <v>6376</v>
      </c>
    </row>
    <row r="2837" spans="1:2" x14ac:dyDescent="0.25">
      <c r="A2837" s="62">
        <v>25174206</v>
      </c>
      <c r="B2837" s="63" t="s">
        <v>943</v>
      </c>
    </row>
    <row r="2838" spans="1:2" x14ac:dyDescent="0.25">
      <c r="A2838" s="62">
        <v>25174207</v>
      </c>
      <c r="B2838" s="63" t="s">
        <v>17505</v>
      </c>
    </row>
    <row r="2839" spans="1:2" x14ac:dyDescent="0.25">
      <c r="A2839" s="62">
        <v>25174208</v>
      </c>
      <c r="B2839" s="63" t="s">
        <v>6355</v>
      </c>
    </row>
    <row r="2840" spans="1:2" x14ac:dyDescent="0.25">
      <c r="A2840" s="62">
        <v>25174209</v>
      </c>
      <c r="B2840" s="63" t="s">
        <v>4703</v>
      </c>
    </row>
    <row r="2841" spans="1:2" x14ac:dyDescent="0.25">
      <c r="A2841" s="62">
        <v>25174210</v>
      </c>
      <c r="B2841" s="63" t="s">
        <v>6710</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14859</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9302</v>
      </c>
    </row>
    <row r="2853" spans="1:2" x14ac:dyDescent="0.25">
      <c r="A2853" s="62">
        <v>25174409</v>
      </c>
      <c r="B2853" s="63" t="s">
        <v>3267</v>
      </c>
    </row>
    <row r="2854" spans="1:2" x14ac:dyDescent="0.25">
      <c r="A2854" s="62">
        <v>25174410</v>
      </c>
      <c r="B2854" s="63" t="s">
        <v>15744</v>
      </c>
    </row>
    <row r="2855" spans="1:2" x14ac:dyDescent="0.25">
      <c r="A2855" s="62">
        <v>25174601</v>
      </c>
      <c r="B2855" s="63" t="s">
        <v>9255</v>
      </c>
    </row>
    <row r="2856" spans="1:2" x14ac:dyDescent="0.25">
      <c r="A2856" s="62">
        <v>25174602</v>
      </c>
      <c r="B2856" s="63" t="s">
        <v>16499</v>
      </c>
    </row>
    <row r="2857" spans="1:2" x14ac:dyDescent="0.25">
      <c r="A2857" s="62">
        <v>25174603</v>
      </c>
      <c r="B2857" s="63" t="s">
        <v>9670</v>
      </c>
    </row>
    <row r="2858" spans="1:2" x14ac:dyDescent="0.25">
      <c r="A2858" s="62">
        <v>25174701</v>
      </c>
      <c r="B2858" s="63" t="s">
        <v>4608</v>
      </c>
    </row>
    <row r="2859" spans="1:2" x14ac:dyDescent="0.25">
      <c r="A2859" s="62">
        <v>25181601</v>
      </c>
      <c r="B2859" s="63" t="s">
        <v>4124</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13423</v>
      </c>
    </row>
    <row r="2865" spans="1:2" x14ac:dyDescent="0.25">
      <c r="A2865" s="62">
        <v>25181704</v>
      </c>
      <c r="B2865" s="63" t="s">
        <v>2335</v>
      </c>
    </row>
    <row r="2866" spans="1:2" x14ac:dyDescent="0.25">
      <c r="A2866" s="62">
        <v>25181705</v>
      </c>
      <c r="B2866" s="63" t="s">
        <v>10492</v>
      </c>
    </row>
    <row r="2867" spans="1:2" x14ac:dyDescent="0.25">
      <c r="A2867" s="62">
        <v>25181706</v>
      </c>
      <c r="B2867" s="63" t="s">
        <v>12462</v>
      </c>
    </row>
    <row r="2868" spans="1:2" x14ac:dyDescent="0.25">
      <c r="A2868" s="62">
        <v>25181707</v>
      </c>
      <c r="B2868" s="63" t="s">
        <v>15279</v>
      </c>
    </row>
    <row r="2869" spans="1:2" x14ac:dyDescent="0.25">
      <c r="A2869" s="62">
        <v>25181708</v>
      </c>
      <c r="B2869" s="63" t="s">
        <v>13659</v>
      </c>
    </row>
    <row r="2870" spans="1:2" x14ac:dyDescent="0.25">
      <c r="A2870" s="62">
        <v>25181709</v>
      </c>
      <c r="B2870" s="63" t="s">
        <v>12151</v>
      </c>
    </row>
    <row r="2871" spans="1:2" x14ac:dyDescent="0.25">
      <c r="A2871" s="62">
        <v>25181710</v>
      </c>
      <c r="B2871" s="63" t="s">
        <v>4096</v>
      </c>
    </row>
    <row r="2872" spans="1:2" x14ac:dyDescent="0.25">
      <c r="A2872" s="62">
        <v>25181711</v>
      </c>
      <c r="B2872" s="63" t="s">
        <v>4236</v>
      </c>
    </row>
    <row r="2873" spans="1:2" x14ac:dyDescent="0.25">
      <c r="A2873" s="62">
        <v>25181712</v>
      </c>
      <c r="B2873" s="63" t="s">
        <v>14954</v>
      </c>
    </row>
    <row r="2874" spans="1:2" x14ac:dyDescent="0.25">
      <c r="A2874" s="62">
        <v>25181713</v>
      </c>
      <c r="B2874" s="63" t="s">
        <v>12143</v>
      </c>
    </row>
    <row r="2875" spans="1:2" x14ac:dyDescent="0.25">
      <c r="A2875" s="62">
        <v>25191501</v>
      </c>
      <c r="B2875" s="63" t="s">
        <v>10989</v>
      </c>
    </row>
    <row r="2876" spans="1:2" x14ac:dyDescent="0.25">
      <c r="A2876" s="62">
        <v>25191502</v>
      </c>
      <c r="B2876" s="63" t="s">
        <v>6981</v>
      </c>
    </row>
    <row r="2877" spans="1:2" x14ac:dyDescent="0.25">
      <c r="A2877" s="62">
        <v>25191503</v>
      </c>
      <c r="B2877" s="63" t="s">
        <v>7714</v>
      </c>
    </row>
    <row r="2878" spans="1:2" x14ac:dyDescent="0.25">
      <c r="A2878" s="62">
        <v>25191504</v>
      </c>
      <c r="B2878" s="63" t="s">
        <v>16790</v>
      </c>
    </row>
    <row r="2879" spans="1:2" x14ac:dyDescent="0.25">
      <c r="A2879" s="62">
        <v>25191505</v>
      </c>
      <c r="B2879" s="63" t="s">
        <v>10911</v>
      </c>
    </row>
    <row r="2880" spans="1:2" x14ac:dyDescent="0.25">
      <c r="A2880" s="62">
        <v>25191506</v>
      </c>
      <c r="B2880" s="63" t="s">
        <v>12393</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14049</v>
      </c>
    </row>
    <row r="2885" spans="1:2" x14ac:dyDescent="0.25">
      <c r="A2885" s="62">
        <v>25191511</v>
      </c>
      <c r="B2885" s="63" t="s">
        <v>15306</v>
      </c>
    </row>
    <row r="2886" spans="1:2" x14ac:dyDescent="0.25">
      <c r="A2886" s="62">
        <v>25191512</v>
      </c>
      <c r="B2886" s="63" t="s">
        <v>16173</v>
      </c>
    </row>
    <row r="2887" spans="1:2" x14ac:dyDescent="0.25">
      <c r="A2887" s="62">
        <v>25191513</v>
      </c>
      <c r="B2887" s="63" t="s">
        <v>8579</v>
      </c>
    </row>
    <row r="2888" spans="1:2" x14ac:dyDescent="0.25">
      <c r="A2888" s="62">
        <v>25191514</v>
      </c>
      <c r="B2888" s="63" t="s">
        <v>16402</v>
      </c>
    </row>
    <row r="2889" spans="1:2" x14ac:dyDescent="0.25">
      <c r="A2889" s="62">
        <v>25191601</v>
      </c>
      <c r="B2889" s="63" t="s">
        <v>6656</v>
      </c>
    </row>
    <row r="2890" spans="1:2" x14ac:dyDescent="0.25">
      <c r="A2890" s="62">
        <v>25191602</v>
      </c>
      <c r="B2890" s="63" t="s">
        <v>17308</v>
      </c>
    </row>
    <row r="2891" spans="1:2" x14ac:dyDescent="0.25">
      <c r="A2891" s="62">
        <v>25191603</v>
      </c>
      <c r="B2891" s="63" t="s">
        <v>3966</v>
      </c>
    </row>
    <row r="2892" spans="1:2" x14ac:dyDescent="0.25">
      <c r="A2892" s="62">
        <v>25191604</v>
      </c>
      <c r="B2892" s="63" t="s">
        <v>11133</v>
      </c>
    </row>
    <row r="2893" spans="1:2" x14ac:dyDescent="0.25">
      <c r="A2893" s="62">
        <v>25191605</v>
      </c>
      <c r="B2893" s="63" t="s">
        <v>15495</v>
      </c>
    </row>
    <row r="2894" spans="1:2" x14ac:dyDescent="0.25">
      <c r="A2894" s="62">
        <v>25191701</v>
      </c>
      <c r="B2894" s="63" t="s">
        <v>16488</v>
      </c>
    </row>
    <row r="2895" spans="1:2" x14ac:dyDescent="0.25">
      <c r="A2895" s="62">
        <v>25191702</v>
      </c>
      <c r="B2895" s="63" t="s">
        <v>5899</v>
      </c>
    </row>
    <row r="2896" spans="1:2" x14ac:dyDescent="0.25">
      <c r="A2896" s="62">
        <v>25191703</v>
      </c>
      <c r="B2896" s="63" t="s">
        <v>12229</v>
      </c>
    </row>
    <row r="2897" spans="1:2" x14ac:dyDescent="0.25">
      <c r="A2897" s="62">
        <v>25191704</v>
      </c>
      <c r="B2897" s="63" t="s">
        <v>17327</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2768</v>
      </c>
    </row>
    <row r="2903" spans="1:2" x14ac:dyDescent="0.25">
      <c r="A2903" s="62">
        <v>25201506</v>
      </c>
      <c r="B2903" s="63" t="s">
        <v>8386</v>
      </c>
    </row>
    <row r="2904" spans="1:2" x14ac:dyDescent="0.25">
      <c r="A2904" s="62">
        <v>25201507</v>
      </c>
      <c r="B2904" s="63" t="s">
        <v>3691</v>
      </c>
    </row>
    <row r="2905" spans="1:2" x14ac:dyDescent="0.25">
      <c r="A2905" s="62">
        <v>25201508</v>
      </c>
      <c r="B2905" s="63" t="s">
        <v>14107</v>
      </c>
    </row>
    <row r="2906" spans="1:2" x14ac:dyDescent="0.25">
      <c r="A2906" s="62">
        <v>25201509</v>
      </c>
      <c r="B2906" s="63" t="s">
        <v>10218</v>
      </c>
    </row>
    <row r="2907" spans="1:2" x14ac:dyDescent="0.25">
      <c r="A2907" s="62">
        <v>25201510</v>
      </c>
      <c r="B2907" s="63" t="s">
        <v>5532</v>
      </c>
    </row>
    <row r="2908" spans="1:2" x14ac:dyDescent="0.25">
      <c r="A2908" s="62">
        <v>25201511</v>
      </c>
      <c r="B2908" s="63" t="s">
        <v>16892</v>
      </c>
    </row>
    <row r="2909" spans="1:2" x14ac:dyDescent="0.25">
      <c r="A2909" s="62">
        <v>25201512</v>
      </c>
      <c r="B2909" s="63" t="s">
        <v>8891</v>
      </c>
    </row>
    <row r="2910" spans="1:2" x14ac:dyDescent="0.25">
      <c r="A2910" s="62">
        <v>25201513</v>
      </c>
      <c r="B2910" s="63" t="s">
        <v>10263</v>
      </c>
    </row>
    <row r="2911" spans="1:2" x14ac:dyDescent="0.25">
      <c r="A2911" s="62">
        <v>25201514</v>
      </c>
      <c r="B2911" s="63" t="s">
        <v>11981</v>
      </c>
    </row>
    <row r="2912" spans="1:2" x14ac:dyDescent="0.25">
      <c r="A2912" s="62">
        <v>25201515</v>
      </c>
      <c r="B2912" s="63" t="s">
        <v>14983</v>
      </c>
    </row>
    <row r="2913" spans="1:2" x14ac:dyDescent="0.25">
      <c r="A2913" s="62">
        <v>25201516</v>
      </c>
      <c r="B2913" s="63" t="s">
        <v>8109</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17058</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11875</v>
      </c>
    </row>
    <row r="2923" spans="1:2" x14ac:dyDescent="0.25">
      <c r="A2923" s="62">
        <v>25201606</v>
      </c>
      <c r="B2923" s="63" t="s">
        <v>15424</v>
      </c>
    </row>
    <row r="2924" spans="1:2" x14ac:dyDescent="0.25">
      <c r="A2924" s="62">
        <v>25201701</v>
      </c>
      <c r="B2924" s="63" t="s">
        <v>18138</v>
      </c>
    </row>
    <row r="2925" spans="1:2" x14ac:dyDescent="0.25">
      <c r="A2925" s="62">
        <v>25201702</v>
      </c>
      <c r="B2925" s="63" t="s">
        <v>1093</v>
      </c>
    </row>
    <row r="2926" spans="1:2" x14ac:dyDescent="0.25">
      <c r="A2926" s="62">
        <v>25201703</v>
      </c>
      <c r="B2926" s="63" t="s">
        <v>6979</v>
      </c>
    </row>
    <row r="2927" spans="1:2" x14ac:dyDescent="0.25">
      <c r="A2927" s="62">
        <v>25201704</v>
      </c>
      <c r="B2927" s="63" t="s">
        <v>3444</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16472</v>
      </c>
    </row>
    <row r="2932" spans="1:2" x14ac:dyDescent="0.25">
      <c r="A2932" s="62">
        <v>25201709</v>
      </c>
      <c r="B2932" s="63" t="s">
        <v>17903</v>
      </c>
    </row>
    <row r="2933" spans="1:2" x14ac:dyDescent="0.25">
      <c r="A2933" s="62">
        <v>25201710</v>
      </c>
      <c r="B2933" s="63" t="s">
        <v>14060</v>
      </c>
    </row>
    <row r="2934" spans="1:2" x14ac:dyDescent="0.25">
      <c r="A2934" s="62">
        <v>25201801</v>
      </c>
      <c r="B2934" s="63" t="s">
        <v>7818</v>
      </c>
    </row>
    <row r="2935" spans="1:2" x14ac:dyDescent="0.25">
      <c r="A2935" s="62">
        <v>25201802</v>
      </c>
      <c r="B2935" s="63" t="s">
        <v>8516</v>
      </c>
    </row>
    <row r="2936" spans="1:2" x14ac:dyDescent="0.25">
      <c r="A2936" s="62">
        <v>25201901</v>
      </c>
      <c r="B2936" s="63" t="s">
        <v>17807</v>
      </c>
    </row>
    <row r="2937" spans="1:2" x14ac:dyDescent="0.25">
      <c r="A2937" s="62">
        <v>25201902</v>
      </c>
      <c r="B2937" s="63" t="s">
        <v>4228</v>
      </c>
    </row>
    <row r="2938" spans="1:2" x14ac:dyDescent="0.25">
      <c r="A2938" s="62">
        <v>25201903</v>
      </c>
      <c r="B2938" s="63" t="s">
        <v>15128</v>
      </c>
    </row>
    <row r="2939" spans="1:2" x14ac:dyDescent="0.25">
      <c r="A2939" s="62">
        <v>25201904</v>
      </c>
      <c r="B2939" s="63" t="s">
        <v>6620</v>
      </c>
    </row>
    <row r="2940" spans="1:2" x14ac:dyDescent="0.25">
      <c r="A2940" s="62">
        <v>25202001</v>
      </c>
      <c r="B2940" s="63" t="s">
        <v>8591</v>
      </c>
    </row>
    <row r="2941" spans="1:2" x14ac:dyDescent="0.25">
      <c r="A2941" s="62">
        <v>25202002</v>
      </c>
      <c r="B2941" s="63" t="s">
        <v>18352</v>
      </c>
    </row>
    <row r="2942" spans="1:2" x14ac:dyDescent="0.25">
      <c r="A2942" s="62">
        <v>25202003</v>
      </c>
      <c r="B2942" s="63" t="s">
        <v>12206</v>
      </c>
    </row>
    <row r="2943" spans="1:2" x14ac:dyDescent="0.25">
      <c r="A2943" s="62">
        <v>25202004</v>
      </c>
      <c r="B2943" s="63" t="s">
        <v>14986</v>
      </c>
    </row>
    <row r="2944" spans="1:2" x14ac:dyDescent="0.25">
      <c r="A2944" s="62">
        <v>25202101</v>
      </c>
      <c r="B2944" s="63" t="s">
        <v>13570</v>
      </c>
    </row>
    <row r="2945" spans="1:2" x14ac:dyDescent="0.25">
      <c r="A2945" s="62">
        <v>25202102</v>
      </c>
      <c r="B2945" s="63" t="s">
        <v>7593</v>
      </c>
    </row>
    <row r="2946" spans="1:2" x14ac:dyDescent="0.25">
      <c r="A2946" s="62">
        <v>25202103</v>
      </c>
      <c r="B2946" s="63" t="s">
        <v>11001</v>
      </c>
    </row>
    <row r="2947" spans="1:2" x14ac:dyDescent="0.25">
      <c r="A2947" s="62">
        <v>25202104</v>
      </c>
      <c r="B2947" s="63" t="s">
        <v>3339</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12445</v>
      </c>
    </row>
    <row r="2952" spans="1:2" x14ac:dyDescent="0.25">
      <c r="A2952" s="62">
        <v>25202204</v>
      </c>
      <c r="B2952" s="63" t="s">
        <v>13626</v>
      </c>
    </row>
    <row r="2953" spans="1:2" x14ac:dyDescent="0.25">
      <c r="A2953" s="62">
        <v>25202205</v>
      </c>
      <c r="B2953" s="63" t="s">
        <v>16242</v>
      </c>
    </row>
    <row r="2954" spans="1:2" x14ac:dyDescent="0.25">
      <c r="A2954" s="62">
        <v>25202206</v>
      </c>
      <c r="B2954" s="63" t="s">
        <v>3972</v>
      </c>
    </row>
    <row r="2955" spans="1:2" x14ac:dyDescent="0.25">
      <c r="A2955" s="62">
        <v>25202301</v>
      </c>
      <c r="B2955" s="63" t="s">
        <v>11973</v>
      </c>
    </row>
    <row r="2956" spans="1:2" x14ac:dyDescent="0.25">
      <c r="A2956" s="62">
        <v>25202302</v>
      </c>
      <c r="B2956" s="63" t="s">
        <v>18030</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15324</v>
      </c>
    </row>
    <row r="2966" spans="1:2" x14ac:dyDescent="0.25">
      <c r="A2966" s="62">
        <v>25202504</v>
      </c>
      <c r="B2966" s="63" t="s">
        <v>13121</v>
      </c>
    </row>
    <row r="2967" spans="1:2" x14ac:dyDescent="0.25">
      <c r="A2967" s="62">
        <v>25202505</v>
      </c>
      <c r="B2967" s="63" t="s">
        <v>18207</v>
      </c>
    </row>
    <row r="2968" spans="1:2" x14ac:dyDescent="0.25">
      <c r="A2968" s="62">
        <v>25202506</v>
      </c>
      <c r="B2968" s="63" t="s">
        <v>9081</v>
      </c>
    </row>
    <row r="2969" spans="1:2" x14ac:dyDescent="0.25">
      <c r="A2969" s="62">
        <v>25202507</v>
      </c>
      <c r="B2969" s="63" t="s">
        <v>15963</v>
      </c>
    </row>
    <row r="2970" spans="1:2" x14ac:dyDescent="0.25">
      <c r="A2970" s="62">
        <v>25202508</v>
      </c>
      <c r="B2970" s="63" t="s">
        <v>1882</v>
      </c>
    </row>
    <row r="2971" spans="1:2" x14ac:dyDescent="0.25">
      <c r="A2971" s="62">
        <v>25202509</v>
      </c>
      <c r="B2971" s="63" t="s">
        <v>5524</v>
      </c>
    </row>
    <row r="2972" spans="1:2" x14ac:dyDescent="0.25">
      <c r="A2972" s="62">
        <v>25202510</v>
      </c>
      <c r="B2972" s="63" t="s">
        <v>13317</v>
      </c>
    </row>
    <row r="2973" spans="1:2" x14ac:dyDescent="0.25">
      <c r="A2973" s="62">
        <v>25202601</v>
      </c>
      <c r="B2973" s="63" t="s">
        <v>14931</v>
      </c>
    </row>
    <row r="2974" spans="1:2" x14ac:dyDescent="0.25">
      <c r="A2974" s="62">
        <v>25202602</v>
      </c>
      <c r="B2974" s="63" t="s">
        <v>4447</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9743</v>
      </c>
    </row>
    <row r="2984" spans="1:2" x14ac:dyDescent="0.25">
      <c r="A2984" s="62">
        <v>26101503</v>
      </c>
      <c r="B2984" s="63" t="s">
        <v>17601</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13665</v>
      </c>
    </row>
    <row r="2989" spans="1:2" x14ac:dyDescent="0.25">
      <c r="A2989" s="62">
        <v>26101508</v>
      </c>
      <c r="B2989" s="63" t="s">
        <v>15926</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17398</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5848</v>
      </c>
    </row>
    <row r="2998" spans="1:2" x14ac:dyDescent="0.25">
      <c r="A2998" s="62">
        <v>26101604</v>
      </c>
      <c r="B2998" s="63" t="s">
        <v>8285</v>
      </c>
    </row>
    <row r="2999" spans="1:2" x14ac:dyDescent="0.25">
      <c r="A2999" s="62">
        <v>26101605</v>
      </c>
      <c r="B2999" s="63" t="s">
        <v>15640</v>
      </c>
    </row>
    <row r="3000" spans="1:2" x14ac:dyDescent="0.25">
      <c r="A3000" s="62">
        <v>26101606</v>
      </c>
      <c r="B3000" s="63" t="s">
        <v>12103</v>
      </c>
    </row>
    <row r="3001" spans="1:2" x14ac:dyDescent="0.25">
      <c r="A3001" s="62">
        <v>26101607</v>
      </c>
      <c r="B3001" s="63" t="s">
        <v>1893</v>
      </c>
    </row>
    <row r="3002" spans="1:2" x14ac:dyDescent="0.25">
      <c r="A3002" s="62">
        <v>26101608</v>
      </c>
      <c r="B3002" s="63" t="s">
        <v>5224</v>
      </c>
    </row>
    <row r="3003" spans="1:2" x14ac:dyDescent="0.25">
      <c r="A3003" s="62">
        <v>26101609</v>
      </c>
      <c r="B3003" s="63" t="s">
        <v>13874</v>
      </c>
    </row>
    <row r="3004" spans="1:2" x14ac:dyDescent="0.25">
      <c r="A3004" s="62">
        <v>26101610</v>
      </c>
      <c r="B3004" s="63" t="s">
        <v>4306</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3790</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16735</v>
      </c>
    </row>
    <row r="3016" spans="1:2" x14ac:dyDescent="0.25">
      <c r="A3016" s="62">
        <v>26101706</v>
      </c>
      <c r="B3016" s="63" t="s">
        <v>3761</v>
      </c>
    </row>
    <row r="3017" spans="1:2" x14ac:dyDescent="0.25">
      <c r="A3017" s="62">
        <v>26101707</v>
      </c>
      <c r="B3017" s="63" t="s">
        <v>7521</v>
      </c>
    </row>
    <row r="3018" spans="1:2" x14ac:dyDescent="0.25">
      <c r="A3018" s="62">
        <v>26101708</v>
      </c>
      <c r="B3018" s="63" t="s">
        <v>17738</v>
      </c>
    </row>
    <row r="3019" spans="1:2" x14ac:dyDescent="0.25">
      <c r="A3019" s="62">
        <v>26101709</v>
      </c>
      <c r="B3019" s="63" t="s">
        <v>16351</v>
      </c>
    </row>
    <row r="3020" spans="1:2" x14ac:dyDescent="0.25">
      <c r="A3020" s="62">
        <v>26101710</v>
      </c>
      <c r="B3020" s="63" t="s">
        <v>475</v>
      </c>
    </row>
    <row r="3021" spans="1:2" x14ac:dyDescent="0.25">
      <c r="A3021" s="62">
        <v>26101711</v>
      </c>
      <c r="B3021" s="63" t="s">
        <v>6376</v>
      </c>
    </row>
    <row r="3022" spans="1:2" x14ac:dyDescent="0.25">
      <c r="A3022" s="62">
        <v>26101712</v>
      </c>
      <c r="B3022" s="63" t="s">
        <v>12062</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6997</v>
      </c>
    </row>
    <row r="3028" spans="1:2" x14ac:dyDescent="0.25">
      <c r="A3028" s="62">
        <v>26101719</v>
      </c>
      <c r="B3028" s="63" t="s">
        <v>4428</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14646</v>
      </c>
    </row>
    <row r="3034" spans="1:2" x14ac:dyDescent="0.25">
      <c r="A3034" s="62">
        <v>26101726</v>
      </c>
      <c r="B3034" s="63" t="s">
        <v>11565</v>
      </c>
    </row>
    <row r="3035" spans="1:2" x14ac:dyDescent="0.25">
      <c r="A3035" s="62">
        <v>26101727</v>
      </c>
      <c r="B3035" s="63" t="s">
        <v>12199</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6051</v>
      </c>
    </row>
    <row r="3042" spans="1:2" x14ac:dyDescent="0.25">
      <c r="A3042" s="62">
        <v>26101734</v>
      </c>
      <c r="B3042" s="63" t="s">
        <v>11942</v>
      </c>
    </row>
    <row r="3043" spans="1:2" x14ac:dyDescent="0.25">
      <c r="A3043" s="62">
        <v>26101735</v>
      </c>
      <c r="B3043" s="63" t="s">
        <v>13798</v>
      </c>
    </row>
    <row r="3044" spans="1:2" x14ac:dyDescent="0.25">
      <c r="A3044" s="62">
        <v>26101736</v>
      </c>
      <c r="B3044" s="63" t="s">
        <v>10798</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16016</v>
      </c>
    </row>
    <row r="3050" spans="1:2" x14ac:dyDescent="0.25">
      <c r="A3050" s="62">
        <v>26101743</v>
      </c>
      <c r="B3050" s="63" t="s">
        <v>14062</v>
      </c>
    </row>
    <row r="3051" spans="1:2" x14ac:dyDescent="0.25">
      <c r="A3051" s="62">
        <v>26101747</v>
      </c>
      <c r="B3051" s="63" t="s">
        <v>1245</v>
      </c>
    </row>
    <row r="3052" spans="1:2" x14ac:dyDescent="0.25">
      <c r="A3052" s="62">
        <v>26101748</v>
      </c>
      <c r="B3052" s="63" t="s">
        <v>16774</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5569</v>
      </c>
    </row>
    <row r="3061" spans="1:2" x14ac:dyDescent="0.25">
      <c r="A3061" s="62">
        <v>26101759</v>
      </c>
      <c r="B3061" s="63" t="s">
        <v>17412</v>
      </c>
    </row>
    <row r="3062" spans="1:2" x14ac:dyDescent="0.25">
      <c r="A3062" s="62">
        <v>26101760</v>
      </c>
      <c r="B3062" s="63" t="s">
        <v>10447</v>
      </c>
    </row>
    <row r="3063" spans="1:2" x14ac:dyDescent="0.25">
      <c r="A3063" s="62">
        <v>26101761</v>
      </c>
      <c r="B3063" s="63" t="s">
        <v>17938</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5780</v>
      </c>
    </row>
    <row r="3068" spans="1:2" x14ac:dyDescent="0.25">
      <c r="A3068" s="62">
        <v>26101766</v>
      </c>
      <c r="B3068" s="63" t="s">
        <v>13123</v>
      </c>
    </row>
    <row r="3069" spans="1:2" x14ac:dyDescent="0.25">
      <c r="A3069" s="62">
        <v>26101801</v>
      </c>
      <c r="B3069" s="63" t="s">
        <v>5266</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13327</v>
      </c>
    </row>
    <row r="3074" spans="1:2" x14ac:dyDescent="0.25">
      <c r="A3074" s="62">
        <v>26101807</v>
      </c>
      <c r="B3074" s="63" t="s">
        <v>9392</v>
      </c>
    </row>
    <row r="3075" spans="1:2" x14ac:dyDescent="0.25">
      <c r="A3075" s="62">
        <v>26101808</v>
      </c>
      <c r="B3075" s="63" t="s">
        <v>18806</v>
      </c>
    </row>
    <row r="3076" spans="1:2" x14ac:dyDescent="0.25">
      <c r="A3076" s="62">
        <v>26101809</v>
      </c>
      <c r="B3076" s="63" t="s">
        <v>12656</v>
      </c>
    </row>
    <row r="3077" spans="1:2" x14ac:dyDescent="0.25">
      <c r="A3077" s="62">
        <v>26101903</v>
      </c>
      <c r="B3077" s="63" t="s">
        <v>14927</v>
      </c>
    </row>
    <row r="3078" spans="1:2" x14ac:dyDescent="0.25">
      <c r="A3078" s="62">
        <v>26101904</v>
      </c>
      <c r="B3078" s="63" t="s">
        <v>6788</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16361</v>
      </c>
    </row>
    <row r="3092" spans="1:2" x14ac:dyDescent="0.25">
      <c r="A3092" s="62">
        <v>26111516</v>
      </c>
      <c r="B3092" s="63" t="s">
        <v>4275</v>
      </c>
    </row>
    <row r="3093" spans="1:2" x14ac:dyDescent="0.25">
      <c r="A3093" s="62">
        <v>26111517</v>
      </c>
      <c r="B3093" s="63" t="s">
        <v>10776</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3879</v>
      </c>
    </row>
    <row r="3100" spans="1:2" x14ac:dyDescent="0.25">
      <c r="A3100" s="62">
        <v>26111524</v>
      </c>
      <c r="B3100" s="63" t="s">
        <v>11077</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10607</v>
      </c>
    </row>
    <row r="3107" spans="1:2" x14ac:dyDescent="0.25">
      <c r="A3107" s="62">
        <v>26111531</v>
      </c>
      <c r="B3107" s="63" t="s">
        <v>1674</v>
      </c>
    </row>
    <row r="3108" spans="1:2" x14ac:dyDescent="0.25">
      <c r="A3108" s="62">
        <v>26111532</v>
      </c>
      <c r="B3108" s="63" t="s">
        <v>17885</v>
      </c>
    </row>
    <row r="3109" spans="1:2" x14ac:dyDescent="0.25">
      <c r="A3109" s="62">
        <v>26111533</v>
      </c>
      <c r="B3109" s="63" t="s">
        <v>3726</v>
      </c>
    </row>
    <row r="3110" spans="1:2" x14ac:dyDescent="0.25">
      <c r="A3110" s="62">
        <v>26111534</v>
      </c>
      <c r="B3110" s="63" t="s">
        <v>8786</v>
      </c>
    </row>
    <row r="3111" spans="1:2" x14ac:dyDescent="0.25">
      <c r="A3111" s="62">
        <v>26111535</v>
      </c>
      <c r="B3111" s="63" t="s">
        <v>15747</v>
      </c>
    </row>
    <row r="3112" spans="1:2" x14ac:dyDescent="0.25">
      <c r="A3112" s="62">
        <v>26111601</v>
      </c>
      <c r="B3112" s="63" t="s">
        <v>14899</v>
      </c>
    </row>
    <row r="3113" spans="1:2" x14ac:dyDescent="0.25">
      <c r="A3113" s="62">
        <v>26111602</v>
      </c>
      <c r="B3113" s="63" t="s">
        <v>14475</v>
      </c>
    </row>
    <row r="3114" spans="1:2" x14ac:dyDescent="0.25">
      <c r="A3114" s="62">
        <v>26111603</v>
      </c>
      <c r="B3114" s="63" t="s">
        <v>5349</v>
      </c>
    </row>
    <row r="3115" spans="1:2" x14ac:dyDescent="0.25">
      <c r="A3115" s="62">
        <v>26111604</v>
      </c>
      <c r="B3115" s="63" t="s">
        <v>9250</v>
      </c>
    </row>
    <row r="3116" spans="1:2" x14ac:dyDescent="0.25">
      <c r="A3116" s="62">
        <v>26111605</v>
      </c>
      <c r="B3116" s="63" t="s">
        <v>5275</v>
      </c>
    </row>
    <row r="3117" spans="1:2" x14ac:dyDescent="0.25">
      <c r="A3117" s="62">
        <v>26111606</v>
      </c>
      <c r="B3117" s="63" t="s">
        <v>16372</v>
      </c>
    </row>
    <row r="3118" spans="1:2" x14ac:dyDescent="0.25">
      <c r="A3118" s="62">
        <v>26111607</v>
      </c>
      <c r="B3118" s="63" t="s">
        <v>10523</v>
      </c>
    </row>
    <row r="3119" spans="1:2" x14ac:dyDescent="0.25">
      <c r="A3119" s="62">
        <v>26111608</v>
      </c>
      <c r="B3119" s="63" t="s">
        <v>13960</v>
      </c>
    </row>
    <row r="3120" spans="1:2" x14ac:dyDescent="0.25">
      <c r="A3120" s="62">
        <v>26111701</v>
      </c>
      <c r="B3120" s="63" t="s">
        <v>5428</v>
      </c>
    </row>
    <row r="3121" spans="1:2" x14ac:dyDescent="0.25">
      <c r="A3121" s="62">
        <v>26111702</v>
      </c>
      <c r="B3121" s="63" t="s">
        <v>10200</v>
      </c>
    </row>
    <row r="3122" spans="1:2" x14ac:dyDescent="0.25">
      <c r="A3122" s="62">
        <v>26111703</v>
      </c>
      <c r="B3122" s="63" t="s">
        <v>5283</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15501</v>
      </c>
    </row>
    <row r="3127" spans="1:2" x14ac:dyDescent="0.25">
      <c r="A3127" s="62">
        <v>26111708</v>
      </c>
      <c r="B3127" s="63" t="s">
        <v>3053</v>
      </c>
    </row>
    <row r="3128" spans="1:2" x14ac:dyDescent="0.25">
      <c r="A3128" s="62">
        <v>26111709</v>
      </c>
      <c r="B3128" s="63" t="s">
        <v>15523</v>
      </c>
    </row>
    <row r="3129" spans="1:2" x14ac:dyDescent="0.25">
      <c r="A3129" s="62">
        <v>26111710</v>
      </c>
      <c r="B3129" s="63" t="s">
        <v>11615</v>
      </c>
    </row>
    <row r="3130" spans="1:2" x14ac:dyDescent="0.25">
      <c r="A3130" s="62">
        <v>26111711</v>
      </c>
      <c r="B3130" s="63" t="s">
        <v>8598</v>
      </c>
    </row>
    <row r="3131" spans="1:2" x14ac:dyDescent="0.25">
      <c r="A3131" s="62">
        <v>26111712</v>
      </c>
      <c r="B3131" s="63" t="s">
        <v>16913</v>
      </c>
    </row>
    <row r="3132" spans="1:2" x14ac:dyDescent="0.25">
      <c r="A3132" s="62">
        <v>26111713</v>
      </c>
      <c r="B3132" s="63" t="s">
        <v>15865</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14136</v>
      </c>
    </row>
    <row r="3145" spans="1:2" x14ac:dyDescent="0.25">
      <c r="A3145" s="62">
        <v>26111801</v>
      </c>
      <c r="B3145" s="63" t="s">
        <v>15776</v>
      </c>
    </row>
    <row r="3146" spans="1:2" x14ac:dyDescent="0.25">
      <c r="A3146" s="62">
        <v>26111802</v>
      </c>
      <c r="B3146" s="63" t="s">
        <v>1515</v>
      </c>
    </row>
    <row r="3147" spans="1:2" x14ac:dyDescent="0.25">
      <c r="A3147" s="62">
        <v>26111803</v>
      </c>
      <c r="B3147" s="63" t="s">
        <v>6743</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3508</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12719</v>
      </c>
    </row>
    <row r="3156" spans="1:2" x14ac:dyDescent="0.25">
      <c r="A3156" s="62">
        <v>26111902</v>
      </c>
      <c r="B3156" s="63" t="s">
        <v>15808</v>
      </c>
    </row>
    <row r="3157" spans="1:2" x14ac:dyDescent="0.25">
      <c r="A3157" s="62">
        <v>26111903</v>
      </c>
      <c r="B3157" s="63" t="s">
        <v>6125</v>
      </c>
    </row>
    <row r="3158" spans="1:2" x14ac:dyDescent="0.25">
      <c r="A3158" s="62">
        <v>26111904</v>
      </c>
      <c r="B3158" s="63" t="s">
        <v>16657</v>
      </c>
    </row>
    <row r="3159" spans="1:2" x14ac:dyDescent="0.25">
      <c r="A3159" s="62">
        <v>26111905</v>
      </c>
      <c r="B3159" s="63" t="s">
        <v>3285</v>
      </c>
    </row>
    <row r="3160" spans="1:2" x14ac:dyDescent="0.25">
      <c r="A3160" s="62">
        <v>26111907</v>
      </c>
      <c r="B3160" s="63" t="s">
        <v>13215</v>
      </c>
    </row>
    <row r="3161" spans="1:2" x14ac:dyDescent="0.25">
      <c r="A3161" s="62">
        <v>26111908</v>
      </c>
      <c r="B3161" s="63" t="s">
        <v>2980</v>
      </c>
    </row>
    <row r="3162" spans="1:2" x14ac:dyDescent="0.25">
      <c r="A3162" s="62">
        <v>26111909</v>
      </c>
      <c r="B3162" s="63" t="s">
        <v>3699</v>
      </c>
    </row>
    <row r="3163" spans="1:2" x14ac:dyDescent="0.25">
      <c r="A3163" s="62">
        <v>26111910</v>
      </c>
      <c r="B3163" s="63" t="s">
        <v>2262</v>
      </c>
    </row>
    <row r="3164" spans="1:2" x14ac:dyDescent="0.25">
      <c r="A3164" s="62">
        <v>26112001</v>
      </c>
      <c r="B3164" s="63" t="s">
        <v>14070</v>
      </c>
    </row>
    <row r="3165" spans="1:2" x14ac:dyDescent="0.25">
      <c r="A3165" s="62">
        <v>26112002</v>
      </c>
      <c r="B3165" s="63" t="s">
        <v>16054</v>
      </c>
    </row>
    <row r="3166" spans="1:2" x14ac:dyDescent="0.25">
      <c r="A3166" s="62">
        <v>26112003</v>
      </c>
      <c r="B3166" s="63" t="s">
        <v>12969</v>
      </c>
    </row>
    <row r="3167" spans="1:2" x14ac:dyDescent="0.25">
      <c r="A3167" s="62">
        <v>26112004</v>
      </c>
      <c r="B3167" s="63" t="s">
        <v>9980</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13608</v>
      </c>
    </row>
    <row r="3173" spans="1:2" x14ac:dyDescent="0.25">
      <c r="A3173" s="62">
        <v>26121501</v>
      </c>
      <c r="B3173" s="63" t="s">
        <v>11560</v>
      </c>
    </row>
    <row r="3174" spans="1:2" x14ac:dyDescent="0.25">
      <c r="A3174" s="62">
        <v>26121505</v>
      </c>
      <c r="B3174" s="63" t="s">
        <v>2012</v>
      </c>
    </row>
    <row r="3175" spans="1:2" x14ac:dyDescent="0.25">
      <c r="A3175" s="62">
        <v>26121507</v>
      </c>
      <c r="B3175" s="63" t="s">
        <v>9583</v>
      </c>
    </row>
    <row r="3176" spans="1:2" x14ac:dyDescent="0.25">
      <c r="A3176" s="62">
        <v>26121508</v>
      </c>
      <c r="B3176" s="63" t="s">
        <v>6595</v>
      </c>
    </row>
    <row r="3177" spans="1:2" x14ac:dyDescent="0.25">
      <c r="A3177" s="62">
        <v>26121509</v>
      </c>
      <c r="B3177" s="63" t="s">
        <v>17673</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7204</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9214</v>
      </c>
    </row>
    <row r="3188" spans="1:2" x14ac:dyDescent="0.25">
      <c r="A3188" s="62">
        <v>26121532</v>
      </c>
      <c r="B3188" s="63" t="s">
        <v>831</v>
      </c>
    </row>
    <row r="3189" spans="1:2" x14ac:dyDescent="0.25">
      <c r="A3189" s="62">
        <v>26121533</v>
      </c>
      <c r="B3189" s="63" t="s">
        <v>6702</v>
      </c>
    </row>
    <row r="3190" spans="1:2" x14ac:dyDescent="0.25">
      <c r="A3190" s="62">
        <v>26121534</v>
      </c>
      <c r="B3190" s="63" t="s">
        <v>10317</v>
      </c>
    </row>
    <row r="3191" spans="1:2" x14ac:dyDescent="0.25">
      <c r="A3191" s="62">
        <v>26121536</v>
      </c>
      <c r="B3191" s="63" t="s">
        <v>4583</v>
      </c>
    </row>
    <row r="3192" spans="1:2" x14ac:dyDescent="0.25">
      <c r="A3192" s="62">
        <v>26121538</v>
      </c>
      <c r="B3192" s="63" t="s">
        <v>8764</v>
      </c>
    </row>
    <row r="3193" spans="1:2" x14ac:dyDescent="0.25">
      <c r="A3193" s="62">
        <v>26121539</v>
      </c>
      <c r="B3193" s="63" t="s">
        <v>11606</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11908</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14967</v>
      </c>
    </row>
    <row r="3203" spans="1:2" x14ac:dyDescent="0.25">
      <c r="A3203" s="62">
        <v>26121608</v>
      </c>
      <c r="B3203" s="63" t="s">
        <v>15359</v>
      </c>
    </row>
    <row r="3204" spans="1:2" x14ac:dyDescent="0.25">
      <c r="A3204" s="62">
        <v>26121609</v>
      </c>
      <c r="B3204" s="63" t="s">
        <v>4454</v>
      </c>
    </row>
    <row r="3205" spans="1:2" x14ac:dyDescent="0.25">
      <c r="A3205" s="62">
        <v>26121610</v>
      </c>
      <c r="B3205" s="63" t="s">
        <v>8134</v>
      </c>
    </row>
    <row r="3206" spans="1:2" x14ac:dyDescent="0.25">
      <c r="A3206" s="62">
        <v>26121611</v>
      </c>
      <c r="B3206" s="63" t="s">
        <v>10226</v>
      </c>
    </row>
    <row r="3207" spans="1:2" x14ac:dyDescent="0.25">
      <c r="A3207" s="62">
        <v>26121612</v>
      </c>
      <c r="B3207" s="63" t="s">
        <v>14116</v>
      </c>
    </row>
    <row r="3208" spans="1:2" x14ac:dyDescent="0.25">
      <c r="A3208" s="62">
        <v>26121613</v>
      </c>
      <c r="B3208" s="63" t="s">
        <v>8404</v>
      </c>
    </row>
    <row r="3209" spans="1:2" x14ac:dyDescent="0.25">
      <c r="A3209" s="62">
        <v>26121614</v>
      </c>
      <c r="B3209" s="63" t="s">
        <v>12470</v>
      </c>
    </row>
    <row r="3210" spans="1:2" x14ac:dyDescent="0.25">
      <c r="A3210" s="62">
        <v>26121615</v>
      </c>
      <c r="B3210" s="63" t="s">
        <v>10985</v>
      </c>
    </row>
    <row r="3211" spans="1:2" x14ac:dyDescent="0.25">
      <c r="A3211" s="62">
        <v>26121616</v>
      </c>
      <c r="B3211" s="63" t="s">
        <v>5970</v>
      </c>
    </row>
    <row r="3212" spans="1:2" x14ac:dyDescent="0.25">
      <c r="A3212" s="62">
        <v>26121617</v>
      </c>
      <c r="B3212" s="63" t="s">
        <v>7851</v>
      </c>
    </row>
    <row r="3213" spans="1:2" x14ac:dyDescent="0.25">
      <c r="A3213" s="62">
        <v>26121618</v>
      </c>
      <c r="B3213" s="63" t="s">
        <v>11554</v>
      </c>
    </row>
    <row r="3214" spans="1:2" x14ac:dyDescent="0.25">
      <c r="A3214" s="62">
        <v>26121619</v>
      </c>
      <c r="B3214" s="63" t="s">
        <v>5729</v>
      </c>
    </row>
    <row r="3215" spans="1:2" x14ac:dyDescent="0.25">
      <c r="A3215" s="62">
        <v>26121620</v>
      </c>
      <c r="B3215" s="63" t="s">
        <v>10402</v>
      </c>
    </row>
    <row r="3216" spans="1:2" x14ac:dyDescent="0.25">
      <c r="A3216" s="62">
        <v>26121621</v>
      </c>
      <c r="B3216" s="63" t="s">
        <v>14037</v>
      </c>
    </row>
    <row r="3217" spans="1:2" x14ac:dyDescent="0.25">
      <c r="A3217" s="62">
        <v>26121622</v>
      </c>
      <c r="B3217" s="63" t="s">
        <v>14345</v>
      </c>
    </row>
    <row r="3218" spans="1:2" x14ac:dyDescent="0.25">
      <c r="A3218" s="62">
        <v>26121623</v>
      </c>
      <c r="B3218" s="63" t="s">
        <v>7710</v>
      </c>
    </row>
    <row r="3219" spans="1:2" x14ac:dyDescent="0.25">
      <c r="A3219" s="62">
        <v>26121624</v>
      </c>
      <c r="B3219" s="63" t="s">
        <v>6871</v>
      </c>
    </row>
    <row r="3220" spans="1:2" x14ac:dyDescent="0.25">
      <c r="A3220" s="62">
        <v>26121628</v>
      </c>
      <c r="B3220" s="63" t="s">
        <v>14179</v>
      </c>
    </row>
    <row r="3221" spans="1:2" x14ac:dyDescent="0.25">
      <c r="A3221" s="62">
        <v>26121629</v>
      </c>
      <c r="B3221" s="63" t="s">
        <v>9206</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11716</v>
      </c>
    </row>
    <row r="3226" spans="1:2" x14ac:dyDescent="0.25">
      <c r="A3226" s="62">
        <v>26121634</v>
      </c>
      <c r="B3226" s="63" t="s">
        <v>9476</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11301</v>
      </c>
    </row>
    <row r="3231" spans="1:2" x14ac:dyDescent="0.25">
      <c r="A3231" s="62">
        <v>26121702</v>
      </c>
      <c r="B3231" s="63" t="s">
        <v>18386</v>
      </c>
    </row>
    <row r="3232" spans="1:2" x14ac:dyDescent="0.25">
      <c r="A3232" s="62">
        <v>26121703</v>
      </c>
      <c r="B3232" s="63" t="s">
        <v>16101</v>
      </c>
    </row>
    <row r="3233" spans="1:2" x14ac:dyDescent="0.25">
      <c r="A3233" s="62">
        <v>26121704</v>
      </c>
      <c r="B3233" s="63" t="s">
        <v>9916</v>
      </c>
    </row>
    <row r="3234" spans="1:2" x14ac:dyDescent="0.25">
      <c r="A3234" s="62">
        <v>26121705</v>
      </c>
      <c r="B3234" s="63" t="s">
        <v>11212</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7870</v>
      </c>
    </row>
    <row r="3239" spans="1:2" x14ac:dyDescent="0.25">
      <c r="A3239" s="62">
        <v>26131505</v>
      </c>
      <c r="B3239" s="63" t="s">
        <v>2874</v>
      </c>
    </row>
    <row r="3240" spans="1:2" x14ac:dyDescent="0.25">
      <c r="A3240" s="62">
        <v>26131506</v>
      </c>
      <c r="B3240" s="63" t="s">
        <v>17248</v>
      </c>
    </row>
    <row r="3241" spans="1:2" x14ac:dyDescent="0.25">
      <c r="A3241" s="62">
        <v>26131507</v>
      </c>
      <c r="B3241" s="63" t="s">
        <v>9275</v>
      </c>
    </row>
    <row r="3242" spans="1:2" x14ac:dyDescent="0.25">
      <c r="A3242" s="62">
        <v>26131508</v>
      </c>
      <c r="B3242" s="63" t="s">
        <v>3305</v>
      </c>
    </row>
    <row r="3243" spans="1:2" x14ac:dyDescent="0.25">
      <c r="A3243" s="62">
        <v>26131509</v>
      </c>
      <c r="B3243" s="63" t="s">
        <v>11672</v>
      </c>
    </row>
    <row r="3244" spans="1:2" x14ac:dyDescent="0.25">
      <c r="A3244" s="62">
        <v>26131510</v>
      </c>
      <c r="B3244" s="63" t="s">
        <v>10038</v>
      </c>
    </row>
    <row r="3245" spans="1:2" x14ac:dyDescent="0.25">
      <c r="A3245" s="62">
        <v>26131601</v>
      </c>
      <c r="B3245" s="63" t="s">
        <v>1146</v>
      </c>
    </row>
    <row r="3246" spans="1:2" x14ac:dyDescent="0.25">
      <c r="A3246" s="62">
        <v>26131602</v>
      </c>
      <c r="B3246" s="63" t="s">
        <v>14304</v>
      </c>
    </row>
    <row r="3247" spans="1:2" x14ac:dyDescent="0.25">
      <c r="A3247" s="62">
        <v>26131603</v>
      </c>
      <c r="B3247" s="63" t="s">
        <v>5178</v>
      </c>
    </row>
    <row r="3248" spans="1:2" x14ac:dyDescent="0.25">
      <c r="A3248" s="62">
        <v>26131604</v>
      </c>
      <c r="B3248" s="63" t="s">
        <v>15578</v>
      </c>
    </row>
    <row r="3249" spans="1:2" x14ac:dyDescent="0.25">
      <c r="A3249" s="62">
        <v>26131605</v>
      </c>
      <c r="B3249" s="63" t="s">
        <v>17341</v>
      </c>
    </row>
    <row r="3250" spans="1:2" x14ac:dyDescent="0.25">
      <c r="A3250" s="62">
        <v>26131606</v>
      </c>
      <c r="B3250" s="63" t="s">
        <v>4011</v>
      </c>
    </row>
    <row r="3251" spans="1:2" x14ac:dyDescent="0.25">
      <c r="A3251" s="62">
        <v>26131607</v>
      </c>
      <c r="B3251" s="63" t="s">
        <v>15907</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4911</v>
      </c>
    </row>
    <row r="3256" spans="1:2" x14ac:dyDescent="0.25">
      <c r="A3256" s="62">
        <v>26131612</v>
      </c>
      <c r="B3256" s="63" t="s">
        <v>6963</v>
      </c>
    </row>
    <row r="3257" spans="1:2" x14ac:dyDescent="0.25">
      <c r="A3257" s="62">
        <v>26131613</v>
      </c>
      <c r="B3257" s="63" t="s">
        <v>10833</v>
      </c>
    </row>
    <row r="3258" spans="1:2" x14ac:dyDescent="0.25">
      <c r="A3258" s="62">
        <v>26131614</v>
      </c>
      <c r="B3258" s="63" t="s">
        <v>10424</v>
      </c>
    </row>
    <row r="3259" spans="1:2" x14ac:dyDescent="0.25">
      <c r="A3259" s="62">
        <v>26131615</v>
      </c>
      <c r="B3259" s="63" t="s">
        <v>17881</v>
      </c>
    </row>
    <row r="3260" spans="1:2" x14ac:dyDescent="0.25">
      <c r="A3260" s="62">
        <v>26131616</v>
      </c>
      <c r="B3260" s="63" t="s">
        <v>4974</v>
      </c>
    </row>
    <row r="3261" spans="1:2" x14ac:dyDescent="0.25">
      <c r="A3261" s="62">
        <v>26131701</v>
      </c>
      <c r="B3261" s="63" t="s">
        <v>15288</v>
      </c>
    </row>
    <row r="3262" spans="1:2" x14ac:dyDescent="0.25">
      <c r="A3262" s="62">
        <v>26131702</v>
      </c>
      <c r="B3262" s="63" t="s">
        <v>13858</v>
      </c>
    </row>
    <row r="3263" spans="1:2" x14ac:dyDescent="0.25">
      <c r="A3263" s="62">
        <v>26131801</v>
      </c>
      <c r="B3263" s="63" t="s">
        <v>4559</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16710</v>
      </c>
    </row>
    <row r="3268" spans="1:2" x14ac:dyDescent="0.25">
      <c r="A3268" s="62">
        <v>26131806</v>
      </c>
      <c r="B3268" s="63" t="s">
        <v>5843</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2923</v>
      </c>
    </row>
    <row r="3273" spans="1:2" x14ac:dyDescent="0.25">
      <c r="A3273" s="62">
        <v>26131811</v>
      </c>
      <c r="B3273" s="63" t="s">
        <v>15731</v>
      </c>
    </row>
    <row r="3274" spans="1:2" x14ac:dyDescent="0.25">
      <c r="A3274" s="62">
        <v>26131812</v>
      </c>
      <c r="B3274" s="63" t="s">
        <v>2087</v>
      </c>
    </row>
    <row r="3275" spans="1:2" x14ac:dyDescent="0.25">
      <c r="A3275" s="62">
        <v>26131813</v>
      </c>
      <c r="B3275" s="63" t="s">
        <v>9603</v>
      </c>
    </row>
    <row r="3276" spans="1:2" x14ac:dyDescent="0.25">
      <c r="A3276" s="62">
        <v>26131814</v>
      </c>
      <c r="B3276" s="63" t="s">
        <v>15426</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7754</v>
      </c>
    </row>
    <row r="3285" spans="1:2" x14ac:dyDescent="0.25">
      <c r="A3285" s="62">
        <v>26141802</v>
      </c>
      <c r="B3285" s="63" t="s">
        <v>11423</v>
      </c>
    </row>
    <row r="3286" spans="1:2" x14ac:dyDescent="0.25">
      <c r="A3286" s="62">
        <v>26141803</v>
      </c>
      <c r="B3286" s="63" t="s">
        <v>18161</v>
      </c>
    </row>
    <row r="3287" spans="1:2" x14ac:dyDescent="0.25">
      <c r="A3287" s="62">
        <v>26141804</v>
      </c>
      <c r="B3287" s="63" t="s">
        <v>14127</v>
      </c>
    </row>
    <row r="3288" spans="1:2" x14ac:dyDescent="0.25">
      <c r="A3288" s="62">
        <v>26141805</v>
      </c>
      <c r="B3288" s="63" t="s">
        <v>9458</v>
      </c>
    </row>
    <row r="3289" spans="1:2" x14ac:dyDescent="0.25">
      <c r="A3289" s="62">
        <v>26141806</v>
      </c>
      <c r="B3289" s="63" t="s">
        <v>5217</v>
      </c>
    </row>
    <row r="3290" spans="1:2" x14ac:dyDescent="0.25">
      <c r="A3290" s="62">
        <v>26141807</v>
      </c>
      <c r="B3290" s="63" t="s">
        <v>4064</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3465</v>
      </c>
    </row>
    <row r="3299" spans="1:2" x14ac:dyDescent="0.25">
      <c r="A3299" s="62">
        <v>26141908</v>
      </c>
      <c r="B3299" s="63" t="s">
        <v>7680</v>
      </c>
    </row>
    <row r="3300" spans="1:2" x14ac:dyDescent="0.25">
      <c r="A3300" s="62">
        <v>26141909</v>
      </c>
      <c r="B3300" s="63" t="s">
        <v>9630</v>
      </c>
    </row>
    <row r="3301" spans="1:2" x14ac:dyDescent="0.25">
      <c r="A3301" s="62">
        <v>26141910</v>
      </c>
      <c r="B3301" s="63" t="s">
        <v>10881</v>
      </c>
    </row>
    <row r="3302" spans="1:2" x14ac:dyDescent="0.25">
      <c r="A3302" s="62">
        <v>26141911</v>
      </c>
      <c r="B3302" s="63" t="s">
        <v>7253</v>
      </c>
    </row>
    <row r="3303" spans="1:2" x14ac:dyDescent="0.25">
      <c r="A3303" s="62">
        <v>26142001</v>
      </c>
      <c r="B3303" s="63" t="s">
        <v>22</v>
      </c>
    </row>
    <row r="3304" spans="1:2" x14ac:dyDescent="0.25">
      <c r="A3304" s="62">
        <v>26142002</v>
      </c>
      <c r="B3304" s="63" t="s">
        <v>18040</v>
      </c>
    </row>
    <row r="3305" spans="1:2" x14ac:dyDescent="0.25">
      <c r="A3305" s="62">
        <v>26142003</v>
      </c>
      <c r="B3305" s="63" t="s">
        <v>13285</v>
      </c>
    </row>
    <row r="3306" spans="1:2" x14ac:dyDescent="0.25">
      <c r="A3306" s="62">
        <v>26142004</v>
      </c>
      <c r="B3306" s="63" t="s">
        <v>2683</v>
      </c>
    </row>
    <row r="3307" spans="1:2" x14ac:dyDescent="0.25">
      <c r="A3307" s="62">
        <v>26142005</v>
      </c>
      <c r="B3307" s="63" t="s">
        <v>4191</v>
      </c>
    </row>
    <row r="3308" spans="1:2" x14ac:dyDescent="0.25">
      <c r="A3308" s="62">
        <v>26142006</v>
      </c>
      <c r="B3308" s="63" t="s">
        <v>15774</v>
      </c>
    </row>
    <row r="3309" spans="1:2" x14ac:dyDescent="0.25">
      <c r="A3309" s="62">
        <v>26142007</v>
      </c>
      <c r="B3309" s="63" t="s">
        <v>7412</v>
      </c>
    </row>
    <row r="3310" spans="1:2" x14ac:dyDescent="0.25">
      <c r="A3310" s="62">
        <v>26142101</v>
      </c>
      <c r="B3310" s="63" t="s">
        <v>17895</v>
      </c>
    </row>
    <row r="3311" spans="1:2" x14ac:dyDescent="0.25">
      <c r="A3311" s="62">
        <v>26142106</v>
      </c>
      <c r="B3311" s="63" t="s">
        <v>11451</v>
      </c>
    </row>
    <row r="3312" spans="1:2" x14ac:dyDescent="0.25">
      <c r="A3312" s="62">
        <v>26142108</v>
      </c>
      <c r="B3312" s="63" t="s">
        <v>8042</v>
      </c>
    </row>
    <row r="3313" spans="1:2" x14ac:dyDescent="0.25">
      <c r="A3313" s="62">
        <v>26142117</v>
      </c>
      <c r="B3313" s="63" t="s">
        <v>8977</v>
      </c>
    </row>
    <row r="3314" spans="1:2" x14ac:dyDescent="0.25">
      <c r="A3314" s="62">
        <v>26142201</v>
      </c>
      <c r="B3314" s="63" t="s">
        <v>5289</v>
      </c>
    </row>
    <row r="3315" spans="1:2" x14ac:dyDescent="0.25">
      <c r="A3315" s="62">
        <v>26142202</v>
      </c>
      <c r="B3315" s="63" t="s">
        <v>13838</v>
      </c>
    </row>
    <row r="3316" spans="1:2" x14ac:dyDescent="0.25">
      <c r="A3316" s="62">
        <v>26142302</v>
      </c>
      <c r="B3316" s="63" t="s">
        <v>8773</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9689</v>
      </c>
    </row>
    <row r="3321" spans="1:2" x14ac:dyDescent="0.25">
      <c r="A3321" s="62">
        <v>26142308</v>
      </c>
      <c r="B3321" s="63" t="s">
        <v>4668</v>
      </c>
    </row>
    <row r="3322" spans="1:2" x14ac:dyDescent="0.25">
      <c r="A3322" s="62">
        <v>26142310</v>
      </c>
      <c r="B3322" s="63" t="s">
        <v>17739</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12093</v>
      </c>
    </row>
    <row r="3329" spans="1:2" x14ac:dyDescent="0.25">
      <c r="A3329" s="62">
        <v>26142405</v>
      </c>
      <c r="B3329" s="63" t="s">
        <v>13366</v>
      </c>
    </row>
    <row r="3330" spans="1:2" x14ac:dyDescent="0.25">
      <c r="A3330" s="62">
        <v>26142406</v>
      </c>
      <c r="B3330" s="63" t="s">
        <v>13448</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13465</v>
      </c>
    </row>
    <row r="3337" spans="1:2" x14ac:dyDescent="0.25">
      <c r="A3337" s="62">
        <v>27111505</v>
      </c>
      <c r="B3337" s="63" t="s">
        <v>16775</v>
      </c>
    </row>
    <row r="3338" spans="1:2" x14ac:dyDescent="0.25">
      <c r="A3338" s="62">
        <v>27111506</v>
      </c>
      <c r="B3338" s="63" t="s">
        <v>8274</v>
      </c>
    </row>
    <row r="3339" spans="1:2" x14ac:dyDescent="0.25">
      <c r="A3339" s="62">
        <v>27111507</v>
      </c>
      <c r="B3339" s="63" t="s">
        <v>4932</v>
      </c>
    </row>
    <row r="3340" spans="1:2" x14ac:dyDescent="0.25">
      <c r="A3340" s="62">
        <v>27111508</v>
      </c>
      <c r="B3340" s="63" t="s">
        <v>7397</v>
      </c>
    </row>
    <row r="3341" spans="1:2" x14ac:dyDescent="0.25">
      <c r="A3341" s="62">
        <v>27111509</v>
      </c>
      <c r="B3341" s="63" t="s">
        <v>8808</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13455</v>
      </c>
    </row>
    <row r="3346" spans="1:2" x14ac:dyDescent="0.25">
      <c r="A3346" s="62">
        <v>27111514</v>
      </c>
      <c r="B3346" s="63" t="s">
        <v>15641</v>
      </c>
    </row>
    <row r="3347" spans="1:2" x14ac:dyDescent="0.25">
      <c r="A3347" s="62">
        <v>27111515</v>
      </c>
      <c r="B3347" s="63" t="s">
        <v>12055</v>
      </c>
    </row>
    <row r="3348" spans="1:2" x14ac:dyDescent="0.25">
      <c r="A3348" s="62">
        <v>27111516</v>
      </c>
      <c r="B3348" s="63" t="s">
        <v>4146</v>
      </c>
    </row>
    <row r="3349" spans="1:2" x14ac:dyDescent="0.25">
      <c r="A3349" s="62">
        <v>27111517</v>
      </c>
      <c r="B3349" s="63" t="s">
        <v>10451</v>
      </c>
    </row>
    <row r="3350" spans="1:2" x14ac:dyDescent="0.25">
      <c r="A3350" s="62">
        <v>27111518</v>
      </c>
      <c r="B3350" s="63" t="s">
        <v>9000</v>
      </c>
    </row>
    <row r="3351" spans="1:2" x14ac:dyDescent="0.25">
      <c r="A3351" s="62">
        <v>27111519</v>
      </c>
      <c r="B3351" s="63" t="s">
        <v>8506</v>
      </c>
    </row>
    <row r="3352" spans="1:2" x14ac:dyDescent="0.25">
      <c r="A3352" s="62">
        <v>27111520</v>
      </c>
      <c r="B3352" s="63" t="s">
        <v>14253</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12245</v>
      </c>
    </row>
    <row r="3357" spans="1:2" x14ac:dyDescent="0.25">
      <c r="A3357" s="62">
        <v>27111604</v>
      </c>
      <c r="B3357" s="63" t="s">
        <v>16512</v>
      </c>
    </row>
    <row r="3358" spans="1:2" x14ac:dyDescent="0.25">
      <c r="A3358" s="62">
        <v>27111605</v>
      </c>
      <c r="B3358" s="63" t="s">
        <v>7765</v>
      </c>
    </row>
    <row r="3359" spans="1:2" x14ac:dyDescent="0.25">
      <c r="A3359" s="62">
        <v>27111607</v>
      </c>
      <c r="B3359" s="63" t="s">
        <v>3450</v>
      </c>
    </row>
    <row r="3360" spans="1:2" x14ac:dyDescent="0.25">
      <c r="A3360" s="62">
        <v>27111608</v>
      </c>
      <c r="B3360" s="63" t="s">
        <v>7849</v>
      </c>
    </row>
    <row r="3361" spans="1:2" x14ac:dyDescent="0.25">
      <c r="A3361" s="62">
        <v>27111609</v>
      </c>
      <c r="B3361" s="63" t="s">
        <v>2864</v>
      </c>
    </row>
    <row r="3362" spans="1:2" x14ac:dyDescent="0.25">
      <c r="A3362" s="62">
        <v>27111701</v>
      </c>
      <c r="B3362" s="63" t="s">
        <v>10029</v>
      </c>
    </row>
    <row r="3363" spans="1:2" x14ac:dyDescent="0.25">
      <c r="A3363" s="62">
        <v>27111702</v>
      </c>
      <c r="B3363" s="63" t="s">
        <v>15488</v>
      </c>
    </row>
    <row r="3364" spans="1:2" x14ac:dyDescent="0.25">
      <c r="A3364" s="62">
        <v>27111703</v>
      </c>
      <c r="B3364" s="63" t="s">
        <v>5161</v>
      </c>
    </row>
    <row r="3365" spans="1:2" x14ac:dyDescent="0.25">
      <c r="A3365" s="62">
        <v>27111704</v>
      </c>
      <c r="B3365" s="63" t="s">
        <v>13507</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16618</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12018</v>
      </c>
    </row>
    <row r="3375" spans="1:2" x14ac:dyDescent="0.25">
      <c r="A3375" s="62">
        <v>27111714</v>
      </c>
      <c r="B3375" s="63" t="s">
        <v>5150</v>
      </c>
    </row>
    <row r="3376" spans="1:2" x14ac:dyDescent="0.25">
      <c r="A3376" s="62">
        <v>27111715</v>
      </c>
      <c r="B3376" s="63" t="s">
        <v>7737</v>
      </c>
    </row>
    <row r="3377" spans="1:2" x14ac:dyDescent="0.25">
      <c r="A3377" s="62">
        <v>27111716</v>
      </c>
      <c r="B3377" s="63" t="s">
        <v>16628</v>
      </c>
    </row>
    <row r="3378" spans="1:2" x14ac:dyDescent="0.25">
      <c r="A3378" s="62">
        <v>27111717</v>
      </c>
      <c r="B3378" s="63" t="s">
        <v>8426</v>
      </c>
    </row>
    <row r="3379" spans="1:2" x14ac:dyDescent="0.25">
      <c r="A3379" s="62">
        <v>27111718</v>
      </c>
      <c r="B3379" s="63" t="s">
        <v>13519</v>
      </c>
    </row>
    <row r="3380" spans="1:2" x14ac:dyDescent="0.25">
      <c r="A3380" s="62">
        <v>27111720</v>
      </c>
      <c r="B3380" s="63" t="s">
        <v>9726</v>
      </c>
    </row>
    <row r="3381" spans="1:2" x14ac:dyDescent="0.25">
      <c r="A3381" s="62">
        <v>27111721</v>
      </c>
      <c r="B3381" s="63" t="s">
        <v>16056</v>
      </c>
    </row>
    <row r="3382" spans="1:2" x14ac:dyDescent="0.25">
      <c r="A3382" s="62">
        <v>27111722</v>
      </c>
      <c r="B3382" s="63" t="s">
        <v>14930</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15777</v>
      </c>
    </row>
    <row r="3387" spans="1:2" x14ac:dyDescent="0.25">
      <c r="A3387" s="62">
        <v>27111727</v>
      </c>
      <c r="B3387" s="63" t="s">
        <v>10111</v>
      </c>
    </row>
    <row r="3388" spans="1:2" x14ac:dyDescent="0.25">
      <c r="A3388" s="62">
        <v>27111801</v>
      </c>
      <c r="B3388" s="63" t="s">
        <v>10415</v>
      </c>
    </row>
    <row r="3389" spans="1:2" x14ac:dyDescent="0.25">
      <c r="A3389" s="62">
        <v>27111802</v>
      </c>
      <c r="B3389" s="63" t="s">
        <v>4736</v>
      </c>
    </row>
    <row r="3390" spans="1:2" x14ac:dyDescent="0.25">
      <c r="A3390" s="62">
        <v>27111803</v>
      </c>
      <c r="B3390" s="63" t="s">
        <v>14732</v>
      </c>
    </row>
    <row r="3391" spans="1:2" x14ac:dyDescent="0.25">
      <c r="A3391" s="62">
        <v>27111804</v>
      </c>
      <c r="B3391" s="63" t="s">
        <v>18290</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3509</v>
      </c>
    </row>
    <row r="3396" spans="1:2" x14ac:dyDescent="0.25">
      <c r="A3396" s="62">
        <v>27111901</v>
      </c>
      <c r="B3396" s="63" t="s">
        <v>16335</v>
      </c>
    </row>
    <row r="3397" spans="1:2" x14ac:dyDescent="0.25">
      <c r="A3397" s="62">
        <v>27111902</v>
      </c>
      <c r="B3397" s="63" t="s">
        <v>14690</v>
      </c>
    </row>
    <row r="3398" spans="1:2" x14ac:dyDescent="0.25">
      <c r="A3398" s="62">
        <v>27111903</v>
      </c>
      <c r="B3398" s="63" t="s">
        <v>13717</v>
      </c>
    </row>
    <row r="3399" spans="1:2" x14ac:dyDescent="0.25">
      <c r="A3399" s="62">
        <v>27111904</v>
      </c>
      <c r="B3399" s="63" t="s">
        <v>10465</v>
      </c>
    </row>
    <row r="3400" spans="1:2" x14ac:dyDescent="0.25">
      <c r="A3400" s="62">
        <v>27111905</v>
      </c>
      <c r="B3400" s="63" t="s">
        <v>1072</v>
      </c>
    </row>
    <row r="3401" spans="1:2" x14ac:dyDescent="0.25">
      <c r="A3401" s="62">
        <v>27111906</v>
      </c>
      <c r="B3401" s="63" t="s">
        <v>16346</v>
      </c>
    </row>
    <row r="3402" spans="1:2" x14ac:dyDescent="0.25">
      <c r="A3402" s="62">
        <v>27111907</v>
      </c>
      <c r="B3402" s="63" t="s">
        <v>4784</v>
      </c>
    </row>
    <row r="3403" spans="1:2" x14ac:dyDescent="0.25">
      <c r="A3403" s="62">
        <v>27111908</v>
      </c>
      <c r="B3403" s="63" t="s">
        <v>7803</v>
      </c>
    </row>
    <row r="3404" spans="1:2" x14ac:dyDescent="0.25">
      <c r="A3404" s="62">
        <v>27111909</v>
      </c>
      <c r="B3404" s="63" t="s">
        <v>17132</v>
      </c>
    </row>
    <row r="3405" spans="1:2" x14ac:dyDescent="0.25">
      <c r="A3405" s="62">
        <v>27111910</v>
      </c>
      <c r="B3405" s="63" t="s">
        <v>4323</v>
      </c>
    </row>
    <row r="3406" spans="1:2" x14ac:dyDescent="0.25">
      <c r="A3406" s="62">
        <v>27111911</v>
      </c>
      <c r="B3406" s="63" t="s">
        <v>4017</v>
      </c>
    </row>
    <row r="3407" spans="1:2" x14ac:dyDescent="0.25">
      <c r="A3407" s="62">
        <v>27112001</v>
      </c>
      <c r="B3407" s="63" t="s">
        <v>15979</v>
      </c>
    </row>
    <row r="3408" spans="1:2" x14ac:dyDescent="0.25">
      <c r="A3408" s="62">
        <v>27112002</v>
      </c>
      <c r="B3408" s="63" t="s">
        <v>2098</v>
      </c>
    </row>
    <row r="3409" spans="1:2" x14ac:dyDescent="0.25">
      <c r="A3409" s="62">
        <v>27112003</v>
      </c>
      <c r="B3409" s="63" t="s">
        <v>7810</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14938</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9834</v>
      </c>
    </row>
    <row r="3420" spans="1:2" x14ac:dyDescent="0.25">
      <c r="A3420" s="62">
        <v>27112014</v>
      </c>
      <c r="B3420" s="63" t="s">
        <v>14309</v>
      </c>
    </row>
    <row r="3421" spans="1:2" x14ac:dyDescent="0.25">
      <c r="A3421" s="62">
        <v>27112015</v>
      </c>
      <c r="B3421" s="63" t="s">
        <v>10288</v>
      </c>
    </row>
    <row r="3422" spans="1:2" x14ac:dyDescent="0.25">
      <c r="A3422" s="62">
        <v>27112016</v>
      </c>
      <c r="B3422" s="63" t="s">
        <v>17358</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8151</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9981</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13534</v>
      </c>
    </row>
    <row r="3438" spans="1:2" x14ac:dyDescent="0.25">
      <c r="A3438" s="62">
        <v>27112115</v>
      </c>
      <c r="B3438" s="63" t="s">
        <v>18203</v>
      </c>
    </row>
    <row r="3439" spans="1:2" x14ac:dyDescent="0.25">
      <c r="A3439" s="62">
        <v>27112116</v>
      </c>
      <c r="B3439" s="63" t="s">
        <v>712</v>
      </c>
    </row>
    <row r="3440" spans="1:2" x14ac:dyDescent="0.25">
      <c r="A3440" s="62">
        <v>27112117</v>
      </c>
      <c r="B3440" s="63" t="s">
        <v>12033</v>
      </c>
    </row>
    <row r="3441" spans="1:2" x14ac:dyDescent="0.25">
      <c r="A3441" s="62">
        <v>27112119</v>
      </c>
      <c r="B3441" s="63" t="s">
        <v>5952</v>
      </c>
    </row>
    <row r="3442" spans="1:2" x14ac:dyDescent="0.25">
      <c r="A3442" s="62">
        <v>27112120</v>
      </c>
      <c r="B3442" s="63" t="s">
        <v>10154</v>
      </c>
    </row>
    <row r="3443" spans="1:2" x14ac:dyDescent="0.25">
      <c r="A3443" s="62">
        <v>27112121</v>
      </c>
      <c r="B3443" s="63" t="s">
        <v>11175</v>
      </c>
    </row>
    <row r="3444" spans="1:2" x14ac:dyDescent="0.25">
      <c r="A3444" s="62">
        <v>27112122</v>
      </c>
      <c r="B3444" s="63" t="s">
        <v>6422</v>
      </c>
    </row>
    <row r="3445" spans="1:2" x14ac:dyDescent="0.25">
      <c r="A3445" s="62">
        <v>27112123</v>
      </c>
      <c r="B3445" s="63" t="s">
        <v>3612</v>
      </c>
    </row>
    <row r="3446" spans="1:2" x14ac:dyDescent="0.25">
      <c r="A3446" s="62">
        <v>27112124</v>
      </c>
      <c r="B3446" s="63" t="s">
        <v>2775</v>
      </c>
    </row>
    <row r="3447" spans="1:2" x14ac:dyDescent="0.25">
      <c r="A3447" s="62">
        <v>27112125</v>
      </c>
      <c r="B3447" s="63" t="s">
        <v>12813</v>
      </c>
    </row>
    <row r="3448" spans="1:2" x14ac:dyDescent="0.25">
      <c r="A3448" s="62">
        <v>27112126</v>
      </c>
      <c r="B3448" s="63" t="s">
        <v>11717</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9579</v>
      </c>
    </row>
    <row r="3453" spans="1:2" x14ac:dyDescent="0.25">
      <c r="A3453" s="62">
        <v>27112131</v>
      </c>
      <c r="B3453" s="63" t="s">
        <v>14038</v>
      </c>
    </row>
    <row r="3454" spans="1:2" x14ac:dyDescent="0.25">
      <c r="A3454" s="62">
        <v>27112132</v>
      </c>
      <c r="B3454" s="63" t="s">
        <v>6287</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10182</v>
      </c>
    </row>
    <row r="3462" spans="1:2" x14ac:dyDescent="0.25">
      <c r="A3462" s="62">
        <v>27112302</v>
      </c>
      <c r="B3462" s="63" t="s">
        <v>13552</v>
      </c>
    </row>
    <row r="3463" spans="1:2" x14ac:dyDescent="0.25">
      <c r="A3463" s="62">
        <v>27112303</v>
      </c>
      <c r="B3463" s="63" t="s">
        <v>4662</v>
      </c>
    </row>
    <row r="3464" spans="1:2" x14ac:dyDescent="0.25">
      <c r="A3464" s="62">
        <v>27112304</v>
      </c>
      <c r="B3464" s="63" t="s">
        <v>2968</v>
      </c>
    </row>
    <row r="3465" spans="1:2" x14ac:dyDescent="0.25">
      <c r="A3465" s="62">
        <v>27112305</v>
      </c>
      <c r="B3465" s="63" t="s">
        <v>3688</v>
      </c>
    </row>
    <row r="3466" spans="1:2" x14ac:dyDescent="0.25">
      <c r="A3466" s="62">
        <v>27112306</v>
      </c>
      <c r="B3466" s="63" t="s">
        <v>7612</v>
      </c>
    </row>
    <row r="3467" spans="1:2" x14ac:dyDescent="0.25">
      <c r="A3467" s="62">
        <v>27112401</v>
      </c>
      <c r="B3467" s="63" t="s">
        <v>11385</v>
      </c>
    </row>
    <row r="3468" spans="1:2" x14ac:dyDescent="0.25">
      <c r="A3468" s="62">
        <v>27112402</v>
      </c>
      <c r="B3468" s="63" t="s">
        <v>12178</v>
      </c>
    </row>
    <row r="3469" spans="1:2" x14ac:dyDescent="0.25">
      <c r="A3469" s="62">
        <v>27112403</v>
      </c>
      <c r="B3469" s="63" t="s">
        <v>3217</v>
      </c>
    </row>
    <row r="3470" spans="1:2" x14ac:dyDescent="0.25">
      <c r="A3470" s="62">
        <v>27112404</v>
      </c>
      <c r="B3470" s="63" t="s">
        <v>13875</v>
      </c>
    </row>
    <row r="3471" spans="1:2" x14ac:dyDescent="0.25">
      <c r="A3471" s="62">
        <v>27112405</v>
      </c>
      <c r="B3471" s="63" t="s">
        <v>11839</v>
      </c>
    </row>
    <row r="3472" spans="1:2" x14ac:dyDescent="0.25">
      <c r="A3472" s="62">
        <v>27112406</v>
      </c>
      <c r="B3472" s="63" t="s">
        <v>252</v>
      </c>
    </row>
    <row r="3473" spans="1:2" x14ac:dyDescent="0.25">
      <c r="A3473" s="62">
        <v>27112407</v>
      </c>
      <c r="B3473" s="63" t="s">
        <v>8743</v>
      </c>
    </row>
    <row r="3474" spans="1:2" x14ac:dyDescent="0.25">
      <c r="A3474" s="62">
        <v>27112501</v>
      </c>
      <c r="B3474" s="63" t="s">
        <v>9278</v>
      </c>
    </row>
    <row r="3475" spans="1:2" x14ac:dyDescent="0.25">
      <c r="A3475" s="62">
        <v>27112502</v>
      </c>
      <c r="B3475" s="63" t="s">
        <v>4391</v>
      </c>
    </row>
    <row r="3476" spans="1:2" x14ac:dyDescent="0.25">
      <c r="A3476" s="62">
        <v>27112503</v>
      </c>
      <c r="B3476" s="63" t="s">
        <v>10010</v>
      </c>
    </row>
    <row r="3477" spans="1:2" x14ac:dyDescent="0.25">
      <c r="A3477" s="62">
        <v>27112504</v>
      </c>
      <c r="B3477" s="63" t="s">
        <v>11359</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9160</v>
      </c>
    </row>
    <row r="3484" spans="1:2" x14ac:dyDescent="0.25">
      <c r="A3484" s="62">
        <v>27112703</v>
      </c>
      <c r="B3484" s="63" t="s">
        <v>4808</v>
      </c>
    </row>
    <row r="3485" spans="1:2" x14ac:dyDescent="0.25">
      <c r="A3485" s="62">
        <v>27112704</v>
      </c>
      <c r="B3485" s="63" t="s">
        <v>3644</v>
      </c>
    </row>
    <row r="3486" spans="1:2" x14ac:dyDescent="0.25">
      <c r="A3486" s="62">
        <v>27112705</v>
      </c>
      <c r="B3486" s="63" t="s">
        <v>17675</v>
      </c>
    </row>
    <row r="3487" spans="1:2" x14ac:dyDescent="0.25">
      <c r="A3487" s="62">
        <v>27112706</v>
      </c>
      <c r="B3487" s="63" t="s">
        <v>10394</v>
      </c>
    </row>
    <row r="3488" spans="1:2" x14ac:dyDescent="0.25">
      <c r="A3488" s="62">
        <v>27112707</v>
      </c>
      <c r="B3488" s="63" t="s">
        <v>8942</v>
      </c>
    </row>
    <row r="3489" spans="1:2" x14ac:dyDescent="0.25">
      <c r="A3489" s="62">
        <v>27112708</v>
      </c>
      <c r="B3489" s="63" t="s">
        <v>14492</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12367</v>
      </c>
    </row>
    <row r="3496" spans="1:2" x14ac:dyDescent="0.25">
      <c r="A3496" s="62">
        <v>27112715</v>
      </c>
      <c r="B3496" s="63" t="s">
        <v>8568</v>
      </c>
    </row>
    <row r="3497" spans="1:2" x14ac:dyDescent="0.25">
      <c r="A3497" s="62">
        <v>27112716</v>
      </c>
      <c r="B3497" s="63" t="s">
        <v>5312</v>
      </c>
    </row>
    <row r="3498" spans="1:2" x14ac:dyDescent="0.25">
      <c r="A3498" s="62">
        <v>27112717</v>
      </c>
      <c r="B3498" s="63" t="s">
        <v>5448</v>
      </c>
    </row>
    <row r="3499" spans="1:2" x14ac:dyDescent="0.25">
      <c r="A3499" s="62">
        <v>27112718</v>
      </c>
      <c r="B3499" s="63" t="s">
        <v>9626</v>
      </c>
    </row>
    <row r="3500" spans="1:2" x14ac:dyDescent="0.25">
      <c r="A3500" s="62">
        <v>27112719</v>
      </c>
      <c r="B3500" s="63" t="s">
        <v>16719</v>
      </c>
    </row>
    <row r="3501" spans="1:2" x14ac:dyDescent="0.25">
      <c r="A3501" s="62">
        <v>27112720</v>
      </c>
      <c r="B3501" s="63" t="s">
        <v>3932</v>
      </c>
    </row>
    <row r="3502" spans="1:2" x14ac:dyDescent="0.25">
      <c r="A3502" s="62">
        <v>27112721</v>
      </c>
      <c r="B3502" s="63" t="s">
        <v>8861</v>
      </c>
    </row>
    <row r="3503" spans="1:2" x14ac:dyDescent="0.25">
      <c r="A3503" s="62">
        <v>27112801</v>
      </c>
      <c r="B3503" s="63" t="s">
        <v>14513</v>
      </c>
    </row>
    <row r="3504" spans="1:2" x14ac:dyDescent="0.25">
      <c r="A3504" s="62">
        <v>27112802</v>
      </c>
      <c r="B3504" s="63" t="s">
        <v>18479</v>
      </c>
    </row>
    <row r="3505" spans="1:2" x14ac:dyDescent="0.25">
      <c r="A3505" s="62">
        <v>27112803</v>
      </c>
      <c r="B3505" s="63" t="s">
        <v>9922</v>
      </c>
    </row>
    <row r="3506" spans="1:2" x14ac:dyDescent="0.25">
      <c r="A3506" s="62">
        <v>27112804</v>
      </c>
      <c r="B3506" s="63" t="s">
        <v>9902</v>
      </c>
    </row>
    <row r="3507" spans="1:2" x14ac:dyDescent="0.25">
      <c r="A3507" s="62">
        <v>27112805</v>
      </c>
      <c r="B3507" s="63" t="s">
        <v>15871</v>
      </c>
    </row>
    <row r="3508" spans="1:2" x14ac:dyDescent="0.25">
      <c r="A3508" s="62">
        <v>27112806</v>
      </c>
      <c r="B3508" s="63" t="s">
        <v>846</v>
      </c>
    </row>
    <row r="3509" spans="1:2" x14ac:dyDescent="0.25">
      <c r="A3509" s="62">
        <v>27112807</v>
      </c>
      <c r="B3509" s="63" t="s">
        <v>11359</v>
      </c>
    </row>
    <row r="3510" spans="1:2" x14ac:dyDescent="0.25">
      <c r="A3510" s="62">
        <v>27112808</v>
      </c>
      <c r="B3510" s="63" t="s">
        <v>16312</v>
      </c>
    </row>
    <row r="3511" spans="1:2" x14ac:dyDescent="0.25">
      <c r="A3511" s="62">
        <v>27112809</v>
      </c>
      <c r="B3511" s="63" t="s">
        <v>7759</v>
      </c>
    </row>
    <row r="3512" spans="1:2" x14ac:dyDescent="0.25">
      <c r="A3512" s="62">
        <v>27112810</v>
      </c>
      <c r="B3512" s="63" t="s">
        <v>17404</v>
      </c>
    </row>
    <row r="3513" spans="1:2" x14ac:dyDescent="0.25">
      <c r="A3513" s="62">
        <v>27112811</v>
      </c>
      <c r="B3513" s="63" t="s">
        <v>14486</v>
      </c>
    </row>
    <row r="3514" spans="1:2" x14ac:dyDescent="0.25">
      <c r="A3514" s="62">
        <v>27112812</v>
      </c>
      <c r="B3514" s="63" t="s">
        <v>8802</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14539</v>
      </c>
    </row>
    <row r="3519" spans="1:2" x14ac:dyDescent="0.25">
      <c r="A3519" s="62">
        <v>27112819</v>
      </c>
      <c r="B3519" s="63" t="s">
        <v>8219</v>
      </c>
    </row>
    <row r="3520" spans="1:2" x14ac:dyDescent="0.25">
      <c r="A3520" s="62">
        <v>27112820</v>
      </c>
      <c r="B3520" s="63" t="s">
        <v>11447</v>
      </c>
    </row>
    <row r="3521" spans="1:2" x14ac:dyDescent="0.25">
      <c r="A3521" s="62">
        <v>27112821</v>
      </c>
      <c r="B3521" s="63" t="s">
        <v>3671</v>
      </c>
    </row>
    <row r="3522" spans="1:2" x14ac:dyDescent="0.25">
      <c r="A3522" s="62">
        <v>27112822</v>
      </c>
      <c r="B3522" s="63" t="s">
        <v>17780</v>
      </c>
    </row>
    <row r="3523" spans="1:2" x14ac:dyDescent="0.25">
      <c r="A3523" s="62">
        <v>27112823</v>
      </c>
      <c r="B3523" s="63" t="s">
        <v>5665</v>
      </c>
    </row>
    <row r="3524" spans="1:2" x14ac:dyDescent="0.25">
      <c r="A3524" s="62">
        <v>27112824</v>
      </c>
      <c r="B3524" s="63" t="s">
        <v>14975</v>
      </c>
    </row>
    <row r="3525" spans="1:2" x14ac:dyDescent="0.25">
      <c r="A3525" s="62">
        <v>27112825</v>
      </c>
      <c r="B3525" s="63" t="s">
        <v>15667</v>
      </c>
    </row>
    <row r="3526" spans="1:2" x14ac:dyDescent="0.25">
      <c r="A3526" s="62">
        <v>27112826</v>
      </c>
      <c r="B3526" s="63" t="s">
        <v>11042</v>
      </c>
    </row>
    <row r="3527" spans="1:2" x14ac:dyDescent="0.25">
      <c r="A3527" s="62">
        <v>27112901</v>
      </c>
      <c r="B3527" s="63" t="s">
        <v>10696</v>
      </c>
    </row>
    <row r="3528" spans="1:2" x14ac:dyDescent="0.25">
      <c r="A3528" s="62">
        <v>27112902</v>
      </c>
      <c r="B3528" s="63" t="s">
        <v>2724</v>
      </c>
    </row>
    <row r="3529" spans="1:2" x14ac:dyDescent="0.25">
      <c r="A3529" s="62">
        <v>27112903</v>
      </c>
      <c r="B3529" s="63" t="s">
        <v>7535</v>
      </c>
    </row>
    <row r="3530" spans="1:2" x14ac:dyDescent="0.25">
      <c r="A3530" s="62">
        <v>27112904</v>
      </c>
      <c r="B3530" s="63" t="s">
        <v>15676</v>
      </c>
    </row>
    <row r="3531" spans="1:2" x14ac:dyDescent="0.25">
      <c r="A3531" s="62">
        <v>27112905</v>
      </c>
      <c r="B3531" s="63" t="s">
        <v>10963</v>
      </c>
    </row>
    <row r="3532" spans="1:2" x14ac:dyDescent="0.25">
      <c r="A3532" s="62">
        <v>27112906</v>
      </c>
      <c r="B3532" s="63" t="s">
        <v>9818</v>
      </c>
    </row>
    <row r="3533" spans="1:2" x14ac:dyDescent="0.25">
      <c r="A3533" s="62">
        <v>27112907</v>
      </c>
      <c r="B3533" s="63" t="s">
        <v>18079</v>
      </c>
    </row>
    <row r="3534" spans="1:2" x14ac:dyDescent="0.25">
      <c r="A3534" s="62">
        <v>27112908</v>
      </c>
      <c r="B3534" s="63" t="s">
        <v>17988</v>
      </c>
    </row>
    <row r="3535" spans="1:2" x14ac:dyDescent="0.25">
      <c r="A3535" s="62">
        <v>27113001</v>
      </c>
      <c r="B3535" s="63" t="s">
        <v>12109</v>
      </c>
    </row>
    <row r="3536" spans="1:2" x14ac:dyDescent="0.25">
      <c r="A3536" s="62">
        <v>27113002</v>
      </c>
      <c r="B3536" s="63" t="s">
        <v>8350</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13559</v>
      </c>
    </row>
    <row r="3542" spans="1:2" x14ac:dyDescent="0.25">
      <c r="A3542" s="62">
        <v>27113201</v>
      </c>
      <c r="B3542" s="63" t="s">
        <v>9310</v>
      </c>
    </row>
    <row r="3543" spans="1:2" x14ac:dyDescent="0.25">
      <c r="A3543" s="62">
        <v>27113202</v>
      </c>
      <c r="B3543" s="63" t="s">
        <v>14844</v>
      </c>
    </row>
    <row r="3544" spans="1:2" x14ac:dyDescent="0.25">
      <c r="A3544" s="62">
        <v>27113203</v>
      </c>
      <c r="B3544" s="63" t="s">
        <v>14678</v>
      </c>
    </row>
    <row r="3545" spans="1:2" x14ac:dyDescent="0.25">
      <c r="A3545" s="62">
        <v>27113204</v>
      </c>
      <c r="B3545" s="63" t="s">
        <v>8306</v>
      </c>
    </row>
    <row r="3546" spans="1:2" x14ac:dyDescent="0.25">
      <c r="A3546" s="62">
        <v>27121501</v>
      </c>
      <c r="B3546" s="63" t="s">
        <v>17836</v>
      </c>
    </row>
    <row r="3547" spans="1:2" x14ac:dyDescent="0.25">
      <c r="A3547" s="62">
        <v>27121502</v>
      </c>
      <c r="B3547" s="63" t="s">
        <v>15376</v>
      </c>
    </row>
    <row r="3548" spans="1:2" x14ac:dyDescent="0.25">
      <c r="A3548" s="62">
        <v>27121503</v>
      </c>
      <c r="B3548" s="63" t="s">
        <v>8549</v>
      </c>
    </row>
    <row r="3549" spans="1:2" x14ac:dyDescent="0.25">
      <c r="A3549" s="62">
        <v>27121601</v>
      </c>
      <c r="B3549" s="63" t="s">
        <v>11102</v>
      </c>
    </row>
    <row r="3550" spans="1:2" x14ac:dyDescent="0.25">
      <c r="A3550" s="62">
        <v>27121602</v>
      </c>
      <c r="B3550" s="63" t="s">
        <v>18749</v>
      </c>
    </row>
    <row r="3551" spans="1:2" x14ac:dyDescent="0.25">
      <c r="A3551" s="62">
        <v>27121603</v>
      </c>
      <c r="B3551" s="63" t="s">
        <v>18469</v>
      </c>
    </row>
    <row r="3552" spans="1:2" x14ac:dyDescent="0.25">
      <c r="A3552" s="62">
        <v>27121604</v>
      </c>
      <c r="B3552" s="63" t="s">
        <v>7414</v>
      </c>
    </row>
    <row r="3553" spans="1:2" x14ac:dyDescent="0.25">
      <c r="A3553" s="62">
        <v>27121605</v>
      </c>
      <c r="B3553" s="63" t="s">
        <v>13430</v>
      </c>
    </row>
    <row r="3554" spans="1:2" x14ac:dyDescent="0.25">
      <c r="A3554" s="62">
        <v>27121606</v>
      </c>
      <c r="B3554" s="63" t="s">
        <v>16494</v>
      </c>
    </row>
    <row r="3555" spans="1:2" x14ac:dyDescent="0.25">
      <c r="A3555" s="62">
        <v>27121701</v>
      </c>
      <c r="B3555" s="63" t="s">
        <v>14428</v>
      </c>
    </row>
    <row r="3556" spans="1:2" x14ac:dyDescent="0.25">
      <c r="A3556" s="62">
        <v>27121702</v>
      </c>
      <c r="B3556" s="63" t="s">
        <v>12550</v>
      </c>
    </row>
    <row r="3557" spans="1:2" x14ac:dyDescent="0.25">
      <c r="A3557" s="62">
        <v>27121703</v>
      </c>
      <c r="B3557" s="63" t="s">
        <v>3319</v>
      </c>
    </row>
    <row r="3558" spans="1:2" x14ac:dyDescent="0.25">
      <c r="A3558" s="62">
        <v>27121704</v>
      </c>
      <c r="B3558" s="63" t="s">
        <v>9421</v>
      </c>
    </row>
    <row r="3559" spans="1:2" x14ac:dyDescent="0.25">
      <c r="A3559" s="62">
        <v>27121705</v>
      </c>
      <c r="B3559" s="63" t="s">
        <v>16772</v>
      </c>
    </row>
    <row r="3560" spans="1:2" x14ac:dyDescent="0.25">
      <c r="A3560" s="62">
        <v>27121706</v>
      </c>
      <c r="B3560" s="63" t="s">
        <v>14438</v>
      </c>
    </row>
    <row r="3561" spans="1:2" x14ac:dyDescent="0.25">
      <c r="A3561" s="62">
        <v>27121707</v>
      </c>
      <c r="B3561" s="63" t="s">
        <v>8213</v>
      </c>
    </row>
    <row r="3562" spans="1:2" x14ac:dyDescent="0.25">
      <c r="A3562" s="62">
        <v>27126101</v>
      </c>
      <c r="B3562" s="63" t="s">
        <v>10315</v>
      </c>
    </row>
    <row r="3563" spans="1:2" x14ac:dyDescent="0.25">
      <c r="A3563" s="62">
        <v>27126102</v>
      </c>
      <c r="B3563" s="63" t="s">
        <v>12809</v>
      </c>
    </row>
    <row r="3564" spans="1:2" x14ac:dyDescent="0.25">
      <c r="A3564" s="62">
        <v>27131501</v>
      </c>
      <c r="B3564" s="63" t="s">
        <v>17417</v>
      </c>
    </row>
    <row r="3565" spans="1:2" x14ac:dyDescent="0.25">
      <c r="A3565" s="62">
        <v>27131502</v>
      </c>
      <c r="B3565" s="63" t="s">
        <v>10705</v>
      </c>
    </row>
    <row r="3566" spans="1:2" x14ac:dyDescent="0.25">
      <c r="A3566" s="62">
        <v>27131504</v>
      </c>
      <c r="B3566" s="63" t="s">
        <v>17173</v>
      </c>
    </row>
    <row r="3567" spans="1:2" x14ac:dyDescent="0.25">
      <c r="A3567" s="62">
        <v>27131505</v>
      </c>
      <c r="B3567" s="63" t="s">
        <v>10552</v>
      </c>
    </row>
    <row r="3568" spans="1:2" x14ac:dyDescent="0.25">
      <c r="A3568" s="62">
        <v>27131506</v>
      </c>
      <c r="B3568" s="63" t="s">
        <v>6242</v>
      </c>
    </row>
    <row r="3569" spans="1:2" x14ac:dyDescent="0.25">
      <c r="A3569" s="62">
        <v>27131507</v>
      </c>
      <c r="B3569" s="63" t="s">
        <v>416</v>
      </c>
    </row>
    <row r="3570" spans="1:2" x14ac:dyDescent="0.25">
      <c r="A3570" s="62">
        <v>27131508</v>
      </c>
      <c r="B3570" s="63" t="s">
        <v>9743</v>
      </c>
    </row>
    <row r="3571" spans="1:2" x14ac:dyDescent="0.25">
      <c r="A3571" s="62">
        <v>27131509</v>
      </c>
      <c r="B3571" s="63" t="s">
        <v>7862</v>
      </c>
    </row>
    <row r="3572" spans="1:2" x14ac:dyDescent="0.25">
      <c r="A3572" s="62">
        <v>27131510</v>
      </c>
      <c r="B3572" s="63" t="s">
        <v>13622</v>
      </c>
    </row>
    <row r="3573" spans="1:2" x14ac:dyDescent="0.25">
      <c r="A3573" s="62">
        <v>27131511</v>
      </c>
      <c r="B3573" s="63" t="s">
        <v>10338</v>
      </c>
    </row>
    <row r="3574" spans="1:2" x14ac:dyDescent="0.25">
      <c r="A3574" s="62">
        <v>27131512</v>
      </c>
      <c r="B3574" s="63" t="s">
        <v>5706</v>
      </c>
    </row>
    <row r="3575" spans="1:2" x14ac:dyDescent="0.25">
      <c r="A3575" s="62">
        <v>27131601</v>
      </c>
      <c r="B3575" s="63" t="s">
        <v>10055</v>
      </c>
    </row>
    <row r="3576" spans="1:2" x14ac:dyDescent="0.25">
      <c r="A3576" s="62">
        <v>27131603</v>
      </c>
      <c r="B3576" s="63" t="s">
        <v>4164</v>
      </c>
    </row>
    <row r="3577" spans="1:2" x14ac:dyDescent="0.25">
      <c r="A3577" s="62">
        <v>27131604</v>
      </c>
      <c r="B3577" s="63" t="s">
        <v>3019</v>
      </c>
    </row>
    <row r="3578" spans="1:2" x14ac:dyDescent="0.25">
      <c r="A3578" s="62">
        <v>27131605</v>
      </c>
      <c r="B3578" s="63" t="s">
        <v>16023</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13089</v>
      </c>
    </row>
    <row r="3583" spans="1:2" x14ac:dyDescent="0.25">
      <c r="A3583" s="62">
        <v>27131614</v>
      </c>
      <c r="B3583" s="63" t="s">
        <v>8191</v>
      </c>
    </row>
    <row r="3584" spans="1:2" x14ac:dyDescent="0.25">
      <c r="A3584" s="62">
        <v>27131701</v>
      </c>
      <c r="B3584" s="63" t="s">
        <v>18599</v>
      </c>
    </row>
    <row r="3585" spans="1:2" x14ac:dyDescent="0.25">
      <c r="A3585" s="62">
        <v>27131702</v>
      </c>
      <c r="B3585" s="63" t="s">
        <v>17149</v>
      </c>
    </row>
    <row r="3586" spans="1:2" x14ac:dyDescent="0.25">
      <c r="A3586" s="62">
        <v>27131703</v>
      </c>
      <c r="B3586" s="63" t="s">
        <v>12301</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17582</v>
      </c>
    </row>
    <row r="3597" spans="1:2" x14ac:dyDescent="0.25">
      <c r="A3597" s="62">
        <v>30101503</v>
      </c>
      <c r="B3597" s="63" t="s">
        <v>17287</v>
      </c>
    </row>
    <row r="3598" spans="1:2" x14ac:dyDescent="0.25">
      <c r="A3598" s="62">
        <v>30101504</v>
      </c>
      <c r="B3598" s="63" t="s">
        <v>4653</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9375</v>
      </c>
    </row>
    <row r="3603" spans="1:2" x14ac:dyDescent="0.25">
      <c r="A3603" s="62">
        <v>30101509</v>
      </c>
      <c r="B3603" s="63" t="s">
        <v>11040</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16580</v>
      </c>
    </row>
    <row r="3608" spans="1:2" x14ac:dyDescent="0.25">
      <c r="A3608" s="62">
        <v>30101514</v>
      </c>
      <c r="B3608" s="63" t="s">
        <v>12583</v>
      </c>
    </row>
    <row r="3609" spans="1:2" x14ac:dyDescent="0.25">
      <c r="A3609" s="62">
        <v>30101515</v>
      </c>
      <c r="B3609" s="63" t="s">
        <v>4457</v>
      </c>
    </row>
    <row r="3610" spans="1:2" x14ac:dyDescent="0.25">
      <c r="A3610" s="62">
        <v>30101516</v>
      </c>
      <c r="B3610" s="63" t="s">
        <v>15184</v>
      </c>
    </row>
    <row r="3611" spans="1:2" x14ac:dyDescent="0.25">
      <c r="A3611" s="62">
        <v>30101517</v>
      </c>
      <c r="B3611" s="63" t="s">
        <v>4582</v>
      </c>
    </row>
    <row r="3612" spans="1:2" x14ac:dyDescent="0.25">
      <c r="A3612" s="62">
        <v>30101601</v>
      </c>
      <c r="B3612" s="63" t="s">
        <v>14664</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16305</v>
      </c>
    </row>
    <row r="3617" spans="1:2" x14ac:dyDescent="0.25">
      <c r="A3617" s="62">
        <v>30101606</v>
      </c>
      <c r="B3617" s="63" t="s">
        <v>409</v>
      </c>
    </row>
    <row r="3618" spans="1:2" x14ac:dyDescent="0.25">
      <c r="A3618" s="62">
        <v>30101607</v>
      </c>
      <c r="B3618" s="63" t="s">
        <v>5051</v>
      </c>
    </row>
    <row r="3619" spans="1:2" x14ac:dyDescent="0.25">
      <c r="A3619" s="62">
        <v>30101608</v>
      </c>
      <c r="B3619" s="63" t="s">
        <v>17029</v>
      </c>
    </row>
    <row r="3620" spans="1:2" x14ac:dyDescent="0.25">
      <c r="A3620" s="62">
        <v>30101609</v>
      </c>
      <c r="B3620" s="63" t="s">
        <v>16881</v>
      </c>
    </row>
    <row r="3621" spans="1:2" x14ac:dyDescent="0.25">
      <c r="A3621" s="62">
        <v>30101610</v>
      </c>
      <c r="B3621" s="63" t="s">
        <v>12047</v>
      </c>
    </row>
    <row r="3622" spans="1:2" x14ac:dyDescent="0.25">
      <c r="A3622" s="62">
        <v>30101611</v>
      </c>
      <c r="B3622" s="63" t="s">
        <v>4656</v>
      </c>
    </row>
    <row r="3623" spans="1:2" x14ac:dyDescent="0.25">
      <c r="A3623" s="62">
        <v>30101612</v>
      </c>
      <c r="B3623" s="63" t="s">
        <v>7533</v>
      </c>
    </row>
    <row r="3624" spans="1:2" x14ac:dyDescent="0.25">
      <c r="A3624" s="62">
        <v>30101613</v>
      </c>
      <c r="B3624" s="63" t="s">
        <v>14010</v>
      </c>
    </row>
    <row r="3625" spans="1:2" x14ac:dyDescent="0.25">
      <c r="A3625" s="62">
        <v>30101614</v>
      </c>
      <c r="B3625" s="63" t="s">
        <v>6009</v>
      </c>
    </row>
    <row r="3626" spans="1:2" x14ac:dyDescent="0.25">
      <c r="A3626" s="62">
        <v>30101615</v>
      </c>
      <c r="B3626" s="63" t="s">
        <v>731</v>
      </c>
    </row>
    <row r="3627" spans="1:2" x14ac:dyDescent="0.25">
      <c r="A3627" s="62">
        <v>30101616</v>
      </c>
      <c r="B3627" s="63" t="s">
        <v>12181</v>
      </c>
    </row>
    <row r="3628" spans="1:2" x14ac:dyDescent="0.25">
      <c r="A3628" s="62">
        <v>30101617</v>
      </c>
      <c r="B3628" s="63" t="s">
        <v>16867</v>
      </c>
    </row>
    <row r="3629" spans="1:2" x14ac:dyDescent="0.25">
      <c r="A3629" s="62">
        <v>30101618</v>
      </c>
      <c r="B3629" s="63" t="s">
        <v>14637</v>
      </c>
    </row>
    <row r="3630" spans="1:2" x14ac:dyDescent="0.25">
      <c r="A3630" s="62">
        <v>30101701</v>
      </c>
      <c r="B3630" s="63" t="s">
        <v>15305</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16257</v>
      </c>
    </row>
    <row r="3635" spans="1:2" x14ac:dyDescent="0.25">
      <c r="A3635" s="62">
        <v>30101706</v>
      </c>
      <c r="B3635" s="63" t="s">
        <v>17753</v>
      </c>
    </row>
    <row r="3636" spans="1:2" x14ac:dyDescent="0.25">
      <c r="A3636" s="62">
        <v>30101707</v>
      </c>
      <c r="B3636" s="63" t="s">
        <v>9771</v>
      </c>
    </row>
    <row r="3637" spans="1:2" x14ac:dyDescent="0.25">
      <c r="A3637" s="62">
        <v>30101708</v>
      </c>
      <c r="B3637" s="63" t="s">
        <v>3865</v>
      </c>
    </row>
    <row r="3638" spans="1:2" x14ac:dyDescent="0.25">
      <c r="A3638" s="62">
        <v>30101709</v>
      </c>
      <c r="B3638" s="63" t="s">
        <v>4874</v>
      </c>
    </row>
    <row r="3639" spans="1:2" x14ac:dyDescent="0.25">
      <c r="A3639" s="62">
        <v>30101710</v>
      </c>
      <c r="B3639" s="63" t="s">
        <v>15341</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14803</v>
      </c>
    </row>
    <row r="3645" spans="1:2" x14ac:dyDescent="0.25">
      <c r="A3645" s="62">
        <v>30101716</v>
      </c>
      <c r="B3645" s="63" t="s">
        <v>15445</v>
      </c>
    </row>
    <row r="3646" spans="1:2" x14ac:dyDescent="0.25">
      <c r="A3646" s="62">
        <v>30101717</v>
      </c>
      <c r="B3646" s="63" t="s">
        <v>14923</v>
      </c>
    </row>
    <row r="3647" spans="1:2" x14ac:dyDescent="0.25">
      <c r="A3647" s="62">
        <v>30101718</v>
      </c>
      <c r="B3647" s="63" t="s">
        <v>3572</v>
      </c>
    </row>
    <row r="3648" spans="1:2" x14ac:dyDescent="0.25">
      <c r="A3648" s="62">
        <v>30101801</v>
      </c>
      <c r="B3648" s="63" t="s">
        <v>5713</v>
      </c>
    </row>
    <row r="3649" spans="1:2" x14ac:dyDescent="0.25">
      <c r="A3649" s="62">
        <v>30101802</v>
      </c>
      <c r="B3649" s="63" t="s">
        <v>11224</v>
      </c>
    </row>
    <row r="3650" spans="1:2" x14ac:dyDescent="0.25">
      <c r="A3650" s="62">
        <v>30101803</v>
      </c>
      <c r="B3650" s="63" t="s">
        <v>11702</v>
      </c>
    </row>
    <row r="3651" spans="1:2" x14ac:dyDescent="0.25">
      <c r="A3651" s="62">
        <v>30101804</v>
      </c>
      <c r="B3651" s="63" t="s">
        <v>12510</v>
      </c>
    </row>
    <row r="3652" spans="1:2" x14ac:dyDescent="0.25">
      <c r="A3652" s="62">
        <v>30101805</v>
      </c>
      <c r="B3652" s="63" t="s">
        <v>11251</v>
      </c>
    </row>
    <row r="3653" spans="1:2" x14ac:dyDescent="0.25">
      <c r="A3653" s="62">
        <v>30101806</v>
      </c>
      <c r="B3653" s="63" t="s">
        <v>12661</v>
      </c>
    </row>
    <row r="3654" spans="1:2" x14ac:dyDescent="0.25">
      <c r="A3654" s="62">
        <v>30101807</v>
      </c>
      <c r="B3654" s="63" t="s">
        <v>15557</v>
      </c>
    </row>
    <row r="3655" spans="1:2" x14ac:dyDescent="0.25">
      <c r="A3655" s="62">
        <v>30101808</v>
      </c>
      <c r="B3655" s="63" t="s">
        <v>10301</v>
      </c>
    </row>
    <row r="3656" spans="1:2" x14ac:dyDescent="0.25">
      <c r="A3656" s="62">
        <v>30101809</v>
      </c>
      <c r="B3656" s="63" t="s">
        <v>3062</v>
      </c>
    </row>
    <row r="3657" spans="1:2" x14ac:dyDescent="0.25">
      <c r="A3657" s="62">
        <v>30101810</v>
      </c>
      <c r="B3657" s="63" t="s">
        <v>8009</v>
      </c>
    </row>
    <row r="3658" spans="1:2" x14ac:dyDescent="0.25">
      <c r="A3658" s="62">
        <v>30101811</v>
      </c>
      <c r="B3658" s="63" t="s">
        <v>17002</v>
      </c>
    </row>
    <row r="3659" spans="1:2" x14ac:dyDescent="0.25">
      <c r="A3659" s="62">
        <v>30101812</v>
      </c>
      <c r="B3659" s="63" t="s">
        <v>6843</v>
      </c>
    </row>
    <row r="3660" spans="1:2" x14ac:dyDescent="0.25">
      <c r="A3660" s="62">
        <v>30101813</v>
      </c>
      <c r="B3660" s="63" t="s">
        <v>11015</v>
      </c>
    </row>
    <row r="3661" spans="1:2" x14ac:dyDescent="0.25">
      <c r="A3661" s="62">
        <v>30101814</v>
      </c>
      <c r="B3661" s="63" t="s">
        <v>7979</v>
      </c>
    </row>
    <row r="3662" spans="1:2" x14ac:dyDescent="0.25">
      <c r="A3662" s="62">
        <v>30101815</v>
      </c>
      <c r="B3662" s="63" t="s">
        <v>11361</v>
      </c>
    </row>
    <row r="3663" spans="1:2" x14ac:dyDescent="0.25">
      <c r="A3663" s="62">
        <v>30101816</v>
      </c>
      <c r="B3663" s="63" t="s">
        <v>13536</v>
      </c>
    </row>
    <row r="3664" spans="1:2" x14ac:dyDescent="0.25">
      <c r="A3664" s="62">
        <v>30101817</v>
      </c>
      <c r="B3664" s="63" t="s">
        <v>7276</v>
      </c>
    </row>
    <row r="3665" spans="1:2" x14ac:dyDescent="0.25">
      <c r="A3665" s="62">
        <v>30101901</v>
      </c>
      <c r="B3665" s="63" t="s">
        <v>11278</v>
      </c>
    </row>
    <row r="3666" spans="1:2" x14ac:dyDescent="0.25">
      <c r="A3666" s="62">
        <v>30101902</v>
      </c>
      <c r="B3666" s="63" t="s">
        <v>16415</v>
      </c>
    </row>
    <row r="3667" spans="1:2" x14ac:dyDescent="0.25">
      <c r="A3667" s="62">
        <v>30101903</v>
      </c>
      <c r="B3667" s="63" t="s">
        <v>7592</v>
      </c>
    </row>
    <row r="3668" spans="1:2" x14ac:dyDescent="0.25">
      <c r="A3668" s="62">
        <v>30101904</v>
      </c>
      <c r="B3668" s="63" t="s">
        <v>4329</v>
      </c>
    </row>
    <row r="3669" spans="1:2" x14ac:dyDescent="0.25">
      <c r="A3669" s="62">
        <v>30101905</v>
      </c>
      <c r="B3669" s="63" t="s">
        <v>21</v>
      </c>
    </row>
    <row r="3670" spans="1:2" x14ac:dyDescent="0.25">
      <c r="A3670" s="62">
        <v>30101906</v>
      </c>
      <c r="B3670" s="63" t="s">
        <v>17809</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6454</v>
      </c>
    </row>
    <row r="3678" spans="1:2" x14ac:dyDescent="0.25">
      <c r="A3678" s="62">
        <v>30101914</v>
      </c>
      <c r="B3678" s="63" t="s">
        <v>11696</v>
      </c>
    </row>
    <row r="3679" spans="1:2" x14ac:dyDescent="0.25">
      <c r="A3679" s="62">
        <v>30101915</v>
      </c>
      <c r="B3679" s="63" t="s">
        <v>1309</v>
      </c>
    </row>
    <row r="3680" spans="1:2" x14ac:dyDescent="0.25">
      <c r="A3680" s="62">
        <v>30101916</v>
      </c>
      <c r="B3680" s="63" t="s">
        <v>13958</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4580</v>
      </c>
    </row>
    <row r="3686" spans="1:2" x14ac:dyDescent="0.25">
      <c r="A3686" s="62">
        <v>30101923</v>
      </c>
      <c r="B3686" s="63" t="s">
        <v>13181</v>
      </c>
    </row>
    <row r="3687" spans="1:2" x14ac:dyDescent="0.25">
      <c r="A3687" s="62">
        <v>30102001</v>
      </c>
      <c r="B3687" s="63" t="s">
        <v>8670</v>
      </c>
    </row>
    <row r="3688" spans="1:2" x14ac:dyDescent="0.25">
      <c r="A3688" s="62">
        <v>30102002</v>
      </c>
      <c r="B3688" s="63" t="s">
        <v>13097</v>
      </c>
    </row>
    <row r="3689" spans="1:2" x14ac:dyDescent="0.25">
      <c r="A3689" s="62">
        <v>30102003</v>
      </c>
      <c r="B3689" s="63" t="s">
        <v>7774</v>
      </c>
    </row>
    <row r="3690" spans="1:2" x14ac:dyDescent="0.25">
      <c r="A3690" s="62">
        <v>30102004</v>
      </c>
      <c r="B3690" s="63" t="s">
        <v>518</v>
      </c>
    </row>
    <row r="3691" spans="1:2" x14ac:dyDescent="0.25">
      <c r="A3691" s="62">
        <v>30102005</v>
      </c>
      <c r="B3691" s="63" t="s">
        <v>17986</v>
      </c>
    </row>
    <row r="3692" spans="1:2" x14ac:dyDescent="0.25">
      <c r="A3692" s="62">
        <v>30102006</v>
      </c>
      <c r="B3692" s="63" t="s">
        <v>5274</v>
      </c>
    </row>
    <row r="3693" spans="1:2" x14ac:dyDescent="0.25">
      <c r="A3693" s="62">
        <v>30102007</v>
      </c>
      <c r="B3693" s="63" t="s">
        <v>15052</v>
      </c>
    </row>
    <row r="3694" spans="1:2" x14ac:dyDescent="0.25">
      <c r="A3694" s="62">
        <v>30102008</v>
      </c>
      <c r="B3694" s="63" t="s">
        <v>7326</v>
      </c>
    </row>
    <row r="3695" spans="1:2" x14ac:dyDescent="0.25">
      <c r="A3695" s="62">
        <v>30102009</v>
      </c>
      <c r="B3695" s="63" t="s">
        <v>15734</v>
      </c>
    </row>
    <row r="3696" spans="1:2" x14ac:dyDescent="0.25">
      <c r="A3696" s="62">
        <v>30102010</v>
      </c>
      <c r="B3696" s="63" t="s">
        <v>8922</v>
      </c>
    </row>
    <row r="3697" spans="1:2" x14ac:dyDescent="0.25">
      <c r="A3697" s="62">
        <v>30102011</v>
      </c>
      <c r="B3697" s="63" t="s">
        <v>11854</v>
      </c>
    </row>
    <row r="3698" spans="1:2" x14ac:dyDescent="0.25">
      <c r="A3698" s="62">
        <v>30102012</v>
      </c>
      <c r="B3698" s="63" t="s">
        <v>10084</v>
      </c>
    </row>
    <row r="3699" spans="1:2" x14ac:dyDescent="0.25">
      <c r="A3699" s="62">
        <v>30102013</v>
      </c>
      <c r="B3699" s="63" t="s">
        <v>5482</v>
      </c>
    </row>
    <row r="3700" spans="1:2" x14ac:dyDescent="0.25">
      <c r="A3700" s="62">
        <v>30102014</v>
      </c>
      <c r="B3700" s="63" t="s">
        <v>12699</v>
      </c>
    </row>
    <row r="3701" spans="1:2" x14ac:dyDescent="0.25">
      <c r="A3701" s="62">
        <v>30102015</v>
      </c>
      <c r="B3701" s="63" t="s">
        <v>14175</v>
      </c>
    </row>
    <row r="3702" spans="1:2" x14ac:dyDescent="0.25">
      <c r="A3702" s="62">
        <v>30102201</v>
      </c>
      <c r="B3702" s="63" t="s">
        <v>17900</v>
      </c>
    </row>
    <row r="3703" spans="1:2" x14ac:dyDescent="0.25">
      <c r="A3703" s="62">
        <v>30102202</v>
      </c>
      <c r="B3703" s="63" t="s">
        <v>13903</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14645</v>
      </c>
    </row>
    <row r="3710" spans="1:2" x14ac:dyDescent="0.25">
      <c r="A3710" s="62">
        <v>30102209</v>
      </c>
      <c r="B3710" s="63" t="s">
        <v>6911</v>
      </c>
    </row>
    <row r="3711" spans="1:2" x14ac:dyDescent="0.25">
      <c r="A3711" s="62">
        <v>30102210</v>
      </c>
      <c r="B3711" s="63" t="s">
        <v>9552</v>
      </c>
    </row>
    <row r="3712" spans="1:2" x14ac:dyDescent="0.25">
      <c r="A3712" s="62">
        <v>30102211</v>
      </c>
      <c r="B3712" s="63" t="s">
        <v>4475</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12671</v>
      </c>
    </row>
    <row r="3723" spans="1:2" x14ac:dyDescent="0.25">
      <c r="A3723" s="62">
        <v>30102303</v>
      </c>
      <c r="B3723" s="63" t="s">
        <v>217</v>
      </c>
    </row>
    <row r="3724" spans="1:2" x14ac:dyDescent="0.25">
      <c r="A3724" s="62">
        <v>30102304</v>
      </c>
      <c r="B3724" s="63" t="s">
        <v>15462</v>
      </c>
    </row>
    <row r="3725" spans="1:2" x14ac:dyDescent="0.25">
      <c r="A3725" s="62">
        <v>30102305</v>
      </c>
      <c r="B3725" s="63" t="s">
        <v>14477</v>
      </c>
    </row>
    <row r="3726" spans="1:2" x14ac:dyDescent="0.25">
      <c r="A3726" s="62">
        <v>30102306</v>
      </c>
      <c r="B3726" s="63" t="s">
        <v>4967</v>
      </c>
    </row>
    <row r="3727" spans="1:2" x14ac:dyDescent="0.25">
      <c r="A3727" s="62">
        <v>30102307</v>
      </c>
      <c r="B3727" s="63" t="s">
        <v>18076</v>
      </c>
    </row>
    <row r="3728" spans="1:2" x14ac:dyDescent="0.25">
      <c r="A3728" s="62">
        <v>30102308</v>
      </c>
      <c r="B3728" s="63" t="s">
        <v>7822</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3797</v>
      </c>
    </row>
    <row r="3734" spans="1:2" x14ac:dyDescent="0.25">
      <c r="A3734" s="62">
        <v>30102314</v>
      </c>
      <c r="B3734" s="63" t="s">
        <v>8028</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16012</v>
      </c>
    </row>
    <row r="3739" spans="1:2" x14ac:dyDescent="0.25">
      <c r="A3739" s="62">
        <v>30102403</v>
      </c>
      <c r="B3739" s="63" t="s">
        <v>5949</v>
      </c>
    </row>
    <row r="3740" spans="1:2" x14ac:dyDescent="0.25">
      <c r="A3740" s="62">
        <v>30102404</v>
      </c>
      <c r="B3740" s="63" t="s">
        <v>12152</v>
      </c>
    </row>
    <row r="3741" spans="1:2" x14ac:dyDescent="0.25">
      <c r="A3741" s="62">
        <v>30102405</v>
      </c>
      <c r="B3741" s="63" t="s">
        <v>18534</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8710</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7881</v>
      </c>
    </row>
    <row r="3754" spans="1:2" x14ac:dyDescent="0.25">
      <c r="A3754" s="62">
        <v>30102501</v>
      </c>
      <c r="B3754" s="63" t="s">
        <v>15666</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16458</v>
      </c>
    </row>
    <row r="3767" spans="1:2" x14ac:dyDescent="0.25">
      <c r="A3767" s="62">
        <v>30102514</v>
      </c>
      <c r="B3767" s="63" t="s">
        <v>9443</v>
      </c>
    </row>
    <row r="3768" spans="1:2" x14ac:dyDescent="0.25">
      <c r="A3768" s="62">
        <v>30102515</v>
      </c>
      <c r="B3768" s="63" t="s">
        <v>13457</v>
      </c>
    </row>
    <row r="3769" spans="1:2" x14ac:dyDescent="0.25">
      <c r="A3769" s="62">
        <v>30102516</v>
      </c>
      <c r="B3769" s="63" t="s">
        <v>11961</v>
      </c>
    </row>
    <row r="3770" spans="1:2" x14ac:dyDescent="0.25">
      <c r="A3770" s="62">
        <v>30102517</v>
      </c>
      <c r="B3770" s="63" t="s">
        <v>13893</v>
      </c>
    </row>
    <row r="3771" spans="1:2" x14ac:dyDescent="0.25">
      <c r="A3771" s="62">
        <v>30102518</v>
      </c>
      <c r="B3771" s="63" t="s">
        <v>11795</v>
      </c>
    </row>
    <row r="3772" spans="1:2" x14ac:dyDescent="0.25">
      <c r="A3772" s="62">
        <v>30102519</v>
      </c>
      <c r="B3772" s="63" t="s">
        <v>13584</v>
      </c>
    </row>
    <row r="3773" spans="1:2" x14ac:dyDescent="0.25">
      <c r="A3773" s="62">
        <v>30102520</v>
      </c>
      <c r="B3773" s="63" t="s">
        <v>11303</v>
      </c>
    </row>
    <row r="3774" spans="1:2" x14ac:dyDescent="0.25">
      <c r="A3774" s="62">
        <v>30102521</v>
      </c>
      <c r="B3774" s="63" t="s">
        <v>17557</v>
      </c>
    </row>
    <row r="3775" spans="1:2" x14ac:dyDescent="0.25">
      <c r="A3775" s="62">
        <v>30102522</v>
      </c>
      <c r="B3775" s="63" t="s">
        <v>14733</v>
      </c>
    </row>
    <row r="3776" spans="1:2" x14ac:dyDescent="0.25">
      <c r="A3776" s="62">
        <v>30102523</v>
      </c>
      <c r="B3776" s="63" t="s">
        <v>5735</v>
      </c>
    </row>
    <row r="3777" spans="1:2" x14ac:dyDescent="0.25">
      <c r="A3777" s="62">
        <v>30102524</v>
      </c>
      <c r="B3777" s="63" t="s">
        <v>3806</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15487</v>
      </c>
    </row>
    <row r="3785" spans="1:2" x14ac:dyDescent="0.25">
      <c r="A3785" s="62">
        <v>30102606</v>
      </c>
      <c r="B3785" s="63" t="s">
        <v>4103</v>
      </c>
    </row>
    <row r="3786" spans="1:2" x14ac:dyDescent="0.25">
      <c r="A3786" s="62">
        <v>30102607</v>
      </c>
      <c r="B3786" s="63" t="s">
        <v>16110</v>
      </c>
    </row>
    <row r="3787" spans="1:2" x14ac:dyDescent="0.25">
      <c r="A3787" s="62">
        <v>30102608</v>
      </c>
      <c r="B3787" s="63" t="s">
        <v>17857</v>
      </c>
    </row>
    <row r="3788" spans="1:2" x14ac:dyDescent="0.25">
      <c r="A3788" s="62">
        <v>30102609</v>
      </c>
      <c r="B3788" s="63" t="s">
        <v>18128</v>
      </c>
    </row>
    <row r="3789" spans="1:2" x14ac:dyDescent="0.25">
      <c r="A3789" s="62">
        <v>30102610</v>
      </c>
      <c r="B3789" s="63" t="s">
        <v>9369</v>
      </c>
    </row>
    <row r="3790" spans="1:2" x14ac:dyDescent="0.25">
      <c r="A3790" s="62">
        <v>30102611</v>
      </c>
      <c r="B3790" s="63" t="s">
        <v>3965</v>
      </c>
    </row>
    <row r="3791" spans="1:2" x14ac:dyDescent="0.25">
      <c r="A3791" s="62">
        <v>30102612</v>
      </c>
      <c r="B3791" s="63" t="s">
        <v>13314</v>
      </c>
    </row>
    <row r="3792" spans="1:2" x14ac:dyDescent="0.25">
      <c r="A3792" s="62">
        <v>30102613</v>
      </c>
      <c r="B3792" s="63" t="s">
        <v>8908</v>
      </c>
    </row>
    <row r="3793" spans="1:2" x14ac:dyDescent="0.25">
      <c r="A3793" s="62">
        <v>30102614</v>
      </c>
      <c r="B3793" s="63" t="s">
        <v>16655</v>
      </c>
    </row>
    <row r="3794" spans="1:2" x14ac:dyDescent="0.25">
      <c r="A3794" s="62">
        <v>30102615</v>
      </c>
      <c r="B3794" s="63" t="s">
        <v>14188</v>
      </c>
    </row>
    <row r="3795" spans="1:2" x14ac:dyDescent="0.25">
      <c r="A3795" s="62">
        <v>30102616</v>
      </c>
      <c r="B3795" s="63" t="s">
        <v>11709</v>
      </c>
    </row>
    <row r="3796" spans="1:2" x14ac:dyDescent="0.25">
      <c r="A3796" s="62">
        <v>30102801</v>
      </c>
      <c r="B3796" s="63" t="s">
        <v>4988</v>
      </c>
    </row>
    <row r="3797" spans="1:2" x14ac:dyDescent="0.25">
      <c r="A3797" s="62">
        <v>30102802</v>
      </c>
      <c r="B3797" s="63" t="s">
        <v>7041</v>
      </c>
    </row>
    <row r="3798" spans="1:2" x14ac:dyDescent="0.25">
      <c r="A3798" s="62">
        <v>30102803</v>
      </c>
      <c r="B3798" s="63" t="s">
        <v>5135</v>
      </c>
    </row>
    <row r="3799" spans="1:2" x14ac:dyDescent="0.25">
      <c r="A3799" s="62">
        <v>30102901</v>
      </c>
      <c r="B3799" s="63" t="s">
        <v>12043</v>
      </c>
    </row>
    <row r="3800" spans="1:2" x14ac:dyDescent="0.25">
      <c r="A3800" s="62">
        <v>30102903</v>
      </c>
      <c r="B3800" s="63" t="s">
        <v>18774</v>
      </c>
    </row>
    <row r="3801" spans="1:2" x14ac:dyDescent="0.25">
      <c r="A3801" s="62">
        <v>30102904</v>
      </c>
      <c r="B3801" s="63" t="s">
        <v>5301</v>
      </c>
    </row>
    <row r="3802" spans="1:2" x14ac:dyDescent="0.25">
      <c r="A3802" s="62">
        <v>30102905</v>
      </c>
      <c r="B3802" s="63" t="s">
        <v>2557</v>
      </c>
    </row>
    <row r="3803" spans="1:2" x14ac:dyDescent="0.25">
      <c r="A3803" s="62">
        <v>30102906</v>
      </c>
      <c r="B3803" s="63" t="s">
        <v>15371</v>
      </c>
    </row>
    <row r="3804" spans="1:2" x14ac:dyDescent="0.25">
      <c r="A3804" s="62">
        <v>30103001</v>
      </c>
      <c r="B3804" s="63" t="s">
        <v>5758</v>
      </c>
    </row>
    <row r="3805" spans="1:2" x14ac:dyDescent="0.25">
      <c r="A3805" s="62">
        <v>30103002</v>
      </c>
      <c r="B3805" s="63" t="s">
        <v>17839</v>
      </c>
    </row>
    <row r="3806" spans="1:2" x14ac:dyDescent="0.25">
      <c r="A3806" s="62">
        <v>30103101</v>
      </c>
      <c r="B3806" s="63" t="s">
        <v>2625</v>
      </c>
    </row>
    <row r="3807" spans="1:2" x14ac:dyDescent="0.25">
      <c r="A3807" s="62">
        <v>30103102</v>
      </c>
      <c r="B3807" s="63" t="s">
        <v>15862</v>
      </c>
    </row>
    <row r="3808" spans="1:2" x14ac:dyDescent="0.25">
      <c r="A3808" s="62">
        <v>30103103</v>
      </c>
      <c r="B3808" s="63" t="s">
        <v>4803</v>
      </c>
    </row>
    <row r="3809" spans="1:2" x14ac:dyDescent="0.25">
      <c r="A3809" s="62">
        <v>30103201</v>
      </c>
      <c r="B3809" s="63" t="s">
        <v>6414</v>
      </c>
    </row>
    <row r="3810" spans="1:2" x14ac:dyDescent="0.25">
      <c r="A3810" s="62">
        <v>30103202</v>
      </c>
      <c r="B3810" s="63" t="s">
        <v>4257</v>
      </c>
    </row>
    <row r="3811" spans="1:2" x14ac:dyDescent="0.25">
      <c r="A3811" s="62">
        <v>30103203</v>
      </c>
      <c r="B3811" s="63" t="s">
        <v>13344</v>
      </c>
    </row>
    <row r="3812" spans="1:2" x14ac:dyDescent="0.25">
      <c r="A3812" s="62">
        <v>30103204</v>
      </c>
      <c r="B3812" s="63" t="s">
        <v>17614</v>
      </c>
    </row>
    <row r="3813" spans="1:2" x14ac:dyDescent="0.25">
      <c r="A3813" s="62">
        <v>30103205</v>
      </c>
      <c r="B3813" s="63" t="s">
        <v>11210</v>
      </c>
    </row>
    <row r="3814" spans="1:2" x14ac:dyDescent="0.25">
      <c r="A3814" s="62">
        <v>30103206</v>
      </c>
      <c r="B3814" s="63" t="s">
        <v>18826</v>
      </c>
    </row>
    <row r="3815" spans="1:2" x14ac:dyDescent="0.25">
      <c r="A3815" s="62">
        <v>30103301</v>
      </c>
      <c r="B3815" s="63" t="s">
        <v>5219</v>
      </c>
    </row>
    <row r="3816" spans="1:2" x14ac:dyDescent="0.25">
      <c r="A3816" s="62">
        <v>30103302</v>
      </c>
      <c r="B3816" s="63" t="s">
        <v>12205</v>
      </c>
    </row>
    <row r="3817" spans="1:2" x14ac:dyDescent="0.25">
      <c r="A3817" s="62">
        <v>30103303</v>
      </c>
      <c r="B3817" s="63" t="s">
        <v>14453</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6632</v>
      </c>
    </row>
    <row r="3826" spans="1:2" x14ac:dyDescent="0.25">
      <c r="A3826" s="62">
        <v>30103312</v>
      </c>
      <c r="B3826" s="63" t="s">
        <v>11801</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10242</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12233</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4682</v>
      </c>
    </row>
    <row r="3840" spans="1:2" x14ac:dyDescent="0.25">
      <c r="A3840" s="62">
        <v>30103413</v>
      </c>
      <c r="B3840" s="63" t="s">
        <v>9590</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15535</v>
      </c>
    </row>
    <row r="3845" spans="1:2" x14ac:dyDescent="0.25">
      <c r="A3845" s="62">
        <v>30103505</v>
      </c>
      <c r="B3845" s="63" t="s">
        <v>12651</v>
      </c>
    </row>
    <row r="3846" spans="1:2" x14ac:dyDescent="0.25">
      <c r="A3846" s="62">
        <v>30103506</v>
      </c>
      <c r="B3846" s="63" t="s">
        <v>8970</v>
      </c>
    </row>
    <row r="3847" spans="1:2" x14ac:dyDescent="0.25">
      <c r="A3847" s="62">
        <v>30103507</v>
      </c>
      <c r="B3847" s="63" t="s">
        <v>12192</v>
      </c>
    </row>
    <row r="3848" spans="1:2" x14ac:dyDescent="0.25">
      <c r="A3848" s="62">
        <v>30103508</v>
      </c>
      <c r="B3848" s="63" t="s">
        <v>10354</v>
      </c>
    </row>
    <row r="3849" spans="1:2" x14ac:dyDescent="0.25">
      <c r="A3849" s="62">
        <v>30103509</v>
      </c>
      <c r="B3849" s="63" t="s">
        <v>11641</v>
      </c>
    </row>
    <row r="3850" spans="1:2" x14ac:dyDescent="0.25">
      <c r="A3850" s="62">
        <v>30103510</v>
      </c>
      <c r="B3850" s="63" t="s">
        <v>7550</v>
      </c>
    </row>
    <row r="3851" spans="1:2" x14ac:dyDescent="0.25">
      <c r="A3851" s="62">
        <v>30103511</v>
      </c>
      <c r="B3851" s="63" t="s">
        <v>18107</v>
      </c>
    </row>
    <row r="3852" spans="1:2" x14ac:dyDescent="0.25">
      <c r="A3852" s="62">
        <v>30103512</v>
      </c>
      <c r="B3852" s="63" t="s">
        <v>6612</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6808</v>
      </c>
    </row>
    <row r="3859" spans="1:2" x14ac:dyDescent="0.25">
      <c r="A3859" s="62">
        <v>30103604</v>
      </c>
      <c r="B3859" s="63" t="s">
        <v>18417</v>
      </c>
    </row>
    <row r="3860" spans="1:2" x14ac:dyDescent="0.25">
      <c r="A3860" s="62">
        <v>30103605</v>
      </c>
      <c r="B3860" s="63" t="s">
        <v>11530</v>
      </c>
    </row>
    <row r="3861" spans="1:2" x14ac:dyDescent="0.25">
      <c r="A3861" s="62">
        <v>30103606</v>
      </c>
      <c r="B3861" s="63" t="s">
        <v>15136</v>
      </c>
    </row>
    <row r="3862" spans="1:2" x14ac:dyDescent="0.25">
      <c r="A3862" s="62">
        <v>30103607</v>
      </c>
      <c r="B3862" s="63" t="s">
        <v>8686</v>
      </c>
    </row>
    <row r="3863" spans="1:2" x14ac:dyDescent="0.25">
      <c r="A3863" s="62">
        <v>30103608</v>
      </c>
      <c r="B3863" s="63" t="s">
        <v>11331</v>
      </c>
    </row>
    <row r="3864" spans="1:2" x14ac:dyDescent="0.25">
      <c r="A3864" s="62">
        <v>30103701</v>
      </c>
      <c r="B3864" s="63" t="s">
        <v>5272</v>
      </c>
    </row>
    <row r="3865" spans="1:2" x14ac:dyDescent="0.25">
      <c r="A3865" s="62">
        <v>30111501</v>
      </c>
      <c r="B3865" s="63" t="s">
        <v>9201</v>
      </c>
    </row>
    <row r="3866" spans="1:2" x14ac:dyDescent="0.25">
      <c r="A3866" s="62">
        <v>30111502</v>
      </c>
      <c r="B3866" s="63" t="s">
        <v>11264</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3485</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13368</v>
      </c>
    </row>
    <row r="3878" spans="1:2" x14ac:dyDescent="0.25">
      <c r="A3878" s="62">
        <v>30121503</v>
      </c>
      <c r="B3878" s="63" t="s">
        <v>5791</v>
      </c>
    </row>
    <row r="3879" spans="1:2" x14ac:dyDescent="0.25">
      <c r="A3879" s="62">
        <v>30121601</v>
      </c>
      <c r="B3879" s="63" t="s">
        <v>10459</v>
      </c>
    </row>
    <row r="3880" spans="1:2" x14ac:dyDescent="0.25">
      <c r="A3880" s="62">
        <v>30121602</v>
      </c>
      <c r="B3880" s="63" t="s">
        <v>17365</v>
      </c>
    </row>
    <row r="3881" spans="1:2" x14ac:dyDescent="0.25">
      <c r="A3881" s="62">
        <v>30121603</v>
      </c>
      <c r="B3881" s="63" t="s">
        <v>2694</v>
      </c>
    </row>
    <row r="3882" spans="1:2" x14ac:dyDescent="0.25">
      <c r="A3882" s="62">
        <v>30121604</v>
      </c>
      <c r="B3882" s="63" t="s">
        <v>4692</v>
      </c>
    </row>
    <row r="3883" spans="1:2" x14ac:dyDescent="0.25">
      <c r="A3883" s="62">
        <v>30121605</v>
      </c>
      <c r="B3883" s="63" t="s">
        <v>8126</v>
      </c>
    </row>
    <row r="3884" spans="1:2" x14ac:dyDescent="0.25">
      <c r="A3884" s="62">
        <v>30131501</v>
      </c>
      <c r="B3884" s="63" t="s">
        <v>3729</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14311</v>
      </c>
    </row>
    <row r="3891" spans="1:2" x14ac:dyDescent="0.25">
      <c r="A3891" s="62">
        <v>30131604</v>
      </c>
      <c r="B3891" s="63" t="s">
        <v>8072</v>
      </c>
    </row>
    <row r="3892" spans="1:2" x14ac:dyDescent="0.25">
      <c r="A3892" s="62">
        <v>30131701</v>
      </c>
      <c r="B3892" s="63" t="s">
        <v>3919</v>
      </c>
    </row>
    <row r="3893" spans="1:2" x14ac:dyDescent="0.25">
      <c r="A3893" s="62">
        <v>30131702</v>
      </c>
      <c r="B3893" s="63" t="s">
        <v>706</v>
      </c>
    </row>
    <row r="3894" spans="1:2" x14ac:dyDescent="0.25">
      <c r="A3894" s="62">
        <v>30131703</v>
      </c>
      <c r="B3894" s="63" t="s">
        <v>15193</v>
      </c>
    </row>
    <row r="3895" spans="1:2" x14ac:dyDescent="0.25">
      <c r="A3895" s="62">
        <v>30131704</v>
      </c>
      <c r="B3895" s="63" t="s">
        <v>3474</v>
      </c>
    </row>
    <row r="3896" spans="1:2" x14ac:dyDescent="0.25">
      <c r="A3896" s="62">
        <v>30131705</v>
      </c>
      <c r="B3896" s="63" t="s">
        <v>16124</v>
      </c>
    </row>
    <row r="3897" spans="1:2" x14ac:dyDescent="0.25">
      <c r="A3897" s="62">
        <v>30141501</v>
      </c>
      <c r="B3897" s="63" t="s">
        <v>1550</v>
      </c>
    </row>
    <row r="3898" spans="1:2" x14ac:dyDescent="0.25">
      <c r="A3898" s="62">
        <v>30141503</v>
      </c>
      <c r="B3898" s="63" t="s">
        <v>13719</v>
      </c>
    </row>
    <row r="3899" spans="1:2" x14ac:dyDescent="0.25">
      <c r="A3899" s="62">
        <v>30141505</v>
      </c>
      <c r="B3899" s="63" t="s">
        <v>3970</v>
      </c>
    </row>
    <row r="3900" spans="1:2" x14ac:dyDescent="0.25">
      <c r="A3900" s="62">
        <v>30141508</v>
      </c>
      <c r="B3900" s="63" t="s">
        <v>5596</v>
      </c>
    </row>
    <row r="3901" spans="1:2" x14ac:dyDescent="0.25">
      <c r="A3901" s="62">
        <v>30141510</v>
      </c>
      <c r="B3901" s="63" t="s">
        <v>11786</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18383</v>
      </c>
    </row>
    <row r="3907" spans="1:2" x14ac:dyDescent="0.25">
      <c r="A3907" s="62">
        <v>30141603</v>
      </c>
      <c r="B3907" s="63" t="s">
        <v>12548</v>
      </c>
    </row>
    <row r="3908" spans="1:2" x14ac:dyDescent="0.25">
      <c r="A3908" s="62">
        <v>30151501</v>
      </c>
      <c r="B3908" s="63" t="s">
        <v>13259</v>
      </c>
    </row>
    <row r="3909" spans="1:2" x14ac:dyDescent="0.25">
      <c r="A3909" s="62">
        <v>30151502</v>
      </c>
      <c r="B3909" s="63" t="s">
        <v>6522</v>
      </c>
    </row>
    <row r="3910" spans="1:2" x14ac:dyDescent="0.25">
      <c r="A3910" s="62">
        <v>30151503</v>
      </c>
      <c r="B3910" s="63" t="s">
        <v>10006</v>
      </c>
    </row>
    <row r="3911" spans="1:2" x14ac:dyDescent="0.25">
      <c r="A3911" s="62">
        <v>30151504</v>
      </c>
      <c r="B3911" s="63" t="s">
        <v>8652</v>
      </c>
    </row>
    <row r="3912" spans="1:2" x14ac:dyDescent="0.25">
      <c r="A3912" s="62">
        <v>30151505</v>
      </c>
      <c r="B3912" s="63" t="s">
        <v>12882</v>
      </c>
    </row>
    <row r="3913" spans="1:2" x14ac:dyDescent="0.25">
      <c r="A3913" s="62">
        <v>30151506</v>
      </c>
      <c r="B3913" s="63" t="s">
        <v>7330</v>
      </c>
    </row>
    <row r="3914" spans="1:2" x14ac:dyDescent="0.25">
      <c r="A3914" s="62">
        <v>30151507</v>
      </c>
      <c r="B3914" s="63" t="s">
        <v>9423</v>
      </c>
    </row>
    <row r="3915" spans="1:2" x14ac:dyDescent="0.25">
      <c r="A3915" s="62">
        <v>30151508</v>
      </c>
      <c r="B3915" s="63" t="s">
        <v>8390</v>
      </c>
    </row>
    <row r="3916" spans="1:2" x14ac:dyDescent="0.25">
      <c r="A3916" s="62">
        <v>30151509</v>
      </c>
      <c r="B3916" s="63" t="s">
        <v>13986</v>
      </c>
    </row>
    <row r="3917" spans="1:2" x14ac:dyDescent="0.25">
      <c r="A3917" s="62">
        <v>30151510</v>
      </c>
      <c r="B3917" s="63" t="s">
        <v>12258</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15461</v>
      </c>
    </row>
    <row r="3924" spans="1:2" x14ac:dyDescent="0.25">
      <c r="A3924" s="62">
        <v>30151607</v>
      </c>
      <c r="B3924" s="63" t="s">
        <v>13694</v>
      </c>
    </row>
    <row r="3925" spans="1:2" x14ac:dyDescent="0.25">
      <c r="A3925" s="62">
        <v>30151608</v>
      </c>
      <c r="B3925" s="63" t="s">
        <v>14864</v>
      </c>
    </row>
    <row r="3926" spans="1:2" x14ac:dyDescent="0.25">
      <c r="A3926" s="62">
        <v>30151609</v>
      </c>
      <c r="B3926" s="63" t="s">
        <v>16480</v>
      </c>
    </row>
    <row r="3927" spans="1:2" x14ac:dyDescent="0.25">
      <c r="A3927" s="62">
        <v>30151610</v>
      </c>
      <c r="B3927" s="63" t="s">
        <v>4904</v>
      </c>
    </row>
    <row r="3928" spans="1:2" x14ac:dyDescent="0.25">
      <c r="A3928" s="62">
        <v>30151701</v>
      </c>
      <c r="B3928" s="63" t="s">
        <v>11328</v>
      </c>
    </row>
    <row r="3929" spans="1:2" x14ac:dyDescent="0.25">
      <c r="A3929" s="62">
        <v>30151702</v>
      </c>
      <c r="B3929" s="63" t="s">
        <v>10266</v>
      </c>
    </row>
    <row r="3930" spans="1:2" x14ac:dyDescent="0.25">
      <c r="A3930" s="62">
        <v>30151703</v>
      </c>
      <c r="B3930" s="63" t="s">
        <v>5528</v>
      </c>
    </row>
    <row r="3931" spans="1:2" x14ac:dyDescent="0.25">
      <c r="A3931" s="62">
        <v>30151704</v>
      </c>
      <c r="B3931" s="63" t="s">
        <v>11968</v>
      </c>
    </row>
    <row r="3932" spans="1:2" x14ac:dyDescent="0.25">
      <c r="A3932" s="62">
        <v>30151801</v>
      </c>
      <c r="B3932" s="63" t="s">
        <v>7410</v>
      </c>
    </row>
    <row r="3933" spans="1:2" x14ac:dyDescent="0.25">
      <c r="A3933" s="62">
        <v>30151802</v>
      </c>
      <c r="B3933" s="63" t="s">
        <v>4711</v>
      </c>
    </row>
    <row r="3934" spans="1:2" x14ac:dyDescent="0.25">
      <c r="A3934" s="62">
        <v>30151803</v>
      </c>
      <c r="B3934" s="63" t="s">
        <v>14851</v>
      </c>
    </row>
    <row r="3935" spans="1:2" x14ac:dyDescent="0.25">
      <c r="A3935" s="62">
        <v>30151804</v>
      </c>
      <c r="B3935" s="63" t="s">
        <v>14878</v>
      </c>
    </row>
    <row r="3936" spans="1:2" x14ac:dyDescent="0.25">
      <c r="A3936" s="62">
        <v>30151805</v>
      </c>
      <c r="B3936" s="63" t="s">
        <v>9048</v>
      </c>
    </row>
    <row r="3937" spans="1:2" x14ac:dyDescent="0.25">
      <c r="A3937" s="62">
        <v>30151806</v>
      </c>
      <c r="B3937" s="63" t="s">
        <v>18311</v>
      </c>
    </row>
    <row r="3938" spans="1:2" x14ac:dyDescent="0.25">
      <c r="A3938" s="62">
        <v>30151901</v>
      </c>
      <c r="B3938" s="63" t="s">
        <v>10136</v>
      </c>
    </row>
    <row r="3939" spans="1:2" x14ac:dyDescent="0.25">
      <c r="A3939" s="62">
        <v>30151902</v>
      </c>
      <c r="B3939" s="63" t="s">
        <v>8057</v>
      </c>
    </row>
    <row r="3940" spans="1:2" x14ac:dyDescent="0.25">
      <c r="A3940" s="62">
        <v>30152001</v>
      </c>
      <c r="B3940" s="63" t="s">
        <v>14027</v>
      </c>
    </row>
    <row r="3941" spans="1:2" x14ac:dyDescent="0.25">
      <c r="A3941" s="62">
        <v>30152002</v>
      </c>
      <c r="B3941" s="63" t="s">
        <v>17831</v>
      </c>
    </row>
    <row r="3942" spans="1:2" x14ac:dyDescent="0.25">
      <c r="A3942" s="62">
        <v>30152003</v>
      </c>
      <c r="B3942" s="63" t="s">
        <v>5480</v>
      </c>
    </row>
    <row r="3943" spans="1:2" x14ac:dyDescent="0.25">
      <c r="A3943" s="62">
        <v>30152101</v>
      </c>
      <c r="B3943" s="63" t="s">
        <v>8662</v>
      </c>
    </row>
    <row r="3944" spans="1:2" x14ac:dyDescent="0.25">
      <c r="A3944" s="62">
        <v>30161501</v>
      </c>
      <c r="B3944" s="63" t="s">
        <v>11730</v>
      </c>
    </row>
    <row r="3945" spans="1:2" x14ac:dyDescent="0.25">
      <c r="A3945" s="62">
        <v>30161502</v>
      </c>
      <c r="B3945" s="63" t="s">
        <v>13221</v>
      </c>
    </row>
    <row r="3946" spans="1:2" x14ac:dyDescent="0.25">
      <c r="A3946" s="62">
        <v>30161503</v>
      </c>
      <c r="B3946" s="63" t="s">
        <v>6134</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3839</v>
      </c>
    </row>
    <row r="3952" spans="1:2" x14ac:dyDescent="0.25">
      <c r="A3952" s="62">
        <v>30161601</v>
      </c>
      <c r="B3952" s="63" t="s">
        <v>9519</v>
      </c>
    </row>
    <row r="3953" spans="1:2" x14ac:dyDescent="0.25">
      <c r="A3953" s="62">
        <v>30161602</v>
      </c>
      <c r="B3953" s="63" t="s">
        <v>8472</v>
      </c>
    </row>
    <row r="3954" spans="1:2" x14ac:dyDescent="0.25">
      <c r="A3954" s="62">
        <v>30161603</v>
      </c>
      <c r="B3954" s="63" t="s">
        <v>11557</v>
      </c>
    </row>
    <row r="3955" spans="1:2" x14ac:dyDescent="0.25">
      <c r="A3955" s="62">
        <v>30161604</v>
      </c>
      <c r="B3955" s="63" t="s">
        <v>15852</v>
      </c>
    </row>
    <row r="3956" spans="1:2" x14ac:dyDescent="0.25">
      <c r="A3956" s="62">
        <v>30161701</v>
      </c>
      <c r="B3956" s="63" t="s">
        <v>16166</v>
      </c>
    </row>
    <row r="3957" spans="1:2" x14ac:dyDescent="0.25">
      <c r="A3957" s="62">
        <v>30161702</v>
      </c>
      <c r="B3957" s="63" t="s">
        <v>12665</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10250</v>
      </c>
    </row>
    <row r="3962" spans="1:2" x14ac:dyDescent="0.25">
      <c r="A3962" s="62">
        <v>30161708</v>
      </c>
      <c r="B3962" s="63" t="s">
        <v>18053</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7817</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18751</v>
      </c>
    </row>
    <row r="3982" spans="1:2" x14ac:dyDescent="0.25">
      <c r="A3982" s="62">
        <v>30161907</v>
      </c>
      <c r="B3982" s="63" t="s">
        <v>4334</v>
      </c>
    </row>
    <row r="3983" spans="1:2" x14ac:dyDescent="0.25">
      <c r="A3983" s="62">
        <v>30161908</v>
      </c>
      <c r="B3983" s="63" t="s">
        <v>15546</v>
      </c>
    </row>
    <row r="3984" spans="1:2" x14ac:dyDescent="0.25">
      <c r="A3984" s="62">
        <v>30171501</v>
      </c>
      <c r="B3984" s="63" t="s">
        <v>14236</v>
      </c>
    </row>
    <row r="3985" spans="1:2" x14ac:dyDescent="0.25">
      <c r="A3985" s="62">
        <v>30171502</v>
      </c>
      <c r="B3985" s="63" t="s">
        <v>17866</v>
      </c>
    </row>
    <row r="3986" spans="1:2" x14ac:dyDescent="0.25">
      <c r="A3986" s="62">
        <v>30171503</v>
      </c>
      <c r="B3986" s="63" t="s">
        <v>13888</v>
      </c>
    </row>
    <row r="3987" spans="1:2" x14ac:dyDescent="0.25">
      <c r="A3987" s="62">
        <v>30171504</v>
      </c>
      <c r="B3987" s="63" t="s">
        <v>6975</v>
      </c>
    </row>
    <row r="3988" spans="1:2" x14ac:dyDescent="0.25">
      <c r="A3988" s="62">
        <v>30171505</v>
      </c>
      <c r="B3988" s="63" t="s">
        <v>16419</v>
      </c>
    </row>
    <row r="3989" spans="1:2" x14ac:dyDescent="0.25">
      <c r="A3989" s="62">
        <v>30171506</v>
      </c>
      <c r="B3989" s="63" t="s">
        <v>13426</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16072</v>
      </c>
    </row>
    <row r="3994" spans="1:2" x14ac:dyDescent="0.25">
      <c r="A3994" s="62">
        <v>30171511</v>
      </c>
      <c r="B3994" s="63" t="s">
        <v>8817</v>
      </c>
    </row>
    <row r="3995" spans="1:2" x14ac:dyDescent="0.25">
      <c r="A3995" s="62">
        <v>30171512</v>
      </c>
      <c r="B3995" s="63" t="s">
        <v>10289</v>
      </c>
    </row>
    <row r="3996" spans="1:2" x14ac:dyDescent="0.25">
      <c r="A3996" s="62">
        <v>30171513</v>
      </c>
      <c r="B3996" s="63" t="s">
        <v>16001</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12415</v>
      </c>
    </row>
    <row r="4001" spans="1:2" x14ac:dyDescent="0.25">
      <c r="A4001" s="62">
        <v>30171607</v>
      </c>
      <c r="B4001" s="63" t="s">
        <v>14417</v>
      </c>
    </row>
    <row r="4002" spans="1:2" x14ac:dyDescent="0.25">
      <c r="A4002" s="62">
        <v>30171608</v>
      </c>
      <c r="B4002" s="63" t="s">
        <v>7139</v>
      </c>
    </row>
    <row r="4003" spans="1:2" x14ac:dyDescent="0.25">
      <c r="A4003" s="62">
        <v>30171609</v>
      </c>
      <c r="B4003" s="63" t="s">
        <v>9316</v>
      </c>
    </row>
    <row r="4004" spans="1:2" x14ac:dyDescent="0.25">
      <c r="A4004" s="62">
        <v>30171610</v>
      </c>
      <c r="B4004" s="63" t="s">
        <v>18497</v>
      </c>
    </row>
    <row r="4005" spans="1:2" x14ac:dyDescent="0.25">
      <c r="A4005" s="62">
        <v>30171611</v>
      </c>
      <c r="B4005" s="63" t="s">
        <v>18088</v>
      </c>
    </row>
    <row r="4006" spans="1:2" x14ac:dyDescent="0.25">
      <c r="A4006" s="62">
        <v>30171612</v>
      </c>
      <c r="B4006" s="63" t="s">
        <v>5307</v>
      </c>
    </row>
    <row r="4007" spans="1:2" x14ac:dyDescent="0.25">
      <c r="A4007" s="62">
        <v>30171613</v>
      </c>
      <c r="B4007" s="63" t="s">
        <v>6272</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9444</v>
      </c>
    </row>
    <row r="4013" spans="1:2" x14ac:dyDescent="0.25">
      <c r="A4013" s="62">
        <v>30171705</v>
      </c>
      <c r="B4013" s="63" t="s">
        <v>15995</v>
      </c>
    </row>
    <row r="4014" spans="1:2" x14ac:dyDescent="0.25">
      <c r="A4014" s="62">
        <v>30171706</v>
      </c>
      <c r="B4014" s="63" t="s">
        <v>14362</v>
      </c>
    </row>
    <row r="4015" spans="1:2" x14ac:dyDescent="0.25">
      <c r="A4015" s="62">
        <v>30171707</v>
      </c>
      <c r="B4015" s="63" t="s">
        <v>11829</v>
      </c>
    </row>
    <row r="4016" spans="1:2" x14ac:dyDescent="0.25">
      <c r="A4016" s="62">
        <v>30171708</v>
      </c>
      <c r="B4016" s="63" t="s">
        <v>8212</v>
      </c>
    </row>
    <row r="4017" spans="1:2" x14ac:dyDescent="0.25">
      <c r="A4017" s="62">
        <v>30171709</v>
      </c>
      <c r="B4017" s="63" t="s">
        <v>15456</v>
      </c>
    </row>
    <row r="4018" spans="1:2" x14ac:dyDescent="0.25">
      <c r="A4018" s="62">
        <v>30171801</v>
      </c>
      <c r="B4018" s="63" t="s">
        <v>8839</v>
      </c>
    </row>
    <row r="4019" spans="1:2" x14ac:dyDescent="0.25">
      <c r="A4019" s="62">
        <v>30171802</v>
      </c>
      <c r="B4019" s="63" t="s">
        <v>9770</v>
      </c>
    </row>
    <row r="4020" spans="1:2" x14ac:dyDescent="0.25">
      <c r="A4020" s="62">
        <v>30171803</v>
      </c>
      <c r="B4020" s="63" t="s">
        <v>9182</v>
      </c>
    </row>
    <row r="4021" spans="1:2" x14ac:dyDescent="0.25">
      <c r="A4021" s="62">
        <v>30171901</v>
      </c>
      <c r="B4021" s="63" t="s">
        <v>6021</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10308</v>
      </c>
    </row>
    <row r="4027" spans="1:2" x14ac:dyDescent="0.25">
      <c r="A4027" s="62">
        <v>30172001</v>
      </c>
      <c r="B4027" s="63" t="s">
        <v>4928</v>
      </c>
    </row>
    <row r="4028" spans="1:2" x14ac:dyDescent="0.25">
      <c r="A4028" s="62">
        <v>30172002</v>
      </c>
      <c r="B4028" s="63" t="s">
        <v>17973</v>
      </c>
    </row>
    <row r="4029" spans="1:2" x14ac:dyDescent="0.25">
      <c r="A4029" s="62">
        <v>30181501</v>
      </c>
      <c r="B4029" s="63" t="s">
        <v>533</v>
      </c>
    </row>
    <row r="4030" spans="1:2" x14ac:dyDescent="0.25">
      <c r="A4030" s="62">
        <v>30181502</v>
      </c>
      <c r="B4030" s="63" t="s">
        <v>15218</v>
      </c>
    </row>
    <row r="4031" spans="1:2" x14ac:dyDescent="0.25">
      <c r="A4031" s="62">
        <v>30181503</v>
      </c>
      <c r="B4031" s="63" t="s">
        <v>10578</v>
      </c>
    </row>
    <row r="4032" spans="1:2" x14ac:dyDescent="0.25">
      <c r="A4032" s="62">
        <v>30181504</v>
      </c>
      <c r="B4032" s="63" t="s">
        <v>4058</v>
      </c>
    </row>
    <row r="4033" spans="1:2" x14ac:dyDescent="0.25">
      <c r="A4033" s="62">
        <v>30181505</v>
      </c>
      <c r="B4033" s="63" t="s">
        <v>16695</v>
      </c>
    </row>
    <row r="4034" spans="1:2" x14ac:dyDescent="0.25">
      <c r="A4034" s="62">
        <v>30181506</v>
      </c>
      <c r="B4034" s="63" t="s">
        <v>5407</v>
      </c>
    </row>
    <row r="4035" spans="1:2" x14ac:dyDescent="0.25">
      <c r="A4035" s="62">
        <v>30181507</v>
      </c>
      <c r="B4035" s="63" t="s">
        <v>6993</v>
      </c>
    </row>
    <row r="4036" spans="1:2" x14ac:dyDescent="0.25">
      <c r="A4036" s="62">
        <v>30181508</v>
      </c>
      <c r="B4036" s="63" t="s">
        <v>15192</v>
      </c>
    </row>
    <row r="4037" spans="1:2" x14ac:dyDescent="0.25">
      <c r="A4037" s="62">
        <v>30181509</v>
      </c>
      <c r="B4037" s="63" t="s">
        <v>5626</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3881</v>
      </c>
    </row>
    <row r="4042" spans="1:2" x14ac:dyDescent="0.25">
      <c r="A4042" s="62">
        <v>30181514</v>
      </c>
      <c r="B4042" s="63" t="s">
        <v>6408</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7060</v>
      </c>
    </row>
    <row r="4047" spans="1:2" x14ac:dyDescent="0.25">
      <c r="A4047" s="62">
        <v>30191601</v>
      </c>
      <c r="B4047" s="63" t="s">
        <v>17561</v>
      </c>
    </row>
    <row r="4048" spans="1:2" x14ac:dyDescent="0.25">
      <c r="A4048" s="62">
        <v>30191602</v>
      </c>
      <c r="B4048" s="63" t="s">
        <v>4474</v>
      </c>
    </row>
    <row r="4049" spans="1:2" x14ac:dyDescent="0.25">
      <c r="A4049" s="62">
        <v>30191603</v>
      </c>
      <c r="B4049" s="63" t="s">
        <v>8867</v>
      </c>
    </row>
    <row r="4050" spans="1:2" x14ac:dyDescent="0.25">
      <c r="A4050" s="62">
        <v>30201501</v>
      </c>
      <c r="B4050" s="63" t="s">
        <v>18328</v>
      </c>
    </row>
    <row r="4051" spans="1:2" x14ac:dyDescent="0.25">
      <c r="A4051" s="62">
        <v>30201502</v>
      </c>
      <c r="B4051" s="63" t="s">
        <v>7036</v>
      </c>
    </row>
    <row r="4052" spans="1:2" x14ac:dyDescent="0.25">
      <c r="A4052" s="62">
        <v>30201601</v>
      </c>
      <c r="B4052" s="63" t="s">
        <v>2060</v>
      </c>
    </row>
    <row r="4053" spans="1:2" x14ac:dyDescent="0.25">
      <c r="A4053" s="62">
        <v>30201602</v>
      </c>
      <c r="B4053" s="63" t="s">
        <v>15091</v>
      </c>
    </row>
    <row r="4054" spans="1:2" x14ac:dyDescent="0.25">
      <c r="A4054" s="62">
        <v>30201603</v>
      </c>
      <c r="B4054" s="63" t="s">
        <v>6802</v>
      </c>
    </row>
    <row r="4055" spans="1:2" x14ac:dyDescent="0.25">
      <c r="A4055" s="62">
        <v>30201604</v>
      </c>
      <c r="B4055" s="63" t="s">
        <v>17590</v>
      </c>
    </row>
    <row r="4056" spans="1:2" x14ac:dyDescent="0.25">
      <c r="A4056" s="62">
        <v>30201605</v>
      </c>
      <c r="B4056" s="63" t="s">
        <v>7595</v>
      </c>
    </row>
    <row r="4057" spans="1:2" x14ac:dyDescent="0.25">
      <c r="A4057" s="62">
        <v>30201606</v>
      </c>
      <c r="B4057" s="63" t="s">
        <v>11098</v>
      </c>
    </row>
    <row r="4058" spans="1:2" x14ac:dyDescent="0.25">
      <c r="A4058" s="62">
        <v>30201701</v>
      </c>
      <c r="B4058" s="63" t="s">
        <v>13077</v>
      </c>
    </row>
    <row r="4059" spans="1:2" x14ac:dyDescent="0.25">
      <c r="A4059" s="62">
        <v>30201702</v>
      </c>
      <c r="B4059" s="63" t="s">
        <v>12853</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15597</v>
      </c>
    </row>
    <row r="4064" spans="1:2" x14ac:dyDescent="0.25">
      <c r="A4064" s="62">
        <v>30201707</v>
      </c>
      <c r="B4064" s="63" t="s">
        <v>4076</v>
      </c>
    </row>
    <row r="4065" spans="1:2" x14ac:dyDescent="0.25">
      <c r="A4065" s="62">
        <v>30201708</v>
      </c>
      <c r="B4065" s="63" t="s">
        <v>12072</v>
      </c>
    </row>
    <row r="4066" spans="1:2" x14ac:dyDescent="0.25">
      <c r="A4066" s="62">
        <v>30201710</v>
      </c>
      <c r="B4066" s="63" t="s">
        <v>12667</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8736</v>
      </c>
    </row>
    <row r="4072" spans="1:2" x14ac:dyDescent="0.25">
      <c r="A4072" s="62">
        <v>30201901</v>
      </c>
      <c r="B4072" s="63" t="s">
        <v>3432</v>
      </c>
    </row>
    <row r="4073" spans="1:2" x14ac:dyDescent="0.25">
      <c r="A4073" s="62">
        <v>30201902</v>
      </c>
      <c r="B4073" s="63" t="s">
        <v>14973</v>
      </c>
    </row>
    <row r="4074" spans="1:2" x14ac:dyDescent="0.25">
      <c r="A4074" s="62">
        <v>30201903</v>
      </c>
      <c r="B4074" s="63" t="s">
        <v>2869</v>
      </c>
    </row>
    <row r="4075" spans="1:2" x14ac:dyDescent="0.25">
      <c r="A4075" s="62">
        <v>30201904</v>
      </c>
      <c r="B4075" s="63" t="s">
        <v>18590</v>
      </c>
    </row>
    <row r="4076" spans="1:2" x14ac:dyDescent="0.25">
      <c r="A4076" s="62">
        <v>30221001</v>
      </c>
      <c r="B4076" s="63" t="s">
        <v>6468</v>
      </c>
    </row>
    <row r="4077" spans="1:2" x14ac:dyDescent="0.25">
      <c r="A4077" s="62">
        <v>30221002</v>
      </c>
      <c r="B4077" s="63" t="s">
        <v>9773</v>
      </c>
    </row>
    <row r="4078" spans="1:2" x14ac:dyDescent="0.25">
      <c r="A4078" s="62">
        <v>30221003</v>
      </c>
      <c r="B4078" s="63" t="s">
        <v>7106</v>
      </c>
    </row>
    <row r="4079" spans="1:2" x14ac:dyDescent="0.25">
      <c r="A4079" s="62">
        <v>30221004</v>
      </c>
      <c r="B4079" s="63" t="s">
        <v>14621</v>
      </c>
    </row>
    <row r="4080" spans="1:2" x14ac:dyDescent="0.25">
      <c r="A4080" s="62">
        <v>30221005</v>
      </c>
      <c r="B4080" s="63" t="s">
        <v>17167</v>
      </c>
    </row>
    <row r="4081" spans="1:2" x14ac:dyDescent="0.25">
      <c r="A4081" s="62">
        <v>30221006</v>
      </c>
      <c r="B4081" s="63" t="s">
        <v>16412</v>
      </c>
    </row>
    <row r="4082" spans="1:2" x14ac:dyDescent="0.25">
      <c r="A4082" s="62">
        <v>30221007</v>
      </c>
      <c r="B4082" s="63" t="s">
        <v>4277</v>
      </c>
    </row>
    <row r="4083" spans="1:2" x14ac:dyDescent="0.25">
      <c r="A4083" s="62">
        <v>30221009</v>
      </c>
      <c r="B4083" s="63" t="s">
        <v>16062</v>
      </c>
    </row>
    <row r="4084" spans="1:2" x14ac:dyDescent="0.25">
      <c r="A4084" s="62">
        <v>30221010</v>
      </c>
      <c r="B4084" s="63" t="s">
        <v>1558</v>
      </c>
    </row>
    <row r="4085" spans="1:2" x14ac:dyDescent="0.25">
      <c r="A4085" s="62">
        <v>30221011</v>
      </c>
      <c r="B4085" s="63" t="s">
        <v>7610</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7614</v>
      </c>
    </row>
    <row r="4097" spans="1:2" x14ac:dyDescent="0.25">
      <c r="A4097" s="62">
        <v>30222009</v>
      </c>
      <c r="B4097" s="63" t="s">
        <v>9870</v>
      </c>
    </row>
    <row r="4098" spans="1:2" x14ac:dyDescent="0.25">
      <c r="A4098" s="62">
        <v>30222010</v>
      </c>
      <c r="B4098" s="63" t="s">
        <v>3470</v>
      </c>
    </row>
    <row r="4099" spans="1:2" x14ac:dyDescent="0.25">
      <c r="A4099" s="62">
        <v>30222011</v>
      </c>
      <c r="B4099" s="63" t="s">
        <v>5698</v>
      </c>
    </row>
    <row r="4100" spans="1:2" x14ac:dyDescent="0.25">
      <c r="A4100" s="62">
        <v>30222012</v>
      </c>
      <c r="B4100" s="63" t="s">
        <v>10508</v>
      </c>
    </row>
    <row r="4101" spans="1:2" x14ac:dyDescent="0.25">
      <c r="A4101" s="62">
        <v>30222013</v>
      </c>
      <c r="B4101" s="63" t="s">
        <v>12773</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17979</v>
      </c>
    </row>
    <row r="4107" spans="1:2" x14ac:dyDescent="0.25">
      <c r="A4107" s="62">
        <v>30222019</v>
      </c>
      <c r="B4107" s="63" t="s">
        <v>12455</v>
      </c>
    </row>
    <row r="4108" spans="1:2" x14ac:dyDescent="0.25">
      <c r="A4108" s="62">
        <v>30222020</v>
      </c>
      <c r="B4108" s="63" t="s">
        <v>644</v>
      </c>
    </row>
    <row r="4109" spans="1:2" x14ac:dyDescent="0.25">
      <c r="A4109" s="62">
        <v>30222021</v>
      </c>
      <c r="B4109" s="63" t="s">
        <v>16281</v>
      </c>
    </row>
    <row r="4110" spans="1:2" x14ac:dyDescent="0.25">
      <c r="A4110" s="62">
        <v>30222022</v>
      </c>
      <c r="B4110" s="63" t="s">
        <v>8788</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7896</v>
      </c>
    </row>
    <row r="4117" spans="1:2" x14ac:dyDescent="0.25">
      <c r="A4117" s="62">
        <v>30222029</v>
      </c>
      <c r="B4117" s="63" t="s">
        <v>7885</v>
      </c>
    </row>
    <row r="4118" spans="1:2" x14ac:dyDescent="0.25">
      <c r="A4118" s="62">
        <v>30222030</v>
      </c>
      <c r="B4118" s="63" t="s">
        <v>16021</v>
      </c>
    </row>
    <row r="4119" spans="1:2" x14ac:dyDescent="0.25">
      <c r="A4119" s="62">
        <v>30222031</v>
      </c>
      <c r="B4119" s="63" t="s">
        <v>6319</v>
      </c>
    </row>
    <row r="4120" spans="1:2" x14ac:dyDescent="0.25">
      <c r="A4120" s="62">
        <v>30222032</v>
      </c>
      <c r="B4120" s="63" t="s">
        <v>18373</v>
      </c>
    </row>
    <row r="4121" spans="1:2" x14ac:dyDescent="0.25">
      <c r="A4121" s="62">
        <v>30222033</v>
      </c>
      <c r="B4121" s="63" t="s">
        <v>4452</v>
      </c>
    </row>
    <row r="4122" spans="1:2" x14ac:dyDescent="0.25">
      <c r="A4122" s="62">
        <v>30222034</v>
      </c>
      <c r="B4122" s="63" t="s">
        <v>18012</v>
      </c>
    </row>
    <row r="4123" spans="1:2" x14ac:dyDescent="0.25">
      <c r="A4123" s="62">
        <v>30222035</v>
      </c>
      <c r="B4123" s="63" t="s">
        <v>11520</v>
      </c>
    </row>
    <row r="4124" spans="1:2" x14ac:dyDescent="0.25">
      <c r="A4124" s="62">
        <v>30222036</v>
      </c>
      <c r="B4124" s="63" t="s">
        <v>12669</v>
      </c>
    </row>
    <row r="4125" spans="1:2" x14ac:dyDescent="0.25">
      <c r="A4125" s="62">
        <v>30222037</v>
      </c>
      <c r="B4125" s="63" t="s">
        <v>17705</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14259</v>
      </c>
    </row>
    <row r="4131" spans="1:2" x14ac:dyDescent="0.25">
      <c r="A4131" s="62">
        <v>30222043</v>
      </c>
      <c r="B4131" s="63" t="s">
        <v>14267</v>
      </c>
    </row>
    <row r="4132" spans="1:2" x14ac:dyDescent="0.25">
      <c r="A4132" s="62">
        <v>30222044</v>
      </c>
      <c r="B4132" s="63" t="s">
        <v>9824</v>
      </c>
    </row>
    <row r="4133" spans="1:2" x14ac:dyDescent="0.25">
      <c r="A4133" s="62">
        <v>30222045</v>
      </c>
      <c r="B4133" s="63" t="s">
        <v>4572</v>
      </c>
    </row>
    <row r="4134" spans="1:2" x14ac:dyDescent="0.25">
      <c r="A4134" s="62">
        <v>30222046</v>
      </c>
      <c r="B4134" s="63" t="s">
        <v>17744</v>
      </c>
    </row>
    <row r="4135" spans="1:2" x14ac:dyDescent="0.25">
      <c r="A4135" s="62">
        <v>30222047</v>
      </c>
      <c r="B4135" s="63" t="s">
        <v>3109</v>
      </c>
    </row>
    <row r="4136" spans="1:2" x14ac:dyDescent="0.25">
      <c r="A4136" s="62">
        <v>30222048</v>
      </c>
      <c r="B4136" s="63" t="s">
        <v>16570</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14045</v>
      </c>
    </row>
    <row r="4144" spans="1:2" x14ac:dyDescent="0.25">
      <c r="A4144" s="62">
        <v>30222056</v>
      </c>
      <c r="B4144" s="63" t="s">
        <v>14712</v>
      </c>
    </row>
    <row r="4145" spans="1:2" x14ac:dyDescent="0.25">
      <c r="A4145" s="62">
        <v>30222057</v>
      </c>
      <c r="B4145" s="63" t="s">
        <v>10169</v>
      </c>
    </row>
    <row r="4146" spans="1:2" x14ac:dyDescent="0.25">
      <c r="A4146" s="62">
        <v>30222058</v>
      </c>
      <c r="B4146" s="63" t="s">
        <v>12509</v>
      </c>
    </row>
    <row r="4147" spans="1:2" x14ac:dyDescent="0.25">
      <c r="A4147" s="62">
        <v>30222059</v>
      </c>
      <c r="B4147" s="63" t="s">
        <v>5071</v>
      </c>
    </row>
    <row r="4148" spans="1:2" x14ac:dyDescent="0.25">
      <c r="A4148" s="62">
        <v>30222060</v>
      </c>
      <c r="B4148" s="63" t="s">
        <v>15011</v>
      </c>
    </row>
    <row r="4149" spans="1:2" x14ac:dyDescent="0.25">
      <c r="A4149" s="62">
        <v>30222061</v>
      </c>
      <c r="B4149" s="63" t="s">
        <v>18671</v>
      </c>
    </row>
    <row r="4150" spans="1:2" x14ac:dyDescent="0.25">
      <c r="A4150" s="62">
        <v>30222063</v>
      </c>
      <c r="B4150" s="63" t="s">
        <v>5907</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15318</v>
      </c>
    </row>
    <row r="4156" spans="1:2" x14ac:dyDescent="0.25">
      <c r="A4156" s="62">
        <v>30222106</v>
      </c>
      <c r="B4156" s="63" t="s">
        <v>12862</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9875</v>
      </c>
    </row>
    <row r="4161" spans="1:2" x14ac:dyDescent="0.25">
      <c r="A4161" s="62">
        <v>30222111</v>
      </c>
      <c r="B4161" s="63" t="s">
        <v>15407</v>
      </c>
    </row>
    <row r="4162" spans="1:2" x14ac:dyDescent="0.25">
      <c r="A4162" s="62">
        <v>30222112</v>
      </c>
      <c r="B4162" s="63" t="s">
        <v>17959</v>
      </c>
    </row>
    <row r="4163" spans="1:2" x14ac:dyDescent="0.25">
      <c r="A4163" s="62">
        <v>30222113</v>
      </c>
      <c r="B4163" s="63" t="s">
        <v>17511</v>
      </c>
    </row>
    <row r="4164" spans="1:2" x14ac:dyDescent="0.25">
      <c r="A4164" s="62">
        <v>30222114</v>
      </c>
      <c r="B4164" s="63" t="s">
        <v>4326</v>
      </c>
    </row>
    <row r="4165" spans="1:2" x14ac:dyDescent="0.25">
      <c r="A4165" s="62">
        <v>30222115</v>
      </c>
      <c r="B4165" s="63" t="s">
        <v>11740</v>
      </c>
    </row>
    <row r="4166" spans="1:2" x14ac:dyDescent="0.25">
      <c r="A4166" s="62">
        <v>30222116</v>
      </c>
      <c r="B4166" s="63" t="s">
        <v>5305</v>
      </c>
    </row>
    <row r="4167" spans="1:2" x14ac:dyDescent="0.25">
      <c r="A4167" s="62">
        <v>30222201</v>
      </c>
      <c r="B4167" s="63" t="s">
        <v>13116</v>
      </c>
    </row>
    <row r="4168" spans="1:2" x14ac:dyDescent="0.25">
      <c r="A4168" s="62">
        <v>30222202</v>
      </c>
      <c r="B4168" s="63" t="s">
        <v>18686</v>
      </c>
    </row>
    <row r="4169" spans="1:2" x14ac:dyDescent="0.25">
      <c r="A4169" s="62">
        <v>30222203</v>
      </c>
      <c r="B4169" s="63" t="s">
        <v>17352</v>
      </c>
    </row>
    <row r="4170" spans="1:2" x14ac:dyDescent="0.25">
      <c r="A4170" s="62">
        <v>30222204</v>
      </c>
      <c r="B4170" s="63" t="s">
        <v>11113</v>
      </c>
    </row>
    <row r="4171" spans="1:2" x14ac:dyDescent="0.25">
      <c r="A4171" s="62">
        <v>30222205</v>
      </c>
      <c r="B4171" s="63" t="s">
        <v>10840</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4361</v>
      </c>
    </row>
    <row r="4180" spans="1:2" x14ac:dyDescent="0.25">
      <c r="A4180" s="62">
        <v>30222306</v>
      </c>
      <c r="B4180" s="63" t="s">
        <v>12016</v>
      </c>
    </row>
    <row r="4181" spans="1:2" x14ac:dyDescent="0.25">
      <c r="A4181" s="62">
        <v>30222307</v>
      </c>
      <c r="B4181" s="63" t="s">
        <v>15840</v>
      </c>
    </row>
    <row r="4182" spans="1:2" x14ac:dyDescent="0.25">
      <c r="A4182" s="62">
        <v>30222308</v>
      </c>
      <c r="B4182" s="63" t="s">
        <v>2528</v>
      </c>
    </row>
    <row r="4183" spans="1:2" x14ac:dyDescent="0.25">
      <c r="A4183" s="62">
        <v>30222309</v>
      </c>
      <c r="B4183" s="63" t="s">
        <v>10033</v>
      </c>
    </row>
    <row r="4184" spans="1:2" x14ac:dyDescent="0.25">
      <c r="A4184" s="62">
        <v>30222401</v>
      </c>
      <c r="B4184" s="63" t="s">
        <v>7164</v>
      </c>
    </row>
    <row r="4185" spans="1:2" x14ac:dyDescent="0.25">
      <c r="A4185" s="62">
        <v>30222402</v>
      </c>
      <c r="B4185" s="63" t="s">
        <v>13246</v>
      </c>
    </row>
    <row r="4186" spans="1:2" x14ac:dyDescent="0.25">
      <c r="A4186" s="62">
        <v>30222403</v>
      </c>
      <c r="B4186" s="63" t="s">
        <v>13483</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14940</v>
      </c>
    </row>
    <row r="4194" spans="1:2" x14ac:dyDescent="0.25">
      <c r="A4194" s="62">
        <v>30222502</v>
      </c>
      <c r="B4194" s="63" t="s">
        <v>18150</v>
      </c>
    </row>
    <row r="4195" spans="1:2" x14ac:dyDescent="0.25">
      <c r="A4195" s="62">
        <v>30222503</v>
      </c>
      <c r="B4195" s="63" t="s">
        <v>3540</v>
      </c>
    </row>
    <row r="4196" spans="1:2" x14ac:dyDescent="0.25">
      <c r="A4196" s="62">
        <v>30222504</v>
      </c>
      <c r="B4196" s="63" t="s">
        <v>18134</v>
      </c>
    </row>
    <row r="4197" spans="1:2" x14ac:dyDescent="0.25">
      <c r="A4197" s="62">
        <v>30222505</v>
      </c>
      <c r="B4197" s="63" t="s">
        <v>14112</v>
      </c>
    </row>
    <row r="4198" spans="1:2" x14ac:dyDescent="0.25">
      <c r="A4198" s="62">
        <v>30222506</v>
      </c>
      <c r="B4198" s="63" t="s">
        <v>8965</v>
      </c>
    </row>
    <row r="4199" spans="1:2" x14ac:dyDescent="0.25">
      <c r="A4199" s="62">
        <v>30222507</v>
      </c>
      <c r="B4199" s="63" t="s">
        <v>8101</v>
      </c>
    </row>
    <row r="4200" spans="1:2" x14ac:dyDescent="0.25">
      <c r="A4200" s="62">
        <v>30222601</v>
      </c>
      <c r="B4200" s="63" t="s">
        <v>14723</v>
      </c>
    </row>
    <row r="4201" spans="1:2" x14ac:dyDescent="0.25">
      <c r="A4201" s="62">
        <v>30222602</v>
      </c>
      <c r="B4201" s="63" t="s">
        <v>17470</v>
      </c>
    </row>
    <row r="4202" spans="1:2" x14ac:dyDescent="0.25">
      <c r="A4202" s="62">
        <v>30222603</v>
      </c>
      <c r="B4202" s="63" t="s">
        <v>2705</v>
      </c>
    </row>
    <row r="4203" spans="1:2" x14ac:dyDescent="0.25">
      <c r="A4203" s="62">
        <v>30222604</v>
      </c>
      <c r="B4203" s="63" t="s">
        <v>8121</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11340</v>
      </c>
    </row>
    <row r="4215" spans="1:2" x14ac:dyDescent="0.25">
      <c r="A4215" s="62">
        <v>30222902</v>
      </c>
      <c r="B4215" s="63" t="s">
        <v>16870</v>
      </c>
    </row>
    <row r="4216" spans="1:2" x14ac:dyDescent="0.25">
      <c r="A4216" s="62">
        <v>30222903</v>
      </c>
      <c r="B4216" s="63" t="s">
        <v>7054</v>
      </c>
    </row>
    <row r="4217" spans="1:2" x14ac:dyDescent="0.25">
      <c r="A4217" s="62">
        <v>30222904</v>
      </c>
      <c r="B4217" s="63" t="s">
        <v>13720</v>
      </c>
    </row>
    <row r="4218" spans="1:2" x14ac:dyDescent="0.25">
      <c r="A4218" s="62">
        <v>30223001</v>
      </c>
      <c r="B4218" s="63" t="s">
        <v>6151</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15737</v>
      </c>
    </row>
    <row r="4224" spans="1:2" x14ac:dyDescent="0.25">
      <c r="A4224" s="62">
        <v>31101504</v>
      </c>
      <c r="B4224" s="63" t="s">
        <v>6621</v>
      </c>
    </row>
    <row r="4225" spans="1:2" x14ac:dyDescent="0.25">
      <c r="A4225" s="62">
        <v>31101505</v>
      </c>
      <c r="B4225" s="63" t="s">
        <v>17759</v>
      </c>
    </row>
    <row r="4226" spans="1:2" x14ac:dyDescent="0.25">
      <c r="A4226" s="62">
        <v>31101506</v>
      </c>
      <c r="B4226" s="63" t="s">
        <v>11897</v>
      </c>
    </row>
    <row r="4227" spans="1:2" x14ac:dyDescent="0.25">
      <c r="A4227" s="62">
        <v>31101507</v>
      </c>
      <c r="B4227" s="63" t="s">
        <v>15110</v>
      </c>
    </row>
    <row r="4228" spans="1:2" x14ac:dyDescent="0.25">
      <c r="A4228" s="62">
        <v>31101508</v>
      </c>
      <c r="B4228" s="63" t="s">
        <v>10640</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15707</v>
      </c>
    </row>
    <row r="4233" spans="1:2" x14ac:dyDescent="0.25">
      <c r="A4233" s="62">
        <v>31101513</v>
      </c>
      <c r="B4233" s="63" t="s">
        <v>6072</v>
      </c>
    </row>
    <row r="4234" spans="1:2" x14ac:dyDescent="0.25">
      <c r="A4234" s="62">
        <v>31101514</v>
      </c>
      <c r="B4234" s="63" t="s">
        <v>9061</v>
      </c>
    </row>
    <row r="4235" spans="1:2" x14ac:dyDescent="0.25">
      <c r="A4235" s="62">
        <v>31101515</v>
      </c>
      <c r="B4235" s="63" t="s">
        <v>1064</v>
      </c>
    </row>
    <row r="4236" spans="1:2" x14ac:dyDescent="0.25">
      <c r="A4236" s="62">
        <v>31101516</v>
      </c>
      <c r="B4236" s="63" t="s">
        <v>16996</v>
      </c>
    </row>
    <row r="4237" spans="1:2" x14ac:dyDescent="0.25">
      <c r="A4237" s="62">
        <v>31101601</v>
      </c>
      <c r="B4237" s="63" t="s">
        <v>3621</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12789</v>
      </c>
    </row>
    <row r="4242" spans="1:2" x14ac:dyDescent="0.25">
      <c r="A4242" s="62">
        <v>31101606</v>
      </c>
      <c r="B4242" s="63" t="s">
        <v>5700</v>
      </c>
    </row>
    <row r="4243" spans="1:2" x14ac:dyDescent="0.25">
      <c r="A4243" s="62">
        <v>31101607</v>
      </c>
      <c r="B4243" s="63" t="s">
        <v>8971</v>
      </c>
    </row>
    <row r="4244" spans="1:2" x14ac:dyDescent="0.25">
      <c r="A4244" s="62">
        <v>31101608</v>
      </c>
      <c r="B4244" s="63" t="s">
        <v>11800</v>
      </c>
    </row>
    <row r="4245" spans="1:2" x14ac:dyDescent="0.25">
      <c r="A4245" s="62">
        <v>31101609</v>
      </c>
      <c r="B4245" s="63" t="s">
        <v>11535</v>
      </c>
    </row>
    <row r="4246" spans="1:2" x14ac:dyDescent="0.25">
      <c r="A4246" s="62">
        <v>31101610</v>
      </c>
      <c r="B4246" s="63" t="s">
        <v>3366</v>
      </c>
    </row>
    <row r="4247" spans="1:2" x14ac:dyDescent="0.25">
      <c r="A4247" s="62">
        <v>31101611</v>
      </c>
      <c r="B4247" s="63" t="s">
        <v>7226</v>
      </c>
    </row>
    <row r="4248" spans="1:2" x14ac:dyDescent="0.25">
      <c r="A4248" s="62">
        <v>31101612</v>
      </c>
      <c r="B4248" s="63" t="s">
        <v>16800</v>
      </c>
    </row>
    <row r="4249" spans="1:2" x14ac:dyDescent="0.25">
      <c r="A4249" s="62">
        <v>31101613</v>
      </c>
      <c r="B4249" s="63" t="s">
        <v>12327</v>
      </c>
    </row>
    <row r="4250" spans="1:2" x14ac:dyDescent="0.25">
      <c r="A4250" s="62">
        <v>31101614</v>
      </c>
      <c r="B4250" s="63" t="s">
        <v>18708</v>
      </c>
    </row>
    <row r="4251" spans="1:2" x14ac:dyDescent="0.25">
      <c r="A4251" s="62">
        <v>31101615</v>
      </c>
      <c r="B4251" s="63" t="s">
        <v>10361</v>
      </c>
    </row>
    <row r="4252" spans="1:2" x14ac:dyDescent="0.25">
      <c r="A4252" s="62">
        <v>31101616</v>
      </c>
      <c r="B4252" s="63" t="s">
        <v>17425</v>
      </c>
    </row>
    <row r="4253" spans="1:2" x14ac:dyDescent="0.25">
      <c r="A4253" s="62">
        <v>31101701</v>
      </c>
      <c r="B4253" s="63" t="s">
        <v>18183</v>
      </c>
    </row>
    <row r="4254" spans="1:2" x14ac:dyDescent="0.25">
      <c r="A4254" s="62">
        <v>31101702</v>
      </c>
      <c r="B4254" s="63" t="s">
        <v>14764</v>
      </c>
    </row>
    <row r="4255" spans="1:2" x14ac:dyDescent="0.25">
      <c r="A4255" s="62">
        <v>31101703</v>
      </c>
      <c r="B4255" s="63" t="s">
        <v>11229</v>
      </c>
    </row>
    <row r="4256" spans="1:2" x14ac:dyDescent="0.25">
      <c r="A4256" s="62">
        <v>31101704</v>
      </c>
      <c r="B4256" s="63" t="s">
        <v>15555</v>
      </c>
    </row>
    <row r="4257" spans="1:2" x14ac:dyDescent="0.25">
      <c r="A4257" s="62">
        <v>31101705</v>
      </c>
      <c r="B4257" s="63" t="s">
        <v>3397</v>
      </c>
    </row>
    <row r="4258" spans="1:2" x14ac:dyDescent="0.25">
      <c r="A4258" s="62">
        <v>31101706</v>
      </c>
      <c r="B4258" s="63" t="s">
        <v>17165</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15077</v>
      </c>
    </row>
    <row r="4264" spans="1:2" x14ac:dyDescent="0.25">
      <c r="A4264" s="62">
        <v>31101712</v>
      </c>
      <c r="B4264" s="63" t="s">
        <v>10035</v>
      </c>
    </row>
    <row r="4265" spans="1:2" x14ac:dyDescent="0.25">
      <c r="A4265" s="62">
        <v>31101713</v>
      </c>
      <c r="B4265" s="63" t="s">
        <v>7690</v>
      </c>
    </row>
    <row r="4266" spans="1:2" x14ac:dyDescent="0.25">
      <c r="A4266" s="62">
        <v>31101714</v>
      </c>
      <c r="B4266" s="63" t="s">
        <v>5025</v>
      </c>
    </row>
    <row r="4267" spans="1:2" x14ac:dyDescent="0.25">
      <c r="A4267" s="62">
        <v>31101715</v>
      </c>
      <c r="B4267" s="63" t="s">
        <v>4237</v>
      </c>
    </row>
    <row r="4268" spans="1:2" x14ac:dyDescent="0.25">
      <c r="A4268" s="62">
        <v>31101716</v>
      </c>
      <c r="B4268" s="63" t="s">
        <v>9063</v>
      </c>
    </row>
    <row r="4269" spans="1:2" x14ac:dyDescent="0.25">
      <c r="A4269" s="62">
        <v>31101801</v>
      </c>
      <c r="B4269" s="63" t="s">
        <v>12781</v>
      </c>
    </row>
    <row r="4270" spans="1:2" x14ac:dyDescent="0.25">
      <c r="A4270" s="62">
        <v>31101802</v>
      </c>
      <c r="B4270" s="63" t="s">
        <v>6325</v>
      </c>
    </row>
    <row r="4271" spans="1:2" x14ac:dyDescent="0.25">
      <c r="A4271" s="62">
        <v>31101803</v>
      </c>
      <c r="B4271" s="63" t="s">
        <v>9923</v>
      </c>
    </row>
    <row r="4272" spans="1:2" x14ac:dyDescent="0.25">
      <c r="A4272" s="62">
        <v>31101804</v>
      </c>
      <c r="B4272" s="63" t="s">
        <v>11743</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4281</v>
      </c>
    </row>
    <row r="4277" spans="1:2" x14ac:dyDescent="0.25">
      <c r="A4277" s="62">
        <v>31101809</v>
      </c>
      <c r="B4277" s="63" t="s">
        <v>14798</v>
      </c>
    </row>
    <row r="4278" spans="1:2" x14ac:dyDescent="0.25">
      <c r="A4278" s="62">
        <v>31101810</v>
      </c>
      <c r="B4278" s="63" t="s">
        <v>8596</v>
      </c>
    </row>
    <row r="4279" spans="1:2" x14ac:dyDescent="0.25">
      <c r="A4279" s="62">
        <v>31101811</v>
      </c>
      <c r="B4279" s="63" t="s">
        <v>13014</v>
      </c>
    </row>
    <row r="4280" spans="1:2" x14ac:dyDescent="0.25">
      <c r="A4280" s="62">
        <v>31101812</v>
      </c>
      <c r="B4280" s="63" t="s">
        <v>8738</v>
      </c>
    </row>
    <row r="4281" spans="1:2" x14ac:dyDescent="0.25">
      <c r="A4281" s="62">
        <v>31101813</v>
      </c>
      <c r="B4281" s="63" t="s">
        <v>7506</v>
      </c>
    </row>
    <row r="4282" spans="1:2" x14ac:dyDescent="0.25">
      <c r="A4282" s="62">
        <v>31101814</v>
      </c>
      <c r="B4282" s="63" t="s">
        <v>17873</v>
      </c>
    </row>
    <row r="4283" spans="1:2" x14ac:dyDescent="0.25">
      <c r="A4283" s="62">
        <v>31101815</v>
      </c>
      <c r="B4283" s="63" t="s">
        <v>13601</v>
      </c>
    </row>
    <row r="4284" spans="1:2" x14ac:dyDescent="0.25">
      <c r="A4284" s="62">
        <v>31101816</v>
      </c>
      <c r="B4284" s="63" t="s">
        <v>11345</v>
      </c>
    </row>
    <row r="4285" spans="1:2" x14ac:dyDescent="0.25">
      <c r="A4285" s="62">
        <v>31101901</v>
      </c>
      <c r="B4285" s="63" t="s">
        <v>344</v>
      </c>
    </row>
    <row r="4286" spans="1:2" x14ac:dyDescent="0.25">
      <c r="A4286" s="62">
        <v>31101902</v>
      </c>
      <c r="B4286" s="63" t="s">
        <v>3347</v>
      </c>
    </row>
    <row r="4287" spans="1:2" x14ac:dyDescent="0.25">
      <c r="A4287" s="62">
        <v>31101903</v>
      </c>
      <c r="B4287" s="63" t="s">
        <v>10022</v>
      </c>
    </row>
    <row r="4288" spans="1:2" x14ac:dyDescent="0.25">
      <c r="A4288" s="62">
        <v>31101904</v>
      </c>
      <c r="B4288" s="63" t="s">
        <v>13304</v>
      </c>
    </row>
    <row r="4289" spans="1:2" x14ac:dyDescent="0.25">
      <c r="A4289" s="62">
        <v>31101905</v>
      </c>
      <c r="B4289" s="63" t="s">
        <v>959</v>
      </c>
    </row>
    <row r="4290" spans="1:2" x14ac:dyDescent="0.25">
      <c r="A4290" s="62">
        <v>31101906</v>
      </c>
      <c r="B4290" s="63" t="s">
        <v>8689</v>
      </c>
    </row>
    <row r="4291" spans="1:2" x14ac:dyDescent="0.25">
      <c r="A4291" s="62">
        <v>31101907</v>
      </c>
      <c r="B4291" s="63" t="s">
        <v>17439</v>
      </c>
    </row>
    <row r="4292" spans="1:2" x14ac:dyDescent="0.25">
      <c r="A4292" s="62">
        <v>31101908</v>
      </c>
      <c r="B4292" s="63" t="s">
        <v>910</v>
      </c>
    </row>
    <row r="4293" spans="1:2" x14ac:dyDescent="0.25">
      <c r="A4293" s="62">
        <v>31101909</v>
      </c>
      <c r="B4293" s="63" t="s">
        <v>16161</v>
      </c>
    </row>
    <row r="4294" spans="1:2" x14ac:dyDescent="0.25">
      <c r="A4294" s="62">
        <v>31101910</v>
      </c>
      <c r="B4294" s="63" t="s">
        <v>13266</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8166</v>
      </c>
    </row>
    <row r="4299" spans="1:2" x14ac:dyDescent="0.25">
      <c r="A4299" s="62">
        <v>31102003</v>
      </c>
      <c r="B4299" s="63" t="s">
        <v>16159</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16630</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5336</v>
      </c>
    </row>
    <row r="4310" spans="1:2" x14ac:dyDescent="0.25">
      <c r="A4310" s="62">
        <v>31102014</v>
      </c>
      <c r="B4310" s="63" t="s">
        <v>7695</v>
      </c>
    </row>
    <row r="4311" spans="1:2" x14ac:dyDescent="0.25">
      <c r="A4311" s="62">
        <v>31102015</v>
      </c>
      <c r="B4311" s="63" t="s">
        <v>18595</v>
      </c>
    </row>
    <row r="4312" spans="1:2" x14ac:dyDescent="0.25">
      <c r="A4312" s="62">
        <v>31102016</v>
      </c>
      <c r="B4312" s="63" t="s">
        <v>3592</v>
      </c>
    </row>
    <row r="4313" spans="1:2" x14ac:dyDescent="0.25">
      <c r="A4313" s="62">
        <v>31102101</v>
      </c>
      <c r="B4313" s="63" t="s">
        <v>5075</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11943</v>
      </c>
    </row>
    <row r="4324" spans="1:2" x14ac:dyDescent="0.25">
      <c r="A4324" s="62">
        <v>31102112</v>
      </c>
      <c r="B4324" s="63" t="s">
        <v>8543</v>
      </c>
    </row>
    <row r="4325" spans="1:2" x14ac:dyDescent="0.25">
      <c r="A4325" s="62">
        <v>31102113</v>
      </c>
      <c r="B4325" s="63" t="s">
        <v>17805</v>
      </c>
    </row>
    <row r="4326" spans="1:2" x14ac:dyDescent="0.25">
      <c r="A4326" s="62">
        <v>31102114</v>
      </c>
      <c r="B4326" s="63" t="s">
        <v>12150</v>
      </c>
    </row>
    <row r="4327" spans="1:2" x14ac:dyDescent="0.25">
      <c r="A4327" s="62">
        <v>31102115</v>
      </c>
      <c r="B4327" s="63" t="s">
        <v>9765</v>
      </c>
    </row>
    <row r="4328" spans="1:2" x14ac:dyDescent="0.25">
      <c r="A4328" s="62">
        <v>31102116</v>
      </c>
      <c r="B4328" s="63" t="s">
        <v>15337</v>
      </c>
    </row>
    <row r="4329" spans="1:2" x14ac:dyDescent="0.25">
      <c r="A4329" s="62">
        <v>31102201</v>
      </c>
      <c r="B4329" s="63" t="s">
        <v>12184</v>
      </c>
    </row>
    <row r="4330" spans="1:2" x14ac:dyDescent="0.25">
      <c r="A4330" s="62">
        <v>31102202</v>
      </c>
      <c r="B4330" s="63" t="s">
        <v>12108</v>
      </c>
    </row>
    <row r="4331" spans="1:2" x14ac:dyDescent="0.25">
      <c r="A4331" s="62">
        <v>31102203</v>
      </c>
      <c r="B4331" s="63" t="s">
        <v>6115</v>
      </c>
    </row>
    <row r="4332" spans="1:2" x14ac:dyDescent="0.25">
      <c r="A4332" s="62">
        <v>31102204</v>
      </c>
      <c r="B4332" s="63" t="s">
        <v>18571</v>
      </c>
    </row>
    <row r="4333" spans="1:2" x14ac:dyDescent="0.25">
      <c r="A4333" s="62">
        <v>31102205</v>
      </c>
      <c r="B4333" s="63" t="s">
        <v>16724</v>
      </c>
    </row>
    <row r="4334" spans="1:2" x14ac:dyDescent="0.25">
      <c r="A4334" s="62">
        <v>31102206</v>
      </c>
      <c r="B4334" s="63" t="s">
        <v>1937</v>
      </c>
    </row>
    <row r="4335" spans="1:2" x14ac:dyDescent="0.25">
      <c r="A4335" s="62">
        <v>31102207</v>
      </c>
      <c r="B4335" s="63" t="s">
        <v>6128</v>
      </c>
    </row>
    <row r="4336" spans="1:2" x14ac:dyDescent="0.25">
      <c r="A4336" s="62">
        <v>31102208</v>
      </c>
      <c r="B4336" s="63" t="s">
        <v>9540</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6568</v>
      </c>
    </row>
    <row r="4342" spans="1:2" x14ac:dyDescent="0.25">
      <c r="A4342" s="62">
        <v>31102214</v>
      </c>
      <c r="B4342" s="63" t="s">
        <v>17669</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15514</v>
      </c>
    </row>
    <row r="4348" spans="1:2" x14ac:dyDescent="0.25">
      <c r="A4348" s="62">
        <v>31102304</v>
      </c>
      <c r="B4348" s="63" t="s">
        <v>14879</v>
      </c>
    </row>
    <row r="4349" spans="1:2" x14ac:dyDescent="0.25">
      <c r="A4349" s="62">
        <v>31102305</v>
      </c>
      <c r="B4349" s="63" t="s">
        <v>7827</v>
      </c>
    </row>
    <row r="4350" spans="1:2" x14ac:dyDescent="0.25">
      <c r="A4350" s="62">
        <v>31102306</v>
      </c>
      <c r="B4350" s="63" t="s">
        <v>1466</v>
      </c>
    </row>
    <row r="4351" spans="1:2" x14ac:dyDescent="0.25">
      <c r="A4351" s="62">
        <v>31102307</v>
      </c>
      <c r="B4351" s="63" t="s">
        <v>4883</v>
      </c>
    </row>
    <row r="4352" spans="1:2" x14ac:dyDescent="0.25">
      <c r="A4352" s="62">
        <v>31102308</v>
      </c>
      <c r="B4352" s="63" t="s">
        <v>7911</v>
      </c>
    </row>
    <row r="4353" spans="1:2" x14ac:dyDescent="0.25">
      <c r="A4353" s="62">
        <v>31102309</v>
      </c>
      <c r="B4353" s="63" t="s">
        <v>9697</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14205</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16944</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17037</v>
      </c>
    </row>
    <row r="4366" spans="1:2" x14ac:dyDescent="0.25">
      <c r="A4366" s="62">
        <v>31102406</v>
      </c>
      <c r="B4366" s="63" t="s">
        <v>14084</v>
      </c>
    </row>
    <row r="4367" spans="1:2" x14ac:dyDescent="0.25">
      <c r="A4367" s="62">
        <v>31102407</v>
      </c>
      <c r="B4367" s="63" t="s">
        <v>8317</v>
      </c>
    </row>
    <row r="4368" spans="1:2" x14ac:dyDescent="0.25">
      <c r="A4368" s="62">
        <v>31102408</v>
      </c>
      <c r="B4368" s="63" t="s">
        <v>17199</v>
      </c>
    </row>
    <row r="4369" spans="1:2" x14ac:dyDescent="0.25">
      <c r="A4369" s="62">
        <v>31102409</v>
      </c>
      <c r="B4369" s="63" t="s">
        <v>778</v>
      </c>
    </row>
    <row r="4370" spans="1:2" x14ac:dyDescent="0.25">
      <c r="A4370" s="62">
        <v>31102410</v>
      </c>
      <c r="B4370" s="63" t="s">
        <v>11944</v>
      </c>
    </row>
    <row r="4371" spans="1:2" x14ac:dyDescent="0.25">
      <c r="A4371" s="62">
        <v>31102411</v>
      </c>
      <c r="B4371" s="63" t="s">
        <v>6622</v>
      </c>
    </row>
    <row r="4372" spans="1:2" x14ac:dyDescent="0.25">
      <c r="A4372" s="62">
        <v>31102412</v>
      </c>
      <c r="B4372" s="63" t="s">
        <v>10773</v>
      </c>
    </row>
    <row r="4373" spans="1:2" x14ac:dyDescent="0.25">
      <c r="A4373" s="62">
        <v>31102413</v>
      </c>
      <c r="B4373" s="63" t="s">
        <v>18401</v>
      </c>
    </row>
    <row r="4374" spans="1:2" x14ac:dyDescent="0.25">
      <c r="A4374" s="62">
        <v>31102414</v>
      </c>
      <c r="B4374" s="63" t="s">
        <v>15151</v>
      </c>
    </row>
    <row r="4375" spans="1:2" x14ac:dyDescent="0.25">
      <c r="A4375" s="62">
        <v>31102415</v>
      </c>
      <c r="B4375" s="63" t="s">
        <v>9134</v>
      </c>
    </row>
    <row r="4376" spans="1:2" x14ac:dyDescent="0.25">
      <c r="A4376" s="62">
        <v>31102416</v>
      </c>
      <c r="B4376" s="63" t="s">
        <v>10673</v>
      </c>
    </row>
    <row r="4377" spans="1:2" x14ac:dyDescent="0.25">
      <c r="A4377" s="62">
        <v>31111501</v>
      </c>
      <c r="B4377" s="63" t="s">
        <v>12674</v>
      </c>
    </row>
    <row r="4378" spans="1:2" x14ac:dyDescent="0.25">
      <c r="A4378" s="62">
        <v>31111502</v>
      </c>
      <c r="B4378" s="63" t="s">
        <v>13119</v>
      </c>
    </row>
    <row r="4379" spans="1:2" x14ac:dyDescent="0.25">
      <c r="A4379" s="62">
        <v>31111503</v>
      </c>
      <c r="B4379" s="63" t="s">
        <v>17927</v>
      </c>
    </row>
    <row r="4380" spans="1:2" x14ac:dyDescent="0.25">
      <c r="A4380" s="62">
        <v>31111504</v>
      </c>
      <c r="B4380" s="63" t="s">
        <v>16681</v>
      </c>
    </row>
    <row r="4381" spans="1:2" x14ac:dyDescent="0.25">
      <c r="A4381" s="62">
        <v>31111505</v>
      </c>
      <c r="B4381" s="63" t="s">
        <v>11995</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13816</v>
      </c>
    </row>
    <row r="4391" spans="1:2" x14ac:dyDescent="0.25">
      <c r="A4391" s="62">
        <v>31111515</v>
      </c>
      <c r="B4391" s="63" t="s">
        <v>14258</v>
      </c>
    </row>
    <row r="4392" spans="1:2" x14ac:dyDescent="0.25">
      <c r="A4392" s="62">
        <v>31111516</v>
      </c>
      <c r="B4392" s="63" t="s">
        <v>17431</v>
      </c>
    </row>
    <row r="4393" spans="1:2" x14ac:dyDescent="0.25">
      <c r="A4393" s="62">
        <v>31111517</v>
      </c>
      <c r="B4393" s="63" t="s">
        <v>7875</v>
      </c>
    </row>
    <row r="4394" spans="1:2" x14ac:dyDescent="0.25">
      <c r="A4394" s="62">
        <v>31111601</v>
      </c>
      <c r="B4394" s="63" t="s">
        <v>15961</v>
      </c>
    </row>
    <row r="4395" spans="1:2" x14ac:dyDescent="0.25">
      <c r="A4395" s="62">
        <v>31111602</v>
      </c>
      <c r="B4395" s="63" t="s">
        <v>6261</v>
      </c>
    </row>
    <row r="4396" spans="1:2" x14ac:dyDescent="0.25">
      <c r="A4396" s="62">
        <v>31111603</v>
      </c>
      <c r="B4396" s="63" t="s">
        <v>12884</v>
      </c>
    </row>
    <row r="4397" spans="1:2" x14ac:dyDescent="0.25">
      <c r="A4397" s="62">
        <v>31111604</v>
      </c>
      <c r="B4397" s="63" t="s">
        <v>3545</v>
      </c>
    </row>
    <row r="4398" spans="1:2" x14ac:dyDescent="0.25">
      <c r="A4398" s="62">
        <v>31111605</v>
      </c>
      <c r="B4398" s="63" t="s">
        <v>10650</v>
      </c>
    </row>
    <row r="4399" spans="1:2" x14ac:dyDescent="0.25">
      <c r="A4399" s="62">
        <v>31111606</v>
      </c>
      <c r="B4399" s="63" t="s">
        <v>17682</v>
      </c>
    </row>
    <row r="4400" spans="1:2" x14ac:dyDescent="0.25">
      <c r="A4400" s="62">
        <v>31111607</v>
      </c>
      <c r="B4400" s="63" t="s">
        <v>10580</v>
      </c>
    </row>
    <row r="4401" spans="1:2" x14ac:dyDescent="0.25">
      <c r="A4401" s="62">
        <v>31111608</v>
      </c>
      <c r="B4401" s="63" t="s">
        <v>18273</v>
      </c>
    </row>
    <row r="4402" spans="1:2" x14ac:dyDescent="0.25">
      <c r="A4402" s="62">
        <v>31111609</v>
      </c>
      <c r="B4402" s="63" t="s">
        <v>16546</v>
      </c>
    </row>
    <row r="4403" spans="1:2" x14ac:dyDescent="0.25">
      <c r="A4403" s="62">
        <v>31111610</v>
      </c>
      <c r="B4403" s="63" t="s">
        <v>2497</v>
      </c>
    </row>
    <row r="4404" spans="1:2" x14ac:dyDescent="0.25">
      <c r="A4404" s="62">
        <v>31111611</v>
      </c>
      <c r="B4404" s="63" t="s">
        <v>13074</v>
      </c>
    </row>
    <row r="4405" spans="1:2" x14ac:dyDescent="0.25">
      <c r="A4405" s="62">
        <v>31111612</v>
      </c>
      <c r="B4405" s="63" t="s">
        <v>11425</v>
      </c>
    </row>
    <row r="4406" spans="1:2" x14ac:dyDescent="0.25">
      <c r="A4406" s="62">
        <v>31111613</v>
      </c>
      <c r="B4406" s="63" t="s">
        <v>10300</v>
      </c>
    </row>
    <row r="4407" spans="1:2" x14ac:dyDescent="0.25">
      <c r="A4407" s="62">
        <v>31111614</v>
      </c>
      <c r="B4407" s="63" t="s">
        <v>5213</v>
      </c>
    </row>
    <row r="4408" spans="1:2" x14ac:dyDescent="0.25">
      <c r="A4408" s="62">
        <v>31111615</v>
      </c>
      <c r="B4408" s="63" t="s">
        <v>6755</v>
      </c>
    </row>
    <row r="4409" spans="1:2" x14ac:dyDescent="0.25">
      <c r="A4409" s="62">
        <v>31111616</v>
      </c>
      <c r="B4409" s="63" t="s">
        <v>3002</v>
      </c>
    </row>
    <row r="4410" spans="1:2" x14ac:dyDescent="0.25">
      <c r="A4410" s="62">
        <v>31111617</v>
      </c>
      <c r="B4410" s="63" t="s">
        <v>13231</v>
      </c>
    </row>
    <row r="4411" spans="1:2" x14ac:dyDescent="0.25">
      <c r="A4411" s="62">
        <v>31111701</v>
      </c>
      <c r="B4411" s="63" t="s">
        <v>15023</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4238</v>
      </c>
    </row>
    <row r="4419" spans="1:2" x14ac:dyDescent="0.25">
      <c r="A4419" s="62">
        <v>31111709</v>
      </c>
      <c r="B4419" s="63" t="s">
        <v>4871</v>
      </c>
    </row>
    <row r="4420" spans="1:2" x14ac:dyDescent="0.25">
      <c r="A4420" s="62">
        <v>31111710</v>
      </c>
      <c r="B4420" s="63" t="s">
        <v>15454</v>
      </c>
    </row>
    <row r="4421" spans="1:2" x14ac:dyDescent="0.25">
      <c r="A4421" s="62">
        <v>31111711</v>
      </c>
      <c r="B4421" s="63" t="s">
        <v>14166</v>
      </c>
    </row>
    <row r="4422" spans="1:2" x14ac:dyDescent="0.25">
      <c r="A4422" s="62">
        <v>31111712</v>
      </c>
      <c r="B4422" s="63" t="s">
        <v>6820</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17271</v>
      </c>
    </row>
    <row r="4428" spans="1:2" x14ac:dyDescent="0.25">
      <c r="A4428" s="62">
        <v>31121001</v>
      </c>
      <c r="B4428" s="63" t="s">
        <v>6810</v>
      </c>
    </row>
    <row r="4429" spans="1:2" x14ac:dyDescent="0.25">
      <c r="A4429" s="62">
        <v>31121002</v>
      </c>
      <c r="B4429" s="63" t="s">
        <v>5624</v>
      </c>
    </row>
    <row r="4430" spans="1:2" x14ac:dyDescent="0.25">
      <c r="A4430" s="62">
        <v>31121003</v>
      </c>
      <c r="B4430" s="63" t="s">
        <v>9227</v>
      </c>
    </row>
    <row r="4431" spans="1:2" x14ac:dyDescent="0.25">
      <c r="A4431" s="62">
        <v>31121004</v>
      </c>
      <c r="B4431" s="63" t="s">
        <v>12021</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11656</v>
      </c>
    </row>
    <row r="4436" spans="1:2" x14ac:dyDescent="0.25">
      <c r="A4436" s="62">
        <v>31121009</v>
      </c>
      <c r="B4436" s="63" t="s">
        <v>16697</v>
      </c>
    </row>
    <row r="4437" spans="1:2" x14ac:dyDescent="0.25">
      <c r="A4437" s="62">
        <v>31121010</v>
      </c>
      <c r="B4437" s="63" t="s">
        <v>7987</v>
      </c>
    </row>
    <row r="4438" spans="1:2" x14ac:dyDescent="0.25">
      <c r="A4438" s="62">
        <v>31121011</v>
      </c>
      <c r="B4438" s="63" t="s">
        <v>13786</v>
      </c>
    </row>
    <row r="4439" spans="1:2" x14ac:dyDescent="0.25">
      <c r="A4439" s="62">
        <v>31121012</v>
      </c>
      <c r="B4439" s="63" t="s">
        <v>15505</v>
      </c>
    </row>
    <row r="4440" spans="1:2" x14ac:dyDescent="0.25">
      <c r="A4440" s="62">
        <v>31121013</v>
      </c>
      <c r="B4440" s="63" t="s">
        <v>7662</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17574</v>
      </c>
    </row>
    <row r="4445" spans="1:2" x14ac:dyDescent="0.25">
      <c r="A4445" s="62">
        <v>31121018</v>
      </c>
      <c r="B4445" s="63" t="s">
        <v>16848</v>
      </c>
    </row>
    <row r="4446" spans="1:2" x14ac:dyDescent="0.25">
      <c r="A4446" s="62">
        <v>31121019</v>
      </c>
      <c r="B4446" s="63" t="s">
        <v>12349</v>
      </c>
    </row>
    <row r="4447" spans="1:2" x14ac:dyDescent="0.25">
      <c r="A4447" s="62">
        <v>31121101</v>
      </c>
      <c r="B4447" s="63" t="s">
        <v>17589</v>
      </c>
    </row>
    <row r="4448" spans="1:2" x14ac:dyDescent="0.25">
      <c r="A4448" s="62">
        <v>31121102</v>
      </c>
      <c r="B4448" s="63" t="s">
        <v>9373</v>
      </c>
    </row>
    <row r="4449" spans="1:2" x14ac:dyDescent="0.25">
      <c r="A4449" s="62">
        <v>31121103</v>
      </c>
      <c r="B4449" s="63" t="s">
        <v>17164</v>
      </c>
    </row>
    <row r="4450" spans="1:2" x14ac:dyDescent="0.25">
      <c r="A4450" s="62">
        <v>31121104</v>
      </c>
      <c r="B4450" s="63" t="s">
        <v>9874</v>
      </c>
    </row>
    <row r="4451" spans="1:2" x14ac:dyDescent="0.25">
      <c r="A4451" s="62">
        <v>31121105</v>
      </c>
      <c r="B4451" s="63" t="s">
        <v>7115</v>
      </c>
    </row>
    <row r="4452" spans="1:2" x14ac:dyDescent="0.25">
      <c r="A4452" s="62">
        <v>31121106</v>
      </c>
      <c r="B4452" s="63" t="s">
        <v>8059</v>
      </c>
    </row>
    <row r="4453" spans="1:2" x14ac:dyDescent="0.25">
      <c r="A4453" s="62">
        <v>31121107</v>
      </c>
      <c r="B4453" s="63" t="s">
        <v>11321</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7847</v>
      </c>
    </row>
    <row r="4458" spans="1:2" x14ac:dyDescent="0.25">
      <c r="A4458" s="62">
        <v>31121112</v>
      </c>
      <c r="B4458" s="63" t="s">
        <v>14564</v>
      </c>
    </row>
    <row r="4459" spans="1:2" x14ac:dyDescent="0.25">
      <c r="A4459" s="62">
        <v>31121113</v>
      </c>
      <c r="B4459" s="63" t="s">
        <v>17357</v>
      </c>
    </row>
    <row r="4460" spans="1:2" x14ac:dyDescent="0.25">
      <c r="A4460" s="62">
        <v>31121114</v>
      </c>
      <c r="B4460" s="63" t="s">
        <v>15471</v>
      </c>
    </row>
    <row r="4461" spans="1:2" x14ac:dyDescent="0.25">
      <c r="A4461" s="62">
        <v>31121115</v>
      </c>
      <c r="B4461" s="63" t="s">
        <v>8482</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17227</v>
      </c>
    </row>
    <row r="4466" spans="1:2" x14ac:dyDescent="0.25">
      <c r="A4466" s="62">
        <v>31121201</v>
      </c>
      <c r="B4466" s="63" t="s">
        <v>13899</v>
      </c>
    </row>
    <row r="4467" spans="1:2" x14ac:dyDescent="0.25">
      <c r="A4467" s="62">
        <v>31121202</v>
      </c>
      <c r="B4467" s="63" t="s">
        <v>12145</v>
      </c>
    </row>
    <row r="4468" spans="1:2" x14ac:dyDescent="0.25">
      <c r="A4468" s="62">
        <v>31121203</v>
      </c>
      <c r="B4468" s="63" t="s">
        <v>17091</v>
      </c>
    </row>
    <row r="4469" spans="1:2" x14ac:dyDescent="0.25">
      <c r="A4469" s="62">
        <v>31121204</v>
      </c>
      <c r="B4469" s="63" t="s">
        <v>16868</v>
      </c>
    </row>
    <row r="4470" spans="1:2" x14ac:dyDescent="0.25">
      <c r="A4470" s="62">
        <v>31121205</v>
      </c>
      <c r="B4470" s="63" t="s">
        <v>17777</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14711</v>
      </c>
    </row>
    <row r="4475" spans="1:2" x14ac:dyDescent="0.25">
      <c r="A4475" s="62">
        <v>31121210</v>
      </c>
      <c r="B4475" s="63" t="s">
        <v>7438</v>
      </c>
    </row>
    <row r="4476" spans="1:2" x14ac:dyDescent="0.25">
      <c r="A4476" s="62">
        <v>31121211</v>
      </c>
      <c r="B4476" s="63" t="s">
        <v>5280</v>
      </c>
    </row>
    <row r="4477" spans="1:2" x14ac:dyDescent="0.25">
      <c r="A4477" s="62">
        <v>31121212</v>
      </c>
      <c r="B4477" s="63" t="s">
        <v>1428</v>
      </c>
    </row>
    <row r="4478" spans="1:2" x14ac:dyDescent="0.25">
      <c r="A4478" s="62">
        <v>31121213</v>
      </c>
      <c r="B4478" s="63" t="s">
        <v>11534</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4777</v>
      </c>
    </row>
    <row r="4489" spans="1:2" x14ac:dyDescent="0.25">
      <c r="A4489" s="62">
        <v>31121305</v>
      </c>
      <c r="B4489" s="63" t="s">
        <v>18456</v>
      </c>
    </row>
    <row r="4490" spans="1:2" x14ac:dyDescent="0.25">
      <c r="A4490" s="62">
        <v>31121306</v>
      </c>
      <c r="B4490" s="63" t="s">
        <v>11406</v>
      </c>
    </row>
    <row r="4491" spans="1:2" x14ac:dyDescent="0.25">
      <c r="A4491" s="62">
        <v>31121307</v>
      </c>
      <c r="B4491" s="63" t="s">
        <v>8950</v>
      </c>
    </row>
    <row r="4492" spans="1:2" x14ac:dyDescent="0.25">
      <c r="A4492" s="62">
        <v>31121308</v>
      </c>
      <c r="B4492" s="63" t="s">
        <v>9416</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13125</v>
      </c>
    </row>
    <row r="4498" spans="1:2" x14ac:dyDescent="0.25">
      <c r="A4498" s="62">
        <v>31121314</v>
      </c>
      <c r="B4498" s="63" t="s">
        <v>3344</v>
      </c>
    </row>
    <row r="4499" spans="1:2" x14ac:dyDescent="0.25">
      <c r="A4499" s="62">
        <v>31121315</v>
      </c>
      <c r="B4499" s="63" t="s">
        <v>17100</v>
      </c>
    </row>
    <row r="4500" spans="1:2" x14ac:dyDescent="0.25">
      <c r="A4500" s="62">
        <v>31121316</v>
      </c>
      <c r="B4500" s="63" t="s">
        <v>10682</v>
      </c>
    </row>
    <row r="4501" spans="1:2" x14ac:dyDescent="0.25">
      <c r="A4501" s="62">
        <v>31121317</v>
      </c>
      <c r="B4501" s="63" t="s">
        <v>4827</v>
      </c>
    </row>
    <row r="4502" spans="1:2" x14ac:dyDescent="0.25">
      <c r="A4502" s="62">
        <v>31121318</v>
      </c>
      <c r="B4502" s="63" t="s">
        <v>13143</v>
      </c>
    </row>
    <row r="4503" spans="1:2" x14ac:dyDescent="0.25">
      <c r="A4503" s="62">
        <v>31121319</v>
      </c>
      <c r="B4503" s="63" t="s">
        <v>8026</v>
      </c>
    </row>
    <row r="4504" spans="1:2" x14ac:dyDescent="0.25">
      <c r="A4504" s="62">
        <v>31121401</v>
      </c>
      <c r="B4504" s="63" t="s">
        <v>1215</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17143</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9012</v>
      </c>
    </row>
    <row r="4517" spans="1:2" x14ac:dyDescent="0.25">
      <c r="A4517" s="62">
        <v>31121414</v>
      </c>
      <c r="B4517" s="63" t="s">
        <v>10575</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5835</v>
      </c>
    </row>
    <row r="4528" spans="1:2" x14ac:dyDescent="0.25">
      <c r="A4528" s="62">
        <v>31121506</v>
      </c>
      <c r="B4528" s="63" t="s">
        <v>14606</v>
      </c>
    </row>
    <row r="4529" spans="1:2" x14ac:dyDescent="0.25">
      <c r="A4529" s="62">
        <v>31121507</v>
      </c>
      <c r="B4529" s="63" t="s">
        <v>17923</v>
      </c>
    </row>
    <row r="4530" spans="1:2" x14ac:dyDescent="0.25">
      <c r="A4530" s="62">
        <v>31121508</v>
      </c>
      <c r="B4530" s="63" t="s">
        <v>5153</v>
      </c>
    </row>
    <row r="4531" spans="1:2" x14ac:dyDescent="0.25">
      <c r="A4531" s="62">
        <v>31121509</v>
      </c>
      <c r="B4531" s="63" t="s">
        <v>17001</v>
      </c>
    </row>
    <row r="4532" spans="1:2" x14ac:dyDescent="0.25">
      <c r="A4532" s="62">
        <v>31121510</v>
      </c>
      <c r="B4532" s="63" t="s">
        <v>9320</v>
      </c>
    </row>
    <row r="4533" spans="1:2" x14ac:dyDescent="0.25">
      <c r="A4533" s="62">
        <v>31121511</v>
      </c>
      <c r="B4533" s="63" t="s">
        <v>11488</v>
      </c>
    </row>
    <row r="4534" spans="1:2" x14ac:dyDescent="0.25">
      <c r="A4534" s="62">
        <v>31121512</v>
      </c>
      <c r="B4534" s="63" t="s">
        <v>13562</v>
      </c>
    </row>
    <row r="4535" spans="1:2" x14ac:dyDescent="0.25">
      <c r="A4535" s="62">
        <v>31121513</v>
      </c>
      <c r="B4535" s="63" t="s">
        <v>4427</v>
      </c>
    </row>
    <row r="4536" spans="1:2" x14ac:dyDescent="0.25">
      <c r="A4536" s="62">
        <v>31121514</v>
      </c>
      <c r="B4536" s="63" t="s">
        <v>17238</v>
      </c>
    </row>
    <row r="4537" spans="1:2" x14ac:dyDescent="0.25">
      <c r="A4537" s="62">
        <v>31121515</v>
      </c>
      <c r="B4537" s="63" t="s">
        <v>14193</v>
      </c>
    </row>
    <row r="4538" spans="1:2" x14ac:dyDescent="0.25">
      <c r="A4538" s="62">
        <v>31121516</v>
      </c>
      <c r="B4538" s="63" t="s">
        <v>10824</v>
      </c>
    </row>
    <row r="4539" spans="1:2" x14ac:dyDescent="0.25">
      <c r="A4539" s="62">
        <v>31121517</v>
      </c>
      <c r="B4539" s="63" t="s">
        <v>16266</v>
      </c>
    </row>
    <row r="4540" spans="1:2" x14ac:dyDescent="0.25">
      <c r="A4540" s="62">
        <v>31121518</v>
      </c>
      <c r="B4540" s="63" t="s">
        <v>16256</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6082</v>
      </c>
    </row>
    <row r="4549" spans="1:2" x14ac:dyDescent="0.25">
      <c r="A4549" s="62">
        <v>31121608</v>
      </c>
      <c r="B4549" s="63" t="s">
        <v>9685</v>
      </c>
    </row>
    <row r="4550" spans="1:2" x14ac:dyDescent="0.25">
      <c r="A4550" s="62">
        <v>31121609</v>
      </c>
      <c r="B4550" s="63" t="s">
        <v>3800</v>
      </c>
    </row>
    <row r="4551" spans="1:2" x14ac:dyDescent="0.25">
      <c r="A4551" s="62">
        <v>31121610</v>
      </c>
      <c r="B4551" s="63" t="s">
        <v>14953</v>
      </c>
    </row>
    <row r="4552" spans="1:2" x14ac:dyDescent="0.25">
      <c r="A4552" s="62">
        <v>31121611</v>
      </c>
      <c r="B4552" s="63" t="s">
        <v>13072</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16659</v>
      </c>
    </row>
    <row r="4558" spans="1:2" x14ac:dyDescent="0.25">
      <c r="A4558" s="62">
        <v>31121702</v>
      </c>
      <c r="B4558" s="63" t="s">
        <v>5918</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12922</v>
      </c>
    </row>
    <row r="4568" spans="1:2" x14ac:dyDescent="0.25">
      <c r="A4568" s="62">
        <v>31121712</v>
      </c>
      <c r="B4568" s="63" t="s">
        <v>11418</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17840</v>
      </c>
    </row>
    <row r="4573" spans="1:2" x14ac:dyDescent="0.25">
      <c r="A4573" s="62">
        <v>31121717</v>
      </c>
      <c r="B4573" s="63" t="s">
        <v>9682</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9166</v>
      </c>
    </row>
    <row r="4578" spans="1:2" x14ac:dyDescent="0.25">
      <c r="A4578" s="62">
        <v>31121803</v>
      </c>
      <c r="B4578" s="63" t="s">
        <v>10067</v>
      </c>
    </row>
    <row r="4579" spans="1:2" x14ac:dyDescent="0.25">
      <c r="A4579" s="62">
        <v>31121804</v>
      </c>
      <c r="B4579" s="63" t="s">
        <v>12988</v>
      </c>
    </row>
    <row r="4580" spans="1:2" x14ac:dyDescent="0.25">
      <c r="A4580" s="62">
        <v>31121805</v>
      </c>
      <c r="B4580" s="63" t="s">
        <v>10652</v>
      </c>
    </row>
    <row r="4581" spans="1:2" x14ac:dyDescent="0.25">
      <c r="A4581" s="62">
        <v>31121806</v>
      </c>
      <c r="B4581" s="63" t="s">
        <v>6552</v>
      </c>
    </row>
    <row r="4582" spans="1:2" x14ac:dyDescent="0.25">
      <c r="A4582" s="62">
        <v>31121807</v>
      </c>
      <c r="B4582" s="63" t="s">
        <v>2999</v>
      </c>
    </row>
    <row r="4583" spans="1:2" x14ac:dyDescent="0.25">
      <c r="A4583" s="62">
        <v>31121808</v>
      </c>
      <c r="B4583" s="63" t="s">
        <v>5110</v>
      </c>
    </row>
    <row r="4584" spans="1:2" x14ac:dyDescent="0.25">
      <c r="A4584" s="62">
        <v>31121809</v>
      </c>
      <c r="B4584" s="63" t="s">
        <v>9440</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7989</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2944</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4861</v>
      </c>
    </row>
    <row r="4603" spans="1:2" x14ac:dyDescent="0.25">
      <c r="A4603" s="62">
        <v>31121909</v>
      </c>
      <c r="B4603" s="63" t="s">
        <v>15782</v>
      </c>
    </row>
    <row r="4604" spans="1:2" x14ac:dyDescent="0.25">
      <c r="A4604" s="62">
        <v>31121910</v>
      </c>
      <c r="B4604" s="63" t="s">
        <v>17887</v>
      </c>
    </row>
    <row r="4605" spans="1:2" x14ac:dyDescent="0.25">
      <c r="A4605" s="62">
        <v>31121911</v>
      </c>
      <c r="B4605" s="63" t="s">
        <v>12923</v>
      </c>
    </row>
    <row r="4606" spans="1:2" x14ac:dyDescent="0.25">
      <c r="A4606" s="62">
        <v>31121912</v>
      </c>
      <c r="B4606" s="63" t="s">
        <v>13283</v>
      </c>
    </row>
    <row r="4607" spans="1:2" x14ac:dyDescent="0.25">
      <c r="A4607" s="62">
        <v>31121913</v>
      </c>
      <c r="B4607" s="63" t="s">
        <v>16559</v>
      </c>
    </row>
    <row r="4608" spans="1:2" x14ac:dyDescent="0.25">
      <c r="A4608" s="62">
        <v>31121914</v>
      </c>
      <c r="B4608" s="63" t="s">
        <v>8674</v>
      </c>
    </row>
    <row r="4609" spans="1:2" x14ac:dyDescent="0.25">
      <c r="A4609" s="62">
        <v>31121915</v>
      </c>
      <c r="B4609" s="63" t="s">
        <v>7441</v>
      </c>
    </row>
    <row r="4610" spans="1:2" x14ac:dyDescent="0.25">
      <c r="A4610" s="62">
        <v>31121916</v>
      </c>
      <c r="B4610" s="63" t="s">
        <v>10027</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12122</v>
      </c>
    </row>
    <row r="4617" spans="1:2" x14ac:dyDescent="0.25">
      <c r="A4617" s="62">
        <v>31131504</v>
      </c>
      <c r="B4617" s="63" t="s">
        <v>6172</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2953</v>
      </c>
    </row>
    <row r="4622" spans="1:2" x14ac:dyDescent="0.25">
      <c r="A4622" s="62">
        <v>31131509</v>
      </c>
      <c r="B4622" s="63" t="s">
        <v>6413</v>
      </c>
    </row>
    <row r="4623" spans="1:2" x14ac:dyDescent="0.25">
      <c r="A4623" s="62">
        <v>31131510</v>
      </c>
      <c r="B4623" s="63" t="s">
        <v>11306</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14051</v>
      </c>
    </row>
    <row r="4634" spans="1:2" x14ac:dyDescent="0.25">
      <c r="A4634" s="62">
        <v>31131605</v>
      </c>
      <c r="B4634" s="63" t="s">
        <v>11989</v>
      </c>
    </row>
    <row r="4635" spans="1:2" x14ac:dyDescent="0.25">
      <c r="A4635" s="62">
        <v>31131606</v>
      </c>
      <c r="B4635" s="63" t="s">
        <v>15591</v>
      </c>
    </row>
    <row r="4636" spans="1:2" x14ac:dyDescent="0.25">
      <c r="A4636" s="62">
        <v>31131607</v>
      </c>
      <c r="B4636" s="63" t="s">
        <v>5581</v>
      </c>
    </row>
    <row r="4637" spans="1:2" x14ac:dyDescent="0.25">
      <c r="A4637" s="62">
        <v>31131608</v>
      </c>
      <c r="B4637" s="63" t="s">
        <v>4088</v>
      </c>
    </row>
    <row r="4638" spans="1:2" x14ac:dyDescent="0.25">
      <c r="A4638" s="62">
        <v>31131609</v>
      </c>
      <c r="B4638" s="63" t="s">
        <v>13312</v>
      </c>
    </row>
    <row r="4639" spans="1:2" x14ac:dyDescent="0.25">
      <c r="A4639" s="62">
        <v>31131610</v>
      </c>
      <c r="B4639" s="63" t="s">
        <v>5171</v>
      </c>
    </row>
    <row r="4640" spans="1:2" x14ac:dyDescent="0.25">
      <c r="A4640" s="62">
        <v>31131611</v>
      </c>
      <c r="B4640" s="63" t="s">
        <v>11847</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13770</v>
      </c>
    </row>
    <row r="4651" spans="1:2" x14ac:dyDescent="0.25">
      <c r="A4651" s="62">
        <v>31131706</v>
      </c>
      <c r="B4651" s="63" t="s">
        <v>10795</v>
      </c>
    </row>
    <row r="4652" spans="1:2" x14ac:dyDescent="0.25">
      <c r="A4652" s="62">
        <v>31131707</v>
      </c>
      <c r="B4652" s="63" t="s">
        <v>5670</v>
      </c>
    </row>
    <row r="4653" spans="1:2" x14ac:dyDescent="0.25">
      <c r="A4653" s="62">
        <v>31131708</v>
      </c>
      <c r="B4653" s="63" t="s">
        <v>17459</v>
      </c>
    </row>
    <row r="4654" spans="1:2" x14ac:dyDescent="0.25">
      <c r="A4654" s="62">
        <v>31131709</v>
      </c>
      <c r="B4654" s="63" t="s">
        <v>8783</v>
      </c>
    </row>
    <row r="4655" spans="1:2" x14ac:dyDescent="0.25">
      <c r="A4655" s="62">
        <v>31131710</v>
      </c>
      <c r="B4655" s="63" t="s">
        <v>16786</v>
      </c>
    </row>
    <row r="4656" spans="1:2" x14ac:dyDescent="0.25">
      <c r="A4656" s="62">
        <v>31131711</v>
      </c>
      <c r="B4656" s="63" t="s">
        <v>7163</v>
      </c>
    </row>
    <row r="4657" spans="1:2" x14ac:dyDescent="0.25">
      <c r="A4657" s="62">
        <v>31131712</v>
      </c>
      <c r="B4657" s="63" t="s">
        <v>16885</v>
      </c>
    </row>
    <row r="4658" spans="1:2" x14ac:dyDescent="0.25">
      <c r="A4658" s="62">
        <v>31131713</v>
      </c>
      <c r="B4658" s="63" t="s">
        <v>8688</v>
      </c>
    </row>
    <row r="4659" spans="1:2" x14ac:dyDescent="0.25">
      <c r="A4659" s="62">
        <v>31131714</v>
      </c>
      <c r="B4659" s="63" t="s">
        <v>14466</v>
      </c>
    </row>
    <row r="4660" spans="1:2" x14ac:dyDescent="0.25">
      <c r="A4660" s="62">
        <v>31131715</v>
      </c>
      <c r="B4660" s="63" t="s">
        <v>1510</v>
      </c>
    </row>
    <row r="4661" spans="1:2" x14ac:dyDescent="0.25">
      <c r="A4661" s="62">
        <v>31131716</v>
      </c>
      <c r="B4661" s="63" t="s">
        <v>11163</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11047</v>
      </c>
    </row>
    <row r="4667" spans="1:2" x14ac:dyDescent="0.25">
      <c r="A4667" s="62">
        <v>31131806</v>
      </c>
      <c r="B4667" s="63" t="s">
        <v>7625</v>
      </c>
    </row>
    <row r="4668" spans="1:2" x14ac:dyDescent="0.25">
      <c r="A4668" s="62">
        <v>31131807</v>
      </c>
      <c r="B4668" s="63" t="s">
        <v>16918</v>
      </c>
    </row>
    <row r="4669" spans="1:2" x14ac:dyDescent="0.25">
      <c r="A4669" s="62">
        <v>31131808</v>
      </c>
      <c r="B4669" s="63" t="s">
        <v>1910</v>
      </c>
    </row>
    <row r="4670" spans="1:2" x14ac:dyDescent="0.25">
      <c r="A4670" s="62">
        <v>31131809</v>
      </c>
      <c r="B4670" s="63" t="s">
        <v>6757</v>
      </c>
    </row>
    <row r="4671" spans="1:2" x14ac:dyDescent="0.25">
      <c r="A4671" s="62">
        <v>31131810</v>
      </c>
      <c r="B4671" s="63" t="s">
        <v>4023</v>
      </c>
    </row>
    <row r="4672" spans="1:2" x14ac:dyDescent="0.25">
      <c r="A4672" s="62">
        <v>31131811</v>
      </c>
      <c r="B4672" s="63" t="s">
        <v>12447</v>
      </c>
    </row>
    <row r="4673" spans="1:2" x14ac:dyDescent="0.25">
      <c r="A4673" s="62">
        <v>31131812</v>
      </c>
      <c r="B4673" s="63" t="s">
        <v>8207</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3859</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12742</v>
      </c>
    </row>
    <row r="4684" spans="1:2" x14ac:dyDescent="0.25">
      <c r="A4684" s="62">
        <v>31131905</v>
      </c>
      <c r="B4684" s="63" t="s">
        <v>10125</v>
      </c>
    </row>
    <row r="4685" spans="1:2" x14ac:dyDescent="0.25">
      <c r="A4685" s="62">
        <v>31131906</v>
      </c>
      <c r="B4685" s="63" t="s">
        <v>17418</v>
      </c>
    </row>
    <row r="4686" spans="1:2" x14ac:dyDescent="0.25">
      <c r="A4686" s="62">
        <v>31131907</v>
      </c>
      <c r="B4686" s="63" t="s">
        <v>4998</v>
      </c>
    </row>
    <row r="4687" spans="1:2" x14ac:dyDescent="0.25">
      <c r="A4687" s="62">
        <v>31131908</v>
      </c>
      <c r="B4687" s="63" t="s">
        <v>16265</v>
      </c>
    </row>
    <row r="4688" spans="1:2" x14ac:dyDescent="0.25">
      <c r="A4688" s="62">
        <v>31131909</v>
      </c>
      <c r="B4688" s="63" t="s">
        <v>8697</v>
      </c>
    </row>
    <row r="4689" spans="1:2" x14ac:dyDescent="0.25">
      <c r="A4689" s="62">
        <v>31131910</v>
      </c>
      <c r="B4689" s="63" t="s">
        <v>16548</v>
      </c>
    </row>
    <row r="4690" spans="1:2" x14ac:dyDescent="0.25">
      <c r="A4690" s="62">
        <v>31131911</v>
      </c>
      <c r="B4690" s="63" t="s">
        <v>9660</v>
      </c>
    </row>
    <row r="4691" spans="1:2" x14ac:dyDescent="0.25">
      <c r="A4691" s="62">
        <v>31131912</v>
      </c>
      <c r="B4691" s="63" t="s">
        <v>14946</v>
      </c>
    </row>
    <row r="4692" spans="1:2" x14ac:dyDescent="0.25">
      <c r="A4692" s="62">
        <v>31131913</v>
      </c>
      <c r="B4692" s="63" t="s">
        <v>11790</v>
      </c>
    </row>
    <row r="4693" spans="1:2" x14ac:dyDescent="0.25">
      <c r="A4693" s="62">
        <v>31131914</v>
      </c>
      <c r="B4693" s="63" t="s">
        <v>13043</v>
      </c>
    </row>
    <row r="4694" spans="1:2" x14ac:dyDescent="0.25">
      <c r="A4694" s="62">
        <v>31131915</v>
      </c>
      <c r="B4694" s="63" t="s">
        <v>10336</v>
      </c>
    </row>
    <row r="4695" spans="1:2" x14ac:dyDescent="0.25">
      <c r="A4695" s="62">
        <v>31131916</v>
      </c>
      <c r="B4695" s="63" t="s">
        <v>11149</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18761</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17750</v>
      </c>
    </row>
    <row r="4704" spans="1:2" x14ac:dyDescent="0.25">
      <c r="A4704" s="62">
        <v>31141701</v>
      </c>
      <c r="B4704" s="63" t="s">
        <v>1204</v>
      </c>
    </row>
    <row r="4705" spans="1:2" x14ac:dyDescent="0.25">
      <c r="A4705" s="62">
        <v>31141702</v>
      </c>
      <c r="B4705" s="63" t="s">
        <v>14273</v>
      </c>
    </row>
    <row r="4706" spans="1:2" x14ac:dyDescent="0.25">
      <c r="A4706" s="62">
        <v>31141801</v>
      </c>
      <c r="B4706" s="63" t="s">
        <v>11885</v>
      </c>
    </row>
    <row r="4707" spans="1:2" x14ac:dyDescent="0.25">
      <c r="A4707" s="62">
        <v>31141802</v>
      </c>
      <c r="B4707" s="63" t="s">
        <v>4689</v>
      </c>
    </row>
    <row r="4708" spans="1:2" x14ac:dyDescent="0.25">
      <c r="A4708" s="62">
        <v>31151501</v>
      </c>
      <c r="B4708" s="63" t="s">
        <v>16307</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15607</v>
      </c>
    </row>
    <row r="4715" spans="1:2" x14ac:dyDescent="0.25">
      <c r="A4715" s="62">
        <v>31151508</v>
      </c>
      <c r="B4715" s="63" t="s">
        <v>10922</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6657</v>
      </c>
    </row>
    <row r="4720" spans="1:2" x14ac:dyDescent="0.25">
      <c r="A4720" s="62">
        <v>31151605</v>
      </c>
      <c r="B4720" s="63" t="s">
        <v>15244</v>
      </c>
    </row>
    <row r="4721" spans="1:2" x14ac:dyDescent="0.25">
      <c r="A4721" s="62">
        <v>31151606</v>
      </c>
      <c r="B4721" s="63" t="s">
        <v>3118</v>
      </c>
    </row>
    <row r="4722" spans="1:2" x14ac:dyDescent="0.25">
      <c r="A4722" s="62">
        <v>31151607</v>
      </c>
      <c r="B4722" s="63" t="s">
        <v>11552</v>
      </c>
    </row>
    <row r="4723" spans="1:2" x14ac:dyDescent="0.25">
      <c r="A4723" s="62">
        <v>31151608</v>
      </c>
      <c r="B4723" s="63" t="s">
        <v>16856</v>
      </c>
    </row>
    <row r="4724" spans="1:2" x14ac:dyDescent="0.25">
      <c r="A4724" s="62">
        <v>31151609</v>
      </c>
      <c r="B4724" s="63" t="s">
        <v>14516</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12553</v>
      </c>
    </row>
    <row r="4730" spans="1:2" x14ac:dyDescent="0.25">
      <c r="A4730" s="62">
        <v>31151707</v>
      </c>
      <c r="B4730" s="63" t="s">
        <v>9618</v>
      </c>
    </row>
    <row r="4731" spans="1:2" x14ac:dyDescent="0.25">
      <c r="A4731" s="62">
        <v>31151803</v>
      </c>
      <c r="B4731" s="63" t="s">
        <v>3014</v>
      </c>
    </row>
    <row r="4732" spans="1:2" x14ac:dyDescent="0.25">
      <c r="A4732" s="62">
        <v>31151804</v>
      </c>
      <c r="B4732" s="63" t="s">
        <v>17098</v>
      </c>
    </row>
    <row r="4733" spans="1:2" x14ac:dyDescent="0.25">
      <c r="A4733" s="62">
        <v>31151901</v>
      </c>
      <c r="B4733" s="63" t="s">
        <v>8627</v>
      </c>
    </row>
    <row r="4734" spans="1:2" x14ac:dyDescent="0.25">
      <c r="A4734" s="62">
        <v>31151902</v>
      </c>
      <c r="B4734" s="63" t="s">
        <v>4806</v>
      </c>
    </row>
    <row r="4735" spans="1:2" x14ac:dyDescent="0.25">
      <c r="A4735" s="62">
        <v>31151903</v>
      </c>
      <c r="B4735" s="63" t="s">
        <v>15996</v>
      </c>
    </row>
    <row r="4736" spans="1:2" x14ac:dyDescent="0.25">
      <c r="A4736" s="62">
        <v>31151904</v>
      </c>
      <c r="B4736" s="63" t="s">
        <v>16864</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18220</v>
      </c>
    </row>
    <row r="4750" spans="1:2" x14ac:dyDescent="0.25">
      <c r="A4750" s="62">
        <v>31161511</v>
      </c>
      <c r="B4750" s="63" t="s">
        <v>11543</v>
      </c>
    </row>
    <row r="4751" spans="1:2" x14ac:dyDescent="0.25">
      <c r="A4751" s="62">
        <v>31161512</v>
      </c>
      <c r="B4751" s="63" t="s">
        <v>12000</v>
      </c>
    </row>
    <row r="4752" spans="1:2" x14ac:dyDescent="0.25">
      <c r="A4752" s="62">
        <v>31161513</v>
      </c>
      <c r="B4752" s="63" t="s">
        <v>3322</v>
      </c>
    </row>
    <row r="4753" spans="1:2" x14ac:dyDescent="0.25">
      <c r="A4753" s="62">
        <v>31161514</v>
      </c>
      <c r="B4753" s="63" t="s">
        <v>13046</v>
      </c>
    </row>
    <row r="4754" spans="1:2" x14ac:dyDescent="0.25">
      <c r="A4754" s="62">
        <v>31161516</v>
      </c>
      <c r="B4754" s="63" t="s">
        <v>7705</v>
      </c>
    </row>
    <row r="4755" spans="1:2" x14ac:dyDescent="0.25">
      <c r="A4755" s="62">
        <v>31161517</v>
      </c>
      <c r="B4755" s="63" t="s">
        <v>14616</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15431</v>
      </c>
    </row>
    <row r="4760" spans="1:2" x14ac:dyDescent="0.25">
      <c r="A4760" s="62">
        <v>31161604</v>
      </c>
      <c r="B4760" s="63" t="s">
        <v>14244</v>
      </c>
    </row>
    <row r="4761" spans="1:2" x14ac:dyDescent="0.25">
      <c r="A4761" s="62">
        <v>31161605</v>
      </c>
      <c r="B4761" s="63" t="s">
        <v>11007</v>
      </c>
    </row>
    <row r="4762" spans="1:2" x14ac:dyDescent="0.25">
      <c r="A4762" s="62">
        <v>31161606</v>
      </c>
      <c r="B4762" s="63" t="s">
        <v>14939</v>
      </c>
    </row>
    <row r="4763" spans="1:2" x14ac:dyDescent="0.25">
      <c r="A4763" s="62">
        <v>31161607</v>
      </c>
      <c r="B4763" s="63" t="s">
        <v>2400</v>
      </c>
    </row>
    <row r="4764" spans="1:2" x14ac:dyDescent="0.25">
      <c r="A4764" s="62">
        <v>31161608</v>
      </c>
      <c r="B4764" s="63" t="s">
        <v>13658</v>
      </c>
    </row>
    <row r="4765" spans="1:2" x14ac:dyDescent="0.25">
      <c r="A4765" s="62">
        <v>31161609</v>
      </c>
      <c r="B4765" s="63" t="s">
        <v>9842</v>
      </c>
    </row>
    <row r="4766" spans="1:2" x14ac:dyDescent="0.25">
      <c r="A4766" s="62">
        <v>31161610</v>
      </c>
      <c r="B4766" s="63" t="s">
        <v>2642</v>
      </c>
    </row>
    <row r="4767" spans="1:2" x14ac:dyDescent="0.25">
      <c r="A4767" s="62">
        <v>31161611</v>
      </c>
      <c r="B4767" s="63" t="s">
        <v>10689</v>
      </c>
    </row>
    <row r="4768" spans="1:2" x14ac:dyDescent="0.25">
      <c r="A4768" s="62">
        <v>31161612</v>
      </c>
      <c r="B4768" s="63" t="s">
        <v>16847</v>
      </c>
    </row>
    <row r="4769" spans="1:2" x14ac:dyDescent="0.25">
      <c r="A4769" s="62">
        <v>31161613</v>
      </c>
      <c r="B4769" s="63" t="s">
        <v>4969</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13747</v>
      </c>
    </row>
    <row r="4774" spans="1:2" x14ac:dyDescent="0.25">
      <c r="A4774" s="62">
        <v>31161619</v>
      </c>
      <c r="B4774" s="63" t="s">
        <v>16492</v>
      </c>
    </row>
    <row r="4775" spans="1:2" x14ac:dyDescent="0.25">
      <c r="A4775" s="62">
        <v>31161620</v>
      </c>
      <c r="B4775" s="63" t="s">
        <v>3452</v>
      </c>
    </row>
    <row r="4776" spans="1:2" x14ac:dyDescent="0.25">
      <c r="A4776" s="62">
        <v>31161621</v>
      </c>
      <c r="B4776" s="63" t="s">
        <v>5387</v>
      </c>
    </row>
    <row r="4777" spans="1:2" x14ac:dyDescent="0.25">
      <c r="A4777" s="62">
        <v>31161701</v>
      </c>
      <c r="B4777" s="63" t="s">
        <v>16144</v>
      </c>
    </row>
    <row r="4778" spans="1:2" x14ac:dyDescent="0.25">
      <c r="A4778" s="62">
        <v>31161702</v>
      </c>
      <c r="B4778" s="63" t="s">
        <v>8291</v>
      </c>
    </row>
    <row r="4779" spans="1:2" x14ac:dyDescent="0.25">
      <c r="A4779" s="62">
        <v>31161703</v>
      </c>
      <c r="B4779" s="63" t="s">
        <v>7880</v>
      </c>
    </row>
    <row r="4780" spans="1:2" x14ac:dyDescent="0.25">
      <c r="A4780" s="62">
        <v>31161704</v>
      </c>
      <c r="B4780" s="63" t="s">
        <v>13736</v>
      </c>
    </row>
    <row r="4781" spans="1:2" x14ac:dyDescent="0.25">
      <c r="A4781" s="62">
        <v>31161705</v>
      </c>
      <c r="B4781" s="63" t="s">
        <v>16311</v>
      </c>
    </row>
    <row r="4782" spans="1:2" x14ac:dyDescent="0.25">
      <c r="A4782" s="62">
        <v>31161706</v>
      </c>
      <c r="B4782" s="63" t="s">
        <v>15122</v>
      </c>
    </row>
    <row r="4783" spans="1:2" x14ac:dyDescent="0.25">
      <c r="A4783" s="62">
        <v>31161707</v>
      </c>
      <c r="B4783" s="63" t="s">
        <v>15200</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14876</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5036</v>
      </c>
    </row>
    <row r="4794" spans="1:2" x14ac:dyDescent="0.25">
      <c r="A4794" s="62">
        <v>31161719</v>
      </c>
      <c r="B4794" s="63" t="s">
        <v>14861</v>
      </c>
    </row>
    <row r="4795" spans="1:2" x14ac:dyDescent="0.25">
      <c r="A4795" s="62">
        <v>31161720</v>
      </c>
      <c r="B4795" s="63" t="s">
        <v>7607</v>
      </c>
    </row>
    <row r="4796" spans="1:2" x14ac:dyDescent="0.25">
      <c r="A4796" s="62">
        <v>31161721</v>
      </c>
      <c r="B4796" s="63" t="s">
        <v>5095</v>
      </c>
    </row>
    <row r="4797" spans="1:2" x14ac:dyDescent="0.25">
      <c r="A4797" s="62">
        <v>31161722</v>
      </c>
      <c r="B4797" s="63" t="s">
        <v>9447</v>
      </c>
    </row>
    <row r="4798" spans="1:2" x14ac:dyDescent="0.25">
      <c r="A4798" s="62">
        <v>31161723</v>
      </c>
      <c r="B4798" s="63" t="s">
        <v>17023</v>
      </c>
    </row>
    <row r="4799" spans="1:2" x14ac:dyDescent="0.25">
      <c r="A4799" s="62">
        <v>31161724</v>
      </c>
      <c r="B4799" s="63" t="s">
        <v>14668</v>
      </c>
    </row>
    <row r="4800" spans="1:2" x14ac:dyDescent="0.25">
      <c r="A4800" s="62">
        <v>31161725</v>
      </c>
      <c r="B4800" s="63" t="s">
        <v>17652</v>
      </c>
    </row>
    <row r="4801" spans="1:2" x14ac:dyDescent="0.25">
      <c r="A4801" s="62">
        <v>31161726</v>
      </c>
      <c r="B4801" s="63" t="s">
        <v>10339</v>
      </c>
    </row>
    <row r="4802" spans="1:2" x14ac:dyDescent="0.25">
      <c r="A4802" s="62">
        <v>31161727</v>
      </c>
      <c r="B4802" s="63" t="s">
        <v>2981</v>
      </c>
    </row>
    <row r="4803" spans="1:2" x14ac:dyDescent="0.25">
      <c r="A4803" s="62">
        <v>31161728</v>
      </c>
      <c r="B4803" s="63" t="s">
        <v>9452</v>
      </c>
    </row>
    <row r="4804" spans="1:2" x14ac:dyDescent="0.25">
      <c r="A4804" s="62">
        <v>31161729</v>
      </c>
      <c r="B4804" s="63" t="s">
        <v>5424</v>
      </c>
    </row>
    <row r="4805" spans="1:2" x14ac:dyDescent="0.25">
      <c r="A4805" s="62">
        <v>31161730</v>
      </c>
      <c r="B4805" s="63" t="s">
        <v>17944</v>
      </c>
    </row>
    <row r="4806" spans="1:2" x14ac:dyDescent="0.25">
      <c r="A4806" s="62">
        <v>31161731</v>
      </c>
      <c r="B4806" s="63" t="s">
        <v>13922</v>
      </c>
    </row>
    <row r="4807" spans="1:2" x14ac:dyDescent="0.25">
      <c r="A4807" s="62">
        <v>31161801</v>
      </c>
      <c r="B4807" s="63" t="s">
        <v>8919</v>
      </c>
    </row>
    <row r="4808" spans="1:2" x14ac:dyDescent="0.25">
      <c r="A4808" s="62">
        <v>31161802</v>
      </c>
      <c r="B4808" s="63" t="s">
        <v>17306</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11816</v>
      </c>
    </row>
    <row r="4813" spans="1:2" x14ac:dyDescent="0.25">
      <c r="A4813" s="62">
        <v>31161807</v>
      </c>
      <c r="B4813" s="63" t="s">
        <v>4260</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14635</v>
      </c>
    </row>
    <row r="4822" spans="1:2" x14ac:dyDescent="0.25">
      <c r="A4822" s="62">
        <v>31161816</v>
      </c>
      <c r="B4822" s="63" t="s">
        <v>8309</v>
      </c>
    </row>
    <row r="4823" spans="1:2" x14ac:dyDescent="0.25">
      <c r="A4823" s="62">
        <v>31161817</v>
      </c>
      <c r="B4823" s="63" t="s">
        <v>9333</v>
      </c>
    </row>
    <row r="4824" spans="1:2" x14ac:dyDescent="0.25">
      <c r="A4824" s="62">
        <v>31161818</v>
      </c>
      <c r="B4824" s="63" t="s">
        <v>18801</v>
      </c>
    </row>
    <row r="4825" spans="1:2" x14ac:dyDescent="0.25">
      <c r="A4825" s="62">
        <v>31161819</v>
      </c>
      <c r="B4825" s="63" t="s">
        <v>10766</v>
      </c>
    </row>
    <row r="4826" spans="1:2" x14ac:dyDescent="0.25">
      <c r="A4826" s="62">
        <v>31161820</v>
      </c>
      <c r="B4826" s="63" t="s">
        <v>4215</v>
      </c>
    </row>
    <row r="4827" spans="1:2" x14ac:dyDescent="0.25">
      <c r="A4827" s="62">
        <v>31161901</v>
      </c>
      <c r="B4827" s="63" t="s">
        <v>2916</v>
      </c>
    </row>
    <row r="4828" spans="1:2" x14ac:dyDescent="0.25">
      <c r="A4828" s="62">
        <v>31161902</v>
      </c>
      <c r="B4828" s="63" t="s">
        <v>12385</v>
      </c>
    </row>
    <row r="4829" spans="1:2" x14ac:dyDescent="0.25">
      <c r="A4829" s="62">
        <v>31161903</v>
      </c>
      <c r="B4829" s="63" t="s">
        <v>8578</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6140</v>
      </c>
    </row>
    <row r="4839" spans="1:2" x14ac:dyDescent="0.25">
      <c r="A4839" s="62">
        <v>31162005</v>
      </c>
      <c r="B4839" s="63" t="s">
        <v>13095</v>
      </c>
    </row>
    <row r="4840" spans="1:2" x14ac:dyDescent="0.25">
      <c r="A4840" s="62">
        <v>31162006</v>
      </c>
      <c r="B4840" s="63" t="s">
        <v>16893</v>
      </c>
    </row>
    <row r="4841" spans="1:2" x14ac:dyDescent="0.25">
      <c r="A4841" s="62">
        <v>31162007</v>
      </c>
      <c r="B4841" s="63" t="s">
        <v>11768</v>
      </c>
    </row>
    <row r="4842" spans="1:2" x14ac:dyDescent="0.25">
      <c r="A4842" s="62">
        <v>31162008</v>
      </c>
      <c r="B4842" s="63" t="s">
        <v>10032</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15477</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7986</v>
      </c>
    </row>
    <row r="4851" spans="1:2" x14ac:dyDescent="0.25">
      <c r="A4851" s="62">
        <v>31162201</v>
      </c>
      <c r="B4851" s="63" t="s">
        <v>17801</v>
      </c>
    </row>
    <row r="4852" spans="1:2" x14ac:dyDescent="0.25">
      <c r="A4852" s="62">
        <v>31162202</v>
      </c>
      <c r="B4852" s="63" t="s">
        <v>10198</v>
      </c>
    </row>
    <row r="4853" spans="1:2" x14ac:dyDescent="0.25">
      <c r="A4853" s="62">
        <v>31162203</v>
      </c>
      <c r="B4853" s="63" t="s">
        <v>13476</v>
      </c>
    </row>
    <row r="4854" spans="1:2" x14ac:dyDescent="0.25">
      <c r="A4854" s="62">
        <v>31162204</v>
      </c>
      <c r="B4854" s="63" t="s">
        <v>14100</v>
      </c>
    </row>
    <row r="4855" spans="1:2" x14ac:dyDescent="0.25">
      <c r="A4855" s="62">
        <v>31162205</v>
      </c>
      <c r="B4855" s="63" t="s">
        <v>7207</v>
      </c>
    </row>
    <row r="4856" spans="1:2" x14ac:dyDescent="0.25">
      <c r="A4856" s="62">
        <v>31162206</v>
      </c>
      <c r="B4856" s="63" t="s">
        <v>16155</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10506</v>
      </c>
    </row>
    <row r="4866" spans="1:2" x14ac:dyDescent="0.25">
      <c r="A4866" s="62">
        <v>31162307</v>
      </c>
      <c r="B4866" s="63" t="s">
        <v>10248</v>
      </c>
    </row>
    <row r="4867" spans="1:2" x14ac:dyDescent="0.25">
      <c r="A4867" s="62">
        <v>31162308</v>
      </c>
      <c r="B4867" s="63" t="s">
        <v>4071</v>
      </c>
    </row>
    <row r="4868" spans="1:2" x14ac:dyDescent="0.25">
      <c r="A4868" s="62">
        <v>31162309</v>
      </c>
      <c r="B4868" s="63" t="s">
        <v>7958</v>
      </c>
    </row>
    <row r="4869" spans="1:2" x14ac:dyDescent="0.25">
      <c r="A4869" s="62">
        <v>31162310</v>
      </c>
      <c r="B4869" s="63" t="s">
        <v>18027</v>
      </c>
    </row>
    <row r="4870" spans="1:2" x14ac:dyDescent="0.25">
      <c r="A4870" s="62">
        <v>31162311</v>
      </c>
      <c r="B4870" s="63" t="s">
        <v>12976</v>
      </c>
    </row>
    <row r="4871" spans="1:2" x14ac:dyDescent="0.25">
      <c r="A4871" s="62">
        <v>31162312</v>
      </c>
      <c r="B4871" s="63" t="s">
        <v>17757</v>
      </c>
    </row>
    <row r="4872" spans="1:2" x14ac:dyDescent="0.25">
      <c r="A4872" s="62">
        <v>31162313</v>
      </c>
      <c r="B4872" s="63" t="s">
        <v>15347</v>
      </c>
    </row>
    <row r="4873" spans="1:2" x14ac:dyDescent="0.25">
      <c r="A4873" s="62">
        <v>31162401</v>
      </c>
      <c r="B4873" s="63" t="s">
        <v>16263</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9883</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11608</v>
      </c>
    </row>
    <row r="4889" spans="1:2" x14ac:dyDescent="0.25">
      <c r="A4889" s="62">
        <v>31162418</v>
      </c>
      <c r="B4889" s="63" t="s">
        <v>14694</v>
      </c>
    </row>
    <row r="4890" spans="1:2" x14ac:dyDescent="0.25">
      <c r="A4890" s="62">
        <v>31162501</v>
      </c>
      <c r="B4890" s="63" t="s">
        <v>4702</v>
      </c>
    </row>
    <row r="4891" spans="1:2" x14ac:dyDescent="0.25">
      <c r="A4891" s="62">
        <v>31162502</v>
      </c>
      <c r="B4891" s="63" t="s">
        <v>5257</v>
      </c>
    </row>
    <row r="4892" spans="1:2" x14ac:dyDescent="0.25">
      <c r="A4892" s="62">
        <v>31162503</v>
      </c>
      <c r="B4892" s="63" t="s">
        <v>11139</v>
      </c>
    </row>
    <row r="4893" spans="1:2" x14ac:dyDescent="0.25">
      <c r="A4893" s="62">
        <v>31162504</v>
      </c>
      <c r="B4893" s="63" t="s">
        <v>15481</v>
      </c>
    </row>
    <row r="4894" spans="1:2" x14ac:dyDescent="0.25">
      <c r="A4894" s="62">
        <v>31162505</v>
      </c>
      <c r="B4894" s="63" t="s">
        <v>12568</v>
      </c>
    </row>
    <row r="4895" spans="1:2" x14ac:dyDescent="0.25">
      <c r="A4895" s="62">
        <v>31162506</v>
      </c>
      <c r="B4895" s="63" t="s">
        <v>8756</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18629</v>
      </c>
    </row>
    <row r="4903" spans="1:2" x14ac:dyDescent="0.25">
      <c r="A4903" s="62">
        <v>31162607</v>
      </c>
      <c r="B4903" s="63" t="s">
        <v>9837</v>
      </c>
    </row>
    <row r="4904" spans="1:2" x14ac:dyDescent="0.25">
      <c r="A4904" s="62">
        <v>31162608</v>
      </c>
      <c r="B4904" s="63" t="s">
        <v>10566</v>
      </c>
    </row>
    <row r="4905" spans="1:2" x14ac:dyDescent="0.25">
      <c r="A4905" s="62">
        <v>31162609</v>
      </c>
      <c r="B4905" s="63" t="s">
        <v>13403</v>
      </c>
    </row>
    <row r="4906" spans="1:2" x14ac:dyDescent="0.25">
      <c r="A4906" s="62">
        <v>31162610</v>
      </c>
      <c r="B4906" s="63" t="s">
        <v>13208</v>
      </c>
    </row>
    <row r="4907" spans="1:2" x14ac:dyDescent="0.25">
      <c r="A4907" s="62">
        <v>31162611</v>
      </c>
      <c r="B4907" s="63" t="s">
        <v>17699</v>
      </c>
    </row>
    <row r="4908" spans="1:2" x14ac:dyDescent="0.25">
      <c r="A4908" s="62">
        <v>31162701</v>
      </c>
      <c r="B4908" s="63" t="s">
        <v>8706</v>
      </c>
    </row>
    <row r="4909" spans="1:2" x14ac:dyDescent="0.25">
      <c r="A4909" s="62">
        <v>31162702</v>
      </c>
      <c r="B4909" s="63" t="s">
        <v>7052</v>
      </c>
    </row>
    <row r="4910" spans="1:2" x14ac:dyDescent="0.25">
      <c r="A4910" s="62">
        <v>31162703</v>
      </c>
      <c r="B4910" s="63" t="s">
        <v>11661</v>
      </c>
    </row>
    <row r="4911" spans="1:2" x14ac:dyDescent="0.25">
      <c r="A4911" s="62">
        <v>31162704</v>
      </c>
      <c r="B4911" s="63" t="s">
        <v>15303</v>
      </c>
    </row>
    <row r="4912" spans="1:2" x14ac:dyDescent="0.25">
      <c r="A4912" s="62">
        <v>31162801</v>
      </c>
      <c r="B4912" s="63" t="s">
        <v>18704</v>
      </c>
    </row>
    <row r="4913" spans="1:2" x14ac:dyDescent="0.25">
      <c r="A4913" s="62">
        <v>31162802</v>
      </c>
      <c r="B4913" s="63" t="s">
        <v>17236</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3535</v>
      </c>
    </row>
    <row r="4918" spans="1:2" x14ac:dyDescent="0.25">
      <c r="A4918" s="62">
        <v>31162807</v>
      </c>
      <c r="B4918" s="63" t="s">
        <v>4391</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8277</v>
      </c>
    </row>
    <row r="4924" spans="1:2" x14ac:dyDescent="0.25">
      <c r="A4924" s="62">
        <v>31162902</v>
      </c>
      <c r="B4924" s="63" t="s">
        <v>9936</v>
      </c>
    </row>
    <row r="4925" spans="1:2" x14ac:dyDescent="0.25">
      <c r="A4925" s="62">
        <v>31162903</v>
      </c>
      <c r="B4925" s="63" t="s">
        <v>14998</v>
      </c>
    </row>
    <row r="4926" spans="1:2" x14ac:dyDescent="0.25">
      <c r="A4926" s="62">
        <v>31162904</v>
      </c>
      <c r="B4926" s="63" t="s">
        <v>4595</v>
      </c>
    </row>
    <row r="4927" spans="1:2" x14ac:dyDescent="0.25">
      <c r="A4927" s="62">
        <v>31162905</v>
      </c>
      <c r="B4927" s="63" t="s">
        <v>17894</v>
      </c>
    </row>
    <row r="4928" spans="1:2" x14ac:dyDescent="0.25">
      <c r="A4928" s="62">
        <v>31162906</v>
      </c>
      <c r="B4928" s="63" t="s">
        <v>15670</v>
      </c>
    </row>
    <row r="4929" spans="1:2" x14ac:dyDescent="0.25">
      <c r="A4929" s="62">
        <v>31163001</v>
      </c>
      <c r="B4929" s="63" t="s">
        <v>11899</v>
      </c>
    </row>
    <row r="4930" spans="1:2" x14ac:dyDescent="0.25">
      <c r="A4930" s="62">
        <v>31163002</v>
      </c>
      <c r="B4930" s="63" t="s">
        <v>10047</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3805</v>
      </c>
    </row>
    <row r="4935" spans="1:2" x14ac:dyDescent="0.25">
      <c r="A4935" s="62">
        <v>31163102</v>
      </c>
      <c r="B4935" s="63" t="s">
        <v>5320</v>
      </c>
    </row>
    <row r="4936" spans="1:2" x14ac:dyDescent="0.25">
      <c r="A4936" s="62">
        <v>31163103</v>
      </c>
      <c r="B4936" s="63" t="s">
        <v>6596</v>
      </c>
    </row>
    <row r="4937" spans="1:2" x14ac:dyDescent="0.25">
      <c r="A4937" s="62">
        <v>31163201</v>
      </c>
      <c r="B4937" s="63" t="s">
        <v>16196</v>
      </c>
    </row>
    <row r="4938" spans="1:2" x14ac:dyDescent="0.25">
      <c r="A4938" s="62">
        <v>31163202</v>
      </c>
      <c r="B4938" s="63" t="s">
        <v>16037</v>
      </c>
    </row>
    <row r="4939" spans="1:2" x14ac:dyDescent="0.25">
      <c r="A4939" s="62">
        <v>31163203</v>
      </c>
      <c r="B4939" s="63" t="s">
        <v>2835</v>
      </c>
    </row>
    <row r="4940" spans="1:2" x14ac:dyDescent="0.25">
      <c r="A4940" s="62">
        <v>31163204</v>
      </c>
      <c r="B4940" s="63" t="s">
        <v>9883</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12848</v>
      </c>
    </row>
    <row r="4945" spans="1:2" x14ac:dyDescent="0.25">
      <c r="A4945" s="62">
        <v>31163210</v>
      </c>
      <c r="B4945" s="63" t="s">
        <v>8822</v>
      </c>
    </row>
    <row r="4946" spans="1:2" x14ac:dyDescent="0.25">
      <c r="A4946" s="62">
        <v>31163211</v>
      </c>
      <c r="B4946" s="63" t="s">
        <v>5971</v>
      </c>
    </row>
    <row r="4947" spans="1:2" x14ac:dyDescent="0.25">
      <c r="A4947" s="62">
        <v>31163212</v>
      </c>
      <c r="B4947" s="63" t="s">
        <v>16367</v>
      </c>
    </row>
    <row r="4948" spans="1:2" x14ac:dyDescent="0.25">
      <c r="A4948" s="62">
        <v>31163213</v>
      </c>
      <c r="B4948" s="63" t="s">
        <v>11903</v>
      </c>
    </row>
    <row r="4949" spans="1:2" x14ac:dyDescent="0.25">
      <c r="A4949" s="62">
        <v>31163214</v>
      </c>
      <c r="B4949" s="63" t="s">
        <v>13182</v>
      </c>
    </row>
    <row r="4950" spans="1:2" x14ac:dyDescent="0.25">
      <c r="A4950" s="62">
        <v>31163215</v>
      </c>
      <c r="B4950" s="63" t="s">
        <v>5028</v>
      </c>
    </row>
    <row r="4951" spans="1:2" x14ac:dyDescent="0.25">
      <c r="A4951" s="62">
        <v>31163301</v>
      </c>
      <c r="B4951" s="63" t="s">
        <v>4392</v>
      </c>
    </row>
    <row r="4952" spans="1:2" x14ac:dyDescent="0.25">
      <c r="A4952" s="62">
        <v>31171501</v>
      </c>
      <c r="B4952" s="63" t="s">
        <v>17536</v>
      </c>
    </row>
    <row r="4953" spans="1:2" x14ac:dyDescent="0.25">
      <c r="A4953" s="62">
        <v>31171502</v>
      </c>
      <c r="B4953" s="63" t="s">
        <v>1610</v>
      </c>
    </row>
    <row r="4954" spans="1:2" x14ac:dyDescent="0.25">
      <c r="A4954" s="62">
        <v>31171503</v>
      </c>
      <c r="B4954" s="63" t="s">
        <v>7617</v>
      </c>
    </row>
    <row r="4955" spans="1:2" x14ac:dyDescent="0.25">
      <c r="A4955" s="62">
        <v>31171504</v>
      </c>
      <c r="B4955" s="63" t="s">
        <v>10792</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10562</v>
      </c>
    </row>
    <row r="4961" spans="1:2" x14ac:dyDescent="0.25">
      <c r="A4961" s="62">
        <v>31171510</v>
      </c>
      <c r="B4961" s="63" t="s">
        <v>7425</v>
      </c>
    </row>
    <row r="4962" spans="1:2" x14ac:dyDescent="0.25">
      <c r="A4962" s="62">
        <v>31171511</v>
      </c>
      <c r="B4962" s="63" t="s">
        <v>12255</v>
      </c>
    </row>
    <row r="4963" spans="1:2" x14ac:dyDescent="0.25">
      <c r="A4963" s="62">
        <v>31171512</v>
      </c>
      <c r="B4963" s="63" t="s">
        <v>15866</v>
      </c>
    </row>
    <row r="4964" spans="1:2" x14ac:dyDescent="0.25">
      <c r="A4964" s="62">
        <v>31171513</v>
      </c>
      <c r="B4964" s="63" t="s">
        <v>14004</v>
      </c>
    </row>
    <row r="4965" spans="1:2" x14ac:dyDescent="0.25">
      <c r="A4965" s="62">
        <v>31171515</v>
      </c>
      <c r="B4965" s="63" t="s">
        <v>9420</v>
      </c>
    </row>
    <row r="4966" spans="1:2" x14ac:dyDescent="0.25">
      <c r="A4966" s="62">
        <v>31171516</v>
      </c>
      <c r="B4966" s="63" t="s">
        <v>9097</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13442</v>
      </c>
    </row>
    <row r="4973" spans="1:2" x14ac:dyDescent="0.25">
      <c r="A4973" s="62">
        <v>31171524</v>
      </c>
      <c r="B4973" s="63" t="s">
        <v>15269</v>
      </c>
    </row>
    <row r="4974" spans="1:2" x14ac:dyDescent="0.25">
      <c r="A4974" s="62">
        <v>31171525</v>
      </c>
      <c r="B4974" s="63" t="s">
        <v>16596</v>
      </c>
    </row>
    <row r="4975" spans="1:2" x14ac:dyDescent="0.25">
      <c r="A4975" s="62">
        <v>31171526</v>
      </c>
      <c r="B4975" s="63" t="s">
        <v>9903</v>
      </c>
    </row>
    <row r="4976" spans="1:2" x14ac:dyDescent="0.25">
      <c r="A4976" s="62">
        <v>31171527</v>
      </c>
      <c r="B4976" s="63" t="s">
        <v>2001</v>
      </c>
    </row>
    <row r="4977" spans="1:2" x14ac:dyDescent="0.25">
      <c r="A4977" s="62">
        <v>31171528</v>
      </c>
      <c r="B4977" s="63" t="s">
        <v>2800</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11778</v>
      </c>
    </row>
    <row r="4986" spans="1:2" x14ac:dyDescent="0.25">
      <c r="A4986" s="62">
        <v>31171708</v>
      </c>
      <c r="B4986" s="63" t="s">
        <v>3565</v>
      </c>
    </row>
    <row r="4987" spans="1:2" x14ac:dyDescent="0.25">
      <c r="A4987" s="62">
        <v>31171709</v>
      </c>
      <c r="B4987" s="63" t="s">
        <v>11563</v>
      </c>
    </row>
    <row r="4988" spans="1:2" x14ac:dyDescent="0.25">
      <c r="A4988" s="62">
        <v>31171710</v>
      </c>
      <c r="B4988" s="63" t="s">
        <v>10855</v>
      </c>
    </row>
    <row r="4989" spans="1:2" x14ac:dyDescent="0.25">
      <c r="A4989" s="62">
        <v>31171711</v>
      </c>
      <c r="B4989" s="63" t="s">
        <v>16469</v>
      </c>
    </row>
    <row r="4990" spans="1:2" x14ac:dyDescent="0.25">
      <c r="A4990" s="62">
        <v>31171712</v>
      </c>
      <c r="B4990" s="63" t="s">
        <v>18055</v>
      </c>
    </row>
    <row r="4991" spans="1:2" x14ac:dyDescent="0.25">
      <c r="A4991" s="62">
        <v>31171713</v>
      </c>
      <c r="B4991" s="63" t="s">
        <v>10168</v>
      </c>
    </row>
    <row r="4992" spans="1:2" x14ac:dyDescent="0.25">
      <c r="A4992" s="62">
        <v>31171714</v>
      </c>
      <c r="B4992" s="63" t="s">
        <v>8243</v>
      </c>
    </row>
    <row r="4993" spans="1:2" x14ac:dyDescent="0.25">
      <c r="A4993" s="62">
        <v>31171801</v>
      </c>
      <c r="B4993" s="63" t="s">
        <v>17792</v>
      </c>
    </row>
    <row r="4994" spans="1:2" x14ac:dyDescent="0.25">
      <c r="A4994" s="62">
        <v>31171802</v>
      </c>
      <c r="B4994" s="63" t="s">
        <v>7234</v>
      </c>
    </row>
    <row r="4995" spans="1:2" x14ac:dyDescent="0.25">
      <c r="A4995" s="62">
        <v>31171803</v>
      </c>
      <c r="B4995" s="63" t="s">
        <v>1024</v>
      </c>
    </row>
    <row r="4996" spans="1:2" x14ac:dyDescent="0.25">
      <c r="A4996" s="62">
        <v>31171804</v>
      </c>
      <c r="B4996" s="63" t="s">
        <v>9988</v>
      </c>
    </row>
    <row r="4997" spans="1:2" x14ac:dyDescent="0.25">
      <c r="A4997" s="62">
        <v>31171805</v>
      </c>
      <c r="B4997" s="63" t="s">
        <v>13623</v>
      </c>
    </row>
    <row r="4998" spans="1:2" x14ac:dyDescent="0.25">
      <c r="A4998" s="62">
        <v>31171806</v>
      </c>
      <c r="B4998" s="63" t="s">
        <v>4190</v>
      </c>
    </row>
    <row r="4999" spans="1:2" x14ac:dyDescent="0.25">
      <c r="A4999" s="62">
        <v>31171901</v>
      </c>
      <c r="B4999" s="63" t="s">
        <v>5836</v>
      </c>
    </row>
    <row r="5000" spans="1:2" x14ac:dyDescent="0.25">
      <c r="A5000" s="62">
        <v>31181501</v>
      </c>
      <c r="B5000" s="63" t="s">
        <v>9267</v>
      </c>
    </row>
    <row r="5001" spans="1:2" x14ac:dyDescent="0.25">
      <c r="A5001" s="62">
        <v>31181502</v>
      </c>
      <c r="B5001" s="63" t="s">
        <v>12542</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12341</v>
      </c>
    </row>
    <row r="5006" spans="1:2" x14ac:dyDescent="0.25">
      <c r="A5006" s="62">
        <v>31181507</v>
      </c>
      <c r="B5006" s="63" t="s">
        <v>5946</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11873</v>
      </c>
    </row>
    <row r="5011" spans="1:2" x14ac:dyDescent="0.25">
      <c r="A5011" s="62">
        <v>31181512</v>
      </c>
      <c r="B5011" s="63" t="s">
        <v>2187</v>
      </c>
    </row>
    <row r="5012" spans="1:2" x14ac:dyDescent="0.25">
      <c r="A5012" s="62">
        <v>31181601</v>
      </c>
      <c r="B5012" s="63" t="s">
        <v>8642</v>
      </c>
    </row>
    <row r="5013" spans="1:2" x14ac:dyDescent="0.25">
      <c r="A5013" s="62">
        <v>31181602</v>
      </c>
      <c r="B5013" s="63" t="s">
        <v>12655</v>
      </c>
    </row>
    <row r="5014" spans="1:2" x14ac:dyDescent="0.25">
      <c r="A5014" s="62">
        <v>31181603</v>
      </c>
      <c r="B5014" s="63" t="s">
        <v>7180</v>
      </c>
    </row>
    <row r="5015" spans="1:2" x14ac:dyDescent="0.25">
      <c r="A5015" s="62">
        <v>31181604</v>
      </c>
      <c r="B5015" s="63" t="s">
        <v>11660</v>
      </c>
    </row>
    <row r="5016" spans="1:2" x14ac:dyDescent="0.25">
      <c r="A5016" s="62">
        <v>31181605</v>
      </c>
      <c r="B5016" s="63" t="s">
        <v>15584</v>
      </c>
    </row>
    <row r="5017" spans="1:2" x14ac:dyDescent="0.25">
      <c r="A5017" s="62">
        <v>31181606</v>
      </c>
      <c r="B5017" s="63" t="s">
        <v>4014</v>
      </c>
    </row>
    <row r="5018" spans="1:2" x14ac:dyDescent="0.25">
      <c r="A5018" s="62">
        <v>31181607</v>
      </c>
      <c r="B5018" s="63" t="s">
        <v>14502</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11478</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11776</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17518</v>
      </c>
    </row>
    <row r="5044" spans="1:2" x14ac:dyDescent="0.25">
      <c r="A5044" s="62">
        <v>31201502</v>
      </c>
      <c r="B5044" s="63" t="s">
        <v>12254</v>
      </c>
    </row>
    <row r="5045" spans="1:2" x14ac:dyDescent="0.25">
      <c r="A5045" s="62">
        <v>31201503</v>
      </c>
      <c r="B5045" s="63" t="s">
        <v>14991</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14337</v>
      </c>
    </row>
    <row r="5051" spans="1:2" x14ac:dyDescent="0.25">
      <c r="A5051" s="62">
        <v>31201509</v>
      </c>
      <c r="B5051" s="63" t="s">
        <v>6015</v>
      </c>
    </row>
    <row r="5052" spans="1:2" x14ac:dyDescent="0.25">
      <c r="A5052" s="62">
        <v>31201510</v>
      </c>
      <c r="B5052" s="63" t="s">
        <v>14220</v>
      </c>
    </row>
    <row r="5053" spans="1:2" x14ac:dyDescent="0.25">
      <c r="A5053" s="62">
        <v>31201511</v>
      </c>
      <c r="B5053" s="63" t="s">
        <v>3575</v>
      </c>
    </row>
    <row r="5054" spans="1:2" x14ac:dyDescent="0.25">
      <c r="A5054" s="62">
        <v>31201512</v>
      </c>
      <c r="B5054" s="63" t="s">
        <v>2603</v>
      </c>
    </row>
    <row r="5055" spans="1:2" x14ac:dyDescent="0.25">
      <c r="A5055" s="62">
        <v>31201513</v>
      </c>
      <c r="B5055" s="63" t="s">
        <v>11407</v>
      </c>
    </row>
    <row r="5056" spans="1:2" x14ac:dyDescent="0.25">
      <c r="A5056" s="62">
        <v>31201514</v>
      </c>
      <c r="B5056" s="63" t="s">
        <v>6799</v>
      </c>
    </row>
    <row r="5057" spans="1:2" x14ac:dyDescent="0.25">
      <c r="A5057" s="62">
        <v>31201515</v>
      </c>
      <c r="B5057" s="63" t="s">
        <v>13389</v>
      </c>
    </row>
    <row r="5058" spans="1:2" x14ac:dyDescent="0.25">
      <c r="A5058" s="62">
        <v>31201516</v>
      </c>
      <c r="B5058" s="63" t="s">
        <v>10946</v>
      </c>
    </row>
    <row r="5059" spans="1:2" x14ac:dyDescent="0.25">
      <c r="A5059" s="62">
        <v>31201517</v>
      </c>
      <c r="B5059" s="63" t="s">
        <v>10735</v>
      </c>
    </row>
    <row r="5060" spans="1:2" x14ac:dyDescent="0.25">
      <c r="A5060" s="62">
        <v>31201518</v>
      </c>
      <c r="B5060" s="63" t="s">
        <v>7632</v>
      </c>
    </row>
    <row r="5061" spans="1:2" x14ac:dyDescent="0.25">
      <c r="A5061" s="62">
        <v>31201519</v>
      </c>
      <c r="B5061" s="63" t="s">
        <v>3105</v>
      </c>
    </row>
    <row r="5062" spans="1:2" x14ac:dyDescent="0.25">
      <c r="A5062" s="62">
        <v>31201520</v>
      </c>
      <c r="B5062" s="63" t="s">
        <v>16368</v>
      </c>
    </row>
    <row r="5063" spans="1:2" x14ac:dyDescent="0.25">
      <c r="A5063" s="62">
        <v>31201521</v>
      </c>
      <c r="B5063" s="63" t="s">
        <v>11493</v>
      </c>
    </row>
    <row r="5064" spans="1:2" x14ac:dyDescent="0.25">
      <c r="A5064" s="62">
        <v>31201522</v>
      </c>
      <c r="B5064" s="63" t="s">
        <v>10371</v>
      </c>
    </row>
    <row r="5065" spans="1:2" x14ac:dyDescent="0.25">
      <c r="A5065" s="62">
        <v>31201523</v>
      </c>
      <c r="B5065" s="63" t="s">
        <v>15263</v>
      </c>
    </row>
    <row r="5066" spans="1:2" x14ac:dyDescent="0.25">
      <c r="A5066" s="62">
        <v>31201524</v>
      </c>
      <c r="B5066" s="63" t="s">
        <v>4109</v>
      </c>
    </row>
    <row r="5067" spans="1:2" x14ac:dyDescent="0.25">
      <c r="A5067" s="62">
        <v>31201525</v>
      </c>
      <c r="B5067" s="63" t="s">
        <v>11765</v>
      </c>
    </row>
    <row r="5068" spans="1:2" x14ac:dyDescent="0.25">
      <c r="A5068" s="62">
        <v>31201526</v>
      </c>
      <c r="B5068" s="63" t="s">
        <v>3010</v>
      </c>
    </row>
    <row r="5069" spans="1:2" x14ac:dyDescent="0.25">
      <c r="A5069" s="62">
        <v>31201527</v>
      </c>
      <c r="B5069" s="63" t="s">
        <v>6532</v>
      </c>
    </row>
    <row r="5070" spans="1:2" x14ac:dyDescent="0.25">
      <c r="A5070" s="62">
        <v>31201528</v>
      </c>
      <c r="B5070" s="63" t="s">
        <v>16706</v>
      </c>
    </row>
    <row r="5071" spans="1:2" x14ac:dyDescent="0.25">
      <c r="A5071" s="62">
        <v>31201601</v>
      </c>
      <c r="B5071" s="63" t="s">
        <v>14094</v>
      </c>
    </row>
    <row r="5072" spans="1:2" x14ac:dyDescent="0.25">
      <c r="A5072" s="62">
        <v>31201602</v>
      </c>
      <c r="B5072" s="63" t="s">
        <v>17233</v>
      </c>
    </row>
    <row r="5073" spans="1:2" x14ac:dyDescent="0.25">
      <c r="A5073" s="62">
        <v>31201603</v>
      </c>
      <c r="B5073" s="63" t="s">
        <v>5456</v>
      </c>
    </row>
    <row r="5074" spans="1:2" x14ac:dyDescent="0.25">
      <c r="A5074" s="62">
        <v>31201604</v>
      </c>
      <c r="B5074" s="63" t="s">
        <v>12913</v>
      </c>
    </row>
    <row r="5075" spans="1:2" x14ac:dyDescent="0.25">
      <c r="A5075" s="62">
        <v>31201605</v>
      </c>
      <c r="B5075" s="63" t="s">
        <v>5264</v>
      </c>
    </row>
    <row r="5076" spans="1:2" x14ac:dyDescent="0.25">
      <c r="A5076" s="62">
        <v>31201606</v>
      </c>
      <c r="B5076" s="63" t="s">
        <v>9451</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13492</v>
      </c>
    </row>
    <row r="5082" spans="1:2" x14ac:dyDescent="0.25">
      <c r="A5082" s="62">
        <v>31201612</v>
      </c>
      <c r="B5082" s="63" t="s">
        <v>10765</v>
      </c>
    </row>
    <row r="5083" spans="1:2" x14ac:dyDescent="0.25">
      <c r="A5083" s="62">
        <v>31201613</v>
      </c>
      <c r="B5083" s="63" t="s">
        <v>15134</v>
      </c>
    </row>
    <row r="5084" spans="1:2" x14ac:dyDescent="0.25">
      <c r="A5084" s="62">
        <v>31201614</v>
      </c>
      <c r="B5084" s="63" t="s">
        <v>1912</v>
      </c>
    </row>
    <row r="5085" spans="1:2" x14ac:dyDescent="0.25">
      <c r="A5085" s="62">
        <v>31201615</v>
      </c>
      <c r="B5085" s="63" t="s">
        <v>3733</v>
      </c>
    </row>
    <row r="5086" spans="1:2" x14ac:dyDescent="0.25">
      <c r="A5086" s="62">
        <v>31201616</v>
      </c>
      <c r="B5086" s="63" t="s">
        <v>10319</v>
      </c>
    </row>
    <row r="5087" spans="1:2" x14ac:dyDescent="0.25">
      <c r="A5087" s="62">
        <v>31201617</v>
      </c>
      <c r="B5087" s="63" t="s">
        <v>16385</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14246</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11171</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12828</v>
      </c>
    </row>
    <row r="5104" spans="1:2" x14ac:dyDescent="0.25">
      <c r="A5104" s="62">
        <v>31211605</v>
      </c>
      <c r="B5104" s="63" t="s">
        <v>5562</v>
      </c>
    </row>
    <row r="5105" spans="1:2" x14ac:dyDescent="0.25">
      <c r="A5105" s="62">
        <v>31211606</v>
      </c>
      <c r="B5105" s="63" t="s">
        <v>14562</v>
      </c>
    </row>
    <row r="5106" spans="1:2" x14ac:dyDescent="0.25">
      <c r="A5106" s="62">
        <v>31211701</v>
      </c>
      <c r="B5106" s="63" t="s">
        <v>11721</v>
      </c>
    </row>
    <row r="5107" spans="1:2" x14ac:dyDescent="0.25">
      <c r="A5107" s="62">
        <v>31211702</v>
      </c>
      <c r="B5107" s="63" t="s">
        <v>18673</v>
      </c>
    </row>
    <row r="5108" spans="1:2" x14ac:dyDescent="0.25">
      <c r="A5108" s="62">
        <v>31211703</v>
      </c>
      <c r="B5108" s="63" t="s">
        <v>11442</v>
      </c>
    </row>
    <row r="5109" spans="1:2" x14ac:dyDescent="0.25">
      <c r="A5109" s="62">
        <v>31211704</v>
      </c>
      <c r="B5109" s="63" t="s">
        <v>9545</v>
      </c>
    </row>
    <row r="5110" spans="1:2" x14ac:dyDescent="0.25">
      <c r="A5110" s="62">
        <v>31211705</v>
      </c>
      <c r="B5110" s="63" t="s">
        <v>15605</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9183</v>
      </c>
    </row>
    <row r="5119" spans="1:2" x14ac:dyDescent="0.25">
      <c r="A5119" s="62">
        <v>31211903</v>
      </c>
      <c r="B5119" s="63" t="s">
        <v>14013</v>
      </c>
    </row>
    <row r="5120" spans="1:2" x14ac:dyDescent="0.25">
      <c r="A5120" s="62">
        <v>31211904</v>
      </c>
      <c r="B5120" s="63" t="s">
        <v>16356</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6923</v>
      </c>
    </row>
    <row r="5125" spans="1:2" x14ac:dyDescent="0.25">
      <c r="A5125" s="62">
        <v>31211910</v>
      </c>
      <c r="B5125" s="63" t="s">
        <v>9245</v>
      </c>
    </row>
    <row r="5126" spans="1:2" x14ac:dyDescent="0.25">
      <c r="A5126" s="62">
        <v>31211912</v>
      </c>
      <c r="B5126" s="63" t="s">
        <v>15227</v>
      </c>
    </row>
    <row r="5127" spans="1:2" x14ac:dyDescent="0.25">
      <c r="A5127" s="62">
        <v>31211913</v>
      </c>
      <c r="B5127" s="63" t="s">
        <v>14909</v>
      </c>
    </row>
    <row r="5128" spans="1:2" x14ac:dyDescent="0.25">
      <c r="A5128" s="62">
        <v>31211914</v>
      </c>
      <c r="B5128" s="63" t="s">
        <v>1819</v>
      </c>
    </row>
    <row r="5129" spans="1:2" x14ac:dyDescent="0.25">
      <c r="A5129" s="62">
        <v>31211915</v>
      </c>
      <c r="B5129" s="63" t="s">
        <v>12005</v>
      </c>
    </row>
    <row r="5130" spans="1:2" x14ac:dyDescent="0.25">
      <c r="A5130" s="62">
        <v>31211916</v>
      </c>
      <c r="B5130" s="63" t="s">
        <v>15150</v>
      </c>
    </row>
    <row r="5131" spans="1:2" x14ac:dyDescent="0.25">
      <c r="A5131" s="62">
        <v>31211917</v>
      </c>
      <c r="B5131" s="63" t="s">
        <v>7495</v>
      </c>
    </row>
    <row r="5132" spans="1:2" x14ac:dyDescent="0.25">
      <c r="A5132" s="62">
        <v>31221601</v>
      </c>
      <c r="B5132" s="63" t="s">
        <v>18022</v>
      </c>
    </row>
    <row r="5133" spans="1:2" x14ac:dyDescent="0.25">
      <c r="A5133" s="62">
        <v>31221602</v>
      </c>
      <c r="B5133" s="63" t="s">
        <v>13729</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15293</v>
      </c>
    </row>
    <row r="5140" spans="1:2" x14ac:dyDescent="0.25">
      <c r="A5140" s="62">
        <v>31231106</v>
      </c>
      <c r="B5140" s="63" t="s">
        <v>4555</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18674</v>
      </c>
    </row>
    <row r="5145" spans="1:2" x14ac:dyDescent="0.25">
      <c r="A5145" s="62">
        <v>31231111</v>
      </c>
      <c r="B5145" s="63" t="s">
        <v>5470</v>
      </c>
    </row>
    <row r="5146" spans="1:2" x14ac:dyDescent="0.25">
      <c r="A5146" s="62">
        <v>31231112</v>
      </c>
      <c r="B5146" s="63" t="s">
        <v>12546</v>
      </c>
    </row>
    <row r="5147" spans="1:2" x14ac:dyDescent="0.25">
      <c r="A5147" s="62">
        <v>31231113</v>
      </c>
      <c r="B5147" s="63" t="s">
        <v>11878</v>
      </c>
    </row>
    <row r="5148" spans="1:2" x14ac:dyDescent="0.25">
      <c r="A5148" s="62">
        <v>31231114</v>
      </c>
      <c r="B5148" s="63" t="s">
        <v>7353</v>
      </c>
    </row>
    <row r="5149" spans="1:2" x14ac:dyDescent="0.25">
      <c r="A5149" s="62">
        <v>31231115</v>
      </c>
      <c r="B5149" s="63" t="s">
        <v>3538</v>
      </c>
    </row>
    <row r="5150" spans="1:2" x14ac:dyDescent="0.25">
      <c r="A5150" s="62">
        <v>31231116</v>
      </c>
      <c r="B5150" s="63" t="s">
        <v>1234</v>
      </c>
    </row>
    <row r="5151" spans="1:2" x14ac:dyDescent="0.25">
      <c r="A5151" s="62">
        <v>31231117</v>
      </c>
      <c r="B5151" s="63" t="s">
        <v>14215</v>
      </c>
    </row>
    <row r="5152" spans="1:2" x14ac:dyDescent="0.25">
      <c r="A5152" s="62">
        <v>31231118</v>
      </c>
      <c r="B5152" s="63" t="s">
        <v>12025</v>
      </c>
    </row>
    <row r="5153" spans="1:2" x14ac:dyDescent="0.25">
      <c r="A5153" s="62">
        <v>31231119</v>
      </c>
      <c r="B5153" s="63" t="s">
        <v>11735</v>
      </c>
    </row>
    <row r="5154" spans="1:2" x14ac:dyDescent="0.25">
      <c r="A5154" s="62">
        <v>31231201</v>
      </c>
      <c r="B5154" s="63" t="s">
        <v>3401</v>
      </c>
    </row>
    <row r="5155" spans="1:2" x14ac:dyDescent="0.25">
      <c r="A5155" s="62">
        <v>31231202</v>
      </c>
      <c r="B5155" s="63" t="s">
        <v>6464</v>
      </c>
    </row>
    <row r="5156" spans="1:2" x14ac:dyDescent="0.25">
      <c r="A5156" s="62">
        <v>31231203</v>
      </c>
      <c r="B5156" s="63" t="s">
        <v>3634</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17526</v>
      </c>
    </row>
    <row r="5161" spans="1:2" x14ac:dyDescent="0.25">
      <c r="A5161" s="62">
        <v>31231208</v>
      </c>
      <c r="B5161" s="63" t="s">
        <v>5500</v>
      </c>
    </row>
    <row r="5162" spans="1:2" x14ac:dyDescent="0.25">
      <c r="A5162" s="62">
        <v>31231209</v>
      </c>
      <c r="B5162" s="63" t="s">
        <v>18266</v>
      </c>
    </row>
    <row r="5163" spans="1:2" x14ac:dyDescent="0.25">
      <c r="A5163" s="62">
        <v>31231210</v>
      </c>
      <c r="B5163" s="63" t="s">
        <v>14698</v>
      </c>
    </row>
    <row r="5164" spans="1:2" x14ac:dyDescent="0.25">
      <c r="A5164" s="62">
        <v>31231211</v>
      </c>
      <c r="B5164" s="63" t="s">
        <v>16340</v>
      </c>
    </row>
    <row r="5165" spans="1:2" x14ac:dyDescent="0.25">
      <c r="A5165" s="62">
        <v>31231212</v>
      </c>
      <c r="B5165" s="63" t="s">
        <v>13230</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11914</v>
      </c>
    </row>
    <row r="5170" spans="1:2" x14ac:dyDescent="0.25">
      <c r="A5170" s="62">
        <v>31231217</v>
      </c>
      <c r="B5170" s="63" t="s">
        <v>13391</v>
      </c>
    </row>
    <row r="5171" spans="1:2" x14ac:dyDescent="0.25">
      <c r="A5171" s="62">
        <v>31231218</v>
      </c>
      <c r="B5171" s="63" t="s">
        <v>9195</v>
      </c>
    </row>
    <row r="5172" spans="1:2" x14ac:dyDescent="0.25">
      <c r="A5172" s="62">
        <v>31231219</v>
      </c>
      <c r="B5172" s="63" t="s">
        <v>3218</v>
      </c>
    </row>
    <row r="5173" spans="1:2" x14ac:dyDescent="0.25">
      <c r="A5173" s="62">
        <v>31231301</v>
      </c>
      <c r="B5173" s="63" t="s">
        <v>17330</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13754</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14352</v>
      </c>
    </row>
    <row r="5182" spans="1:2" x14ac:dyDescent="0.25">
      <c r="A5182" s="62">
        <v>31231310</v>
      </c>
      <c r="B5182" s="63" t="s">
        <v>13451</v>
      </c>
    </row>
    <row r="5183" spans="1:2" x14ac:dyDescent="0.25">
      <c r="A5183" s="62">
        <v>31231311</v>
      </c>
      <c r="B5183" s="63" t="s">
        <v>3639</v>
      </c>
    </row>
    <row r="5184" spans="1:2" x14ac:dyDescent="0.25">
      <c r="A5184" s="62">
        <v>31231312</v>
      </c>
      <c r="B5184" s="63" t="s">
        <v>1888</v>
      </c>
    </row>
    <row r="5185" spans="1:2" x14ac:dyDescent="0.25">
      <c r="A5185" s="62">
        <v>31231313</v>
      </c>
      <c r="B5185" s="63" t="s">
        <v>8948</v>
      </c>
    </row>
    <row r="5186" spans="1:2" x14ac:dyDescent="0.25">
      <c r="A5186" s="62">
        <v>31231314</v>
      </c>
      <c r="B5186" s="63" t="s">
        <v>10016</v>
      </c>
    </row>
    <row r="5187" spans="1:2" x14ac:dyDescent="0.25">
      <c r="A5187" s="62">
        <v>31231315</v>
      </c>
      <c r="B5187" s="63" t="s">
        <v>15969</v>
      </c>
    </row>
    <row r="5188" spans="1:2" x14ac:dyDescent="0.25">
      <c r="A5188" s="62">
        <v>31231316</v>
      </c>
      <c r="B5188" s="63" t="s">
        <v>3874</v>
      </c>
    </row>
    <row r="5189" spans="1:2" x14ac:dyDescent="0.25">
      <c r="A5189" s="62">
        <v>31231317</v>
      </c>
      <c r="B5189" s="63" t="s">
        <v>15549</v>
      </c>
    </row>
    <row r="5190" spans="1:2" x14ac:dyDescent="0.25">
      <c r="A5190" s="62">
        <v>31231318</v>
      </c>
      <c r="B5190" s="63" t="s">
        <v>15251</v>
      </c>
    </row>
    <row r="5191" spans="1:2" x14ac:dyDescent="0.25">
      <c r="A5191" s="62">
        <v>31231319</v>
      </c>
      <c r="B5191" s="63" t="s">
        <v>17331</v>
      </c>
    </row>
    <row r="5192" spans="1:2" x14ac:dyDescent="0.25">
      <c r="A5192" s="62">
        <v>31231320</v>
      </c>
      <c r="B5192" s="63" t="s">
        <v>16198</v>
      </c>
    </row>
    <row r="5193" spans="1:2" x14ac:dyDescent="0.25">
      <c r="A5193" s="62">
        <v>31231321</v>
      </c>
      <c r="B5193" s="63" t="s">
        <v>7008</v>
      </c>
    </row>
    <row r="5194" spans="1:2" x14ac:dyDescent="0.25">
      <c r="A5194" s="62">
        <v>31231401</v>
      </c>
      <c r="B5194" s="63" t="s">
        <v>8923</v>
      </c>
    </row>
    <row r="5195" spans="1:2" x14ac:dyDescent="0.25">
      <c r="A5195" s="62">
        <v>31231402</v>
      </c>
      <c r="B5195" s="63" t="s">
        <v>14928</v>
      </c>
    </row>
    <row r="5196" spans="1:2" x14ac:dyDescent="0.25">
      <c r="A5196" s="62">
        <v>31231403</v>
      </c>
      <c r="B5196" s="63" t="s">
        <v>16176</v>
      </c>
    </row>
    <row r="5197" spans="1:2" x14ac:dyDescent="0.25">
      <c r="A5197" s="62">
        <v>31231404</v>
      </c>
      <c r="B5197" s="63" t="s">
        <v>2780</v>
      </c>
    </row>
    <row r="5198" spans="1:2" x14ac:dyDescent="0.25">
      <c r="A5198" s="62">
        <v>31231405</v>
      </c>
      <c r="B5198" s="63" t="s">
        <v>8515</v>
      </c>
    </row>
    <row r="5199" spans="1:2" x14ac:dyDescent="0.25">
      <c r="A5199" s="62">
        <v>31241501</v>
      </c>
      <c r="B5199" s="63" t="s">
        <v>11295</v>
      </c>
    </row>
    <row r="5200" spans="1:2" x14ac:dyDescent="0.25">
      <c r="A5200" s="62">
        <v>31241502</v>
      </c>
      <c r="B5200" s="63" t="s">
        <v>9847</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11699</v>
      </c>
    </row>
    <row r="5208" spans="1:2" x14ac:dyDescent="0.25">
      <c r="A5208" s="62">
        <v>31241608</v>
      </c>
      <c r="B5208" s="63" t="s">
        <v>4029</v>
      </c>
    </row>
    <row r="5209" spans="1:2" x14ac:dyDescent="0.25">
      <c r="A5209" s="62">
        <v>31241609</v>
      </c>
      <c r="B5209" s="63" t="s">
        <v>12595</v>
      </c>
    </row>
    <row r="5210" spans="1:2" x14ac:dyDescent="0.25">
      <c r="A5210" s="62">
        <v>31241610</v>
      </c>
      <c r="B5210" s="63" t="s">
        <v>3692</v>
      </c>
    </row>
    <row r="5211" spans="1:2" x14ac:dyDescent="0.25">
      <c r="A5211" s="62">
        <v>31241701</v>
      </c>
      <c r="B5211" s="63" t="s">
        <v>18204</v>
      </c>
    </row>
    <row r="5212" spans="1:2" x14ac:dyDescent="0.25">
      <c r="A5212" s="62">
        <v>31241702</v>
      </c>
      <c r="B5212" s="63" t="s">
        <v>17151</v>
      </c>
    </row>
    <row r="5213" spans="1:2" x14ac:dyDescent="0.25">
      <c r="A5213" s="62">
        <v>31241703</v>
      </c>
      <c r="B5213" s="63" t="s">
        <v>13394</v>
      </c>
    </row>
    <row r="5214" spans="1:2" x14ac:dyDescent="0.25">
      <c r="A5214" s="62">
        <v>31241704</v>
      </c>
      <c r="B5214" s="63" t="s">
        <v>12081</v>
      </c>
    </row>
    <row r="5215" spans="1:2" x14ac:dyDescent="0.25">
      <c r="A5215" s="62">
        <v>31241705</v>
      </c>
      <c r="B5215" s="63" t="s">
        <v>18525</v>
      </c>
    </row>
    <row r="5216" spans="1:2" x14ac:dyDescent="0.25">
      <c r="A5216" s="62">
        <v>31241801</v>
      </c>
      <c r="B5216" s="63" t="s">
        <v>3175</v>
      </c>
    </row>
    <row r="5217" spans="1:2" x14ac:dyDescent="0.25">
      <c r="A5217" s="62">
        <v>31241802</v>
      </c>
      <c r="B5217" s="63" t="s">
        <v>13469</v>
      </c>
    </row>
    <row r="5218" spans="1:2" x14ac:dyDescent="0.25">
      <c r="A5218" s="62">
        <v>31241803</v>
      </c>
      <c r="B5218" s="63" t="s">
        <v>3507</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14342</v>
      </c>
    </row>
    <row r="5225" spans="1:2" x14ac:dyDescent="0.25">
      <c r="A5225" s="62">
        <v>31241903</v>
      </c>
      <c r="B5225" s="63" t="s">
        <v>5564</v>
      </c>
    </row>
    <row r="5226" spans="1:2" x14ac:dyDescent="0.25">
      <c r="A5226" s="62">
        <v>31241904</v>
      </c>
      <c r="B5226" s="63" t="s">
        <v>14164</v>
      </c>
    </row>
    <row r="5227" spans="1:2" x14ac:dyDescent="0.25">
      <c r="A5227" s="62">
        <v>31241905</v>
      </c>
      <c r="B5227" s="63" t="s">
        <v>5722</v>
      </c>
    </row>
    <row r="5228" spans="1:2" x14ac:dyDescent="0.25">
      <c r="A5228" s="62">
        <v>31241906</v>
      </c>
      <c r="B5228" s="63" t="s">
        <v>16334</v>
      </c>
    </row>
    <row r="5229" spans="1:2" x14ac:dyDescent="0.25">
      <c r="A5229" s="62">
        <v>31241907</v>
      </c>
      <c r="B5229" s="63" t="s">
        <v>8692</v>
      </c>
    </row>
    <row r="5230" spans="1:2" x14ac:dyDescent="0.25">
      <c r="A5230" s="62">
        <v>31241908</v>
      </c>
      <c r="B5230" s="63" t="s">
        <v>2595</v>
      </c>
    </row>
    <row r="5231" spans="1:2" x14ac:dyDescent="0.25">
      <c r="A5231" s="62">
        <v>31242001</v>
      </c>
      <c r="B5231" s="63" t="s">
        <v>17943</v>
      </c>
    </row>
    <row r="5232" spans="1:2" x14ac:dyDescent="0.25">
      <c r="A5232" s="62">
        <v>31242002</v>
      </c>
      <c r="B5232" s="63" t="s">
        <v>8040</v>
      </c>
    </row>
    <row r="5233" spans="1:2" x14ac:dyDescent="0.25">
      <c r="A5233" s="62">
        <v>31242003</v>
      </c>
      <c r="B5233" s="63" t="s">
        <v>12113</v>
      </c>
    </row>
    <row r="5234" spans="1:2" x14ac:dyDescent="0.25">
      <c r="A5234" s="62">
        <v>31242101</v>
      </c>
      <c r="B5234" s="63" t="s">
        <v>17821</v>
      </c>
    </row>
    <row r="5235" spans="1:2" x14ac:dyDescent="0.25">
      <c r="A5235" s="62">
        <v>31242103</v>
      </c>
      <c r="B5235" s="63" t="s">
        <v>10053</v>
      </c>
    </row>
    <row r="5236" spans="1:2" x14ac:dyDescent="0.25">
      <c r="A5236" s="62">
        <v>31242104</v>
      </c>
      <c r="B5236" s="63" t="s">
        <v>8945</v>
      </c>
    </row>
    <row r="5237" spans="1:2" x14ac:dyDescent="0.25">
      <c r="A5237" s="62">
        <v>31242105</v>
      </c>
      <c r="B5237" s="63" t="s">
        <v>8843</v>
      </c>
    </row>
    <row r="5238" spans="1:2" x14ac:dyDescent="0.25">
      <c r="A5238" s="62">
        <v>31242106</v>
      </c>
      <c r="B5238" s="63" t="s">
        <v>12664</v>
      </c>
    </row>
    <row r="5239" spans="1:2" x14ac:dyDescent="0.25">
      <c r="A5239" s="62">
        <v>31242201</v>
      </c>
      <c r="B5239" s="63" t="s">
        <v>1691</v>
      </c>
    </row>
    <row r="5240" spans="1:2" x14ac:dyDescent="0.25">
      <c r="A5240" s="62">
        <v>31242202</v>
      </c>
      <c r="B5240" s="63" t="s">
        <v>10166</v>
      </c>
    </row>
    <row r="5241" spans="1:2" x14ac:dyDescent="0.25">
      <c r="A5241" s="62">
        <v>31242203</v>
      </c>
      <c r="B5241" s="63" t="s">
        <v>18632</v>
      </c>
    </row>
    <row r="5242" spans="1:2" x14ac:dyDescent="0.25">
      <c r="A5242" s="62">
        <v>31242204</v>
      </c>
      <c r="B5242" s="63" t="s">
        <v>18245</v>
      </c>
    </row>
    <row r="5243" spans="1:2" x14ac:dyDescent="0.25">
      <c r="A5243" s="62">
        <v>31242205</v>
      </c>
      <c r="B5243" s="63" t="s">
        <v>9750</v>
      </c>
    </row>
    <row r="5244" spans="1:2" x14ac:dyDescent="0.25">
      <c r="A5244" s="62">
        <v>31242206</v>
      </c>
      <c r="B5244" s="63" t="s">
        <v>17611</v>
      </c>
    </row>
    <row r="5245" spans="1:2" x14ac:dyDescent="0.25">
      <c r="A5245" s="62">
        <v>31242207</v>
      </c>
      <c r="B5245" s="63" t="s">
        <v>14602</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12657</v>
      </c>
    </row>
    <row r="5250" spans="1:2" x14ac:dyDescent="0.25">
      <c r="A5250" s="62">
        <v>31251504</v>
      </c>
      <c r="B5250" s="63" t="s">
        <v>15310</v>
      </c>
    </row>
    <row r="5251" spans="1:2" x14ac:dyDescent="0.25">
      <c r="A5251" s="62">
        <v>31251505</v>
      </c>
      <c r="B5251" s="63" t="s">
        <v>18668</v>
      </c>
    </row>
    <row r="5252" spans="1:2" x14ac:dyDescent="0.25">
      <c r="A5252" s="62">
        <v>31251506</v>
      </c>
      <c r="B5252" s="63" t="s">
        <v>4964</v>
      </c>
    </row>
    <row r="5253" spans="1:2" x14ac:dyDescent="0.25">
      <c r="A5253" s="62">
        <v>31251507</v>
      </c>
      <c r="B5253" s="63" t="s">
        <v>13782</v>
      </c>
    </row>
    <row r="5254" spans="1:2" x14ac:dyDescent="0.25">
      <c r="A5254" s="62">
        <v>31251508</v>
      </c>
      <c r="B5254" s="63" t="s">
        <v>12482</v>
      </c>
    </row>
    <row r="5255" spans="1:2" x14ac:dyDescent="0.25">
      <c r="A5255" s="62">
        <v>31251509</v>
      </c>
      <c r="B5255" s="63" t="s">
        <v>3232</v>
      </c>
    </row>
    <row r="5256" spans="1:2" x14ac:dyDescent="0.25">
      <c r="A5256" s="62">
        <v>31251510</v>
      </c>
      <c r="B5256" s="63" t="s">
        <v>10212</v>
      </c>
    </row>
    <row r="5257" spans="1:2" x14ac:dyDescent="0.25">
      <c r="A5257" s="62">
        <v>31251511</v>
      </c>
      <c r="B5257" s="63" t="s">
        <v>9290</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14796</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2939</v>
      </c>
    </row>
    <row r="5275" spans="1:2" x14ac:dyDescent="0.25">
      <c r="A5275" s="62">
        <v>31281504</v>
      </c>
      <c r="B5275" s="63" t="s">
        <v>12338</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13508</v>
      </c>
    </row>
    <row r="5281" spans="1:2" x14ac:dyDescent="0.25">
      <c r="A5281" s="62">
        <v>31281510</v>
      </c>
      <c r="B5281" s="63" t="s">
        <v>10867</v>
      </c>
    </row>
    <row r="5282" spans="1:2" x14ac:dyDescent="0.25">
      <c r="A5282" s="62">
        <v>31281511</v>
      </c>
      <c r="B5282" s="63" t="s">
        <v>12857</v>
      </c>
    </row>
    <row r="5283" spans="1:2" x14ac:dyDescent="0.25">
      <c r="A5283" s="62">
        <v>31281512</v>
      </c>
      <c r="B5283" s="63" t="s">
        <v>8167</v>
      </c>
    </row>
    <row r="5284" spans="1:2" x14ac:dyDescent="0.25">
      <c r="A5284" s="62">
        <v>31281513</v>
      </c>
      <c r="B5284" s="63" t="s">
        <v>15421</v>
      </c>
    </row>
    <row r="5285" spans="1:2" x14ac:dyDescent="0.25">
      <c r="A5285" s="62">
        <v>31281514</v>
      </c>
      <c r="B5285" s="63" t="s">
        <v>18249</v>
      </c>
    </row>
    <row r="5286" spans="1:2" x14ac:dyDescent="0.25">
      <c r="A5286" s="62">
        <v>31281515</v>
      </c>
      <c r="B5286" s="63" t="s">
        <v>11546</v>
      </c>
    </row>
    <row r="5287" spans="1:2" x14ac:dyDescent="0.25">
      <c r="A5287" s="62">
        <v>31281516</v>
      </c>
      <c r="B5287" s="63" t="s">
        <v>12950</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10030</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16238</v>
      </c>
    </row>
    <row r="5296" spans="1:2" x14ac:dyDescent="0.25">
      <c r="A5296" s="62">
        <v>31281803</v>
      </c>
      <c r="B5296" s="63" t="s">
        <v>10526</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15631</v>
      </c>
    </row>
    <row r="5304" spans="1:2" x14ac:dyDescent="0.25">
      <c r="A5304" s="62">
        <v>31281811</v>
      </c>
      <c r="B5304" s="63" t="s">
        <v>8749</v>
      </c>
    </row>
    <row r="5305" spans="1:2" x14ac:dyDescent="0.25">
      <c r="A5305" s="62">
        <v>31281812</v>
      </c>
      <c r="B5305" s="63" t="s">
        <v>2276</v>
      </c>
    </row>
    <row r="5306" spans="1:2" x14ac:dyDescent="0.25">
      <c r="A5306" s="62">
        <v>31281813</v>
      </c>
      <c r="B5306" s="63" t="s">
        <v>17364</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10778</v>
      </c>
    </row>
    <row r="5314" spans="1:2" x14ac:dyDescent="0.25">
      <c r="A5314" s="62">
        <v>31281902</v>
      </c>
      <c r="B5314" s="63" t="s">
        <v>5875</v>
      </c>
    </row>
    <row r="5315" spans="1:2" x14ac:dyDescent="0.25">
      <c r="A5315" s="62">
        <v>31281903</v>
      </c>
      <c r="B5315" s="63" t="s">
        <v>15198</v>
      </c>
    </row>
    <row r="5316" spans="1:2" x14ac:dyDescent="0.25">
      <c r="A5316" s="62">
        <v>31281904</v>
      </c>
      <c r="B5316" s="63" t="s">
        <v>3355</v>
      </c>
    </row>
    <row r="5317" spans="1:2" x14ac:dyDescent="0.25">
      <c r="A5317" s="62">
        <v>31281905</v>
      </c>
      <c r="B5317" s="63" t="s">
        <v>10811</v>
      </c>
    </row>
    <row r="5318" spans="1:2" x14ac:dyDescent="0.25">
      <c r="A5318" s="62">
        <v>31281906</v>
      </c>
      <c r="B5318" s="63" t="s">
        <v>15833</v>
      </c>
    </row>
    <row r="5319" spans="1:2" x14ac:dyDescent="0.25">
      <c r="A5319" s="62">
        <v>31281907</v>
      </c>
      <c r="B5319" s="63" t="s">
        <v>17830</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9282</v>
      </c>
    </row>
    <row r="5329" spans="1:2" x14ac:dyDescent="0.25">
      <c r="A5329" s="62">
        <v>31281917</v>
      </c>
      <c r="B5329" s="63" t="s">
        <v>8174</v>
      </c>
    </row>
    <row r="5330" spans="1:2" x14ac:dyDescent="0.25">
      <c r="A5330" s="62">
        <v>31281918</v>
      </c>
      <c r="B5330" s="63" t="s">
        <v>8901</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9370</v>
      </c>
    </row>
    <row r="5336" spans="1:2" x14ac:dyDescent="0.25">
      <c r="A5336" s="62">
        <v>31282005</v>
      </c>
      <c r="B5336" s="63" t="s">
        <v>7861</v>
      </c>
    </row>
    <row r="5337" spans="1:2" x14ac:dyDescent="0.25">
      <c r="A5337" s="62">
        <v>31282006</v>
      </c>
      <c r="B5337" s="63" t="s">
        <v>16955</v>
      </c>
    </row>
    <row r="5338" spans="1:2" x14ac:dyDescent="0.25">
      <c r="A5338" s="62">
        <v>31282007</v>
      </c>
      <c r="B5338" s="63" t="s">
        <v>8734</v>
      </c>
    </row>
    <row r="5339" spans="1:2" x14ac:dyDescent="0.25">
      <c r="A5339" s="62">
        <v>31282008</v>
      </c>
      <c r="B5339" s="63" t="s">
        <v>17596</v>
      </c>
    </row>
    <row r="5340" spans="1:2" x14ac:dyDescent="0.25">
      <c r="A5340" s="62">
        <v>31282009</v>
      </c>
      <c r="B5340" s="63" t="s">
        <v>5586</v>
      </c>
    </row>
    <row r="5341" spans="1:2" x14ac:dyDescent="0.25">
      <c r="A5341" s="62">
        <v>31282010</v>
      </c>
      <c r="B5341" s="63" t="s">
        <v>9043</v>
      </c>
    </row>
    <row r="5342" spans="1:2" x14ac:dyDescent="0.25">
      <c r="A5342" s="62">
        <v>31282011</v>
      </c>
      <c r="B5342" s="63" t="s">
        <v>9614</v>
      </c>
    </row>
    <row r="5343" spans="1:2" x14ac:dyDescent="0.25">
      <c r="A5343" s="62">
        <v>31282012</v>
      </c>
      <c r="B5343" s="63" t="s">
        <v>13342</v>
      </c>
    </row>
    <row r="5344" spans="1:2" x14ac:dyDescent="0.25">
      <c r="A5344" s="62">
        <v>31282013</v>
      </c>
      <c r="B5344" s="63" t="s">
        <v>8398</v>
      </c>
    </row>
    <row r="5345" spans="1:2" x14ac:dyDescent="0.25">
      <c r="A5345" s="62">
        <v>31282014</v>
      </c>
      <c r="B5345" s="63" t="s">
        <v>14138</v>
      </c>
    </row>
    <row r="5346" spans="1:2" x14ac:dyDescent="0.25">
      <c r="A5346" s="62">
        <v>31282015</v>
      </c>
      <c r="B5346" s="63" t="s">
        <v>9580</v>
      </c>
    </row>
    <row r="5347" spans="1:2" x14ac:dyDescent="0.25">
      <c r="A5347" s="62">
        <v>31282016</v>
      </c>
      <c r="B5347" s="63" t="s">
        <v>13840</v>
      </c>
    </row>
    <row r="5348" spans="1:2" x14ac:dyDescent="0.25">
      <c r="A5348" s="62">
        <v>31282017</v>
      </c>
      <c r="B5348" s="63" t="s">
        <v>9417</v>
      </c>
    </row>
    <row r="5349" spans="1:2" x14ac:dyDescent="0.25">
      <c r="A5349" s="62">
        <v>31282018</v>
      </c>
      <c r="B5349" s="63" t="s">
        <v>10598</v>
      </c>
    </row>
    <row r="5350" spans="1:2" x14ac:dyDescent="0.25">
      <c r="A5350" s="62">
        <v>31282019</v>
      </c>
      <c r="B5350" s="63" t="s">
        <v>14222</v>
      </c>
    </row>
    <row r="5351" spans="1:2" x14ac:dyDescent="0.25">
      <c r="A5351" s="62">
        <v>31282101</v>
      </c>
      <c r="B5351" s="63" t="s">
        <v>5010</v>
      </c>
    </row>
    <row r="5352" spans="1:2" x14ac:dyDescent="0.25">
      <c r="A5352" s="62">
        <v>31282102</v>
      </c>
      <c r="B5352" s="63" t="s">
        <v>14009</v>
      </c>
    </row>
    <row r="5353" spans="1:2" x14ac:dyDescent="0.25">
      <c r="A5353" s="62">
        <v>31282103</v>
      </c>
      <c r="B5353" s="63" t="s">
        <v>8830</v>
      </c>
    </row>
    <row r="5354" spans="1:2" x14ac:dyDescent="0.25">
      <c r="A5354" s="62">
        <v>31282104</v>
      </c>
      <c r="B5354" s="63" t="s">
        <v>12984</v>
      </c>
    </row>
    <row r="5355" spans="1:2" x14ac:dyDescent="0.25">
      <c r="A5355" s="62">
        <v>31282105</v>
      </c>
      <c r="B5355" s="63" t="s">
        <v>11894</v>
      </c>
    </row>
    <row r="5356" spans="1:2" x14ac:dyDescent="0.25">
      <c r="A5356" s="62">
        <v>31282106</v>
      </c>
      <c r="B5356" s="63" t="s">
        <v>7768</v>
      </c>
    </row>
    <row r="5357" spans="1:2" x14ac:dyDescent="0.25">
      <c r="A5357" s="62">
        <v>31282107</v>
      </c>
      <c r="B5357" s="63" t="s">
        <v>9796</v>
      </c>
    </row>
    <row r="5358" spans="1:2" x14ac:dyDescent="0.25">
      <c r="A5358" s="62">
        <v>31282108</v>
      </c>
      <c r="B5358" s="63" t="s">
        <v>12350</v>
      </c>
    </row>
    <row r="5359" spans="1:2" x14ac:dyDescent="0.25">
      <c r="A5359" s="62">
        <v>31282109</v>
      </c>
      <c r="B5359" s="63" t="s">
        <v>3409</v>
      </c>
    </row>
    <row r="5360" spans="1:2" x14ac:dyDescent="0.25">
      <c r="A5360" s="62">
        <v>31282110</v>
      </c>
      <c r="B5360" s="63" t="s">
        <v>14006</v>
      </c>
    </row>
    <row r="5361" spans="1:2" x14ac:dyDescent="0.25">
      <c r="A5361" s="62">
        <v>31282111</v>
      </c>
      <c r="B5361" s="63" t="s">
        <v>8956</v>
      </c>
    </row>
    <row r="5362" spans="1:2" x14ac:dyDescent="0.25">
      <c r="A5362" s="62">
        <v>31282112</v>
      </c>
      <c r="B5362" s="63" t="s">
        <v>13861</v>
      </c>
    </row>
    <row r="5363" spans="1:2" x14ac:dyDescent="0.25">
      <c r="A5363" s="62">
        <v>31282113</v>
      </c>
      <c r="B5363" s="63" t="s">
        <v>11895</v>
      </c>
    </row>
    <row r="5364" spans="1:2" x14ac:dyDescent="0.25">
      <c r="A5364" s="62">
        <v>31282114</v>
      </c>
      <c r="B5364" s="63" t="s">
        <v>14514</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6624</v>
      </c>
    </row>
    <row r="5370" spans="1:2" x14ac:dyDescent="0.25">
      <c r="A5370" s="62">
        <v>31282201</v>
      </c>
      <c r="B5370" s="63" t="s">
        <v>10837</v>
      </c>
    </row>
    <row r="5371" spans="1:2" x14ac:dyDescent="0.25">
      <c r="A5371" s="62">
        <v>31282202</v>
      </c>
      <c r="B5371" s="63" t="s">
        <v>15271</v>
      </c>
    </row>
    <row r="5372" spans="1:2" x14ac:dyDescent="0.25">
      <c r="A5372" s="62">
        <v>31282203</v>
      </c>
      <c r="B5372" s="63" t="s">
        <v>12751</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16593</v>
      </c>
    </row>
    <row r="5383" spans="1:2" x14ac:dyDescent="0.25">
      <c r="A5383" s="62">
        <v>31282214</v>
      </c>
      <c r="B5383" s="63" t="s">
        <v>8120</v>
      </c>
    </row>
    <row r="5384" spans="1:2" x14ac:dyDescent="0.25">
      <c r="A5384" s="62">
        <v>31282215</v>
      </c>
      <c r="B5384" s="63" t="s">
        <v>10406</v>
      </c>
    </row>
    <row r="5385" spans="1:2" x14ac:dyDescent="0.25">
      <c r="A5385" s="62">
        <v>31282216</v>
      </c>
      <c r="B5385" s="63" t="s">
        <v>6861</v>
      </c>
    </row>
    <row r="5386" spans="1:2" x14ac:dyDescent="0.25">
      <c r="A5386" s="62">
        <v>31282217</v>
      </c>
      <c r="B5386" s="63" t="s">
        <v>9429</v>
      </c>
    </row>
    <row r="5387" spans="1:2" x14ac:dyDescent="0.25">
      <c r="A5387" s="62">
        <v>31282218</v>
      </c>
      <c r="B5387" s="63" t="s">
        <v>5759</v>
      </c>
    </row>
    <row r="5388" spans="1:2" x14ac:dyDescent="0.25">
      <c r="A5388" s="62">
        <v>31282219</v>
      </c>
      <c r="B5388" s="63" t="s">
        <v>3039</v>
      </c>
    </row>
    <row r="5389" spans="1:2" x14ac:dyDescent="0.25">
      <c r="A5389" s="62">
        <v>31282301</v>
      </c>
      <c r="B5389" s="63" t="s">
        <v>17515</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14003</v>
      </c>
    </row>
    <row r="5395" spans="1:2" x14ac:dyDescent="0.25">
      <c r="A5395" s="62">
        <v>31282307</v>
      </c>
      <c r="B5395" s="63" t="s">
        <v>14772</v>
      </c>
    </row>
    <row r="5396" spans="1:2" x14ac:dyDescent="0.25">
      <c r="A5396" s="62">
        <v>31282308</v>
      </c>
      <c r="B5396" s="63" t="s">
        <v>8735</v>
      </c>
    </row>
    <row r="5397" spans="1:2" x14ac:dyDescent="0.25">
      <c r="A5397" s="62">
        <v>31282309</v>
      </c>
      <c r="B5397" s="63" t="s">
        <v>9795</v>
      </c>
    </row>
    <row r="5398" spans="1:2" x14ac:dyDescent="0.25">
      <c r="A5398" s="62">
        <v>31282310</v>
      </c>
      <c r="B5398" s="63" t="s">
        <v>12975</v>
      </c>
    </row>
    <row r="5399" spans="1:2" x14ac:dyDescent="0.25">
      <c r="A5399" s="62">
        <v>31282311</v>
      </c>
      <c r="B5399" s="63" t="s">
        <v>4542</v>
      </c>
    </row>
    <row r="5400" spans="1:2" x14ac:dyDescent="0.25">
      <c r="A5400" s="62">
        <v>31282312</v>
      </c>
      <c r="B5400" s="63" t="s">
        <v>8464</v>
      </c>
    </row>
    <row r="5401" spans="1:2" x14ac:dyDescent="0.25">
      <c r="A5401" s="62">
        <v>31282313</v>
      </c>
      <c r="B5401" s="63" t="s">
        <v>8810</v>
      </c>
    </row>
    <row r="5402" spans="1:2" x14ac:dyDescent="0.25">
      <c r="A5402" s="62">
        <v>31282314</v>
      </c>
      <c r="B5402" s="63" t="s">
        <v>13589</v>
      </c>
    </row>
    <row r="5403" spans="1:2" x14ac:dyDescent="0.25">
      <c r="A5403" s="62">
        <v>31282315</v>
      </c>
      <c r="B5403" s="63" t="s">
        <v>16446</v>
      </c>
    </row>
    <row r="5404" spans="1:2" x14ac:dyDescent="0.25">
      <c r="A5404" s="62">
        <v>31282316</v>
      </c>
      <c r="B5404" s="63" t="s">
        <v>5021</v>
      </c>
    </row>
    <row r="5405" spans="1:2" x14ac:dyDescent="0.25">
      <c r="A5405" s="62">
        <v>31282317</v>
      </c>
      <c r="B5405" s="63" t="s">
        <v>13436</v>
      </c>
    </row>
    <row r="5406" spans="1:2" x14ac:dyDescent="0.25">
      <c r="A5406" s="62">
        <v>31282318</v>
      </c>
      <c r="B5406" s="63" t="s">
        <v>10599</v>
      </c>
    </row>
    <row r="5407" spans="1:2" x14ac:dyDescent="0.25">
      <c r="A5407" s="62">
        <v>31282319</v>
      </c>
      <c r="B5407" s="63" t="s">
        <v>9259</v>
      </c>
    </row>
    <row r="5408" spans="1:2" x14ac:dyDescent="0.25">
      <c r="A5408" s="62">
        <v>31282401</v>
      </c>
      <c r="B5408" s="63" t="s">
        <v>13756</v>
      </c>
    </row>
    <row r="5409" spans="1:2" x14ac:dyDescent="0.25">
      <c r="A5409" s="62">
        <v>31282402</v>
      </c>
      <c r="B5409" s="63" t="s">
        <v>10043</v>
      </c>
    </row>
    <row r="5410" spans="1:2" x14ac:dyDescent="0.25">
      <c r="A5410" s="62">
        <v>31282403</v>
      </c>
      <c r="B5410" s="63" t="s">
        <v>15527</v>
      </c>
    </row>
    <row r="5411" spans="1:2" x14ac:dyDescent="0.25">
      <c r="A5411" s="62">
        <v>31282404</v>
      </c>
      <c r="B5411" s="63" t="s">
        <v>6580</v>
      </c>
    </row>
    <row r="5412" spans="1:2" x14ac:dyDescent="0.25">
      <c r="A5412" s="62">
        <v>31282405</v>
      </c>
      <c r="B5412" s="63" t="s">
        <v>13612</v>
      </c>
    </row>
    <row r="5413" spans="1:2" x14ac:dyDescent="0.25">
      <c r="A5413" s="62">
        <v>31282406</v>
      </c>
      <c r="B5413" s="63" t="s">
        <v>11348</v>
      </c>
    </row>
    <row r="5414" spans="1:2" x14ac:dyDescent="0.25">
      <c r="A5414" s="62">
        <v>31282407</v>
      </c>
      <c r="B5414" s="63" t="s">
        <v>14831</v>
      </c>
    </row>
    <row r="5415" spans="1:2" x14ac:dyDescent="0.25">
      <c r="A5415" s="62">
        <v>31282408</v>
      </c>
      <c r="B5415" s="63" t="s">
        <v>5354</v>
      </c>
    </row>
    <row r="5416" spans="1:2" x14ac:dyDescent="0.25">
      <c r="A5416" s="62">
        <v>31282409</v>
      </c>
      <c r="B5416" s="63" t="s">
        <v>2524</v>
      </c>
    </row>
    <row r="5417" spans="1:2" x14ac:dyDescent="0.25">
      <c r="A5417" s="62">
        <v>31282410</v>
      </c>
      <c r="B5417" s="63" t="s">
        <v>11568</v>
      </c>
    </row>
    <row r="5418" spans="1:2" x14ac:dyDescent="0.25">
      <c r="A5418" s="62">
        <v>31282411</v>
      </c>
      <c r="B5418" s="63" t="s">
        <v>15638</v>
      </c>
    </row>
    <row r="5419" spans="1:2" x14ac:dyDescent="0.25">
      <c r="A5419" s="62">
        <v>31282412</v>
      </c>
      <c r="B5419" s="63" t="s">
        <v>2552</v>
      </c>
    </row>
    <row r="5420" spans="1:2" x14ac:dyDescent="0.25">
      <c r="A5420" s="62">
        <v>31282413</v>
      </c>
      <c r="B5420" s="63" t="s">
        <v>11957</v>
      </c>
    </row>
    <row r="5421" spans="1:2" x14ac:dyDescent="0.25">
      <c r="A5421" s="62">
        <v>31282414</v>
      </c>
      <c r="B5421" s="63" t="s">
        <v>7563</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18064</v>
      </c>
    </row>
    <row r="5433" spans="1:2" x14ac:dyDescent="0.25">
      <c r="A5433" s="62">
        <v>31291107</v>
      </c>
      <c r="B5433" s="63" t="s">
        <v>15729</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18554</v>
      </c>
    </row>
    <row r="5439" spans="1:2" x14ac:dyDescent="0.25">
      <c r="A5439" s="62">
        <v>31291113</v>
      </c>
      <c r="B5439" s="63" t="s">
        <v>12561</v>
      </c>
    </row>
    <row r="5440" spans="1:2" x14ac:dyDescent="0.25">
      <c r="A5440" s="62">
        <v>31291114</v>
      </c>
      <c r="B5440" s="63" t="s">
        <v>12231</v>
      </c>
    </row>
    <row r="5441" spans="1:2" x14ac:dyDescent="0.25">
      <c r="A5441" s="62">
        <v>31291115</v>
      </c>
      <c r="B5441" s="63" t="s">
        <v>15735</v>
      </c>
    </row>
    <row r="5442" spans="1:2" x14ac:dyDescent="0.25">
      <c r="A5442" s="62">
        <v>31291116</v>
      </c>
      <c r="B5442" s="63" t="s">
        <v>463</v>
      </c>
    </row>
    <row r="5443" spans="1:2" x14ac:dyDescent="0.25">
      <c r="A5443" s="62">
        <v>31291117</v>
      </c>
      <c r="B5443" s="63" t="s">
        <v>11495</v>
      </c>
    </row>
    <row r="5444" spans="1:2" x14ac:dyDescent="0.25">
      <c r="A5444" s="62">
        <v>31291118</v>
      </c>
      <c r="B5444" s="63" t="s">
        <v>15129</v>
      </c>
    </row>
    <row r="5445" spans="1:2" x14ac:dyDescent="0.25">
      <c r="A5445" s="62">
        <v>31291119</v>
      </c>
      <c r="B5445" s="63" t="s">
        <v>2893</v>
      </c>
    </row>
    <row r="5446" spans="1:2" x14ac:dyDescent="0.25">
      <c r="A5446" s="62">
        <v>31291120</v>
      </c>
      <c r="B5446" s="63" t="s">
        <v>13723</v>
      </c>
    </row>
    <row r="5447" spans="1:2" x14ac:dyDescent="0.25">
      <c r="A5447" s="62">
        <v>31291201</v>
      </c>
      <c r="B5447" s="63" t="s">
        <v>5989</v>
      </c>
    </row>
    <row r="5448" spans="1:2" x14ac:dyDescent="0.25">
      <c r="A5448" s="62">
        <v>31291202</v>
      </c>
      <c r="B5448" s="63" t="s">
        <v>18234</v>
      </c>
    </row>
    <row r="5449" spans="1:2" x14ac:dyDescent="0.25">
      <c r="A5449" s="62">
        <v>31291203</v>
      </c>
      <c r="B5449" s="63" t="s">
        <v>7611</v>
      </c>
    </row>
    <row r="5450" spans="1:2" x14ac:dyDescent="0.25">
      <c r="A5450" s="62">
        <v>31291204</v>
      </c>
      <c r="B5450" s="63" t="s">
        <v>12242</v>
      </c>
    </row>
    <row r="5451" spans="1:2" x14ac:dyDescent="0.25">
      <c r="A5451" s="62">
        <v>31291205</v>
      </c>
      <c r="B5451" s="63" t="s">
        <v>2517</v>
      </c>
    </row>
    <row r="5452" spans="1:2" x14ac:dyDescent="0.25">
      <c r="A5452" s="62">
        <v>31291206</v>
      </c>
      <c r="B5452" s="63" t="s">
        <v>9886</v>
      </c>
    </row>
    <row r="5453" spans="1:2" x14ac:dyDescent="0.25">
      <c r="A5453" s="62">
        <v>31291207</v>
      </c>
      <c r="B5453" s="63" t="s">
        <v>16845</v>
      </c>
    </row>
    <row r="5454" spans="1:2" x14ac:dyDescent="0.25">
      <c r="A5454" s="62">
        <v>31291208</v>
      </c>
      <c r="B5454" s="63" t="s">
        <v>14320</v>
      </c>
    </row>
    <row r="5455" spans="1:2" x14ac:dyDescent="0.25">
      <c r="A5455" s="62">
        <v>31291209</v>
      </c>
      <c r="B5455" s="63" t="s">
        <v>8334</v>
      </c>
    </row>
    <row r="5456" spans="1:2" x14ac:dyDescent="0.25">
      <c r="A5456" s="62">
        <v>31291210</v>
      </c>
      <c r="B5456" s="63" t="s">
        <v>17623</v>
      </c>
    </row>
    <row r="5457" spans="1:2" x14ac:dyDescent="0.25">
      <c r="A5457" s="62">
        <v>31291211</v>
      </c>
      <c r="B5457" s="63" t="s">
        <v>5129</v>
      </c>
    </row>
    <row r="5458" spans="1:2" x14ac:dyDescent="0.25">
      <c r="A5458" s="62">
        <v>31291212</v>
      </c>
      <c r="B5458" s="63" t="s">
        <v>7604</v>
      </c>
    </row>
    <row r="5459" spans="1:2" x14ac:dyDescent="0.25">
      <c r="A5459" s="62">
        <v>31291213</v>
      </c>
      <c r="B5459" s="63" t="s">
        <v>11822</v>
      </c>
    </row>
    <row r="5460" spans="1:2" x14ac:dyDescent="0.25">
      <c r="A5460" s="62">
        <v>31291214</v>
      </c>
      <c r="B5460" s="63" t="s">
        <v>103</v>
      </c>
    </row>
    <row r="5461" spans="1:2" x14ac:dyDescent="0.25">
      <c r="A5461" s="62">
        <v>31291215</v>
      </c>
      <c r="B5461" s="63" t="s">
        <v>9669</v>
      </c>
    </row>
    <row r="5462" spans="1:2" x14ac:dyDescent="0.25">
      <c r="A5462" s="62">
        <v>31291216</v>
      </c>
      <c r="B5462" s="63" t="s">
        <v>4232</v>
      </c>
    </row>
    <row r="5463" spans="1:2" x14ac:dyDescent="0.25">
      <c r="A5463" s="62">
        <v>31291217</v>
      </c>
      <c r="B5463" s="63" t="s">
        <v>6671</v>
      </c>
    </row>
    <row r="5464" spans="1:2" x14ac:dyDescent="0.25">
      <c r="A5464" s="62">
        <v>31291218</v>
      </c>
      <c r="B5464" s="63" t="s">
        <v>14697</v>
      </c>
    </row>
    <row r="5465" spans="1:2" x14ac:dyDescent="0.25">
      <c r="A5465" s="62">
        <v>31291219</v>
      </c>
      <c r="B5465" s="63" t="s">
        <v>12855</v>
      </c>
    </row>
    <row r="5466" spans="1:2" x14ac:dyDescent="0.25">
      <c r="A5466" s="62">
        <v>31291220</v>
      </c>
      <c r="B5466" s="63" t="s">
        <v>3837</v>
      </c>
    </row>
    <row r="5467" spans="1:2" x14ac:dyDescent="0.25">
      <c r="A5467" s="62">
        <v>31291301</v>
      </c>
      <c r="B5467" s="63" t="s">
        <v>16162</v>
      </c>
    </row>
    <row r="5468" spans="1:2" x14ac:dyDescent="0.25">
      <c r="A5468" s="62">
        <v>31291302</v>
      </c>
      <c r="B5468" s="63" t="s">
        <v>10968</v>
      </c>
    </row>
    <row r="5469" spans="1:2" x14ac:dyDescent="0.25">
      <c r="A5469" s="62">
        <v>31291303</v>
      </c>
      <c r="B5469" s="63" t="s">
        <v>6512</v>
      </c>
    </row>
    <row r="5470" spans="1:2" x14ac:dyDescent="0.25">
      <c r="A5470" s="62">
        <v>31291304</v>
      </c>
      <c r="B5470" s="63" t="s">
        <v>16632</v>
      </c>
    </row>
    <row r="5471" spans="1:2" x14ac:dyDescent="0.25">
      <c r="A5471" s="62">
        <v>31291305</v>
      </c>
      <c r="B5471" s="63" t="s">
        <v>2566</v>
      </c>
    </row>
    <row r="5472" spans="1:2" x14ac:dyDescent="0.25">
      <c r="A5472" s="62">
        <v>31291306</v>
      </c>
      <c r="B5472" s="63" t="s">
        <v>4961</v>
      </c>
    </row>
    <row r="5473" spans="1:2" x14ac:dyDescent="0.25">
      <c r="A5473" s="62">
        <v>31291307</v>
      </c>
      <c r="B5473" s="63" t="s">
        <v>13333</v>
      </c>
    </row>
    <row r="5474" spans="1:2" x14ac:dyDescent="0.25">
      <c r="A5474" s="62">
        <v>31291308</v>
      </c>
      <c r="B5474" s="63" t="s">
        <v>18611</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10264</v>
      </c>
    </row>
    <row r="5479" spans="1:2" x14ac:dyDescent="0.25">
      <c r="A5479" s="62">
        <v>31291313</v>
      </c>
      <c r="B5479" s="63" t="s">
        <v>3941</v>
      </c>
    </row>
    <row r="5480" spans="1:2" x14ac:dyDescent="0.25">
      <c r="A5480" s="62">
        <v>31291314</v>
      </c>
      <c r="B5480" s="63" t="s">
        <v>16745</v>
      </c>
    </row>
    <row r="5481" spans="1:2" x14ac:dyDescent="0.25">
      <c r="A5481" s="62">
        <v>31291315</v>
      </c>
      <c r="B5481" s="63" t="s">
        <v>10122</v>
      </c>
    </row>
    <row r="5482" spans="1:2" x14ac:dyDescent="0.25">
      <c r="A5482" s="62">
        <v>31291316</v>
      </c>
      <c r="B5482" s="63" t="s">
        <v>4842</v>
      </c>
    </row>
    <row r="5483" spans="1:2" x14ac:dyDescent="0.25">
      <c r="A5483" s="62">
        <v>31291317</v>
      </c>
      <c r="B5483" s="63" t="s">
        <v>16874</v>
      </c>
    </row>
    <row r="5484" spans="1:2" x14ac:dyDescent="0.25">
      <c r="A5484" s="62">
        <v>31291318</v>
      </c>
      <c r="B5484" s="63" t="s">
        <v>15029</v>
      </c>
    </row>
    <row r="5485" spans="1:2" x14ac:dyDescent="0.25">
      <c r="A5485" s="62">
        <v>31291319</v>
      </c>
      <c r="B5485" s="63" t="s">
        <v>4591</v>
      </c>
    </row>
    <row r="5486" spans="1:2" x14ac:dyDescent="0.25">
      <c r="A5486" s="62">
        <v>31291320</v>
      </c>
      <c r="B5486" s="63" t="s">
        <v>1716</v>
      </c>
    </row>
    <row r="5487" spans="1:2" x14ac:dyDescent="0.25">
      <c r="A5487" s="62">
        <v>31291401</v>
      </c>
      <c r="B5487" s="63" t="s">
        <v>9636</v>
      </c>
    </row>
    <row r="5488" spans="1:2" x14ac:dyDescent="0.25">
      <c r="A5488" s="62">
        <v>31291402</v>
      </c>
      <c r="B5488" s="63" t="s">
        <v>14703</v>
      </c>
    </row>
    <row r="5489" spans="1:2" x14ac:dyDescent="0.25">
      <c r="A5489" s="62">
        <v>31291403</v>
      </c>
      <c r="B5489" s="63" t="s">
        <v>9555</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15652</v>
      </c>
    </row>
    <row r="5494" spans="1:2" x14ac:dyDescent="0.25">
      <c r="A5494" s="62">
        <v>31291408</v>
      </c>
      <c r="B5494" s="63" t="s">
        <v>13054</v>
      </c>
    </row>
    <row r="5495" spans="1:2" x14ac:dyDescent="0.25">
      <c r="A5495" s="62">
        <v>31291409</v>
      </c>
      <c r="B5495" s="63" t="s">
        <v>3200</v>
      </c>
    </row>
    <row r="5496" spans="1:2" x14ac:dyDescent="0.25">
      <c r="A5496" s="62">
        <v>31291410</v>
      </c>
      <c r="B5496" s="63" t="s">
        <v>17977</v>
      </c>
    </row>
    <row r="5497" spans="1:2" x14ac:dyDescent="0.25">
      <c r="A5497" s="62">
        <v>31291411</v>
      </c>
      <c r="B5497" s="63" t="s">
        <v>13760</v>
      </c>
    </row>
    <row r="5498" spans="1:2" x14ac:dyDescent="0.25">
      <c r="A5498" s="62">
        <v>31291412</v>
      </c>
      <c r="B5498" s="63" t="s">
        <v>14766</v>
      </c>
    </row>
    <row r="5499" spans="1:2" x14ac:dyDescent="0.25">
      <c r="A5499" s="62">
        <v>31291413</v>
      </c>
      <c r="B5499" s="63" t="s">
        <v>11937</v>
      </c>
    </row>
    <row r="5500" spans="1:2" x14ac:dyDescent="0.25">
      <c r="A5500" s="62">
        <v>31291414</v>
      </c>
      <c r="B5500" s="63" t="s">
        <v>14340</v>
      </c>
    </row>
    <row r="5501" spans="1:2" x14ac:dyDescent="0.25">
      <c r="A5501" s="62">
        <v>31291415</v>
      </c>
      <c r="B5501" s="63" t="s">
        <v>17437</v>
      </c>
    </row>
    <row r="5502" spans="1:2" x14ac:dyDescent="0.25">
      <c r="A5502" s="62">
        <v>31291416</v>
      </c>
      <c r="B5502" s="63" t="s">
        <v>14779</v>
      </c>
    </row>
    <row r="5503" spans="1:2" x14ac:dyDescent="0.25">
      <c r="A5503" s="62">
        <v>31291417</v>
      </c>
      <c r="B5503" s="63" t="s">
        <v>6886</v>
      </c>
    </row>
    <row r="5504" spans="1:2" x14ac:dyDescent="0.25">
      <c r="A5504" s="62">
        <v>31291418</v>
      </c>
      <c r="B5504" s="63" t="s">
        <v>9521</v>
      </c>
    </row>
    <row r="5505" spans="1:2" x14ac:dyDescent="0.25">
      <c r="A5505" s="62">
        <v>31291419</v>
      </c>
      <c r="B5505" s="63" t="s">
        <v>3351</v>
      </c>
    </row>
    <row r="5506" spans="1:2" x14ac:dyDescent="0.25">
      <c r="A5506" s="62">
        <v>31291420</v>
      </c>
      <c r="B5506" s="63" t="s">
        <v>14384</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12672</v>
      </c>
    </row>
    <row r="5513" spans="1:2" x14ac:dyDescent="0.25">
      <c r="A5513" s="62">
        <v>31301107</v>
      </c>
      <c r="B5513" s="63" t="s">
        <v>8189</v>
      </c>
    </row>
    <row r="5514" spans="1:2" x14ac:dyDescent="0.25">
      <c r="A5514" s="62">
        <v>31301108</v>
      </c>
      <c r="B5514" s="63" t="s">
        <v>788</v>
      </c>
    </row>
    <row r="5515" spans="1:2" x14ac:dyDescent="0.25">
      <c r="A5515" s="62">
        <v>31301109</v>
      </c>
      <c r="B5515" s="63" t="s">
        <v>9616</v>
      </c>
    </row>
    <row r="5516" spans="1:2" x14ac:dyDescent="0.25">
      <c r="A5516" s="62">
        <v>31301110</v>
      </c>
      <c r="B5516" s="63" t="s">
        <v>7372</v>
      </c>
    </row>
    <row r="5517" spans="1:2" x14ac:dyDescent="0.25">
      <c r="A5517" s="62">
        <v>31301111</v>
      </c>
      <c r="B5517" s="63" t="s">
        <v>9733</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13822</v>
      </c>
    </row>
    <row r="5524" spans="1:2" x14ac:dyDescent="0.25">
      <c r="A5524" s="62">
        <v>31301118</v>
      </c>
      <c r="B5524" s="63" t="s">
        <v>4450</v>
      </c>
    </row>
    <row r="5525" spans="1:2" x14ac:dyDescent="0.25">
      <c r="A5525" s="62">
        <v>31301119</v>
      </c>
      <c r="B5525" s="63" t="s">
        <v>13302</v>
      </c>
    </row>
    <row r="5526" spans="1:2" x14ac:dyDescent="0.25">
      <c r="A5526" s="62">
        <v>31301201</v>
      </c>
      <c r="B5526" s="63" t="s">
        <v>15256</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13474</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11484</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17222</v>
      </c>
    </row>
    <row r="5549" spans="1:2" x14ac:dyDescent="0.25">
      <c r="A5549" s="62">
        <v>31301305</v>
      </c>
      <c r="B5549" s="63" t="s">
        <v>1476</v>
      </c>
    </row>
    <row r="5550" spans="1:2" x14ac:dyDescent="0.25">
      <c r="A5550" s="62">
        <v>31301306</v>
      </c>
      <c r="B5550" s="63" t="s">
        <v>14600</v>
      </c>
    </row>
    <row r="5551" spans="1:2" x14ac:dyDescent="0.25">
      <c r="A5551" s="62">
        <v>31301307</v>
      </c>
      <c r="B5551" s="63" t="s">
        <v>9199</v>
      </c>
    </row>
    <row r="5552" spans="1:2" x14ac:dyDescent="0.25">
      <c r="A5552" s="62">
        <v>31301308</v>
      </c>
      <c r="B5552" s="63" t="s">
        <v>18790</v>
      </c>
    </row>
    <row r="5553" spans="1:2" x14ac:dyDescent="0.25">
      <c r="A5553" s="62">
        <v>31301309</v>
      </c>
      <c r="B5553" s="63" t="s">
        <v>10208</v>
      </c>
    </row>
    <row r="5554" spans="1:2" x14ac:dyDescent="0.25">
      <c r="A5554" s="62">
        <v>31301310</v>
      </c>
      <c r="B5554" s="63" t="s">
        <v>13955</v>
      </c>
    </row>
    <row r="5555" spans="1:2" x14ac:dyDescent="0.25">
      <c r="A5555" s="62">
        <v>31301311</v>
      </c>
      <c r="B5555" s="63" t="s">
        <v>17262</v>
      </c>
    </row>
    <row r="5556" spans="1:2" x14ac:dyDescent="0.25">
      <c r="A5556" s="62">
        <v>31301312</v>
      </c>
      <c r="B5556" s="63" t="s">
        <v>18718</v>
      </c>
    </row>
    <row r="5557" spans="1:2" x14ac:dyDescent="0.25">
      <c r="A5557" s="62">
        <v>31301313</v>
      </c>
      <c r="B5557" s="63" t="s">
        <v>10191</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12042</v>
      </c>
    </row>
    <row r="5564" spans="1:2" x14ac:dyDescent="0.25">
      <c r="A5564" s="62">
        <v>31301401</v>
      </c>
      <c r="B5564" s="63" t="s">
        <v>8527</v>
      </c>
    </row>
    <row r="5565" spans="1:2" x14ac:dyDescent="0.25">
      <c r="A5565" s="62">
        <v>31301402</v>
      </c>
      <c r="B5565" s="63" t="s">
        <v>127</v>
      </c>
    </row>
    <row r="5566" spans="1:2" x14ac:dyDescent="0.25">
      <c r="A5566" s="62">
        <v>31301403</v>
      </c>
      <c r="B5566" s="63" t="s">
        <v>16271</v>
      </c>
    </row>
    <row r="5567" spans="1:2" x14ac:dyDescent="0.25">
      <c r="A5567" s="62">
        <v>31301404</v>
      </c>
      <c r="B5567" s="63" t="s">
        <v>8937</v>
      </c>
    </row>
    <row r="5568" spans="1:2" x14ac:dyDescent="0.25">
      <c r="A5568" s="62">
        <v>31301405</v>
      </c>
      <c r="B5568" s="63" t="s">
        <v>11452</v>
      </c>
    </row>
    <row r="5569" spans="1:2" x14ac:dyDescent="0.25">
      <c r="A5569" s="62">
        <v>31301406</v>
      </c>
      <c r="B5569" s="63" t="s">
        <v>12770</v>
      </c>
    </row>
    <row r="5570" spans="1:2" x14ac:dyDescent="0.25">
      <c r="A5570" s="62">
        <v>31301407</v>
      </c>
      <c r="B5570" s="63" t="s">
        <v>2823</v>
      </c>
    </row>
    <row r="5571" spans="1:2" x14ac:dyDescent="0.25">
      <c r="A5571" s="62">
        <v>31301408</v>
      </c>
      <c r="B5571" s="63" t="s">
        <v>4753</v>
      </c>
    </row>
    <row r="5572" spans="1:2" x14ac:dyDescent="0.25">
      <c r="A5572" s="62">
        <v>31301409</v>
      </c>
      <c r="B5572" s="63" t="s">
        <v>17252</v>
      </c>
    </row>
    <row r="5573" spans="1:2" x14ac:dyDescent="0.25">
      <c r="A5573" s="62">
        <v>31301410</v>
      </c>
      <c r="B5573" s="63" t="s">
        <v>11226</v>
      </c>
    </row>
    <row r="5574" spans="1:2" x14ac:dyDescent="0.25">
      <c r="A5574" s="62">
        <v>31301411</v>
      </c>
      <c r="B5574" s="63" t="s">
        <v>6995</v>
      </c>
    </row>
    <row r="5575" spans="1:2" x14ac:dyDescent="0.25">
      <c r="A5575" s="62">
        <v>31301412</v>
      </c>
      <c r="B5575" s="63" t="s">
        <v>13985</v>
      </c>
    </row>
    <row r="5576" spans="1:2" x14ac:dyDescent="0.25">
      <c r="A5576" s="62">
        <v>31301413</v>
      </c>
      <c r="B5576" s="63" t="s">
        <v>1139</v>
      </c>
    </row>
    <row r="5577" spans="1:2" x14ac:dyDescent="0.25">
      <c r="A5577" s="62">
        <v>31301414</v>
      </c>
      <c r="B5577" s="63" t="s">
        <v>18329</v>
      </c>
    </row>
    <row r="5578" spans="1:2" x14ac:dyDescent="0.25">
      <c r="A5578" s="62">
        <v>31301415</v>
      </c>
      <c r="B5578" s="63" t="s">
        <v>6835</v>
      </c>
    </row>
    <row r="5579" spans="1:2" x14ac:dyDescent="0.25">
      <c r="A5579" s="62">
        <v>31301416</v>
      </c>
      <c r="B5579" s="63" t="s">
        <v>18037</v>
      </c>
    </row>
    <row r="5580" spans="1:2" x14ac:dyDescent="0.25">
      <c r="A5580" s="62">
        <v>31301417</v>
      </c>
      <c r="B5580" s="63" t="s">
        <v>8614</v>
      </c>
    </row>
    <row r="5581" spans="1:2" x14ac:dyDescent="0.25">
      <c r="A5581" s="62">
        <v>31301418</v>
      </c>
      <c r="B5581" s="63" t="s">
        <v>2383</v>
      </c>
    </row>
    <row r="5582" spans="1:2" x14ac:dyDescent="0.25">
      <c r="A5582" s="62">
        <v>31301419</v>
      </c>
      <c r="B5582" s="63" t="s">
        <v>11018</v>
      </c>
    </row>
    <row r="5583" spans="1:2" x14ac:dyDescent="0.25">
      <c r="A5583" s="62">
        <v>31301501</v>
      </c>
      <c r="B5583" s="63" t="s">
        <v>14208</v>
      </c>
    </row>
    <row r="5584" spans="1:2" x14ac:dyDescent="0.25">
      <c r="A5584" s="62">
        <v>31301502</v>
      </c>
      <c r="B5584" s="63" t="s">
        <v>14197</v>
      </c>
    </row>
    <row r="5585" spans="1:2" x14ac:dyDescent="0.25">
      <c r="A5585" s="62">
        <v>31301503</v>
      </c>
      <c r="B5585" s="63" t="s">
        <v>12133</v>
      </c>
    </row>
    <row r="5586" spans="1:2" x14ac:dyDescent="0.25">
      <c r="A5586" s="62">
        <v>31301504</v>
      </c>
      <c r="B5586" s="63" t="s">
        <v>9907</v>
      </c>
    </row>
    <row r="5587" spans="1:2" x14ac:dyDescent="0.25">
      <c r="A5587" s="62">
        <v>31301505</v>
      </c>
      <c r="B5587" s="63" t="s">
        <v>4934</v>
      </c>
    </row>
    <row r="5588" spans="1:2" x14ac:dyDescent="0.25">
      <c r="A5588" s="62">
        <v>31301506</v>
      </c>
      <c r="B5588" s="63" t="s">
        <v>3457</v>
      </c>
    </row>
    <row r="5589" spans="1:2" x14ac:dyDescent="0.25">
      <c r="A5589" s="62">
        <v>31301507</v>
      </c>
      <c r="B5589" s="63" t="s">
        <v>13308</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6930</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12964</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9143</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7791</v>
      </c>
    </row>
    <row r="5608" spans="1:2" x14ac:dyDescent="0.25">
      <c r="A5608" s="62">
        <v>31311109</v>
      </c>
      <c r="B5608" s="63" t="s">
        <v>9714</v>
      </c>
    </row>
    <row r="5609" spans="1:2" x14ac:dyDescent="0.25">
      <c r="A5609" s="62">
        <v>31311110</v>
      </c>
      <c r="B5609" s="63" t="s">
        <v>6846</v>
      </c>
    </row>
    <row r="5610" spans="1:2" x14ac:dyDescent="0.25">
      <c r="A5610" s="62">
        <v>31311111</v>
      </c>
      <c r="B5610" s="63" t="s">
        <v>14778</v>
      </c>
    </row>
    <row r="5611" spans="1:2" x14ac:dyDescent="0.25">
      <c r="A5611" s="62">
        <v>31311112</v>
      </c>
      <c r="B5611" s="63" t="s">
        <v>832</v>
      </c>
    </row>
    <row r="5612" spans="1:2" x14ac:dyDescent="0.25">
      <c r="A5612" s="62">
        <v>31311113</v>
      </c>
      <c r="B5612" s="63" t="s">
        <v>18190</v>
      </c>
    </row>
    <row r="5613" spans="1:2" x14ac:dyDescent="0.25">
      <c r="A5613" s="62">
        <v>31311201</v>
      </c>
      <c r="B5613" s="63" t="s">
        <v>7888</v>
      </c>
    </row>
    <row r="5614" spans="1:2" x14ac:dyDescent="0.25">
      <c r="A5614" s="62">
        <v>31311202</v>
      </c>
      <c r="B5614" s="63" t="s">
        <v>11245</v>
      </c>
    </row>
    <row r="5615" spans="1:2" x14ac:dyDescent="0.25">
      <c r="A5615" s="62">
        <v>31311203</v>
      </c>
      <c r="B5615" s="63" t="s">
        <v>11073</v>
      </c>
    </row>
    <row r="5616" spans="1:2" x14ac:dyDescent="0.25">
      <c r="A5616" s="62">
        <v>31311204</v>
      </c>
      <c r="B5616" s="63" t="s">
        <v>17065</v>
      </c>
    </row>
    <row r="5617" spans="1:2" x14ac:dyDescent="0.25">
      <c r="A5617" s="62">
        <v>31311205</v>
      </c>
      <c r="B5617" s="63" t="s">
        <v>15918</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12577</v>
      </c>
    </row>
    <row r="5622" spans="1:2" x14ac:dyDescent="0.25">
      <c r="A5622" s="62">
        <v>31311212</v>
      </c>
      <c r="B5622" s="63" t="s">
        <v>10831</v>
      </c>
    </row>
    <row r="5623" spans="1:2" x14ac:dyDescent="0.25">
      <c r="A5623" s="62">
        <v>31311213</v>
      </c>
      <c r="B5623" s="63" t="s">
        <v>6544</v>
      </c>
    </row>
    <row r="5624" spans="1:2" x14ac:dyDescent="0.25">
      <c r="A5624" s="62">
        <v>31311301</v>
      </c>
      <c r="B5624" s="63" t="s">
        <v>12040</v>
      </c>
    </row>
    <row r="5625" spans="1:2" x14ac:dyDescent="0.25">
      <c r="A5625" s="62">
        <v>31311302</v>
      </c>
      <c r="B5625" s="63" t="s">
        <v>17549</v>
      </c>
    </row>
    <row r="5626" spans="1:2" x14ac:dyDescent="0.25">
      <c r="A5626" s="62">
        <v>31311303</v>
      </c>
      <c r="B5626" s="63" t="s">
        <v>10281</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12596</v>
      </c>
    </row>
    <row r="5633" spans="1:2" x14ac:dyDescent="0.25">
      <c r="A5633" s="62">
        <v>31311312</v>
      </c>
      <c r="B5633" s="63" t="s">
        <v>6437</v>
      </c>
    </row>
    <row r="5634" spans="1:2" x14ac:dyDescent="0.25">
      <c r="A5634" s="62">
        <v>31311313</v>
      </c>
      <c r="B5634" s="63" t="s">
        <v>16396</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12692</v>
      </c>
    </row>
    <row r="5639" spans="1:2" x14ac:dyDescent="0.25">
      <c r="A5639" s="62">
        <v>31311405</v>
      </c>
      <c r="B5639" s="63" t="s">
        <v>12740</v>
      </c>
    </row>
    <row r="5640" spans="1:2" x14ac:dyDescent="0.25">
      <c r="A5640" s="62">
        <v>31311406</v>
      </c>
      <c r="B5640" s="63" t="s">
        <v>16128</v>
      </c>
    </row>
    <row r="5641" spans="1:2" x14ac:dyDescent="0.25">
      <c r="A5641" s="62">
        <v>31311409</v>
      </c>
      <c r="B5641" s="63" t="s">
        <v>3784</v>
      </c>
    </row>
    <row r="5642" spans="1:2" x14ac:dyDescent="0.25">
      <c r="A5642" s="62">
        <v>31311410</v>
      </c>
      <c r="B5642" s="63" t="s">
        <v>12933</v>
      </c>
    </row>
    <row r="5643" spans="1:2" x14ac:dyDescent="0.25">
      <c r="A5643" s="62">
        <v>31311411</v>
      </c>
      <c r="B5643" s="63" t="s">
        <v>4340</v>
      </c>
    </row>
    <row r="5644" spans="1:2" x14ac:dyDescent="0.25">
      <c r="A5644" s="62">
        <v>31311412</v>
      </c>
      <c r="B5644" s="63" t="s">
        <v>9727</v>
      </c>
    </row>
    <row r="5645" spans="1:2" x14ac:dyDescent="0.25">
      <c r="A5645" s="62">
        <v>31311413</v>
      </c>
      <c r="B5645" s="63" t="s">
        <v>17917</v>
      </c>
    </row>
    <row r="5646" spans="1:2" x14ac:dyDescent="0.25">
      <c r="A5646" s="62">
        <v>31311501</v>
      </c>
      <c r="B5646" s="63" t="s">
        <v>11581</v>
      </c>
    </row>
    <row r="5647" spans="1:2" x14ac:dyDescent="0.25">
      <c r="A5647" s="62">
        <v>31311502</v>
      </c>
      <c r="B5647" s="63" t="s">
        <v>9543</v>
      </c>
    </row>
    <row r="5648" spans="1:2" x14ac:dyDescent="0.25">
      <c r="A5648" s="62">
        <v>31311503</v>
      </c>
      <c r="B5648" s="63" t="s">
        <v>1443</v>
      </c>
    </row>
    <row r="5649" spans="1:2" x14ac:dyDescent="0.25">
      <c r="A5649" s="62">
        <v>31311504</v>
      </c>
      <c r="B5649" s="63" t="s">
        <v>5882</v>
      </c>
    </row>
    <row r="5650" spans="1:2" x14ac:dyDescent="0.25">
      <c r="A5650" s="62">
        <v>31311505</v>
      </c>
      <c r="B5650" s="63" t="s">
        <v>16660</v>
      </c>
    </row>
    <row r="5651" spans="1:2" x14ac:dyDescent="0.25">
      <c r="A5651" s="62">
        <v>31311506</v>
      </c>
      <c r="B5651" s="63" t="s">
        <v>12437</v>
      </c>
    </row>
    <row r="5652" spans="1:2" x14ac:dyDescent="0.25">
      <c r="A5652" s="62">
        <v>31311509</v>
      </c>
      <c r="B5652" s="63" t="s">
        <v>6582</v>
      </c>
    </row>
    <row r="5653" spans="1:2" x14ac:dyDescent="0.25">
      <c r="A5653" s="62">
        <v>31311510</v>
      </c>
      <c r="B5653" s="63" t="s">
        <v>16990</v>
      </c>
    </row>
    <row r="5654" spans="1:2" x14ac:dyDescent="0.25">
      <c r="A5654" s="62">
        <v>31311511</v>
      </c>
      <c r="B5654" s="63" t="s">
        <v>17259</v>
      </c>
    </row>
    <row r="5655" spans="1:2" x14ac:dyDescent="0.25">
      <c r="A5655" s="62">
        <v>31311512</v>
      </c>
      <c r="B5655" s="63" t="s">
        <v>10928</v>
      </c>
    </row>
    <row r="5656" spans="1:2" x14ac:dyDescent="0.25">
      <c r="A5656" s="62">
        <v>31311513</v>
      </c>
      <c r="B5656" s="63" t="s">
        <v>4981</v>
      </c>
    </row>
    <row r="5657" spans="1:2" x14ac:dyDescent="0.25">
      <c r="A5657" s="62">
        <v>31311601</v>
      </c>
      <c r="B5657" s="63" t="s">
        <v>13500</v>
      </c>
    </row>
    <row r="5658" spans="1:2" x14ac:dyDescent="0.25">
      <c r="A5658" s="62">
        <v>31311602</v>
      </c>
      <c r="B5658" s="63" t="s">
        <v>8856</v>
      </c>
    </row>
    <row r="5659" spans="1:2" x14ac:dyDescent="0.25">
      <c r="A5659" s="62">
        <v>31311603</v>
      </c>
      <c r="B5659" s="63" t="s">
        <v>13238</v>
      </c>
    </row>
    <row r="5660" spans="1:2" x14ac:dyDescent="0.25">
      <c r="A5660" s="62">
        <v>31311604</v>
      </c>
      <c r="B5660" s="63" t="s">
        <v>2471</v>
      </c>
    </row>
    <row r="5661" spans="1:2" x14ac:dyDescent="0.25">
      <c r="A5661" s="62">
        <v>31311605</v>
      </c>
      <c r="B5661" s="63" t="s">
        <v>13797</v>
      </c>
    </row>
    <row r="5662" spans="1:2" x14ac:dyDescent="0.25">
      <c r="A5662" s="62">
        <v>31311606</v>
      </c>
      <c r="B5662" s="63" t="s">
        <v>15732</v>
      </c>
    </row>
    <row r="5663" spans="1:2" x14ac:dyDescent="0.25">
      <c r="A5663" s="62">
        <v>31311609</v>
      </c>
      <c r="B5663" s="63" t="s">
        <v>7366</v>
      </c>
    </row>
    <row r="5664" spans="1:2" x14ac:dyDescent="0.25">
      <c r="A5664" s="62">
        <v>31311610</v>
      </c>
      <c r="B5664" s="63" t="s">
        <v>15506</v>
      </c>
    </row>
    <row r="5665" spans="1:2" x14ac:dyDescent="0.25">
      <c r="A5665" s="62">
        <v>31311611</v>
      </c>
      <c r="B5665" s="63" t="s">
        <v>10075</v>
      </c>
    </row>
    <row r="5666" spans="1:2" x14ac:dyDescent="0.25">
      <c r="A5666" s="62">
        <v>31311612</v>
      </c>
      <c r="B5666" s="63" t="s">
        <v>15581</v>
      </c>
    </row>
    <row r="5667" spans="1:2" x14ac:dyDescent="0.25">
      <c r="A5667" s="62">
        <v>31311613</v>
      </c>
      <c r="B5667" s="63" t="s">
        <v>11653</v>
      </c>
    </row>
    <row r="5668" spans="1:2" x14ac:dyDescent="0.25">
      <c r="A5668" s="62">
        <v>31311701</v>
      </c>
      <c r="B5668" s="63" t="s">
        <v>12574</v>
      </c>
    </row>
    <row r="5669" spans="1:2" x14ac:dyDescent="0.25">
      <c r="A5669" s="62">
        <v>31311702</v>
      </c>
      <c r="B5669" s="63" t="s">
        <v>15348</v>
      </c>
    </row>
    <row r="5670" spans="1:2" x14ac:dyDescent="0.25">
      <c r="A5670" s="62">
        <v>31311703</v>
      </c>
      <c r="B5670" s="63" t="s">
        <v>9422</v>
      </c>
    </row>
    <row r="5671" spans="1:2" x14ac:dyDescent="0.25">
      <c r="A5671" s="62">
        <v>31311704</v>
      </c>
      <c r="B5671" s="63" t="s">
        <v>6498</v>
      </c>
    </row>
    <row r="5672" spans="1:2" x14ac:dyDescent="0.25">
      <c r="A5672" s="62">
        <v>31311705</v>
      </c>
      <c r="B5672" s="63" t="s">
        <v>18061</v>
      </c>
    </row>
    <row r="5673" spans="1:2" x14ac:dyDescent="0.25">
      <c r="A5673" s="62">
        <v>31311706</v>
      </c>
      <c r="B5673" s="63" t="s">
        <v>5983</v>
      </c>
    </row>
    <row r="5674" spans="1:2" x14ac:dyDescent="0.25">
      <c r="A5674" s="62">
        <v>31311709</v>
      </c>
      <c r="B5674" s="63" t="s">
        <v>13575</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2672</v>
      </c>
    </row>
    <row r="5679" spans="1:2" x14ac:dyDescent="0.25">
      <c r="A5679" s="62">
        <v>31321101</v>
      </c>
      <c r="B5679" s="63" t="s">
        <v>9288</v>
      </c>
    </row>
    <row r="5680" spans="1:2" x14ac:dyDescent="0.25">
      <c r="A5680" s="62">
        <v>31321102</v>
      </c>
      <c r="B5680" s="63" t="s">
        <v>10178</v>
      </c>
    </row>
    <row r="5681" spans="1:2" x14ac:dyDescent="0.25">
      <c r="A5681" s="62">
        <v>31321103</v>
      </c>
      <c r="B5681" s="63" t="s">
        <v>7594</v>
      </c>
    </row>
    <row r="5682" spans="1:2" x14ac:dyDescent="0.25">
      <c r="A5682" s="62">
        <v>31321104</v>
      </c>
      <c r="B5682" s="63" t="s">
        <v>6811</v>
      </c>
    </row>
    <row r="5683" spans="1:2" x14ac:dyDescent="0.25">
      <c r="A5683" s="62">
        <v>31321105</v>
      </c>
      <c r="B5683" s="63" t="s">
        <v>14317</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13727</v>
      </c>
    </row>
    <row r="5690" spans="1:2" x14ac:dyDescent="0.25">
      <c r="A5690" s="62">
        <v>31321201</v>
      </c>
      <c r="B5690" s="63" t="s">
        <v>1879</v>
      </c>
    </row>
    <row r="5691" spans="1:2" x14ac:dyDescent="0.25">
      <c r="A5691" s="62">
        <v>31321202</v>
      </c>
      <c r="B5691" s="63" t="s">
        <v>4463</v>
      </c>
    </row>
    <row r="5692" spans="1:2" x14ac:dyDescent="0.25">
      <c r="A5692" s="62">
        <v>31321203</v>
      </c>
      <c r="B5692" s="63" t="s">
        <v>10116</v>
      </c>
    </row>
    <row r="5693" spans="1:2" x14ac:dyDescent="0.25">
      <c r="A5693" s="62">
        <v>31321204</v>
      </c>
      <c r="B5693" s="63" t="s">
        <v>5761</v>
      </c>
    </row>
    <row r="5694" spans="1:2" x14ac:dyDescent="0.25">
      <c r="A5694" s="62">
        <v>31321205</v>
      </c>
      <c r="B5694" s="63" t="s">
        <v>17273</v>
      </c>
    </row>
    <row r="5695" spans="1:2" x14ac:dyDescent="0.25">
      <c r="A5695" s="62">
        <v>31321206</v>
      </c>
      <c r="B5695" s="63" t="s">
        <v>17600</v>
      </c>
    </row>
    <row r="5696" spans="1:2" x14ac:dyDescent="0.25">
      <c r="A5696" s="62">
        <v>31321209</v>
      </c>
      <c r="B5696" s="63" t="s">
        <v>4429</v>
      </c>
    </row>
    <row r="5697" spans="1:2" x14ac:dyDescent="0.25">
      <c r="A5697" s="62">
        <v>31321210</v>
      </c>
      <c r="B5697" s="63" t="s">
        <v>15162</v>
      </c>
    </row>
    <row r="5698" spans="1:2" x14ac:dyDescent="0.25">
      <c r="A5698" s="62">
        <v>31321211</v>
      </c>
      <c r="B5698" s="63" t="s">
        <v>8266</v>
      </c>
    </row>
    <row r="5699" spans="1:2" x14ac:dyDescent="0.25">
      <c r="A5699" s="62">
        <v>31321212</v>
      </c>
      <c r="B5699" s="63" t="s">
        <v>7083</v>
      </c>
    </row>
    <row r="5700" spans="1:2" x14ac:dyDescent="0.25">
      <c r="A5700" s="62">
        <v>31321213</v>
      </c>
      <c r="B5700" s="63" t="s">
        <v>3685</v>
      </c>
    </row>
    <row r="5701" spans="1:2" x14ac:dyDescent="0.25">
      <c r="A5701" s="62">
        <v>31321301</v>
      </c>
      <c r="B5701" s="63" t="s">
        <v>3864</v>
      </c>
    </row>
    <row r="5702" spans="1:2" x14ac:dyDescent="0.25">
      <c r="A5702" s="62">
        <v>31321302</v>
      </c>
      <c r="B5702" s="63" t="s">
        <v>16129</v>
      </c>
    </row>
    <row r="5703" spans="1:2" x14ac:dyDescent="0.25">
      <c r="A5703" s="62">
        <v>31321303</v>
      </c>
      <c r="B5703" s="63" t="s">
        <v>2303</v>
      </c>
    </row>
    <row r="5704" spans="1:2" x14ac:dyDescent="0.25">
      <c r="A5704" s="62">
        <v>31321304</v>
      </c>
      <c r="B5704" s="63" t="s">
        <v>16261</v>
      </c>
    </row>
    <row r="5705" spans="1:2" x14ac:dyDescent="0.25">
      <c r="A5705" s="62">
        <v>31321305</v>
      </c>
      <c r="B5705" s="63" t="s">
        <v>5006</v>
      </c>
    </row>
    <row r="5706" spans="1:2" x14ac:dyDescent="0.25">
      <c r="A5706" s="62">
        <v>31321306</v>
      </c>
      <c r="B5706" s="63" t="s">
        <v>5048</v>
      </c>
    </row>
    <row r="5707" spans="1:2" x14ac:dyDescent="0.25">
      <c r="A5707" s="62">
        <v>31321309</v>
      </c>
      <c r="B5707" s="63" t="s">
        <v>17558</v>
      </c>
    </row>
    <row r="5708" spans="1:2" x14ac:dyDescent="0.25">
      <c r="A5708" s="62">
        <v>31321310</v>
      </c>
      <c r="B5708" s="63" t="s">
        <v>4546</v>
      </c>
    </row>
    <row r="5709" spans="1:2" x14ac:dyDescent="0.25">
      <c r="A5709" s="62">
        <v>31321311</v>
      </c>
      <c r="B5709" s="63" t="s">
        <v>12271</v>
      </c>
    </row>
    <row r="5710" spans="1:2" x14ac:dyDescent="0.25">
      <c r="A5710" s="62">
        <v>31321312</v>
      </c>
      <c r="B5710" s="63" t="s">
        <v>8279</v>
      </c>
    </row>
    <row r="5711" spans="1:2" x14ac:dyDescent="0.25">
      <c r="A5711" s="62">
        <v>31321313</v>
      </c>
      <c r="B5711" s="63" t="s">
        <v>7373</v>
      </c>
    </row>
    <row r="5712" spans="1:2" x14ac:dyDescent="0.25">
      <c r="A5712" s="62">
        <v>31321401</v>
      </c>
      <c r="B5712" s="63" t="s">
        <v>13247</v>
      </c>
    </row>
    <row r="5713" spans="1:2" x14ac:dyDescent="0.25">
      <c r="A5713" s="62">
        <v>31321402</v>
      </c>
      <c r="B5713" s="63" t="s">
        <v>2714</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5013</v>
      </c>
    </row>
    <row r="5719" spans="1:2" x14ac:dyDescent="0.25">
      <c r="A5719" s="62">
        <v>31321410</v>
      </c>
      <c r="B5719" s="63" t="s">
        <v>8074</v>
      </c>
    </row>
    <row r="5720" spans="1:2" x14ac:dyDescent="0.25">
      <c r="A5720" s="62">
        <v>31321411</v>
      </c>
      <c r="B5720" s="63" t="s">
        <v>6529</v>
      </c>
    </row>
    <row r="5721" spans="1:2" x14ac:dyDescent="0.25">
      <c r="A5721" s="62">
        <v>31321412</v>
      </c>
      <c r="B5721" s="63" t="s">
        <v>12539</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3904</v>
      </c>
    </row>
    <row r="5727" spans="1:2" x14ac:dyDescent="0.25">
      <c r="A5727" s="62">
        <v>31321505</v>
      </c>
      <c r="B5727" s="63" t="s">
        <v>8430</v>
      </c>
    </row>
    <row r="5728" spans="1:2" x14ac:dyDescent="0.25">
      <c r="A5728" s="62">
        <v>31321506</v>
      </c>
      <c r="B5728" s="63" t="s">
        <v>8566</v>
      </c>
    </row>
    <row r="5729" spans="1:2" x14ac:dyDescent="0.25">
      <c r="A5729" s="62">
        <v>31321509</v>
      </c>
      <c r="B5729" s="63" t="s">
        <v>17243</v>
      </c>
    </row>
    <row r="5730" spans="1:2" x14ac:dyDescent="0.25">
      <c r="A5730" s="62">
        <v>31321510</v>
      </c>
      <c r="B5730" s="63" t="s">
        <v>8594</v>
      </c>
    </row>
    <row r="5731" spans="1:2" x14ac:dyDescent="0.25">
      <c r="A5731" s="62">
        <v>31321511</v>
      </c>
      <c r="B5731" s="63" t="s">
        <v>624</v>
      </c>
    </row>
    <row r="5732" spans="1:2" x14ac:dyDescent="0.25">
      <c r="A5732" s="62">
        <v>31321512</v>
      </c>
      <c r="B5732" s="63" t="s">
        <v>16656</v>
      </c>
    </row>
    <row r="5733" spans="1:2" x14ac:dyDescent="0.25">
      <c r="A5733" s="62">
        <v>31321513</v>
      </c>
      <c r="B5733" s="63" t="s">
        <v>9946</v>
      </c>
    </row>
    <row r="5734" spans="1:2" x14ac:dyDescent="0.25">
      <c r="A5734" s="62">
        <v>31321601</v>
      </c>
      <c r="B5734" s="63" t="s">
        <v>5221</v>
      </c>
    </row>
    <row r="5735" spans="1:2" x14ac:dyDescent="0.25">
      <c r="A5735" s="62">
        <v>31321602</v>
      </c>
      <c r="B5735" s="63" t="s">
        <v>4051</v>
      </c>
    </row>
    <row r="5736" spans="1:2" x14ac:dyDescent="0.25">
      <c r="A5736" s="62">
        <v>31321603</v>
      </c>
      <c r="B5736" s="63" t="s">
        <v>16115</v>
      </c>
    </row>
    <row r="5737" spans="1:2" x14ac:dyDescent="0.25">
      <c r="A5737" s="62">
        <v>31321604</v>
      </c>
      <c r="B5737" s="63" t="s">
        <v>17694</v>
      </c>
    </row>
    <row r="5738" spans="1:2" x14ac:dyDescent="0.25">
      <c r="A5738" s="62">
        <v>31321605</v>
      </c>
      <c r="B5738" s="63" t="s">
        <v>8745</v>
      </c>
    </row>
    <row r="5739" spans="1:2" x14ac:dyDescent="0.25">
      <c r="A5739" s="62">
        <v>31321606</v>
      </c>
      <c r="B5739" s="63" t="s">
        <v>18196</v>
      </c>
    </row>
    <row r="5740" spans="1:2" x14ac:dyDescent="0.25">
      <c r="A5740" s="62">
        <v>31321609</v>
      </c>
      <c r="B5740" s="63" t="s">
        <v>1889</v>
      </c>
    </row>
    <row r="5741" spans="1:2" x14ac:dyDescent="0.25">
      <c r="A5741" s="62">
        <v>31321610</v>
      </c>
      <c r="B5741" s="63" t="s">
        <v>12418</v>
      </c>
    </row>
    <row r="5742" spans="1:2" x14ac:dyDescent="0.25">
      <c r="A5742" s="62">
        <v>31321611</v>
      </c>
      <c r="B5742" s="63" t="s">
        <v>4183</v>
      </c>
    </row>
    <row r="5743" spans="1:2" x14ac:dyDescent="0.25">
      <c r="A5743" s="62">
        <v>31321612</v>
      </c>
      <c r="B5743" s="63" t="s">
        <v>14775</v>
      </c>
    </row>
    <row r="5744" spans="1:2" x14ac:dyDescent="0.25">
      <c r="A5744" s="62">
        <v>31321613</v>
      </c>
      <c r="B5744" s="63" t="s">
        <v>10536</v>
      </c>
    </row>
    <row r="5745" spans="1:2" x14ac:dyDescent="0.25">
      <c r="A5745" s="62">
        <v>31321701</v>
      </c>
      <c r="B5745" s="63" t="s">
        <v>8097</v>
      </c>
    </row>
    <row r="5746" spans="1:2" x14ac:dyDescent="0.25">
      <c r="A5746" s="62">
        <v>31321702</v>
      </c>
      <c r="B5746" s="63" t="s">
        <v>17650</v>
      </c>
    </row>
    <row r="5747" spans="1:2" x14ac:dyDescent="0.25">
      <c r="A5747" s="62">
        <v>31321703</v>
      </c>
      <c r="B5747" s="63" t="s">
        <v>5587</v>
      </c>
    </row>
    <row r="5748" spans="1:2" x14ac:dyDescent="0.25">
      <c r="A5748" s="62">
        <v>31321704</v>
      </c>
      <c r="B5748" s="63" t="s">
        <v>11438</v>
      </c>
    </row>
    <row r="5749" spans="1:2" x14ac:dyDescent="0.25">
      <c r="A5749" s="62">
        <v>31321705</v>
      </c>
      <c r="B5749" s="63" t="s">
        <v>12175</v>
      </c>
    </row>
    <row r="5750" spans="1:2" x14ac:dyDescent="0.25">
      <c r="A5750" s="62">
        <v>31321706</v>
      </c>
      <c r="B5750" s="63" t="s">
        <v>12854</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13749</v>
      </c>
    </row>
    <row r="5759" spans="1:2" x14ac:dyDescent="0.25">
      <c r="A5759" s="62">
        <v>31331104</v>
      </c>
      <c r="B5759" s="63" t="s">
        <v>13862</v>
      </c>
    </row>
    <row r="5760" spans="1:2" x14ac:dyDescent="0.25">
      <c r="A5760" s="62">
        <v>31331105</v>
      </c>
      <c r="B5760" s="63" t="s">
        <v>11888</v>
      </c>
    </row>
    <row r="5761" spans="1:2" x14ac:dyDescent="0.25">
      <c r="A5761" s="62">
        <v>31331106</v>
      </c>
      <c r="B5761" s="63" t="s">
        <v>4153</v>
      </c>
    </row>
    <row r="5762" spans="1:2" x14ac:dyDescent="0.25">
      <c r="A5762" s="62">
        <v>31331109</v>
      </c>
      <c r="B5762" s="63" t="s">
        <v>8874</v>
      </c>
    </row>
    <row r="5763" spans="1:2" x14ac:dyDescent="0.25">
      <c r="A5763" s="62">
        <v>31331110</v>
      </c>
      <c r="B5763" s="63" t="s">
        <v>14718</v>
      </c>
    </row>
    <row r="5764" spans="1:2" x14ac:dyDescent="0.25">
      <c r="A5764" s="62">
        <v>31331111</v>
      </c>
      <c r="B5764" s="63" t="s">
        <v>2857</v>
      </c>
    </row>
    <row r="5765" spans="1:2" x14ac:dyDescent="0.25">
      <c r="A5765" s="62">
        <v>31331112</v>
      </c>
      <c r="B5765" s="63" t="s">
        <v>7525</v>
      </c>
    </row>
    <row r="5766" spans="1:2" x14ac:dyDescent="0.25">
      <c r="A5766" s="62">
        <v>31331113</v>
      </c>
      <c r="B5766" s="63" t="s">
        <v>4255</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4404</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15611</v>
      </c>
    </row>
    <row r="5775" spans="1:2" x14ac:dyDescent="0.25">
      <c r="A5775" s="62">
        <v>31331211</v>
      </c>
      <c r="B5775" s="63" t="s">
        <v>17231</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10445</v>
      </c>
    </row>
    <row r="5780" spans="1:2" x14ac:dyDescent="0.25">
      <c r="A5780" s="62">
        <v>31331303</v>
      </c>
      <c r="B5780" s="63" t="s">
        <v>14882</v>
      </c>
    </row>
    <row r="5781" spans="1:2" x14ac:dyDescent="0.25">
      <c r="A5781" s="62">
        <v>31331304</v>
      </c>
      <c r="B5781" s="63" t="s">
        <v>11798</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13216</v>
      </c>
    </row>
    <row r="5787" spans="1:2" x14ac:dyDescent="0.25">
      <c r="A5787" s="62">
        <v>31331312</v>
      </c>
      <c r="B5787" s="63" t="s">
        <v>2427</v>
      </c>
    </row>
    <row r="5788" spans="1:2" x14ac:dyDescent="0.25">
      <c r="A5788" s="62">
        <v>31331313</v>
      </c>
      <c r="B5788" s="63" t="s">
        <v>18802</v>
      </c>
    </row>
    <row r="5789" spans="1:2" x14ac:dyDescent="0.25">
      <c r="A5789" s="62">
        <v>31331401</v>
      </c>
      <c r="B5789" s="63" t="s">
        <v>12361</v>
      </c>
    </row>
    <row r="5790" spans="1:2" x14ac:dyDescent="0.25">
      <c r="A5790" s="62">
        <v>31331402</v>
      </c>
      <c r="B5790" s="63" t="s">
        <v>11327</v>
      </c>
    </row>
    <row r="5791" spans="1:2" x14ac:dyDescent="0.25">
      <c r="A5791" s="62">
        <v>31331403</v>
      </c>
      <c r="B5791" s="63" t="s">
        <v>11353</v>
      </c>
    </row>
    <row r="5792" spans="1:2" x14ac:dyDescent="0.25">
      <c r="A5792" s="62">
        <v>31331404</v>
      </c>
      <c r="B5792" s="63" t="s">
        <v>18812</v>
      </c>
    </row>
    <row r="5793" spans="1:2" x14ac:dyDescent="0.25">
      <c r="A5793" s="62">
        <v>31331405</v>
      </c>
      <c r="B5793" s="63" t="s">
        <v>2708</v>
      </c>
    </row>
    <row r="5794" spans="1:2" x14ac:dyDescent="0.25">
      <c r="A5794" s="62">
        <v>31331406</v>
      </c>
      <c r="B5794" s="63" t="s">
        <v>9852</v>
      </c>
    </row>
    <row r="5795" spans="1:2" x14ac:dyDescent="0.25">
      <c r="A5795" s="62">
        <v>31331409</v>
      </c>
      <c r="B5795" s="63" t="s">
        <v>12236</v>
      </c>
    </row>
    <row r="5796" spans="1:2" x14ac:dyDescent="0.25">
      <c r="A5796" s="62">
        <v>31331410</v>
      </c>
      <c r="B5796" s="63" t="s">
        <v>6919</v>
      </c>
    </row>
    <row r="5797" spans="1:2" x14ac:dyDescent="0.25">
      <c r="A5797" s="62">
        <v>31331411</v>
      </c>
      <c r="B5797" s="63" t="s">
        <v>15934</v>
      </c>
    </row>
    <row r="5798" spans="1:2" x14ac:dyDescent="0.25">
      <c r="A5798" s="62">
        <v>31331412</v>
      </c>
      <c r="B5798" s="63" t="s">
        <v>11514</v>
      </c>
    </row>
    <row r="5799" spans="1:2" x14ac:dyDescent="0.25">
      <c r="A5799" s="62">
        <v>31331413</v>
      </c>
      <c r="B5799" s="63" t="s">
        <v>3672</v>
      </c>
    </row>
    <row r="5800" spans="1:2" x14ac:dyDescent="0.25">
      <c r="A5800" s="62">
        <v>31331501</v>
      </c>
      <c r="B5800" s="63" t="s">
        <v>1775</v>
      </c>
    </row>
    <row r="5801" spans="1:2" x14ac:dyDescent="0.25">
      <c r="A5801" s="62">
        <v>31331502</v>
      </c>
      <c r="B5801" s="63" t="s">
        <v>14057</v>
      </c>
    </row>
    <row r="5802" spans="1:2" x14ac:dyDescent="0.25">
      <c r="A5802" s="62">
        <v>31331503</v>
      </c>
      <c r="B5802" s="63" t="s">
        <v>7728</v>
      </c>
    </row>
    <row r="5803" spans="1:2" x14ac:dyDescent="0.25">
      <c r="A5803" s="62">
        <v>31331504</v>
      </c>
      <c r="B5803" s="63" t="s">
        <v>17608</v>
      </c>
    </row>
    <row r="5804" spans="1:2" x14ac:dyDescent="0.25">
      <c r="A5804" s="62">
        <v>31331505</v>
      </c>
      <c r="B5804" s="63" t="s">
        <v>7825</v>
      </c>
    </row>
    <row r="5805" spans="1:2" x14ac:dyDescent="0.25">
      <c r="A5805" s="62">
        <v>31331506</v>
      </c>
      <c r="B5805" s="63" t="s">
        <v>6872</v>
      </c>
    </row>
    <row r="5806" spans="1:2" x14ac:dyDescent="0.25">
      <c r="A5806" s="62">
        <v>31331509</v>
      </c>
      <c r="B5806" s="63" t="s">
        <v>3604</v>
      </c>
    </row>
    <row r="5807" spans="1:2" x14ac:dyDescent="0.25">
      <c r="A5807" s="62">
        <v>31331510</v>
      </c>
      <c r="B5807" s="63" t="s">
        <v>4483</v>
      </c>
    </row>
    <row r="5808" spans="1:2" x14ac:dyDescent="0.25">
      <c r="A5808" s="62">
        <v>31331511</v>
      </c>
      <c r="B5808" s="63" t="s">
        <v>15160</v>
      </c>
    </row>
    <row r="5809" spans="1:2" x14ac:dyDescent="0.25">
      <c r="A5809" s="62">
        <v>31331512</v>
      </c>
      <c r="B5809" s="63" t="s">
        <v>17324</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9135</v>
      </c>
    </row>
    <row r="5817" spans="1:2" x14ac:dyDescent="0.25">
      <c r="A5817" s="62">
        <v>31331609</v>
      </c>
      <c r="B5817" s="63" t="s">
        <v>14081</v>
      </c>
    </row>
    <row r="5818" spans="1:2" x14ac:dyDescent="0.25">
      <c r="A5818" s="62">
        <v>31331610</v>
      </c>
      <c r="B5818" s="63" t="s">
        <v>7584</v>
      </c>
    </row>
    <row r="5819" spans="1:2" x14ac:dyDescent="0.25">
      <c r="A5819" s="62">
        <v>31331611</v>
      </c>
      <c r="B5819" s="63" t="s">
        <v>11596</v>
      </c>
    </row>
    <row r="5820" spans="1:2" x14ac:dyDescent="0.25">
      <c r="A5820" s="62">
        <v>31331612</v>
      </c>
      <c r="B5820" s="63" t="s">
        <v>13477</v>
      </c>
    </row>
    <row r="5821" spans="1:2" x14ac:dyDescent="0.25">
      <c r="A5821" s="62">
        <v>31331613</v>
      </c>
      <c r="B5821" s="63" t="s">
        <v>18346</v>
      </c>
    </row>
    <row r="5822" spans="1:2" x14ac:dyDescent="0.25">
      <c r="A5822" s="62">
        <v>31331701</v>
      </c>
      <c r="B5822" s="63" t="s">
        <v>14911</v>
      </c>
    </row>
    <row r="5823" spans="1:2" x14ac:dyDescent="0.25">
      <c r="A5823" s="62">
        <v>31331702</v>
      </c>
      <c r="B5823" s="63" t="s">
        <v>1419</v>
      </c>
    </row>
    <row r="5824" spans="1:2" x14ac:dyDescent="0.25">
      <c r="A5824" s="62">
        <v>31331703</v>
      </c>
      <c r="B5824" s="63" t="s">
        <v>16140</v>
      </c>
    </row>
    <row r="5825" spans="1:2" x14ac:dyDescent="0.25">
      <c r="A5825" s="62">
        <v>31331704</v>
      </c>
      <c r="B5825" s="63" t="s">
        <v>17655</v>
      </c>
    </row>
    <row r="5826" spans="1:2" x14ac:dyDescent="0.25">
      <c r="A5826" s="62">
        <v>31331705</v>
      </c>
      <c r="B5826" s="63" t="s">
        <v>18313</v>
      </c>
    </row>
    <row r="5827" spans="1:2" x14ac:dyDescent="0.25">
      <c r="A5827" s="62">
        <v>31331706</v>
      </c>
      <c r="B5827" s="63" t="s">
        <v>16966</v>
      </c>
    </row>
    <row r="5828" spans="1:2" x14ac:dyDescent="0.25">
      <c r="A5828" s="62">
        <v>31331709</v>
      </c>
      <c r="B5828" s="63" t="s">
        <v>9329</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12504</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6003</v>
      </c>
    </row>
    <row r="5840" spans="1:2" x14ac:dyDescent="0.25">
      <c r="A5840" s="62">
        <v>31341110</v>
      </c>
      <c r="B5840" s="63" t="s">
        <v>18019</v>
      </c>
    </row>
    <row r="5841" spans="1:2" x14ac:dyDescent="0.25">
      <c r="A5841" s="62">
        <v>31341111</v>
      </c>
      <c r="B5841" s="63" t="s">
        <v>4160</v>
      </c>
    </row>
    <row r="5842" spans="1:2" x14ac:dyDescent="0.25">
      <c r="A5842" s="62">
        <v>31341112</v>
      </c>
      <c r="B5842" s="63" t="s">
        <v>4834</v>
      </c>
    </row>
    <row r="5843" spans="1:2" x14ac:dyDescent="0.25">
      <c r="A5843" s="62">
        <v>31341113</v>
      </c>
      <c r="B5843" s="63" t="s">
        <v>12901</v>
      </c>
    </row>
    <row r="5844" spans="1:2" x14ac:dyDescent="0.25">
      <c r="A5844" s="62">
        <v>31341201</v>
      </c>
      <c r="B5844" s="63" t="s">
        <v>8153</v>
      </c>
    </row>
    <row r="5845" spans="1:2" x14ac:dyDescent="0.25">
      <c r="A5845" s="62">
        <v>31341202</v>
      </c>
      <c r="B5845" s="63" t="s">
        <v>1840</v>
      </c>
    </row>
    <row r="5846" spans="1:2" x14ac:dyDescent="0.25">
      <c r="A5846" s="62">
        <v>31341203</v>
      </c>
      <c r="B5846" s="63" t="s">
        <v>12707</v>
      </c>
    </row>
    <row r="5847" spans="1:2" x14ac:dyDescent="0.25">
      <c r="A5847" s="62">
        <v>31341204</v>
      </c>
      <c r="B5847" s="63" t="s">
        <v>8757</v>
      </c>
    </row>
    <row r="5848" spans="1:2" x14ac:dyDescent="0.25">
      <c r="A5848" s="62">
        <v>31341205</v>
      </c>
      <c r="B5848" s="63" t="s">
        <v>9057</v>
      </c>
    </row>
    <row r="5849" spans="1:2" x14ac:dyDescent="0.25">
      <c r="A5849" s="62">
        <v>31341206</v>
      </c>
      <c r="B5849" s="63" t="s">
        <v>7068</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5575</v>
      </c>
    </row>
    <row r="5854" spans="1:2" x14ac:dyDescent="0.25">
      <c r="A5854" s="62">
        <v>31341213</v>
      </c>
      <c r="B5854" s="63" t="s">
        <v>3586</v>
      </c>
    </row>
    <row r="5855" spans="1:2" x14ac:dyDescent="0.25">
      <c r="A5855" s="62">
        <v>31341301</v>
      </c>
      <c r="B5855" s="63" t="s">
        <v>12993</v>
      </c>
    </row>
    <row r="5856" spans="1:2" x14ac:dyDescent="0.25">
      <c r="A5856" s="62">
        <v>31341302</v>
      </c>
      <c r="B5856" s="63" t="s">
        <v>17124</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15268</v>
      </c>
    </row>
    <row r="5861" spans="1:2" x14ac:dyDescent="0.25">
      <c r="A5861" s="62">
        <v>31341309</v>
      </c>
      <c r="B5861" s="63" t="s">
        <v>8081</v>
      </c>
    </row>
    <row r="5862" spans="1:2" x14ac:dyDescent="0.25">
      <c r="A5862" s="62">
        <v>31341310</v>
      </c>
      <c r="B5862" s="63" t="s">
        <v>15709</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13339</v>
      </c>
    </row>
    <row r="5867" spans="1:2" x14ac:dyDescent="0.25">
      <c r="A5867" s="62">
        <v>31341402</v>
      </c>
      <c r="B5867" s="63" t="s">
        <v>10784</v>
      </c>
    </row>
    <row r="5868" spans="1:2" x14ac:dyDescent="0.25">
      <c r="A5868" s="62">
        <v>31341403</v>
      </c>
      <c r="B5868" s="63" t="s">
        <v>15742</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13278</v>
      </c>
    </row>
    <row r="5873" spans="1:2" x14ac:dyDescent="0.25">
      <c r="A5873" s="62">
        <v>31341410</v>
      </c>
      <c r="B5873" s="63" t="s">
        <v>9668</v>
      </c>
    </row>
    <row r="5874" spans="1:2" x14ac:dyDescent="0.25">
      <c r="A5874" s="62">
        <v>31341411</v>
      </c>
      <c r="B5874" s="63" t="s">
        <v>7621</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17829</v>
      </c>
    </row>
    <row r="5882" spans="1:2" x14ac:dyDescent="0.25">
      <c r="A5882" s="62">
        <v>31341506</v>
      </c>
      <c r="B5882" s="63" t="s">
        <v>9501</v>
      </c>
    </row>
    <row r="5883" spans="1:2" x14ac:dyDescent="0.25">
      <c r="A5883" s="62">
        <v>31341509</v>
      </c>
      <c r="B5883" s="63" t="s">
        <v>11963</v>
      </c>
    </row>
    <row r="5884" spans="1:2" x14ac:dyDescent="0.25">
      <c r="A5884" s="62">
        <v>31341510</v>
      </c>
      <c r="B5884" s="63" t="s">
        <v>15277</v>
      </c>
    </row>
    <row r="5885" spans="1:2" x14ac:dyDescent="0.25">
      <c r="A5885" s="62">
        <v>31341511</v>
      </c>
      <c r="B5885" s="63" t="s">
        <v>13104</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13535</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7447</v>
      </c>
    </row>
    <row r="5895" spans="1:2" x14ac:dyDescent="0.25">
      <c r="A5895" s="62">
        <v>31341610</v>
      </c>
      <c r="B5895" s="63" t="s">
        <v>16839</v>
      </c>
    </row>
    <row r="5896" spans="1:2" x14ac:dyDescent="0.25">
      <c r="A5896" s="62">
        <v>31341611</v>
      </c>
      <c r="B5896" s="63" t="s">
        <v>4856</v>
      </c>
    </row>
    <row r="5897" spans="1:2" x14ac:dyDescent="0.25">
      <c r="A5897" s="62">
        <v>31341612</v>
      </c>
      <c r="B5897" s="63" t="s">
        <v>10448</v>
      </c>
    </row>
    <row r="5898" spans="1:2" x14ac:dyDescent="0.25">
      <c r="A5898" s="62">
        <v>31341613</v>
      </c>
      <c r="B5898" s="63" t="s">
        <v>9080</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14118</v>
      </c>
    </row>
    <row r="5903" spans="1:2" x14ac:dyDescent="0.25">
      <c r="A5903" s="62">
        <v>31341705</v>
      </c>
      <c r="B5903" s="63" t="s">
        <v>17461</v>
      </c>
    </row>
    <row r="5904" spans="1:2" x14ac:dyDescent="0.25">
      <c r="A5904" s="62">
        <v>31341706</v>
      </c>
      <c r="B5904" s="63" t="s">
        <v>2080</v>
      </c>
    </row>
    <row r="5905" spans="1:2" x14ac:dyDescent="0.25">
      <c r="A5905" s="62">
        <v>31341709</v>
      </c>
      <c r="B5905" s="63" t="s">
        <v>14035</v>
      </c>
    </row>
    <row r="5906" spans="1:2" x14ac:dyDescent="0.25">
      <c r="A5906" s="62">
        <v>31341710</v>
      </c>
      <c r="B5906" s="63" t="s">
        <v>4628</v>
      </c>
    </row>
    <row r="5907" spans="1:2" x14ac:dyDescent="0.25">
      <c r="A5907" s="62">
        <v>31341711</v>
      </c>
      <c r="B5907" s="63" t="s">
        <v>16875</v>
      </c>
    </row>
    <row r="5908" spans="1:2" x14ac:dyDescent="0.25">
      <c r="A5908" s="62">
        <v>31341712</v>
      </c>
      <c r="B5908" s="63" t="s">
        <v>6264</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14595</v>
      </c>
    </row>
    <row r="5916" spans="1:2" x14ac:dyDescent="0.25">
      <c r="A5916" s="62">
        <v>31351109</v>
      </c>
      <c r="B5916" s="63" t="s">
        <v>9128</v>
      </c>
    </row>
    <row r="5917" spans="1:2" x14ac:dyDescent="0.25">
      <c r="A5917" s="62">
        <v>31351110</v>
      </c>
      <c r="B5917" s="63" t="s">
        <v>14249</v>
      </c>
    </row>
    <row r="5918" spans="1:2" x14ac:dyDescent="0.25">
      <c r="A5918" s="62">
        <v>31351111</v>
      </c>
      <c r="B5918" s="63" t="s">
        <v>14883</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11391</v>
      </c>
    </row>
    <row r="5923" spans="1:2" x14ac:dyDescent="0.25">
      <c r="A5923" s="62">
        <v>31351203</v>
      </c>
      <c r="B5923" s="63" t="s">
        <v>13670</v>
      </c>
    </row>
    <row r="5924" spans="1:2" x14ac:dyDescent="0.25">
      <c r="A5924" s="62">
        <v>31351204</v>
      </c>
      <c r="B5924" s="63" t="s">
        <v>7124</v>
      </c>
    </row>
    <row r="5925" spans="1:2" x14ac:dyDescent="0.25">
      <c r="A5925" s="62">
        <v>31351205</v>
      </c>
      <c r="B5925" s="63" t="s">
        <v>16873</v>
      </c>
    </row>
    <row r="5926" spans="1:2" x14ac:dyDescent="0.25">
      <c r="A5926" s="62">
        <v>31351206</v>
      </c>
      <c r="B5926" s="63" t="s">
        <v>7904</v>
      </c>
    </row>
    <row r="5927" spans="1:2" x14ac:dyDescent="0.25">
      <c r="A5927" s="62">
        <v>31351209</v>
      </c>
      <c r="B5927" s="63" t="s">
        <v>11383</v>
      </c>
    </row>
    <row r="5928" spans="1:2" x14ac:dyDescent="0.25">
      <c r="A5928" s="62">
        <v>31351210</v>
      </c>
      <c r="B5928" s="63" t="s">
        <v>12776</v>
      </c>
    </row>
    <row r="5929" spans="1:2" x14ac:dyDescent="0.25">
      <c r="A5929" s="62">
        <v>31351211</v>
      </c>
      <c r="B5929" s="63" t="s">
        <v>16112</v>
      </c>
    </row>
    <row r="5930" spans="1:2" x14ac:dyDescent="0.25">
      <c r="A5930" s="62">
        <v>31351212</v>
      </c>
      <c r="B5930" s="63" t="s">
        <v>6556</v>
      </c>
    </row>
    <row r="5931" spans="1:2" x14ac:dyDescent="0.25">
      <c r="A5931" s="62">
        <v>31351213</v>
      </c>
      <c r="B5931" s="63" t="s">
        <v>14780</v>
      </c>
    </row>
    <row r="5932" spans="1:2" x14ac:dyDescent="0.25">
      <c r="A5932" s="62">
        <v>31351301</v>
      </c>
      <c r="B5932" s="63" t="s">
        <v>675</v>
      </c>
    </row>
    <row r="5933" spans="1:2" x14ac:dyDescent="0.25">
      <c r="A5933" s="62">
        <v>31351302</v>
      </c>
      <c r="B5933" s="63" t="s">
        <v>18292</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11004</v>
      </c>
    </row>
    <row r="5938" spans="1:2" x14ac:dyDescent="0.25">
      <c r="A5938" s="62">
        <v>31351309</v>
      </c>
      <c r="B5938" s="63" t="s">
        <v>14794</v>
      </c>
    </row>
    <row r="5939" spans="1:2" x14ac:dyDescent="0.25">
      <c r="A5939" s="62">
        <v>31351310</v>
      </c>
      <c r="B5939" s="63" t="s">
        <v>3990</v>
      </c>
    </row>
    <row r="5940" spans="1:2" x14ac:dyDescent="0.25">
      <c r="A5940" s="62">
        <v>31351311</v>
      </c>
      <c r="B5940" s="63" t="s">
        <v>5820</v>
      </c>
    </row>
    <row r="5941" spans="1:2" x14ac:dyDescent="0.25">
      <c r="A5941" s="62">
        <v>31351312</v>
      </c>
      <c r="B5941" s="63" t="s">
        <v>13416</v>
      </c>
    </row>
    <row r="5942" spans="1:2" x14ac:dyDescent="0.25">
      <c r="A5942" s="62">
        <v>31351313</v>
      </c>
      <c r="B5942" s="63" t="s">
        <v>14186</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4933</v>
      </c>
    </row>
    <row r="5947" spans="1:2" x14ac:dyDescent="0.25">
      <c r="A5947" s="62">
        <v>31351405</v>
      </c>
      <c r="B5947" s="63" t="s">
        <v>7547</v>
      </c>
    </row>
    <row r="5948" spans="1:2" x14ac:dyDescent="0.25">
      <c r="A5948" s="62">
        <v>31351406</v>
      </c>
      <c r="B5948" s="63" t="s">
        <v>530</v>
      </c>
    </row>
    <row r="5949" spans="1:2" x14ac:dyDescent="0.25">
      <c r="A5949" s="62">
        <v>31351409</v>
      </c>
      <c r="B5949" s="63" t="s">
        <v>13276</v>
      </c>
    </row>
    <row r="5950" spans="1:2" x14ac:dyDescent="0.25">
      <c r="A5950" s="62">
        <v>31351410</v>
      </c>
      <c r="B5950" s="63" t="s">
        <v>6466</v>
      </c>
    </row>
    <row r="5951" spans="1:2" x14ac:dyDescent="0.25">
      <c r="A5951" s="62">
        <v>31351411</v>
      </c>
      <c r="B5951" s="63" t="s">
        <v>3788</v>
      </c>
    </row>
    <row r="5952" spans="1:2" x14ac:dyDescent="0.25">
      <c r="A5952" s="62">
        <v>31351412</v>
      </c>
      <c r="B5952" s="63" t="s">
        <v>772</v>
      </c>
    </row>
    <row r="5953" spans="1:2" x14ac:dyDescent="0.25">
      <c r="A5953" s="62">
        <v>31351413</v>
      </c>
      <c r="B5953" s="63" t="s">
        <v>5267</v>
      </c>
    </row>
    <row r="5954" spans="1:2" x14ac:dyDescent="0.25">
      <c r="A5954" s="62">
        <v>31351501</v>
      </c>
      <c r="B5954" s="63" t="s">
        <v>15491</v>
      </c>
    </row>
    <row r="5955" spans="1:2" x14ac:dyDescent="0.25">
      <c r="A5955" s="62">
        <v>31351502</v>
      </c>
      <c r="B5955" s="63" t="s">
        <v>4497</v>
      </c>
    </row>
    <row r="5956" spans="1:2" x14ac:dyDescent="0.25">
      <c r="A5956" s="62">
        <v>31351503</v>
      </c>
      <c r="B5956" s="63" t="s">
        <v>11071</v>
      </c>
    </row>
    <row r="5957" spans="1:2" x14ac:dyDescent="0.25">
      <c r="A5957" s="62">
        <v>31351504</v>
      </c>
      <c r="B5957" s="63" t="s">
        <v>1617</v>
      </c>
    </row>
    <row r="5958" spans="1:2" x14ac:dyDescent="0.25">
      <c r="A5958" s="62">
        <v>31351505</v>
      </c>
      <c r="B5958" s="63" t="s">
        <v>13435</v>
      </c>
    </row>
    <row r="5959" spans="1:2" x14ac:dyDescent="0.25">
      <c r="A5959" s="62">
        <v>31351506</v>
      </c>
      <c r="B5959" s="63" t="s">
        <v>16422</v>
      </c>
    </row>
    <row r="5960" spans="1:2" x14ac:dyDescent="0.25">
      <c r="A5960" s="62">
        <v>31351509</v>
      </c>
      <c r="B5960" s="63" t="s">
        <v>13404</v>
      </c>
    </row>
    <row r="5961" spans="1:2" x14ac:dyDescent="0.25">
      <c r="A5961" s="62">
        <v>31351510</v>
      </c>
      <c r="B5961" s="63" t="s">
        <v>328</v>
      </c>
    </row>
    <row r="5962" spans="1:2" x14ac:dyDescent="0.25">
      <c r="A5962" s="62">
        <v>31351511</v>
      </c>
      <c r="B5962" s="63" t="s">
        <v>11203</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17810</v>
      </c>
    </row>
    <row r="5968" spans="1:2" x14ac:dyDescent="0.25">
      <c r="A5968" s="62">
        <v>31351604</v>
      </c>
      <c r="B5968" s="63" t="s">
        <v>12298</v>
      </c>
    </row>
    <row r="5969" spans="1:2" x14ac:dyDescent="0.25">
      <c r="A5969" s="62">
        <v>31351605</v>
      </c>
      <c r="B5969" s="63" t="s">
        <v>15197</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8100</v>
      </c>
    </row>
    <row r="5975" spans="1:2" x14ac:dyDescent="0.25">
      <c r="A5975" s="62">
        <v>31351613</v>
      </c>
      <c r="B5975" s="63" t="s">
        <v>13619</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12759</v>
      </c>
    </row>
    <row r="5980" spans="1:2" x14ac:dyDescent="0.25">
      <c r="A5980" s="62">
        <v>31351705</v>
      </c>
      <c r="B5980" s="63" t="s">
        <v>7943</v>
      </c>
    </row>
    <row r="5981" spans="1:2" x14ac:dyDescent="0.25">
      <c r="A5981" s="62">
        <v>31351706</v>
      </c>
      <c r="B5981" s="63" t="s">
        <v>14296</v>
      </c>
    </row>
    <row r="5982" spans="1:2" x14ac:dyDescent="0.25">
      <c r="A5982" s="62">
        <v>31351709</v>
      </c>
      <c r="B5982" s="63" t="s">
        <v>8517</v>
      </c>
    </row>
    <row r="5983" spans="1:2" x14ac:dyDescent="0.25">
      <c r="A5983" s="62">
        <v>31351710</v>
      </c>
      <c r="B5983" s="63" t="s">
        <v>9989</v>
      </c>
    </row>
    <row r="5984" spans="1:2" x14ac:dyDescent="0.25">
      <c r="A5984" s="62">
        <v>31351711</v>
      </c>
      <c r="B5984" s="63" t="s">
        <v>18379</v>
      </c>
    </row>
    <row r="5985" spans="1:2" x14ac:dyDescent="0.25">
      <c r="A5985" s="62">
        <v>31351712</v>
      </c>
      <c r="B5985" s="63" t="s">
        <v>93</v>
      </c>
    </row>
    <row r="5986" spans="1:2" x14ac:dyDescent="0.25">
      <c r="A5986" s="62">
        <v>31351713</v>
      </c>
      <c r="B5986" s="63" t="s">
        <v>11948</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10349</v>
      </c>
    </row>
    <row r="5991" spans="1:2" x14ac:dyDescent="0.25">
      <c r="A5991" s="62">
        <v>31361105</v>
      </c>
      <c r="B5991" s="63" t="s">
        <v>14532</v>
      </c>
    </row>
    <row r="5992" spans="1:2" x14ac:dyDescent="0.25">
      <c r="A5992" s="62">
        <v>31361106</v>
      </c>
      <c r="B5992" s="63" t="s">
        <v>6401</v>
      </c>
    </row>
    <row r="5993" spans="1:2" x14ac:dyDescent="0.25">
      <c r="A5993" s="62">
        <v>31361109</v>
      </c>
      <c r="B5993" s="63" t="s">
        <v>3709</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9632</v>
      </c>
    </row>
    <row r="5998" spans="1:2" x14ac:dyDescent="0.25">
      <c r="A5998" s="62">
        <v>31361201</v>
      </c>
      <c r="B5998" s="63" t="s">
        <v>12004</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11884</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16246</v>
      </c>
    </row>
    <row r="6011" spans="1:2" x14ac:dyDescent="0.25">
      <c r="A6011" s="62">
        <v>31361303</v>
      </c>
      <c r="B6011" s="63" t="s">
        <v>6714</v>
      </c>
    </row>
    <row r="6012" spans="1:2" x14ac:dyDescent="0.25">
      <c r="A6012" s="62">
        <v>31361304</v>
      </c>
      <c r="B6012" s="63" t="s">
        <v>5185</v>
      </c>
    </row>
    <row r="6013" spans="1:2" x14ac:dyDescent="0.25">
      <c r="A6013" s="62">
        <v>31361305</v>
      </c>
      <c r="B6013" s="63" t="s">
        <v>2154</v>
      </c>
    </row>
    <row r="6014" spans="1:2" x14ac:dyDescent="0.25">
      <c r="A6014" s="62">
        <v>31361306</v>
      </c>
      <c r="B6014" s="63" t="s">
        <v>8351</v>
      </c>
    </row>
    <row r="6015" spans="1:2" x14ac:dyDescent="0.25">
      <c r="A6015" s="62">
        <v>31361309</v>
      </c>
      <c r="B6015" s="63" t="s">
        <v>14409</v>
      </c>
    </row>
    <row r="6016" spans="1:2" x14ac:dyDescent="0.25">
      <c r="A6016" s="62">
        <v>31361310</v>
      </c>
      <c r="B6016" s="63" t="s">
        <v>10561</v>
      </c>
    </row>
    <row r="6017" spans="1:2" x14ac:dyDescent="0.25">
      <c r="A6017" s="62">
        <v>31361311</v>
      </c>
      <c r="B6017" s="63" t="s">
        <v>14046</v>
      </c>
    </row>
    <row r="6018" spans="1:2" x14ac:dyDescent="0.25">
      <c r="A6018" s="62">
        <v>31361312</v>
      </c>
      <c r="B6018" s="63" t="s">
        <v>17604</v>
      </c>
    </row>
    <row r="6019" spans="1:2" x14ac:dyDescent="0.25">
      <c r="A6019" s="62">
        <v>31361313</v>
      </c>
      <c r="B6019" s="63" t="s">
        <v>16425</v>
      </c>
    </row>
    <row r="6020" spans="1:2" x14ac:dyDescent="0.25">
      <c r="A6020" s="62">
        <v>31361401</v>
      </c>
      <c r="B6020" s="63" t="s">
        <v>7566</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8223</v>
      </c>
    </row>
    <row r="6026" spans="1:2" x14ac:dyDescent="0.25">
      <c r="A6026" s="62">
        <v>31361409</v>
      </c>
      <c r="B6026" s="63" t="s">
        <v>14145</v>
      </c>
    </row>
    <row r="6027" spans="1:2" x14ac:dyDescent="0.25">
      <c r="A6027" s="62">
        <v>31361410</v>
      </c>
      <c r="B6027" s="63" t="s">
        <v>13078</v>
      </c>
    </row>
    <row r="6028" spans="1:2" x14ac:dyDescent="0.25">
      <c r="A6028" s="62">
        <v>31361411</v>
      </c>
      <c r="B6028" s="63" t="s">
        <v>7178</v>
      </c>
    </row>
    <row r="6029" spans="1:2" x14ac:dyDescent="0.25">
      <c r="A6029" s="62">
        <v>31361412</v>
      </c>
      <c r="B6029" s="63" t="s">
        <v>10306</v>
      </c>
    </row>
    <row r="6030" spans="1:2" x14ac:dyDescent="0.25">
      <c r="A6030" s="62">
        <v>31361413</v>
      </c>
      <c r="B6030" s="63" t="s">
        <v>10265</v>
      </c>
    </row>
    <row r="6031" spans="1:2" x14ac:dyDescent="0.25">
      <c r="A6031" s="62">
        <v>31361501</v>
      </c>
      <c r="B6031" s="63" t="s">
        <v>6357</v>
      </c>
    </row>
    <row r="6032" spans="1:2" x14ac:dyDescent="0.25">
      <c r="A6032" s="62">
        <v>31361502</v>
      </c>
      <c r="B6032" s="63" t="s">
        <v>11759</v>
      </c>
    </row>
    <row r="6033" spans="1:2" x14ac:dyDescent="0.25">
      <c r="A6033" s="62">
        <v>31361503</v>
      </c>
      <c r="B6033" s="63" t="s">
        <v>10955</v>
      </c>
    </row>
    <row r="6034" spans="1:2" x14ac:dyDescent="0.25">
      <c r="A6034" s="62">
        <v>31361504</v>
      </c>
      <c r="B6034" s="63" t="s">
        <v>5319</v>
      </c>
    </row>
    <row r="6035" spans="1:2" x14ac:dyDescent="0.25">
      <c r="A6035" s="62">
        <v>31361505</v>
      </c>
      <c r="B6035" s="63" t="s">
        <v>10258</v>
      </c>
    </row>
    <row r="6036" spans="1:2" x14ac:dyDescent="0.25">
      <c r="A6036" s="62">
        <v>31361506</v>
      </c>
      <c r="B6036" s="63" t="s">
        <v>10813</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5239</v>
      </c>
    </row>
    <row r="6041" spans="1:2" x14ac:dyDescent="0.25">
      <c r="A6041" s="62">
        <v>31361513</v>
      </c>
      <c r="B6041" s="63" t="s">
        <v>6821</v>
      </c>
    </row>
    <row r="6042" spans="1:2" x14ac:dyDescent="0.25">
      <c r="A6042" s="62">
        <v>31361601</v>
      </c>
      <c r="B6042" s="63" t="s">
        <v>6472</v>
      </c>
    </row>
    <row r="6043" spans="1:2" x14ac:dyDescent="0.25">
      <c r="A6043" s="62">
        <v>31361602</v>
      </c>
      <c r="B6043" s="63" t="s">
        <v>14538</v>
      </c>
    </row>
    <row r="6044" spans="1:2" x14ac:dyDescent="0.25">
      <c r="A6044" s="62">
        <v>31361603</v>
      </c>
      <c r="B6044" s="63" t="s">
        <v>9468</v>
      </c>
    </row>
    <row r="6045" spans="1:2" x14ac:dyDescent="0.25">
      <c r="A6045" s="62">
        <v>31361604</v>
      </c>
      <c r="B6045" s="63" t="s">
        <v>6626</v>
      </c>
    </row>
    <row r="6046" spans="1:2" x14ac:dyDescent="0.25">
      <c r="A6046" s="62">
        <v>31361605</v>
      </c>
      <c r="B6046" s="63" t="s">
        <v>11154</v>
      </c>
    </row>
    <row r="6047" spans="1:2" x14ac:dyDescent="0.25">
      <c r="A6047" s="62">
        <v>31361606</v>
      </c>
      <c r="B6047" s="63" t="s">
        <v>285</v>
      </c>
    </row>
    <row r="6048" spans="1:2" x14ac:dyDescent="0.25">
      <c r="A6048" s="62">
        <v>31361609</v>
      </c>
      <c r="B6048" s="63" t="s">
        <v>3439</v>
      </c>
    </row>
    <row r="6049" spans="1:2" x14ac:dyDescent="0.25">
      <c r="A6049" s="62">
        <v>31361610</v>
      </c>
      <c r="B6049" s="63" t="s">
        <v>16886</v>
      </c>
    </row>
    <row r="6050" spans="1:2" x14ac:dyDescent="0.25">
      <c r="A6050" s="62">
        <v>31361611</v>
      </c>
      <c r="B6050" s="63" t="s">
        <v>6898</v>
      </c>
    </row>
    <row r="6051" spans="1:2" x14ac:dyDescent="0.25">
      <c r="A6051" s="62">
        <v>31361612</v>
      </c>
      <c r="B6051" s="63" t="s">
        <v>14314</v>
      </c>
    </row>
    <row r="6052" spans="1:2" x14ac:dyDescent="0.25">
      <c r="A6052" s="62">
        <v>31361613</v>
      </c>
      <c r="B6052" s="63" t="s">
        <v>9758</v>
      </c>
    </row>
    <row r="6053" spans="1:2" x14ac:dyDescent="0.25">
      <c r="A6053" s="62">
        <v>31361701</v>
      </c>
      <c r="B6053" s="63" t="s">
        <v>15547</v>
      </c>
    </row>
    <row r="6054" spans="1:2" x14ac:dyDescent="0.25">
      <c r="A6054" s="62">
        <v>31361702</v>
      </c>
      <c r="B6054" s="63" t="s">
        <v>10820</v>
      </c>
    </row>
    <row r="6055" spans="1:2" x14ac:dyDescent="0.25">
      <c r="A6055" s="62">
        <v>31361703</v>
      </c>
      <c r="B6055" s="63" t="s">
        <v>17075</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7707</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11877</v>
      </c>
    </row>
    <row r="6066" spans="1:2" x14ac:dyDescent="0.25">
      <c r="A6066" s="62">
        <v>31371003</v>
      </c>
      <c r="B6066" s="63" t="s">
        <v>9172</v>
      </c>
    </row>
    <row r="6067" spans="1:2" x14ac:dyDescent="0.25">
      <c r="A6067" s="62">
        <v>31371101</v>
      </c>
      <c r="B6067" s="63" t="s">
        <v>7213</v>
      </c>
    </row>
    <row r="6068" spans="1:2" x14ac:dyDescent="0.25">
      <c r="A6068" s="62">
        <v>31371102</v>
      </c>
      <c r="B6068" s="63" t="s">
        <v>5903</v>
      </c>
    </row>
    <row r="6069" spans="1:2" x14ac:dyDescent="0.25">
      <c r="A6069" s="62">
        <v>31371103</v>
      </c>
      <c r="B6069" s="63" t="s">
        <v>9978</v>
      </c>
    </row>
    <row r="6070" spans="1:2" x14ac:dyDescent="0.25">
      <c r="A6070" s="62">
        <v>31371104</v>
      </c>
      <c r="B6070" s="63" t="s">
        <v>18206</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10221</v>
      </c>
    </row>
    <row r="6075" spans="1:2" x14ac:dyDescent="0.25">
      <c r="A6075" s="62">
        <v>31371202</v>
      </c>
      <c r="B6075" s="63" t="s">
        <v>18588</v>
      </c>
    </row>
    <row r="6076" spans="1:2" x14ac:dyDescent="0.25">
      <c r="A6076" s="62">
        <v>31371203</v>
      </c>
      <c r="B6076" s="63" t="s">
        <v>18089</v>
      </c>
    </row>
    <row r="6077" spans="1:2" x14ac:dyDescent="0.25">
      <c r="A6077" s="62">
        <v>31371204</v>
      </c>
      <c r="B6077" s="63" t="s">
        <v>7865</v>
      </c>
    </row>
    <row r="6078" spans="1:2" x14ac:dyDescent="0.25">
      <c r="A6078" s="62">
        <v>31371205</v>
      </c>
      <c r="B6078" s="63" t="s">
        <v>13016</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15636</v>
      </c>
    </row>
    <row r="6083" spans="1:2" x14ac:dyDescent="0.25">
      <c r="A6083" s="62">
        <v>31371301</v>
      </c>
      <c r="B6083" s="63" t="s">
        <v>5543</v>
      </c>
    </row>
    <row r="6084" spans="1:2" x14ac:dyDescent="0.25">
      <c r="A6084" s="62">
        <v>31371302</v>
      </c>
      <c r="B6084" s="63" t="s">
        <v>4372</v>
      </c>
    </row>
    <row r="6085" spans="1:2" x14ac:dyDescent="0.25">
      <c r="A6085" s="62">
        <v>31371401</v>
      </c>
      <c r="B6085" s="63" t="s">
        <v>6534</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4374</v>
      </c>
    </row>
    <row r="6094" spans="1:2" x14ac:dyDescent="0.25">
      <c r="A6094" s="62">
        <v>32101505</v>
      </c>
      <c r="B6094" s="63" t="s">
        <v>9759</v>
      </c>
    </row>
    <row r="6095" spans="1:2" x14ac:dyDescent="0.25">
      <c r="A6095" s="62">
        <v>32101506</v>
      </c>
      <c r="B6095" s="63" t="s">
        <v>15018</v>
      </c>
    </row>
    <row r="6096" spans="1:2" x14ac:dyDescent="0.25">
      <c r="A6096" s="62">
        <v>32101507</v>
      </c>
      <c r="B6096" s="63" t="s">
        <v>7367</v>
      </c>
    </row>
    <row r="6097" spans="1:2" x14ac:dyDescent="0.25">
      <c r="A6097" s="62">
        <v>32101508</v>
      </c>
      <c r="B6097" s="63" t="s">
        <v>5004</v>
      </c>
    </row>
    <row r="6098" spans="1:2" x14ac:dyDescent="0.25">
      <c r="A6098" s="62">
        <v>32101509</v>
      </c>
      <c r="B6098" s="63" t="s">
        <v>8104</v>
      </c>
    </row>
    <row r="6099" spans="1:2" x14ac:dyDescent="0.25">
      <c r="A6099" s="62">
        <v>32101510</v>
      </c>
      <c r="B6099" s="63" t="s">
        <v>365</v>
      </c>
    </row>
    <row r="6100" spans="1:2" x14ac:dyDescent="0.25">
      <c r="A6100" s="62">
        <v>32101512</v>
      </c>
      <c r="B6100" s="63" t="s">
        <v>16061</v>
      </c>
    </row>
    <row r="6101" spans="1:2" x14ac:dyDescent="0.25">
      <c r="A6101" s="62">
        <v>32101513</v>
      </c>
      <c r="B6101" s="63" t="s">
        <v>11523</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10119</v>
      </c>
    </row>
    <row r="6106" spans="1:2" x14ac:dyDescent="0.25">
      <c r="A6106" s="62">
        <v>32101518</v>
      </c>
      <c r="B6106" s="63" t="s">
        <v>15367</v>
      </c>
    </row>
    <row r="6107" spans="1:2" x14ac:dyDescent="0.25">
      <c r="A6107" s="62">
        <v>32101519</v>
      </c>
      <c r="B6107" s="63" t="s">
        <v>18223</v>
      </c>
    </row>
    <row r="6108" spans="1:2" x14ac:dyDescent="0.25">
      <c r="A6108" s="62">
        <v>32101520</v>
      </c>
      <c r="B6108" s="63" t="s">
        <v>11440</v>
      </c>
    </row>
    <row r="6109" spans="1:2" x14ac:dyDescent="0.25">
      <c r="A6109" s="62">
        <v>32101521</v>
      </c>
      <c r="B6109" s="63" t="s">
        <v>6179</v>
      </c>
    </row>
    <row r="6110" spans="1:2" x14ac:dyDescent="0.25">
      <c r="A6110" s="62">
        <v>32101522</v>
      </c>
      <c r="B6110" s="63" t="s">
        <v>15932</v>
      </c>
    </row>
    <row r="6111" spans="1:2" x14ac:dyDescent="0.25">
      <c r="A6111" s="62">
        <v>32101523</v>
      </c>
      <c r="B6111" s="63" t="s">
        <v>15356</v>
      </c>
    </row>
    <row r="6112" spans="1:2" x14ac:dyDescent="0.25">
      <c r="A6112" s="62">
        <v>32101524</v>
      </c>
      <c r="B6112" s="63" t="s">
        <v>18609</v>
      </c>
    </row>
    <row r="6113" spans="1:2" x14ac:dyDescent="0.25">
      <c r="A6113" s="62">
        <v>32101525</v>
      </c>
      <c r="B6113" s="63" t="s">
        <v>2821</v>
      </c>
    </row>
    <row r="6114" spans="1:2" x14ac:dyDescent="0.25">
      <c r="A6114" s="62">
        <v>32101526</v>
      </c>
      <c r="B6114" s="63" t="s">
        <v>14603</v>
      </c>
    </row>
    <row r="6115" spans="1:2" x14ac:dyDescent="0.25">
      <c r="A6115" s="62">
        <v>32101527</v>
      </c>
      <c r="B6115" s="63" t="s">
        <v>6311</v>
      </c>
    </row>
    <row r="6116" spans="1:2" x14ac:dyDescent="0.25">
      <c r="A6116" s="62">
        <v>32101528</v>
      </c>
      <c r="B6116" s="63" t="s">
        <v>16666</v>
      </c>
    </row>
    <row r="6117" spans="1:2" x14ac:dyDescent="0.25">
      <c r="A6117" s="62">
        <v>32101601</v>
      </c>
      <c r="B6117" s="63" t="s">
        <v>8119</v>
      </c>
    </row>
    <row r="6118" spans="1:2" x14ac:dyDescent="0.25">
      <c r="A6118" s="62">
        <v>32101602</v>
      </c>
      <c r="B6118" s="63" t="s">
        <v>9681</v>
      </c>
    </row>
    <row r="6119" spans="1:2" x14ac:dyDescent="0.25">
      <c r="A6119" s="62">
        <v>32101603</v>
      </c>
      <c r="B6119" s="63" t="s">
        <v>14919</v>
      </c>
    </row>
    <row r="6120" spans="1:2" x14ac:dyDescent="0.25">
      <c r="A6120" s="62">
        <v>32101604</v>
      </c>
      <c r="B6120" s="63" t="s">
        <v>10160</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11084</v>
      </c>
    </row>
    <row r="6125" spans="1:2" x14ac:dyDescent="0.25">
      <c r="A6125" s="62">
        <v>32101609</v>
      </c>
      <c r="B6125" s="63" t="s">
        <v>4456</v>
      </c>
    </row>
    <row r="6126" spans="1:2" x14ac:dyDescent="0.25">
      <c r="A6126" s="62">
        <v>32101611</v>
      </c>
      <c r="B6126" s="63" t="s">
        <v>8264</v>
      </c>
    </row>
    <row r="6127" spans="1:2" x14ac:dyDescent="0.25">
      <c r="A6127" s="62">
        <v>32101612</v>
      </c>
      <c r="B6127" s="63" t="s">
        <v>9380</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12313</v>
      </c>
    </row>
    <row r="6134" spans="1:2" x14ac:dyDescent="0.25">
      <c r="A6134" s="62">
        <v>32101619</v>
      </c>
      <c r="B6134" s="63" t="s">
        <v>17454</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12905</v>
      </c>
    </row>
    <row r="6140" spans="1:2" x14ac:dyDescent="0.25">
      <c r="A6140" s="62">
        <v>32101625</v>
      </c>
      <c r="B6140" s="63" t="s">
        <v>15786</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14140</v>
      </c>
    </row>
    <row r="6145" spans="1:2" x14ac:dyDescent="0.25">
      <c r="A6145" s="62">
        <v>32101630</v>
      </c>
      <c r="B6145" s="63" t="s">
        <v>15842</v>
      </c>
    </row>
    <row r="6146" spans="1:2" x14ac:dyDescent="0.25">
      <c r="A6146" s="62">
        <v>32101631</v>
      </c>
      <c r="B6146" s="63" t="s">
        <v>14373</v>
      </c>
    </row>
    <row r="6147" spans="1:2" x14ac:dyDescent="0.25">
      <c r="A6147" s="62">
        <v>32101632</v>
      </c>
      <c r="B6147" s="63" t="s">
        <v>17969</v>
      </c>
    </row>
    <row r="6148" spans="1:2" x14ac:dyDescent="0.25">
      <c r="A6148" s="62">
        <v>32101633</v>
      </c>
      <c r="B6148" s="63" t="s">
        <v>17850</v>
      </c>
    </row>
    <row r="6149" spans="1:2" x14ac:dyDescent="0.25">
      <c r="A6149" s="62">
        <v>32101634</v>
      </c>
      <c r="B6149" s="63" t="s">
        <v>9441</v>
      </c>
    </row>
    <row r="6150" spans="1:2" x14ac:dyDescent="0.25">
      <c r="A6150" s="62">
        <v>32101635</v>
      </c>
      <c r="B6150" s="63" t="s">
        <v>15400</v>
      </c>
    </row>
    <row r="6151" spans="1:2" x14ac:dyDescent="0.25">
      <c r="A6151" s="62">
        <v>32101636</v>
      </c>
      <c r="B6151" s="63" t="s">
        <v>3399</v>
      </c>
    </row>
    <row r="6152" spans="1:2" x14ac:dyDescent="0.25">
      <c r="A6152" s="62">
        <v>32101637</v>
      </c>
      <c r="B6152" s="63" t="s">
        <v>5534</v>
      </c>
    </row>
    <row r="6153" spans="1:2" x14ac:dyDescent="0.25">
      <c r="A6153" s="62">
        <v>32111501</v>
      </c>
      <c r="B6153" s="63" t="s">
        <v>14391</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11681</v>
      </c>
    </row>
    <row r="6158" spans="1:2" x14ac:dyDescent="0.25">
      <c r="A6158" s="62">
        <v>32111506</v>
      </c>
      <c r="B6158" s="63" t="s">
        <v>2034</v>
      </c>
    </row>
    <row r="6159" spans="1:2" x14ac:dyDescent="0.25">
      <c r="A6159" s="62">
        <v>32111507</v>
      </c>
      <c r="B6159" s="63" t="s">
        <v>3734</v>
      </c>
    </row>
    <row r="6160" spans="1:2" x14ac:dyDescent="0.25">
      <c r="A6160" s="62">
        <v>32111508</v>
      </c>
      <c r="B6160" s="63" t="s">
        <v>17912</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6302</v>
      </c>
    </row>
    <row r="6166" spans="1:2" x14ac:dyDescent="0.25">
      <c r="A6166" s="62">
        <v>32111602</v>
      </c>
      <c r="B6166" s="63" t="s">
        <v>14240</v>
      </c>
    </row>
    <row r="6167" spans="1:2" x14ac:dyDescent="0.25">
      <c r="A6167" s="62">
        <v>32111603</v>
      </c>
      <c r="B6167" s="63" t="s">
        <v>9730</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15601</v>
      </c>
    </row>
    <row r="6176" spans="1:2" x14ac:dyDescent="0.25">
      <c r="A6176" s="62">
        <v>32111703</v>
      </c>
      <c r="B6176" s="63" t="s">
        <v>6717</v>
      </c>
    </row>
    <row r="6177" spans="1:2" x14ac:dyDescent="0.25">
      <c r="A6177" s="62">
        <v>32111704</v>
      </c>
      <c r="B6177" s="63" t="s">
        <v>9858</v>
      </c>
    </row>
    <row r="6178" spans="1:2" x14ac:dyDescent="0.25">
      <c r="A6178" s="62">
        <v>32111705</v>
      </c>
      <c r="B6178" s="63" t="s">
        <v>519</v>
      </c>
    </row>
    <row r="6179" spans="1:2" x14ac:dyDescent="0.25">
      <c r="A6179" s="62">
        <v>32111706</v>
      </c>
      <c r="B6179" s="63" t="s">
        <v>14797</v>
      </c>
    </row>
    <row r="6180" spans="1:2" x14ac:dyDescent="0.25">
      <c r="A6180" s="62">
        <v>32121501</v>
      </c>
      <c r="B6180" s="63" t="s">
        <v>4251</v>
      </c>
    </row>
    <row r="6181" spans="1:2" x14ac:dyDescent="0.25">
      <c r="A6181" s="62">
        <v>32121502</v>
      </c>
      <c r="B6181" s="63" t="s">
        <v>8590</v>
      </c>
    </row>
    <row r="6182" spans="1:2" x14ac:dyDescent="0.25">
      <c r="A6182" s="62">
        <v>32121503</v>
      </c>
      <c r="B6182" s="63" t="s">
        <v>13398</v>
      </c>
    </row>
    <row r="6183" spans="1:2" x14ac:dyDescent="0.25">
      <c r="A6183" s="62">
        <v>32121504</v>
      </c>
      <c r="B6183" s="63" t="s">
        <v>13070</v>
      </c>
    </row>
    <row r="6184" spans="1:2" x14ac:dyDescent="0.25">
      <c r="A6184" s="62">
        <v>32121602</v>
      </c>
      <c r="B6184" s="63" t="s">
        <v>18033</v>
      </c>
    </row>
    <row r="6185" spans="1:2" x14ac:dyDescent="0.25">
      <c r="A6185" s="62">
        <v>32121603</v>
      </c>
      <c r="B6185" s="63" t="s">
        <v>540</v>
      </c>
    </row>
    <row r="6186" spans="1:2" x14ac:dyDescent="0.25">
      <c r="A6186" s="62">
        <v>32121607</v>
      </c>
      <c r="B6186" s="63" t="s">
        <v>10113</v>
      </c>
    </row>
    <row r="6187" spans="1:2" x14ac:dyDescent="0.25">
      <c r="A6187" s="62">
        <v>32121609</v>
      </c>
      <c r="B6187" s="63" t="s">
        <v>8181</v>
      </c>
    </row>
    <row r="6188" spans="1:2" x14ac:dyDescent="0.25">
      <c r="A6188" s="62">
        <v>32121701</v>
      </c>
      <c r="B6188" s="63" t="s">
        <v>4817</v>
      </c>
    </row>
    <row r="6189" spans="1:2" x14ac:dyDescent="0.25">
      <c r="A6189" s="62">
        <v>32121702</v>
      </c>
      <c r="B6189" s="63" t="s">
        <v>13771</v>
      </c>
    </row>
    <row r="6190" spans="1:2" x14ac:dyDescent="0.25">
      <c r="A6190" s="62">
        <v>32121703</v>
      </c>
      <c r="B6190" s="63" t="s">
        <v>16282</v>
      </c>
    </row>
    <row r="6191" spans="1:2" x14ac:dyDescent="0.25">
      <c r="A6191" s="62">
        <v>32121704</v>
      </c>
      <c r="B6191" s="63" t="s">
        <v>13627</v>
      </c>
    </row>
    <row r="6192" spans="1:2" x14ac:dyDescent="0.25">
      <c r="A6192" s="62">
        <v>32121705</v>
      </c>
      <c r="B6192" s="63" t="s">
        <v>8226</v>
      </c>
    </row>
    <row r="6193" spans="1:2" x14ac:dyDescent="0.25">
      <c r="A6193" s="62">
        <v>32121706</v>
      </c>
      <c r="B6193" s="63" t="s">
        <v>7663</v>
      </c>
    </row>
    <row r="6194" spans="1:2" x14ac:dyDescent="0.25">
      <c r="A6194" s="62">
        <v>32131001</v>
      </c>
      <c r="B6194" s="63" t="s">
        <v>4356</v>
      </c>
    </row>
    <row r="6195" spans="1:2" x14ac:dyDescent="0.25">
      <c r="A6195" s="62">
        <v>32131002</v>
      </c>
      <c r="B6195" s="63" t="s">
        <v>14152</v>
      </c>
    </row>
    <row r="6196" spans="1:2" x14ac:dyDescent="0.25">
      <c r="A6196" s="62">
        <v>32131003</v>
      </c>
      <c r="B6196" s="63" t="s">
        <v>15113</v>
      </c>
    </row>
    <row r="6197" spans="1:2" x14ac:dyDescent="0.25">
      <c r="A6197" s="62">
        <v>32131005</v>
      </c>
      <c r="B6197" s="63" t="s">
        <v>7061</v>
      </c>
    </row>
    <row r="6198" spans="1:2" x14ac:dyDescent="0.25">
      <c r="A6198" s="62">
        <v>32131006</v>
      </c>
      <c r="B6198" s="63" t="s">
        <v>18540</v>
      </c>
    </row>
    <row r="6199" spans="1:2" x14ac:dyDescent="0.25">
      <c r="A6199" s="62">
        <v>32131007</v>
      </c>
      <c r="B6199" s="63" t="s">
        <v>4313</v>
      </c>
    </row>
    <row r="6200" spans="1:2" x14ac:dyDescent="0.25">
      <c r="A6200" s="62">
        <v>32131008</v>
      </c>
      <c r="B6200" s="63" t="s">
        <v>16928</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16093</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16067</v>
      </c>
    </row>
    <row r="6210" spans="1:2" x14ac:dyDescent="0.25">
      <c r="A6210" s="62">
        <v>32141006</v>
      </c>
      <c r="B6210" s="63" t="s">
        <v>7337</v>
      </c>
    </row>
    <row r="6211" spans="1:2" x14ac:dyDescent="0.25">
      <c r="A6211" s="62">
        <v>32141007</v>
      </c>
      <c r="B6211" s="63" t="s">
        <v>4717</v>
      </c>
    </row>
    <row r="6212" spans="1:2" x14ac:dyDescent="0.25">
      <c r="A6212" s="62">
        <v>32141008</v>
      </c>
      <c r="B6212" s="63" t="s">
        <v>18032</v>
      </c>
    </row>
    <row r="6213" spans="1:2" x14ac:dyDescent="0.25">
      <c r="A6213" s="62">
        <v>32141009</v>
      </c>
      <c r="B6213" s="63" t="s">
        <v>13191</v>
      </c>
    </row>
    <row r="6214" spans="1:2" x14ac:dyDescent="0.25">
      <c r="A6214" s="62">
        <v>32141010</v>
      </c>
      <c r="B6214" s="63" t="s">
        <v>11521</v>
      </c>
    </row>
    <row r="6215" spans="1:2" x14ac:dyDescent="0.25">
      <c r="A6215" s="62">
        <v>32141011</v>
      </c>
      <c r="B6215" s="63" t="s">
        <v>799</v>
      </c>
    </row>
    <row r="6216" spans="1:2" x14ac:dyDescent="0.25">
      <c r="A6216" s="62">
        <v>32141012</v>
      </c>
      <c r="B6216" s="63" t="s">
        <v>15097</v>
      </c>
    </row>
    <row r="6217" spans="1:2" x14ac:dyDescent="0.25">
      <c r="A6217" s="62">
        <v>32141013</v>
      </c>
      <c r="B6217" s="63" t="s">
        <v>10129</v>
      </c>
    </row>
    <row r="6218" spans="1:2" x14ac:dyDescent="0.25">
      <c r="A6218" s="62">
        <v>32141014</v>
      </c>
      <c r="B6218" s="63" t="s">
        <v>11172</v>
      </c>
    </row>
    <row r="6219" spans="1:2" x14ac:dyDescent="0.25">
      <c r="A6219" s="62">
        <v>32141015</v>
      </c>
      <c r="B6219" s="63" t="s">
        <v>6243</v>
      </c>
    </row>
    <row r="6220" spans="1:2" x14ac:dyDescent="0.25">
      <c r="A6220" s="62">
        <v>32141016</v>
      </c>
      <c r="B6220" s="63" t="s">
        <v>11996</v>
      </c>
    </row>
    <row r="6221" spans="1:2" x14ac:dyDescent="0.25">
      <c r="A6221" s="62">
        <v>32141101</v>
      </c>
      <c r="B6221" s="63" t="s">
        <v>3097</v>
      </c>
    </row>
    <row r="6222" spans="1:2" x14ac:dyDescent="0.25">
      <c r="A6222" s="62">
        <v>32141102</v>
      </c>
      <c r="B6222" s="63" t="s">
        <v>2132</v>
      </c>
    </row>
    <row r="6223" spans="1:2" x14ac:dyDescent="0.25">
      <c r="A6223" s="62">
        <v>32141103</v>
      </c>
      <c r="B6223" s="63" t="s">
        <v>10284</v>
      </c>
    </row>
    <row r="6224" spans="1:2" x14ac:dyDescent="0.25">
      <c r="A6224" s="62">
        <v>32141104</v>
      </c>
      <c r="B6224" s="63" t="s">
        <v>17240</v>
      </c>
    </row>
    <row r="6225" spans="1:2" x14ac:dyDescent="0.25">
      <c r="A6225" s="62">
        <v>32141105</v>
      </c>
      <c r="B6225" s="63" t="s">
        <v>16739</v>
      </c>
    </row>
    <row r="6226" spans="1:2" x14ac:dyDescent="0.25">
      <c r="A6226" s="62">
        <v>32141106</v>
      </c>
      <c r="B6226" s="63" t="s">
        <v>9176</v>
      </c>
    </row>
    <row r="6227" spans="1:2" x14ac:dyDescent="0.25">
      <c r="A6227" s="62">
        <v>32141107</v>
      </c>
      <c r="B6227" s="63" t="s">
        <v>17905</v>
      </c>
    </row>
    <row r="6228" spans="1:2" x14ac:dyDescent="0.25">
      <c r="A6228" s="62">
        <v>32141108</v>
      </c>
      <c r="B6228" s="63" t="s">
        <v>3678</v>
      </c>
    </row>
    <row r="6229" spans="1:2" x14ac:dyDescent="0.25">
      <c r="A6229" s="62">
        <v>32141109</v>
      </c>
      <c r="B6229" s="63" t="s">
        <v>15783</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3769</v>
      </c>
    </row>
    <row r="6241" spans="1:2" x14ac:dyDescent="0.25">
      <c r="A6241" s="62">
        <v>39101614</v>
      </c>
      <c r="B6241" s="63" t="s">
        <v>12633</v>
      </c>
    </row>
    <row r="6242" spans="1:2" x14ac:dyDescent="0.25">
      <c r="A6242" s="62">
        <v>39101615</v>
      </c>
      <c r="B6242" s="63" t="s">
        <v>16788</v>
      </c>
    </row>
    <row r="6243" spans="1:2" x14ac:dyDescent="0.25">
      <c r="A6243" s="62">
        <v>39101616</v>
      </c>
      <c r="B6243" s="63" t="s">
        <v>11476</v>
      </c>
    </row>
    <row r="6244" spans="1:2" x14ac:dyDescent="0.25">
      <c r="A6244" s="62">
        <v>39101617</v>
      </c>
      <c r="B6244" s="63" t="s">
        <v>11057</v>
      </c>
    </row>
    <row r="6245" spans="1:2" x14ac:dyDescent="0.25">
      <c r="A6245" s="62">
        <v>39101618</v>
      </c>
      <c r="B6245" s="63" t="s">
        <v>7647</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15757</v>
      </c>
    </row>
    <row r="6252" spans="1:2" x14ac:dyDescent="0.25">
      <c r="A6252" s="62">
        <v>39111506</v>
      </c>
      <c r="B6252" s="63" t="s">
        <v>5196</v>
      </c>
    </row>
    <row r="6253" spans="1:2" x14ac:dyDescent="0.25">
      <c r="A6253" s="62">
        <v>39111507</v>
      </c>
      <c r="B6253" s="63" t="s">
        <v>17311</v>
      </c>
    </row>
    <row r="6254" spans="1:2" x14ac:dyDescent="0.25">
      <c r="A6254" s="62">
        <v>39111508</v>
      </c>
      <c r="B6254" s="63" t="s">
        <v>2380</v>
      </c>
    </row>
    <row r="6255" spans="1:2" x14ac:dyDescent="0.25">
      <c r="A6255" s="62">
        <v>39111509</v>
      </c>
      <c r="B6255" s="63" t="s">
        <v>15453</v>
      </c>
    </row>
    <row r="6256" spans="1:2" x14ac:dyDescent="0.25">
      <c r="A6256" s="62">
        <v>39111510</v>
      </c>
      <c r="B6256" s="63" t="s">
        <v>8236</v>
      </c>
    </row>
    <row r="6257" spans="1:2" x14ac:dyDescent="0.25">
      <c r="A6257" s="62">
        <v>39111512</v>
      </c>
      <c r="B6257" s="63" t="s">
        <v>13518</v>
      </c>
    </row>
    <row r="6258" spans="1:2" x14ac:dyDescent="0.25">
      <c r="A6258" s="62">
        <v>39111513</v>
      </c>
      <c r="B6258" s="63" t="s">
        <v>9342</v>
      </c>
    </row>
    <row r="6259" spans="1:2" x14ac:dyDescent="0.25">
      <c r="A6259" s="62">
        <v>39111514</v>
      </c>
      <c r="B6259" s="63" t="s">
        <v>14755</v>
      </c>
    </row>
    <row r="6260" spans="1:2" x14ac:dyDescent="0.25">
      <c r="A6260" s="62">
        <v>39111515</v>
      </c>
      <c r="B6260" s="63" t="s">
        <v>7424</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17678</v>
      </c>
    </row>
    <row r="6267" spans="1:2" x14ac:dyDescent="0.25">
      <c r="A6267" s="62">
        <v>39111603</v>
      </c>
      <c r="B6267" s="63" t="s">
        <v>13687</v>
      </c>
    </row>
    <row r="6268" spans="1:2" x14ac:dyDescent="0.25">
      <c r="A6268" s="62">
        <v>39111605</v>
      </c>
      <c r="B6268" s="63" t="s">
        <v>18792</v>
      </c>
    </row>
    <row r="6269" spans="1:2" x14ac:dyDescent="0.25">
      <c r="A6269" s="62">
        <v>39111606</v>
      </c>
      <c r="B6269" s="63" t="s">
        <v>3008</v>
      </c>
    </row>
    <row r="6270" spans="1:2" x14ac:dyDescent="0.25">
      <c r="A6270" s="62">
        <v>39111608</v>
      </c>
      <c r="B6270" s="63" t="s">
        <v>9062</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13217</v>
      </c>
    </row>
    <row r="6275" spans="1:2" x14ac:dyDescent="0.25">
      <c r="A6275" s="62">
        <v>39111705</v>
      </c>
      <c r="B6275" s="63" t="s">
        <v>17784</v>
      </c>
    </row>
    <row r="6276" spans="1:2" x14ac:dyDescent="0.25">
      <c r="A6276" s="62">
        <v>39111706</v>
      </c>
      <c r="B6276" s="63" t="s">
        <v>5987</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17727</v>
      </c>
    </row>
    <row r="6281" spans="1:2" x14ac:dyDescent="0.25">
      <c r="A6281" s="62">
        <v>39111806</v>
      </c>
      <c r="B6281" s="63" t="s">
        <v>8479</v>
      </c>
    </row>
    <row r="6282" spans="1:2" x14ac:dyDescent="0.25">
      <c r="A6282" s="62">
        <v>39111808</v>
      </c>
      <c r="B6282" s="63" t="s">
        <v>8957</v>
      </c>
    </row>
    <row r="6283" spans="1:2" x14ac:dyDescent="0.25">
      <c r="A6283" s="62">
        <v>39111809</v>
      </c>
      <c r="B6283" s="63" t="s">
        <v>3811</v>
      </c>
    </row>
    <row r="6284" spans="1:2" x14ac:dyDescent="0.25">
      <c r="A6284" s="62">
        <v>39111810</v>
      </c>
      <c r="B6284" s="63" t="s">
        <v>5256</v>
      </c>
    </row>
    <row r="6285" spans="1:2" x14ac:dyDescent="0.25">
      <c r="A6285" s="62">
        <v>39111811</v>
      </c>
      <c r="B6285" s="63" t="s">
        <v>3422</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14216</v>
      </c>
    </row>
    <row r="6291" spans="1:2" x14ac:dyDescent="0.25">
      <c r="A6291" s="62">
        <v>39112002</v>
      </c>
      <c r="B6291" s="63" t="s">
        <v>9411</v>
      </c>
    </row>
    <row r="6292" spans="1:2" x14ac:dyDescent="0.25">
      <c r="A6292" s="62">
        <v>39112003</v>
      </c>
      <c r="B6292" s="63" t="s">
        <v>11685</v>
      </c>
    </row>
    <row r="6293" spans="1:2" x14ac:dyDescent="0.25">
      <c r="A6293" s="62">
        <v>39121001</v>
      </c>
      <c r="B6293" s="63" t="s">
        <v>5156</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15512</v>
      </c>
    </row>
    <row r="6300" spans="1:2" x14ac:dyDescent="0.25">
      <c r="A6300" s="62">
        <v>39121009</v>
      </c>
      <c r="B6300" s="63" t="s">
        <v>5687</v>
      </c>
    </row>
    <row r="6301" spans="1:2" x14ac:dyDescent="0.25">
      <c r="A6301" s="62">
        <v>39121010</v>
      </c>
      <c r="B6301" s="63" t="s">
        <v>13721</v>
      </c>
    </row>
    <row r="6302" spans="1:2" x14ac:dyDescent="0.25">
      <c r="A6302" s="62">
        <v>39121011</v>
      </c>
      <c r="B6302" s="63" t="s">
        <v>10100</v>
      </c>
    </row>
    <row r="6303" spans="1:2" x14ac:dyDescent="0.25">
      <c r="A6303" s="62">
        <v>39121012</v>
      </c>
      <c r="B6303" s="63" t="s">
        <v>10437</v>
      </c>
    </row>
    <row r="6304" spans="1:2" x14ac:dyDescent="0.25">
      <c r="A6304" s="62">
        <v>39121013</v>
      </c>
      <c r="B6304" s="63" t="s">
        <v>8724</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8860</v>
      </c>
    </row>
    <row r="6310" spans="1:2" x14ac:dyDescent="0.25">
      <c r="A6310" s="62">
        <v>39121019</v>
      </c>
      <c r="B6310" s="63" t="s">
        <v>11928</v>
      </c>
    </row>
    <row r="6311" spans="1:2" x14ac:dyDescent="0.25">
      <c r="A6311" s="62">
        <v>39121020</v>
      </c>
      <c r="B6311" s="63" t="s">
        <v>15643</v>
      </c>
    </row>
    <row r="6312" spans="1:2" x14ac:dyDescent="0.25">
      <c r="A6312" s="62">
        <v>39121101</v>
      </c>
      <c r="B6312" s="63" t="s">
        <v>13482</v>
      </c>
    </row>
    <row r="6313" spans="1:2" x14ac:dyDescent="0.25">
      <c r="A6313" s="62">
        <v>39121102</v>
      </c>
      <c r="B6313" s="63" t="s">
        <v>15247</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9585</v>
      </c>
    </row>
    <row r="6318" spans="1:2" x14ac:dyDescent="0.25">
      <c r="A6318" s="62">
        <v>39121107</v>
      </c>
      <c r="B6318" s="63" t="s">
        <v>16513</v>
      </c>
    </row>
    <row r="6319" spans="1:2" x14ac:dyDescent="0.25">
      <c r="A6319" s="62">
        <v>39121108</v>
      </c>
      <c r="B6319" s="63" t="s">
        <v>12237</v>
      </c>
    </row>
    <row r="6320" spans="1:2" x14ac:dyDescent="0.25">
      <c r="A6320" s="62">
        <v>39121109</v>
      </c>
      <c r="B6320" s="63" t="s">
        <v>13873</v>
      </c>
    </row>
    <row r="6321" spans="1:2" x14ac:dyDescent="0.25">
      <c r="A6321" s="62">
        <v>39121201</v>
      </c>
      <c r="B6321" s="63" t="s">
        <v>13625</v>
      </c>
    </row>
    <row r="6322" spans="1:2" x14ac:dyDescent="0.25">
      <c r="A6322" s="62">
        <v>39121202</v>
      </c>
      <c r="B6322" s="63" t="s">
        <v>10802</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15292</v>
      </c>
    </row>
    <row r="6327" spans="1:2" x14ac:dyDescent="0.25">
      <c r="A6327" s="62">
        <v>39121207</v>
      </c>
      <c r="B6327" s="63" t="s">
        <v>11723</v>
      </c>
    </row>
    <row r="6328" spans="1:2" x14ac:dyDescent="0.25">
      <c r="A6328" s="62">
        <v>39121301</v>
      </c>
      <c r="B6328" s="63" t="s">
        <v>9314</v>
      </c>
    </row>
    <row r="6329" spans="1:2" x14ac:dyDescent="0.25">
      <c r="A6329" s="62">
        <v>39121302</v>
      </c>
      <c r="B6329" s="63" t="s">
        <v>1097</v>
      </c>
    </row>
    <row r="6330" spans="1:2" x14ac:dyDescent="0.25">
      <c r="A6330" s="62">
        <v>39121303</v>
      </c>
      <c r="B6330" s="63" t="s">
        <v>18236</v>
      </c>
    </row>
    <row r="6331" spans="1:2" x14ac:dyDescent="0.25">
      <c r="A6331" s="62">
        <v>39121304</v>
      </c>
      <c r="B6331" s="63" t="s">
        <v>10056</v>
      </c>
    </row>
    <row r="6332" spans="1:2" x14ac:dyDescent="0.25">
      <c r="A6332" s="62">
        <v>39121305</v>
      </c>
      <c r="B6332" s="63" t="s">
        <v>7310</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17003</v>
      </c>
    </row>
    <row r="6338" spans="1:2" x14ac:dyDescent="0.25">
      <c r="A6338" s="62">
        <v>39121311</v>
      </c>
      <c r="B6338" s="63" t="s">
        <v>12267</v>
      </c>
    </row>
    <row r="6339" spans="1:2" x14ac:dyDescent="0.25">
      <c r="A6339" s="62">
        <v>39121312</v>
      </c>
      <c r="B6339" s="63" t="s">
        <v>15759</v>
      </c>
    </row>
    <row r="6340" spans="1:2" x14ac:dyDescent="0.25">
      <c r="A6340" s="62">
        <v>39121313</v>
      </c>
      <c r="B6340" s="63" t="s">
        <v>14354</v>
      </c>
    </row>
    <row r="6341" spans="1:2" x14ac:dyDescent="0.25">
      <c r="A6341" s="62">
        <v>39121402</v>
      </c>
      <c r="B6341" s="63" t="s">
        <v>1565</v>
      </c>
    </row>
    <row r="6342" spans="1:2" x14ac:dyDescent="0.25">
      <c r="A6342" s="62">
        <v>39121403</v>
      </c>
      <c r="B6342" s="63" t="s">
        <v>8484</v>
      </c>
    </row>
    <row r="6343" spans="1:2" x14ac:dyDescent="0.25">
      <c r="A6343" s="62">
        <v>39121404</v>
      </c>
      <c r="B6343" s="63" t="s">
        <v>11753</v>
      </c>
    </row>
    <row r="6344" spans="1:2" x14ac:dyDescent="0.25">
      <c r="A6344" s="62">
        <v>39121405</v>
      </c>
      <c r="B6344" s="63" t="s">
        <v>17769</v>
      </c>
    </row>
    <row r="6345" spans="1:2" x14ac:dyDescent="0.25">
      <c r="A6345" s="62">
        <v>39121406</v>
      </c>
      <c r="B6345" s="63" t="s">
        <v>4659</v>
      </c>
    </row>
    <row r="6346" spans="1:2" x14ac:dyDescent="0.25">
      <c r="A6346" s="62">
        <v>39121407</v>
      </c>
      <c r="B6346" s="63" t="s">
        <v>8297</v>
      </c>
    </row>
    <row r="6347" spans="1:2" x14ac:dyDescent="0.25">
      <c r="A6347" s="62">
        <v>39121408</v>
      </c>
      <c r="B6347" s="63" t="s">
        <v>8611</v>
      </c>
    </row>
    <row r="6348" spans="1:2" x14ac:dyDescent="0.25">
      <c r="A6348" s="62">
        <v>39121409</v>
      </c>
      <c r="B6348" s="63" t="s">
        <v>9261</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11772</v>
      </c>
    </row>
    <row r="6357" spans="1:2" x14ac:dyDescent="0.25">
      <c r="A6357" s="62">
        <v>39121420</v>
      </c>
      <c r="B6357" s="63" t="s">
        <v>2973</v>
      </c>
    </row>
    <row r="6358" spans="1:2" x14ac:dyDescent="0.25">
      <c r="A6358" s="62">
        <v>39121421</v>
      </c>
      <c r="B6358" s="63" t="s">
        <v>8561</v>
      </c>
    </row>
    <row r="6359" spans="1:2" x14ac:dyDescent="0.25">
      <c r="A6359" s="62">
        <v>39121422</v>
      </c>
      <c r="B6359" s="63" t="s">
        <v>16247</v>
      </c>
    </row>
    <row r="6360" spans="1:2" x14ac:dyDescent="0.25">
      <c r="A6360" s="62">
        <v>39121423</v>
      </c>
      <c r="B6360" s="63" t="s">
        <v>17482</v>
      </c>
    </row>
    <row r="6361" spans="1:2" x14ac:dyDescent="0.25">
      <c r="A6361" s="62">
        <v>39121424</v>
      </c>
      <c r="B6361" s="63" t="s">
        <v>9822</v>
      </c>
    </row>
    <row r="6362" spans="1:2" x14ac:dyDescent="0.25">
      <c r="A6362" s="62">
        <v>39121425</v>
      </c>
      <c r="B6362" s="63" t="s">
        <v>2049</v>
      </c>
    </row>
    <row r="6363" spans="1:2" x14ac:dyDescent="0.25">
      <c r="A6363" s="62">
        <v>39121426</v>
      </c>
      <c r="B6363" s="63" t="s">
        <v>16108</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6679</v>
      </c>
    </row>
    <row r="6369" spans="1:2" x14ac:dyDescent="0.25">
      <c r="A6369" s="62">
        <v>39121432</v>
      </c>
      <c r="B6369" s="63" t="s">
        <v>14025</v>
      </c>
    </row>
    <row r="6370" spans="1:2" x14ac:dyDescent="0.25">
      <c r="A6370" s="62">
        <v>39121433</v>
      </c>
      <c r="B6370" s="63" t="s">
        <v>12439</v>
      </c>
    </row>
    <row r="6371" spans="1:2" x14ac:dyDescent="0.25">
      <c r="A6371" s="62">
        <v>39121434</v>
      </c>
      <c r="B6371" s="63" t="s">
        <v>6426</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4993</v>
      </c>
    </row>
    <row r="6377" spans="1:2" x14ac:dyDescent="0.25">
      <c r="A6377" s="62">
        <v>39121503</v>
      </c>
      <c r="B6377" s="63" t="s">
        <v>17458</v>
      </c>
    </row>
    <row r="6378" spans="1:2" x14ac:dyDescent="0.25">
      <c r="A6378" s="62">
        <v>39121504</v>
      </c>
      <c r="B6378" s="63" t="s">
        <v>15479</v>
      </c>
    </row>
    <row r="6379" spans="1:2" x14ac:dyDescent="0.25">
      <c r="A6379" s="62">
        <v>39121505</v>
      </c>
      <c r="B6379" s="63" t="s">
        <v>17517</v>
      </c>
    </row>
    <row r="6380" spans="1:2" x14ac:dyDescent="0.25">
      <c r="A6380" s="62">
        <v>39121506</v>
      </c>
      <c r="B6380" s="63" t="s">
        <v>9049</v>
      </c>
    </row>
    <row r="6381" spans="1:2" x14ac:dyDescent="0.25">
      <c r="A6381" s="62">
        <v>39121507</v>
      </c>
      <c r="B6381" s="63" t="s">
        <v>6399</v>
      </c>
    </row>
    <row r="6382" spans="1:2" x14ac:dyDescent="0.25">
      <c r="A6382" s="62">
        <v>39121508</v>
      </c>
      <c r="B6382" s="63" t="s">
        <v>9240</v>
      </c>
    </row>
    <row r="6383" spans="1:2" x14ac:dyDescent="0.25">
      <c r="A6383" s="62">
        <v>39121509</v>
      </c>
      <c r="B6383" s="63" t="s">
        <v>13801</v>
      </c>
    </row>
    <row r="6384" spans="1:2" x14ac:dyDescent="0.25">
      <c r="A6384" s="62">
        <v>39121510</v>
      </c>
      <c r="B6384" s="63" t="s">
        <v>15442</v>
      </c>
    </row>
    <row r="6385" spans="1:2" x14ac:dyDescent="0.25">
      <c r="A6385" s="62">
        <v>39121511</v>
      </c>
      <c r="B6385" s="63" t="s">
        <v>15385</v>
      </c>
    </row>
    <row r="6386" spans="1:2" x14ac:dyDescent="0.25">
      <c r="A6386" s="62">
        <v>39121512</v>
      </c>
      <c r="B6386" s="63" t="s">
        <v>6390</v>
      </c>
    </row>
    <row r="6387" spans="1:2" x14ac:dyDescent="0.25">
      <c r="A6387" s="62">
        <v>39121513</v>
      </c>
      <c r="B6387" s="63" t="s">
        <v>5313</v>
      </c>
    </row>
    <row r="6388" spans="1:2" x14ac:dyDescent="0.25">
      <c r="A6388" s="62">
        <v>39121514</v>
      </c>
      <c r="B6388" s="63" t="s">
        <v>4712</v>
      </c>
    </row>
    <row r="6389" spans="1:2" x14ac:dyDescent="0.25">
      <c r="A6389" s="62">
        <v>39121515</v>
      </c>
      <c r="B6389" s="63" t="s">
        <v>11082</v>
      </c>
    </row>
    <row r="6390" spans="1:2" x14ac:dyDescent="0.25">
      <c r="A6390" s="62">
        <v>39121516</v>
      </c>
      <c r="B6390" s="63" t="s">
        <v>13402</v>
      </c>
    </row>
    <row r="6391" spans="1:2" x14ac:dyDescent="0.25">
      <c r="A6391" s="62">
        <v>39121517</v>
      </c>
      <c r="B6391" s="63" t="s">
        <v>9218</v>
      </c>
    </row>
    <row r="6392" spans="1:2" x14ac:dyDescent="0.25">
      <c r="A6392" s="62">
        <v>39121518</v>
      </c>
      <c r="B6392" s="63" t="s">
        <v>2948</v>
      </c>
    </row>
    <row r="6393" spans="1:2" x14ac:dyDescent="0.25">
      <c r="A6393" s="62">
        <v>39121519</v>
      </c>
      <c r="B6393" s="63" t="s">
        <v>10693</v>
      </c>
    </row>
    <row r="6394" spans="1:2" x14ac:dyDescent="0.25">
      <c r="A6394" s="62">
        <v>39121520</v>
      </c>
      <c r="B6394" s="63" t="s">
        <v>15537</v>
      </c>
    </row>
    <row r="6395" spans="1:2" x14ac:dyDescent="0.25">
      <c r="A6395" s="62">
        <v>39121521</v>
      </c>
      <c r="B6395" s="63" t="s">
        <v>9517</v>
      </c>
    </row>
    <row r="6396" spans="1:2" x14ac:dyDescent="0.25">
      <c r="A6396" s="62">
        <v>39121522</v>
      </c>
      <c r="B6396" s="63" t="s">
        <v>13988</v>
      </c>
    </row>
    <row r="6397" spans="1:2" x14ac:dyDescent="0.25">
      <c r="A6397" s="62">
        <v>39121523</v>
      </c>
      <c r="B6397" s="63" t="s">
        <v>11051</v>
      </c>
    </row>
    <row r="6398" spans="1:2" x14ac:dyDescent="0.25">
      <c r="A6398" s="62">
        <v>39121524</v>
      </c>
      <c r="B6398" s="63" t="s">
        <v>18740</v>
      </c>
    </row>
    <row r="6399" spans="1:2" x14ac:dyDescent="0.25">
      <c r="A6399" s="62">
        <v>39121525</v>
      </c>
      <c r="B6399" s="63" t="s">
        <v>3589</v>
      </c>
    </row>
    <row r="6400" spans="1:2" x14ac:dyDescent="0.25">
      <c r="A6400" s="62">
        <v>39121527</v>
      </c>
      <c r="B6400" s="63" t="s">
        <v>8127</v>
      </c>
    </row>
    <row r="6401" spans="1:2" x14ac:dyDescent="0.25">
      <c r="A6401" s="62">
        <v>39121528</v>
      </c>
      <c r="B6401" s="63" t="s">
        <v>7123</v>
      </c>
    </row>
    <row r="6402" spans="1:2" x14ac:dyDescent="0.25">
      <c r="A6402" s="62">
        <v>39121529</v>
      </c>
      <c r="B6402" s="63" t="s">
        <v>16910</v>
      </c>
    </row>
    <row r="6403" spans="1:2" x14ac:dyDescent="0.25">
      <c r="A6403" s="62">
        <v>39121531</v>
      </c>
      <c r="B6403" s="63" t="s">
        <v>12073</v>
      </c>
    </row>
    <row r="6404" spans="1:2" x14ac:dyDescent="0.25">
      <c r="A6404" s="62">
        <v>39121532</v>
      </c>
      <c r="B6404" s="63" t="s">
        <v>7488</v>
      </c>
    </row>
    <row r="6405" spans="1:2" x14ac:dyDescent="0.25">
      <c r="A6405" s="62">
        <v>39121533</v>
      </c>
      <c r="B6405" s="63" t="s">
        <v>9445</v>
      </c>
    </row>
    <row r="6406" spans="1:2" x14ac:dyDescent="0.25">
      <c r="A6406" s="62">
        <v>39121534</v>
      </c>
      <c r="B6406" s="63" t="s">
        <v>15095</v>
      </c>
    </row>
    <row r="6407" spans="1:2" x14ac:dyDescent="0.25">
      <c r="A6407" s="62">
        <v>39121535</v>
      </c>
      <c r="B6407" s="63" t="s">
        <v>266</v>
      </c>
    </row>
    <row r="6408" spans="1:2" x14ac:dyDescent="0.25">
      <c r="A6408" s="62">
        <v>39121536</v>
      </c>
      <c r="B6408" s="63" t="s">
        <v>17172</v>
      </c>
    </row>
    <row r="6409" spans="1:2" x14ac:dyDescent="0.25">
      <c r="A6409" s="62">
        <v>39121537</v>
      </c>
      <c r="B6409" s="63" t="s">
        <v>8814</v>
      </c>
    </row>
    <row r="6410" spans="1:2" x14ac:dyDescent="0.25">
      <c r="A6410" s="62">
        <v>39121538</v>
      </c>
      <c r="B6410" s="63" t="s">
        <v>3702</v>
      </c>
    </row>
    <row r="6411" spans="1:2" x14ac:dyDescent="0.25">
      <c r="A6411" s="62">
        <v>39121539</v>
      </c>
      <c r="B6411" s="63" t="s">
        <v>5352</v>
      </c>
    </row>
    <row r="6412" spans="1:2" x14ac:dyDescent="0.25">
      <c r="A6412" s="62">
        <v>39121540</v>
      </c>
      <c r="B6412" s="63" t="s">
        <v>11548</v>
      </c>
    </row>
    <row r="6413" spans="1:2" x14ac:dyDescent="0.25">
      <c r="A6413" s="62">
        <v>39121541</v>
      </c>
      <c r="B6413" s="63" t="s">
        <v>15686</v>
      </c>
    </row>
    <row r="6414" spans="1:2" x14ac:dyDescent="0.25">
      <c r="A6414" s="62">
        <v>39121542</v>
      </c>
      <c r="B6414" s="63" t="s">
        <v>12946</v>
      </c>
    </row>
    <row r="6415" spans="1:2" x14ac:dyDescent="0.25">
      <c r="A6415" s="62">
        <v>39121543</v>
      </c>
      <c r="B6415" s="63" t="s">
        <v>16183</v>
      </c>
    </row>
    <row r="6416" spans="1:2" x14ac:dyDescent="0.25">
      <c r="A6416" s="62">
        <v>39121544</v>
      </c>
      <c r="B6416" s="63" t="s">
        <v>14585</v>
      </c>
    </row>
    <row r="6417" spans="1:2" x14ac:dyDescent="0.25">
      <c r="A6417" s="62">
        <v>39121545</v>
      </c>
      <c r="B6417" s="63" t="s">
        <v>2829</v>
      </c>
    </row>
    <row r="6418" spans="1:2" x14ac:dyDescent="0.25">
      <c r="A6418" s="62">
        <v>39121546</v>
      </c>
      <c r="B6418" s="63" t="s">
        <v>9934</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10690</v>
      </c>
    </row>
    <row r="6424" spans="1:2" x14ac:dyDescent="0.25">
      <c r="A6424" s="62">
        <v>39121601</v>
      </c>
      <c r="B6424" s="63" t="s">
        <v>991</v>
      </c>
    </row>
    <row r="6425" spans="1:2" x14ac:dyDescent="0.25">
      <c r="A6425" s="62">
        <v>39121602</v>
      </c>
      <c r="B6425" s="63" t="s">
        <v>16569</v>
      </c>
    </row>
    <row r="6426" spans="1:2" x14ac:dyDescent="0.25">
      <c r="A6426" s="62">
        <v>39121603</v>
      </c>
      <c r="B6426" s="63" t="s">
        <v>9461</v>
      </c>
    </row>
    <row r="6427" spans="1:2" x14ac:dyDescent="0.25">
      <c r="A6427" s="62">
        <v>39121604</v>
      </c>
      <c r="B6427" s="63" t="s">
        <v>12471</v>
      </c>
    </row>
    <row r="6428" spans="1:2" x14ac:dyDescent="0.25">
      <c r="A6428" s="62">
        <v>39121605</v>
      </c>
      <c r="B6428" s="63" t="s">
        <v>11946</v>
      </c>
    </row>
    <row r="6429" spans="1:2" x14ac:dyDescent="0.25">
      <c r="A6429" s="62">
        <v>39121606</v>
      </c>
      <c r="B6429" s="63" t="s">
        <v>7830</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17371</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17957</v>
      </c>
    </row>
    <row r="6440" spans="1:2" x14ac:dyDescent="0.25">
      <c r="A6440" s="62">
        <v>39121617</v>
      </c>
      <c r="B6440" s="63" t="s">
        <v>7600</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4235</v>
      </c>
    </row>
    <row r="6445" spans="1:2" x14ac:dyDescent="0.25">
      <c r="A6445" s="62">
        <v>39121703</v>
      </c>
      <c r="B6445" s="63" t="s">
        <v>12351</v>
      </c>
    </row>
    <row r="6446" spans="1:2" x14ac:dyDescent="0.25">
      <c r="A6446" s="62">
        <v>39121704</v>
      </c>
      <c r="B6446" s="63" t="s">
        <v>12801</v>
      </c>
    </row>
    <row r="6447" spans="1:2" x14ac:dyDescent="0.25">
      <c r="A6447" s="62">
        <v>39121705</v>
      </c>
      <c r="B6447" s="63" t="s">
        <v>10426</v>
      </c>
    </row>
    <row r="6448" spans="1:2" x14ac:dyDescent="0.25">
      <c r="A6448" s="62">
        <v>39121706</v>
      </c>
      <c r="B6448" s="63" t="s">
        <v>8606</v>
      </c>
    </row>
    <row r="6449" spans="1:2" x14ac:dyDescent="0.25">
      <c r="A6449" s="62">
        <v>39121707</v>
      </c>
      <c r="B6449" s="63" t="s">
        <v>1532</v>
      </c>
    </row>
    <row r="6450" spans="1:2" x14ac:dyDescent="0.25">
      <c r="A6450" s="62">
        <v>39121708</v>
      </c>
      <c r="B6450" s="63" t="s">
        <v>10107</v>
      </c>
    </row>
    <row r="6451" spans="1:2" x14ac:dyDescent="0.25">
      <c r="A6451" s="62">
        <v>39121709</v>
      </c>
      <c r="B6451" s="63" t="s">
        <v>3306</v>
      </c>
    </row>
    <row r="6452" spans="1:2" x14ac:dyDescent="0.25">
      <c r="A6452" s="62">
        <v>39121710</v>
      </c>
      <c r="B6452" s="63" t="s">
        <v>3135</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17269</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5653</v>
      </c>
    </row>
    <row r="6462" spans="1:2" x14ac:dyDescent="0.25">
      <c r="A6462" s="62">
        <v>39121720</v>
      </c>
      <c r="B6462" s="63" t="s">
        <v>16168</v>
      </c>
    </row>
    <row r="6463" spans="1:2" x14ac:dyDescent="0.25">
      <c r="A6463" s="62">
        <v>39121721</v>
      </c>
      <c r="B6463" s="63" t="s">
        <v>16245</v>
      </c>
    </row>
    <row r="6464" spans="1:2" x14ac:dyDescent="0.25">
      <c r="A6464" s="62">
        <v>40101501</v>
      </c>
      <c r="B6464" s="63" t="s">
        <v>18192</v>
      </c>
    </row>
    <row r="6465" spans="1:2" x14ac:dyDescent="0.25">
      <c r="A6465" s="62">
        <v>40101502</v>
      </c>
      <c r="B6465" s="63" t="s">
        <v>10910</v>
      </c>
    </row>
    <row r="6466" spans="1:2" x14ac:dyDescent="0.25">
      <c r="A6466" s="62">
        <v>40101503</v>
      </c>
      <c r="B6466" s="63" t="s">
        <v>15230</v>
      </c>
    </row>
    <row r="6467" spans="1:2" x14ac:dyDescent="0.25">
      <c r="A6467" s="62">
        <v>40101504</v>
      </c>
      <c r="B6467" s="63" t="s">
        <v>17702</v>
      </c>
    </row>
    <row r="6468" spans="1:2" x14ac:dyDescent="0.25">
      <c r="A6468" s="62">
        <v>40101505</v>
      </c>
      <c r="B6468" s="63" t="s">
        <v>11129</v>
      </c>
    </row>
    <row r="6469" spans="1:2" x14ac:dyDescent="0.25">
      <c r="A6469" s="62">
        <v>40101506</v>
      </c>
      <c r="B6469" s="63" t="s">
        <v>9377</v>
      </c>
    </row>
    <row r="6470" spans="1:2" x14ac:dyDescent="0.25">
      <c r="A6470" s="62">
        <v>40101601</v>
      </c>
      <c r="B6470" s="63" t="s">
        <v>13154</v>
      </c>
    </row>
    <row r="6471" spans="1:2" x14ac:dyDescent="0.25">
      <c r="A6471" s="62">
        <v>40101602</v>
      </c>
      <c r="B6471" s="63" t="s">
        <v>4278</v>
      </c>
    </row>
    <row r="6472" spans="1:2" x14ac:dyDescent="0.25">
      <c r="A6472" s="62">
        <v>40101603</v>
      </c>
      <c r="B6472" s="63" t="s">
        <v>12379</v>
      </c>
    </row>
    <row r="6473" spans="1:2" x14ac:dyDescent="0.25">
      <c r="A6473" s="62">
        <v>40101604</v>
      </c>
      <c r="B6473" s="63" t="s">
        <v>5884</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10732</v>
      </c>
    </row>
    <row r="6479" spans="1:2" x14ac:dyDescent="0.25">
      <c r="A6479" s="62">
        <v>40101705</v>
      </c>
      <c r="B6479" s="63" t="s">
        <v>10475</v>
      </c>
    </row>
    <row r="6480" spans="1:2" x14ac:dyDescent="0.25">
      <c r="A6480" s="62">
        <v>40101706</v>
      </c>
      <c r="B6480" s="63" t="s">
        <v>6013</v>
      </c>
    </row>
    <row r="6481" spans="1:2" x14ac:dyDescent="0.25">
      <c r="A6481" s="62">
        <v>40101707</v>
      </c>
      <c r="B6481" s="63" t="s">
        <v>12616</v>
      </c>
    </row>
    <row r="6482" spans="1:2" x14ac:dyDescent="0.25">
      <c r="A6482" s="62">
        <v>40101801</v>
      </c>
      <c r="B6482" s="63" t="s">
        <v>10373</v>
      </c>
    </row>
    <row r="6483" spans="1:2" x14ac:dyDescent="0.25">
      <c r="A6483" s="62">
        <v>40101802</v>
      </c>
      <c r="B6483" s="63" t="s">
        <v>3314</v>
      </c>
    </row>
    <row r="6484" spans="1:2" x14ac:dyDescent="0.25">
      <c r="A6484" s="62">
        <v>40101803</v>
      </c>
      <c r="B6484" s="63" t="s">
        <v>13815</v>
      </c>
    </row>
    <row r="6485" spans="1:2" x14ac:dyDescent="0.25">
      <c r="A6485" s="62">
        <v>40101805</v>
      </c>
      <c r="B6485" s="63" t="s">
        <v>8511</v>
      </c>
    </row>
    <row r="6486" spans="1:2" x14ac:dyDescent="0.25">
      <c r="A6486" s="62">
        <v>40101806</v>
      </c>
      <c r="B6486" s="63" t="s">
        <v>17071</v>
      </c>
    </row>
    <row r="6487" spans="1:2" x14ac:dyDescent="0.25">
      <c r="A6487" s="62">
        <v>40101807</v>
      </c>
      <c r="B6487" s="63" t="s">
        <v>7633</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13437</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13228</v>
      </c>
    </row>
    <row r="6504" spans="1:2" x14ac:dyDescent="0.25">
      <c r="A6504" s="62">
        <v>40101824</v>
      </c>
      <c r="B6504" s="63" t="s">
        <v>17119</v>
      </c>
    </row>
    <row r="6505" spans="1:2" x14ac:dyDescent="0.25">
      <c r="A6505" s="62">
        <v>40101825</v>
      </c>
      <c r="B6505" s="63" t="s">
        <v>4188</v>
      </c>
    </row>
    <row r="6506" spans="1:2" x14ac:dyDescent="0.25">
      <c r="A6506" s="62">
        <v>40101826</v>
      </c>
      <c r="B6506" s="63" t="s">
        <v>14040</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16255</v>
      </c>
    </row>
    <row r="6511" spans="1:2" x14ac:dyDescent="0.25">
      <c r="A6511" s="62">
        <v>40101831</v>
      </c>
      <c r="B6511" s="63" t="s">
        <v>6891</v>
      </c>
    </row>
    <row r="6512" spans="1:2" x14ac:dyDescent="0.25">
      <c r="A6512" s="62">
        <v>40101832</v>
      </c>
      <c r="B6512" s="63" t="s">
        <v>1689</v>
      </c>
    </row>
    <row r="6513" spans="1:2" x14ac:dyDescent="0.25">
      <c r="A6513" s="62">
        <v>40101833</v>
      </c>
      <c r="B6513" s="63" t="s">
        <v>5166</v>
      </c>
    </row>
    <row r="6514" spans="1:2" x14ac:dyDescent="0.25">
      <c r="A6514" s="62">
        <v>40101834</v>
      </c>
      <c r="B6514" s="63" t="s">
        <v>8369</v>
      </c>
    </row>
    <row r="6515" spans="1:2" x14ac:dyDescent="0.25">
      <c r="A6515" s="62">
        <v>40101901</v>
      </c>
      <c r="B6515" s="63" t="s">
        <v>2558</v>
      </c>
    </row>
    <row r="6516" spans="1:2" x14ac:dyDescent="0.25">
      <c r="A6516" s="62">
        <v>40101902</v>
      </c>
      <c r="B6516" s="63" t="s">
        <v>11624</v>
      </c>
    </row>
    <row r="6517" spans="1:2" x14ac:dyDescent="0.25">
      <c r="A6517" s="62">
        <v>40101903</v>
      </c>
      <c r="B6517" s="63" t="s">
        <v>16691</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6762</v>
      </c>
    </row>
    <row r="6525" spans="1:2" x14ac:dyDescent="0.25">
      <c r="A6525" s="62">
        <v>40141604</v>
      </c>
      <c r="B6525" s="63" t="s">
        <v>12556</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7297</v>
      </c>
    </row>
    <row r="6530" spans="1:2" x14ac:dyDescent="0.25">
      <c r="A6530" s="62">
        <v>40141609</v>
      </c>
      <c r="B6530" s="63" t="s">
        <v>17656</v>
      </c>
    </row>
    <row r="6531" spans="1:2" x14ac:dyDescent="0.25">
      <c r="A6531" s="62">
        <v>40141610</v>
      </c>
      <c r="B6531" s="63" t="s">
        <v>15255</v>
      </c>
    </row>
    <row r="6532" spans="1:2" x14ac:dyDescent="0.25">
      <c r="A6532" s="62">
        <v>40141611</v>
      </c>
      <c r="B6532" s="63" t="s">
        <v>3242</v>
      </c>
    </row>
    <row r="6533" spans="1:2" x14ac:dyDescent="0.25">
      <c r="A6533" s="62">
        <v>40141612</v>
      </c>
      <c r="B6533" s="63" t="s">
        <v>16670</v>
      </c>
    </row>
    <row r="6534" spans="1:2" x14ac:dyDescent="0.25">
      <c r="A6534" s="62">
        <v>40141613</v>
      </c>
      <c r="B6534" s="63" t="s">
        <v>3673</v>
      </c>
    </row>
    <row r="6535" spans="1:2" x14ac:dyDescent="0.25">
      <c r="A6535" s="62">
        <v>40141615</v>
      </c>
      <c r="B6535" s="63" t="s">
        <v>11399</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8371</v>
      </c>
    </row>
    <row r="6540" spans="1:2" x14ac:dyDescent="0.25">
      <c r="A6540" s="62">
        <v>40141620</v>
      </c>
      <c r="B6540" s="63" t="s">
        <v>3819</v>
      </c>
    </row>
    <row r="6541" spans="1:2" x14ac:dyDescent="0.25">
      <c r="A6541" s="62">
        <v>40141621</v>
      </c>
      <c r="B6541" s="63" t="s">
        <v>4139</v>
      </c>
    </row>
    <row r="6542" spans="1:2" x14ac:dyDescent="0.25">
      <c r="A6542" s="62">
        <v>40141622</v>
      </c>
      <c r="B6542" s="63" t="s">
        <v>18056</v>
      </c>
    </row>
    <row r="6543" spans="1:2" x14ac:dyDescent="0.25">
      <c r="A6543" s="62">
        <v>40141623</v>
      </c>
      <c r="B6543" s="63" t="s">
        <v>2582</v>
      </c>
    </row>
    <row r="6544" spans="1:2" x14ac:dyDescent="0.25">
      <c r="A6544" s="62">
        <v>40141624</v>
      </c>
      <c r="B6544" s="63" t="s">
        <v>16595</v>
      </c>
    </row>
    <row r="6545" spans="1:2" x14ac:dyDescent="0.25">
      <c r="A6545" s="62">
        <v>40141625</v>
      </c>
      <c r="B6545" s="63" t="s">
        <v>5871</v>
      </c>
    </row>
    <row r="6546" spans="1:2" x14ac:dyDescent="0.25">
      <c r="A6546" s="62">
        <v>40141626</v>
      </c>
      <c r="B6546" s="63" t="s">
        <v>11206</v>
      </c>
    </row>
    <row r="6547" spans="1:2" x14ac:dyDescent="0.25">
      <c r="A6547" s="62">
        <v>40141627</v>
      </c>
      <c r="B6547" s="63" t="s">
        <v>1605</v>
      </c>
    </row>
    <row r="6548" spans="1:2" x14ac:dyDescent="0.25">
      <c r="A6548" s="62">
        <v>40141628</v>
      </c>
      <c r="B6548" s="63" t="s">
        <v>14262</v>
      </c>
    </row>
    <row r="6549" spans="1:2" x14ac:dyDescent="0.25">
      <c r="A6549" s="62">
        <v>40141629</v>
      </c>
      <c r="B6549" s="63" t="s">
        <v>15748</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7122</v>
      </c>
    </row>
    <row r="6561" spans="1:2" x14ac:dyDescent="0.25">
      <c r="A6561" s="62">
        <v>40141703</v>
      </c>
      <c r="B6561" s="63" t="s">
        <v>2509</v>
      </c>
    </row>
    <row r="6562" spans="1:2" x14ac:dyDescent="0.25">
      <c r="A6562" s="62">
        <v>40141704</v>
      </c>
      <c r="B6562" s="63" t="s">
        <v>16048</v>
      </c>
    </row>
    <row r="6563" spans="1:2" x14ac:dyDescent="0.25">
      <c r="A6563" s="62">
        <v>40141705</v>
      </c>
      <c r="B6563" s="63" t="s">
        <v>13961</v>
      </c>
    </row>
    <row r="6564" spans="1:2" x14ac:dyDescent="0.25">
      <c r="A6564" s="62">
        <v>40141716</v>
      </c>
      <c r="B6564" s="63" t="s">
        <v>7845</v>
      </c>
    </row>
    <row r="6565" spans="1:2" x14ac:dyDescent="0.25">
      <c r="A6565" s="62">
        <v>40141719</v>
      </c>
      <c r="B6565" s="63" t="s">
        <v>985</v>
      </c>
    </row>
    <row r="6566" spans="1:2" x14ac:dyDescent="0.25">
      <c r="A6566" s="62">
        <v>40141720</v>
      </c>
      <c r="B6566" s="63" t="s">
        <v>16530</v>
      </c>
    </row>
    <row r="6567" spans="1:2" x14ac:dyDescent="0.25">
      <c r="A6567" s="62">
        <v>40141725</v>
      </c>
      <c r="B6567" s="63" t="s">
        <v>4950</v>
      </c>
    </row>
    <row r="6568" spans="1:2" x14ac:dyDescent="0.25">
      <c r="A6568" s="62">
        <v>40141726</v>
      </c>
      <c r="B6568" s="63" t="s">
        <v>10514</v>
      </c>
    </row>
    <row r="6569" spans="1:2" x14ac:dyDescent="0.25">
      <c r="A6569" s="62">
        <v>40141727</v>
      </c>
      <c r="B6569" s="63" t="s">
        <v>6856</v>
      </c>
    </row>
    <row r="6570" spans="1:2" x14ac:dyDescent="0.25">
      <c r="A6570" s="62">
        <v>40141731</v>
      </c>
      <c r="B6570" s="63" t="s">
        <v>17223</v>
      </c>
    </row>
    <row r="6571" spans="1:2" x14ac:dyDescent="0.25">
      <c r="A6571" s="62">
        <v>40141732</v>
      </c>
      <c r="B6571" s="63" t="s">
        <v>12460</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5649</v>
      </c>
    </row>
    <row r="6585" spans="1:2" x14ac:dyDescent="0.25">
      <c r="A6585" s="62">
        <v>40141901</v>
      </c>
      <c r="B6585" s="63" t="s">
        <v>15313</v>
      </c>
    </row>
    <row r="6586" spans="1:2" x14ac:dyDescent="0.25">
      <c r="A6586" s="62">
        <v>40141902</v>
      </c>
      <c r="B6586" s="63" t="s">
        <v>9541</v>
      </c>
    </row>
    <row r="6587" spans="1:2" x14ac:dyDescent="0.25">
      <c r="A6587" s="62">
        <v>40141903</v>
      </c>
      <c r="B6587" s="63" t="s">
        <v>10073</v>
      </c>
    </row>
    <row r="6588" spans="1:2" x14ac:dyDescent="0.25">
      <c r="A6588" s="62">
        <v>40141904</v>
      </c>
      <c r="B6588" s="63" t="s">
        <v>13115</v>
      </c>
    </row>
    <row r="6589" spans="1:2" x14ac:dyDescent="0.25">
      <c r="A6589" s="62">
        <v>40141905</v>
      </c>
      <c r="B6589" s="63" t="s">
        <v>4851</v>
      </c>
    </row>
    <row r="6590" spans="1:2" x14ac:dyDescent="0.25">
      <c r="A6590" s="62">
        <v>40141906</v>
      </c>
      <c r="B6590" s="63" t="s">
        <v>10247</v>
      </c>
    </row>
    <row r="6591" spans="1:2" x14ac:dyDescent="0.25">
      <c r="A6591" s="62">
        <v>40141907</v>
      </c>
      <c r="B6591" s="63" t="s">
        <v>10247</v>
      </c>
    </row>
    <row r="6592" spans="1:2" x14ac:dyDescent="0.25">
      <c r="A6592" s="62">
        <v>40141908</v>
      </c>
      <c r="B6592" s="63" t="s">
        <v>16793</v>
      </c>
    </row>
    <row r="6593" spans="1:2" x14ac:dyDescent="0.25">
      <c r="A6593" s="62">
        <v>40141909</v>
      </c>
      <c r="B6593" s="63" t="s">
        <v>12831</v>
      </c>
    </row>
    <row r="6594" spans="1:2" x14ac:dyDescent="0.25">
      <c r="A6594" s="62">
        <v>40141910</v>
      </c>
      <c r="B6594" s="63" t="s">
        <v>17294</v>
      </c>
    </row>
    <row r="6595" spans="1:2" x14ac:dyDescent="0.25">
      <c r="A6595" s="62">
        <v>40141911</v>
      </c>
      <c r="B6595" s="63" t="s">
        <v>17116</v>
      </c>
    </row>
    <row r="6596" spans="1:2" x14ac:dyDescent="0.25">
      <c r="A6596" s="62">
        <v>40141912</v>
      </c>
      <c r="B6596" s="63" t="s">
        <v>2261</v>
      </c>
    </row>
    <row r="6597" spans="1:2" x14ac:dyDescent="0.25">
      <c r="A6597" s="62">
        <v>40141913</v>
      </c>
      <c r="B6597" s="63" t="s">
        <v>12478</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15062</v>
      </c>
    </row>
    <row r="6603" spans="1:2" x14ac:dyDescent="0.25">
      <c r="A6603" s="62">
        <v>40141919</v>
      </c>
      <c r="B6603" s="63" t="s">
        <v>14108</v>
      </c>
    </row>
    <row r="6604" spans="1:2" x14ac:dyDescent="0.25">
      <c r="A6604" s="62">
        <v>40141920</v>
      </c>
      <c r="B6604" s="63" t="s">
        <v>17117</v>
      </c>
    </row>
    <row r="6605" spans="1:2" x14ac:dyDescent="0.25">
      <c r="A6605" s="62">
        <v>40141921</v>
      </c>
      <c r="B6605" s="63" t="s">
        <v>12763</v>
      </c>
    </row>
    <row r="6606" spans="1:2" x14ac:dyDescent="0.25">
      <c r="A6606" s="62">
        <v>40141922</v>
      </c>
      <c r="B6606" s="63" t="s">
        <v>3072</v>
      </c>
    </row>
    <row r="6607" spans="1:2" x14ac:dyDescent="0.25">
      <c r="A6607" s="62">
        <v>40142001</v>
      </c>
      <c r="B6607" s="63" t="s">
        <v>8759</v>
      </c>
    </row>
    <row r="6608" spans="1:2" x14ac:dyDescent="0.25">
      <c r="A6608" s="62">
        <v>40142002</v>
      </c>
      <c r="B6608" s="63" t="s">
        <v>12232</v>
      </c>
    </row>
    <row r="6609" spans="1:2" x14ac:dyDescent="0.25">
      <c r="A6609" s="62">
        <v>40142003</v>
      </c>
      <c r="B6609" s="63" t="s">
        <v>8364</v>
      </c>
    </row>
    <row r="6610" spans="1:2" x14ac:dyDescent="0.25">
      <c r="A6610" s="62">
        <v>40142004</v>
      </c>
      <c r="B6610" s="63" t="s">
        <v>13803</v>
      </c>
    </row>
    <row r="6611" spans="1:2" x14ac:dyDescent="0.25">
      <c r="A6611" s="62">
        <v>40142005</v>
      </c>
      <c r="B6611" s="63" t="s">
        <v>3246</v>
      </c>
    </row>
    <row r="6612" spans="1:2" x14ac:dyDescent="0.25">
      <c r="A6612" s="62">
        <v>40142006</v>
      </c>
      <c r="B6612" s="63" t="s">
        <v>10540</v>
      </c>
    </row>
    <row r="6613" spans="1:2" x14ac:dyDescent="0.25">
      <c r="A6613" s="62">
        <v>40142007</v>
      </c>
      <c r="B6613" s="63" t="s">
        <v>9064</v>
      </c>
    </row>
    <row r="6614" spans="1:2" x14ac:dyDescent="0.25">
      <c r="A6614" s="62">
        <v>40142008</v>
      </c>
      <c r="B6614" s="63" t="s">
        <v>13073</v>
      </c>
    </row>
    <row r="6615" spans="1:2" x14ac:dyDescent="0.25">
      <c r="A6615" s="62">
        <v>40142009</v>
      </c>
      <c r="B6615" s="63" t="s">
        <v>18171</v>
      </c>
    </row>
    <row r="6616" spans="1:2" x14ac:dyDescent="0.25">
      <c r="A6616" s="62">
        <v>40142010</v>
      </c>
      <c r="B6616" s="63" t="s">
        <v>14852</v>
      </c>
    </row>
    <row r="6617" spans="1:2" x14ac:dyDescent="0.25">
      <c r="A6617" s="62">
        <v>40142101</v>
      </c>
      <c r="B6617" s="63" t="s">
        <v>7539</v>
      </c>
    </row>
    <row r="6618" spans="1:2" x14ac:dyDescent="0.25">
      <c r="A6618" s="62">
        <v>40142102</v>
      </c>
      <c r="B6618" s="63" t="s">
        <v>1126</v>
      </c>
    </row>
    <row r="6619" spans="1:2" x14ac:dyDescent="0.25">
      <c r="A6619" s="62">
        <v>40142103</v>
      </c>
      <c r="B6619" s="63" t="s">
        <v>17954</v>
      </c>
    </row>
    <row r="6620" spans="1:2" x14ac:dyDescent="0.25">
      <c r="A6620" s="62">
        <v>40142104</v>
      </c>
      <c r="B6620" s="63" t="s">
        <v>7406</v>
      </c>
    </row>
    <row r="6621" spans="1:2" x14ac:dyDescent="0.25">
      <c r="A6621" s="62">
        <v>40142105</v>
      </c>
      <c r="B6621" s="63" t="s">
        <v>17330</v>
      </c>
    </row>
    <row r="6622" spans="1:2" x14ac:dyDescent="0.25">
      <c r="A6622" s="62">
        <v>40142106</v>
      </c>
      <c r="B6622" s="63" t="s">
        <v>15251</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11483</v>
      </c>
    </row>
    <row r="6627" spans="1:2" x14ac:dyDescent="0.25">
      <c r="A6627" s="62">
        <v>40142111</v>
      </c>
      <c r="B6627" s="63" t="s">
        <v>9186</v>
      </c>
    </row>
    <row r="6628" spans="1:2" x14ac:dyDescent="0.25">
      <c r="A6628" s="62">
        <v>40142112</v>
      </c>
      <c r="B6628" s="63" t="s">
        <v>7804</v>
      </c>
    </row>
    <row r="6629" spans="1:2" x14ac:dyDescent="0.25">
      <c r="A6629" s="62">
        <v>40142113</v>
      </c>
      <c r="B6629" s="63" t="s">
        <v>5397</v>
      </c>
    </row>
    <row r="6630" spans="1:2" x14ac:dyDescent="0.25">
      <c r="A6630" s="62">
        <v>40142114</v>
      </c>
      <c r="B6630" s="63" t="s">
        <v>13281</v>
      </c>
    </row>
    <row r="6631" spans="1:2" x14ac:dyDescent="0.25">
      <c r="A6631" s="62">
        <v>40142115</v>
      </c>
      <c r="B6631" s="63" t="s">
        <v>8948</v>
      </c>
    </row>
    <row r="6632" spans="1:2" x14ac:dyDescent="0.25">
      <c r="A6632" s="62">
        <v>40142116</v>
      </c>
      <c r="B6632" s="63" t="s">
        <v>10016</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9432</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15081</v>
      </c>
    </row>
    <row r="6644" spans="1:2" x14ac:dyDescent="0.25">
      <c r="A6644" s="62">
        <v>40142303</v>
      </c>
      <c r="B6644" s="63" t="s">
        <v>12623</v>
      </c>
    </row>
    <row r="6645" spans="1:2" x14ac:dyDescent="0.25">
      <c r="A6645" s="62">
        <v>40142304</v>
      </c>
      <c r="B6645" s="63" t="s">
        <v>2339</v>
      </c>
    </row>
    <row r="6646" spans="1:2" x14ac:dyDescent="0.25">
      <c r="A6646" s="62">
        <v>40142305</v>
      </c>
      <c r="B6646" s="63" t="s">
        <v>8247</v>
      </c>
    </row>
    <row r="6647" spans="1:2" x14ac:dyDescent="0.25">
      <c r="A6647" s="62">
        <v>40142306</v>
      </c>
      <c r="B6647" s="63" t="s">
        <v>9217</v>
      </c>
    </row>
    <row r="6648" spans="1:2" x14ac:dyDescent="0.25">
      <c r="A6648" s="62">
        <v>40142307</v>
      </c>
      <c r="B6648" s="63" t="s">
        <v>4384</v>
      </c>
    </row>
    <row r="6649" spans="1:2" x14ac:dyDescent="0.25">
      <c r="A6649" s="62">
        <v>40142308</v>
      </c>
      <c r="B6649" s="63" t="s">
        <v>14085</v>
      </c>
    </row>
    <row r="6650" spans="1:2" x14ac:dyDescent="0.25">
      <c r="A6650" s="62">
        <v>40142309</v>
      </c>
      <c r="B6650" s="63" t="s">
        <v>8723</v>
      </c>
    </row>
    <row r="6651" spans="1:2" x14ac:dyDescent="0.25">
      <c r="A6651" s="62">
        <v>40142310</v>
      </c>
      <c r="B6651" s="63" t="s">
        <v>9828</v>
      </c>
    </row>
    <row r="6652" spans="1:2" x14ac:dyDescent="0.25">
      <c r="A6652" s="62">
        <v>40142311</v>
      </c>
      <c r="B6652" s="63" t="s">
        <v>9276</v>
      </c>
    </row>
    <row r="6653" spans="1:2" x14ac:dyDescent="0.25">
      <c r="A6653" s="62">
        <v>40142312</v>
      </c>
      <c r="B6653" s="63" t="s">
        <v>13298</v>
      </c>
    </row>
    <row r="6654" spans="1:2" x14ac:dyDescent="0.25">
      <c r="A6654" s="62">
        <v>40142313</v>
      </c>
      <c r="B6654" s="63" t="s">
        <v>6278</v>
      </c>
    </row>
    <row r="6655" spans="1:2" x14ac:dyDescent="0.25">
      <c r="A6655" s="62">
        <v>40142314</v>
      </c>
      <c r="B6655" s="63" t="s">
        <v>1504</v>
      </c>
    </row>
    <row r="6656" spans="1:2" x14ac:dyDescent="0.25">
      <c r="A6656" s="62">
        <v>40142315</v>
      </c>
      <c r="B6656" s="63" t="s">
        <v>12560</v>
      </c>
    </row>
    <row r="6657" spans="1:2" x14ac:dyDescent="0.25">
      <c r="A6657" s="62">
        <v>40142316</v>
      </c>
      <c r="B6657" s="63" t="s">
        <v>9151</v>
      </c>
    </row>
    <row r="6658" spans="1:2" x14ac:dyDescent="0.25">
      <c r="A6658" s="62">
        <v>40142317</v>
      </c>
      <c r="B6658" s="63" t="s">
        <v>8767</v>
      </c>
    </row>
    <row r="6659" spans="1:2" x14ac:dyDescent="0.25">
      <c r="A6659" s="62">
        <v>40142318</v>
      </c>
      <c r="B6659" s="63" t="s">
        <v>3445</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9849</v>
      </c>
    </row>
    <row r="6664" spans="1:2" x14ac:dyDescent="0.25">
      <c r="A6664" s="62">
        <v>40142323</v>
      </c>
      <c r="B6664" s="63" t="s">
        <v>8572</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10808</v>
      </c>
    </row>
    <row r="6670" spans="1:2" x14ac:dyDescent="0.25">
      <c r="A6670" s="62">
        <v>40142402</v>
      </c>
      <c r="B6670" s="63" t="s">
        <v>12207</v>
      </c>
    </row>
    <row r="6671" spans="1:2" x14ac:dyDescent="0.25">
      <c r="A6671" s="62">
        <v>40142403</v>
      </c>
      <c r="B6671" s="63" t="s">
        <v>8256</v>
      </c>
    </row>
    <row r="6672" spans="1:2" x14ac:dyDescent="0.25">
      <c r="A6672" s="62">
        <v>40142404</v>
      </c>
      <c r="B6672" s="63" t="s">
        <v>9781</v>
      </c>
    </row>
    <row r="6673" spans="1:2" x14ac:dyDescent="0.25">
      <c r="A6673" s="62">
        <v>40142405</v>
      </c>
      <c r="B6673" s="63" t="s">
        <v>5652</v>
      </c>
    </row>
    <row r="6674" spans="1:2" x14ac:dyDescent="0.25">
      <c r="A6674" s="62">
        <v>40142406</v>
      </c>
      <c r="B6674" s="63" t="s">
        <v>11415</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12008</v>
      </c>
    </row>
    <row r="6682" spans="1:2" x14ac:dyDescent="0.25">
      <c r="A6682" s="62">
        <v>40142414</v>
      </c>
      <c r="B6682" s="63" t="s">
        <v>17379</v>
      </c>
    </row>
    <row r="6683" spans="1:2" x14ac:dyDescent="0.25">
      <c r="A6683" s="62">
        <v>40142501</v>
      </c>
      <c r="B6683" s="63" t="s">
        <v>5737</v>
      </c>
    </row>
    <row r="6684" spans="1:2" x14ac:dyDescent="0.25">
      <c r="A6684" s="62">
        <v>40142502</v>
      </c>
      <c r="B6684" s="63" t="s">
        <v>12725</v>
      </c>
    </row>
    <row r="6685" spans="1:2" x14ac:dyDescent="0.25">
      <c r="A6685" s="62">
        <v>40142503</v>
      </c>
      <c r="B6685" s="63" t="s">
        <v>6653</v>
      </c>
    </row>
    <row r="6686" spans="1:2" x14ac:dyDescent="0.25">
      <c r="A6686" s="62">
        <v>40142504</v>
      </c>
      <c r="B6686" s="63" t="s">
        <v>12440</v>
      </c>
    </row>
    <row r="6687" spans="1:2" x14ac:dyDescent="0.25">
      <c r="A6687" s="62">
        <v>40142604</v>
      </c>
      <c r="B6687" s="63" t="s">
        <v>5060</v>
      </c>
    </row>
    <row r="6688" spans="1:2" x14ac:dyDescent="0.25">
      <c r="A6688" s="62">
        <v>40142605</v>
      </c>
      <c r="B6688" s="63" t="s">
        <v>12856</v>
      </c>
    </row>
    <row r="6689" spans="1:2" x14ac:dyDescent="0.25">
      <c r="A6689" s="62">
        <v>40142606</v>
      </c>
      <c r="B6689" s="63" t="s">
        <v>8329</v>
      </c>
    </row>
    <row r="6690" spans="1:2" x14ac:dyDescent="0.25">
      <c r="A6690" s="62">
        <v>40142607</v>
      </c>
      <c r="B6690" s="63" t="s">
        <v>13611</v>
      </c>
    </row>
    <row r="6691" spans="1:2" x14ac:dyDescent="0.25">
      <c r="A6691" s="62">
        <v>40142608</v>
      </c>
      <c r="B6691" s="63" t="s">
        <v>10039</v>
      </c>
    </row>
    <row r="6692" spans="1:2" x14ac:dyDescent="0.25">
      <c r="A6692" s="62">
        <v>40142609</v>
      </c>
      <c r="B6692" s="63" t="s">
        <v>7884</v>
      </c>
    </row>
    <row r="6693" spans="1:2" x14ac:dyDescent="0.25">
      <c r="A6693" s="62">
        <v>40142610</v>
      </c>
      <c r="B6693" s="63" t="s">
        <v>14962</v>
      </c>
    </row>
    <row r="6694" spans="1:2" x14ac:dyDescent="0.25">
      <c r="A6694" s="62">
        <v>40142611</v>
      </c>
      <c r="B6694" s="63" t="s">
        <v>15811</v>
      </c>
    </row>
    <row r="6695" spans="1:2" x14ac:dyDescent="0.25">
      <c r="A6695" s="62">
        <v>40142612</v>
      </c>
      <c r="B6695" s="63" t="s">
        <v>14305</v>
      </c>
    </row>
    <row r="6696" spans="1:2" x14ac:dyDescent="0.25">
      <c r="A6696" s="62">
        <v>40142613</v>
      </c>
      <c r="B6696" s="63" t="s">
        <v>12312</v>
      </c>
    </row>
    <row r="6697" spans="1:2" x14ac:dyDescent="0.25">
      <c r="A6697" s="62">
        <v>40142614</v>
      </c>
      <c r="B6697" s="63" t="s">
        <v>3935</v>
      </c>
    </row>
    <row r="6698" spans="1:2" x14ac:dyDescent="0.25">
      <c r="A6698" s="62">
        <v>40142615</v>
      </c>
      <c r="B6698" s="63" t="s">
        <v>10932</v>
      </c>
    </row>
    <row r="6699" spans="1:2" x14ac:dyDescent="0.25">
      <c r="A6699" s="62">
        <v>40151501</v>
      </c>
      <c r="B6699" s="63" t="s">
        <v>12835</v>
      </c>
    </row>
    <row r="6700" spans="1:2" x14ac:dyDescent="0.25">
      <c r="A6700" s="62">
        <v>40151502</v>
      </c>
      <c r="B6700" s="63" t="s">
        <v>4738</v>
      </c>
    </row>
    <row r="6701" spans="1:2" x14ac:dyDescent="0.25">
      <c r="A6701" s="62">
        <v>40151503</v>
      </c>
      <c r="B6701" s="63" t="s">
        <v>15714</v>
      </c>
    </row>
    <row r="6702" spans="1:2" x14ac:dyDescent="0.25">
      <c r="A6702" s="62">
        <v>40151504</v>
      </c>
      <c r="B6702" s="63" t="s">
        <v>15504</v>
      </c>
    </row>
    <row r="6703" spans="1:2" x14ac:dyDescent="0.25">
      <c r="A6703" s="62">
        <v>40151505</v>
      </c>
      <c r="B6703" s="63" t="s">
        <v>3986</v>
      </c>
    </row>
    <row r="6704" spans="1:2" x14ac:dyDescent="0.25">
      <c r="A6704" s="62">
        <v>40151506</v>
      </c>
      <c r="B6704" s="63" t="s">
        <v>3889</v>
      </c>
    </row>
    <row r="6705" spans="1:2" x14ac:dyDescent="0.25">
      <c r="A6705" s="62">
        <v>40151507</v>
      </c>
      <c r="B6705" s="63" t="s">
        <v>14898</v>
      </c>
    </row>
    <row r="6706" spans="1:2" x14ac:dyDescent="0.25">
      <c r="A6706" s="62">
        <v>40151508</v>
      </c>
      <c r="B6706" s="63" t="s">
        <v>10234</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9498</v>
      </c>
    </row>
    <row r="6712" spans="1:2" x14ac:dyDescent="0.25">
      <c r="A6712" s="62">
        <v>40151514</v>
      </c>
      <c r="B6712" s="63" t="s">
        <v>18468</v>
      </c>
    </row>
    <row r="6713" spans="1:2" x14ac:dyDescent="0.25">
      <c r="A6713" s="62">
        <v>40151515</v>
      </c>
      <c r="B6713" s="63" t="s">
        <v>12962</v>
      </c>
    </row>
    <row r="6714" spans="1:2" x14ac:dyDescent="0.25">
      <c r="A6714" s="62">
        <v>40151516</v>
      </c>
      <c r="B6714" s="63" t="s">
        <v>11392</v>
      </c>
    </row>
    <row r="6715" spans="1:2" x14ac:dyDescent="0.25">
      <c r="A6715" s="62">
        <v>40151517</v>
      </c>
      <c r="B6715" s="63" t="s">
        <v>16030</v>
      </c>
    </row>
    <row r="6716" spans="1:2" x14ac:dyDescent="0.25">
      <c r="A6716" s="62">
        <v>40151518</v>
      </c>
      <c r="B6716" s="63" t="s">
        <v>15261</v>
      </c>
    </row>
    <row r="6717" spans="1:2" x14ac:dyDescent="0.25">
      <c r="A6717" s="62">
        <v>40151519</v>
      </c>
      <c r="B6717" s="63" t="s">
        <v>8171</v>
      </c>
    </row>
    <row r="6718" spans="1:2" x14ac:dyDescent="0.25">
      <c r="A6718" s="62">
        <v>40151520</v>
      </c>
      <c r="B6718" s="63" t="s">
        <v>1399</v>
      </c>
    </row>
    <row r="6719" spans="1:2" x14ac:dyDescent="0.25">
      <c r="A6719" s="62">
        <v>40151521</v>
      </c>
      <c r="B6719" s="63" t="s">
        <v>11849</v>
      </c>
    </row>
    <row r="6720" spans="1:2" x14ac:dyDescent="0.25">
      <c r="A6720" s="62">
        <v>40151522</v>
      </c>
      <c r="B6720" s="63" t="s">
        <v>7740</v>
      </c>
    </row>
    <row r="6721" spans="1:2" x14ac:dyDescent="0.25">
      <c r="A6721" s="62">
        <v>40151523</v>
      </c>
      <c r="B6721" s="63" t="s">
        <v>16304</v>
      </c>
    </row>
    <row r="6722" spans="1:2" x14ac:dyDescent="0.25">
      <c r="A6722" s="62">
        <v>40151524</v>
      </c>
      <c r="B6722" s="63" t="s">
        <v>6655</v>
      </c>
    </row>
    <row r="6723" spans="1:2" x14ac:dyDescent="0.25">
      <c r="A6723" s="62">
        <v>40151525</v>
      </c>
      <c r="B6723" s="63" t="s">
        <v>12076</v>
      </c>
    </row>
    <row r="6724" spans="1:2" x14ac:dyDescent="0.25">
      <c r="A6724" s="62">
        <v>40151526</v>
      </c>
      <c r="B6724" s="63" t="s">
        <v>8363</v>
      </c>
    </row>
    <row r="6725" spans="1:2" x14ac:dyDescent="0.25">
      <c r="A6725" s="62">
        <v>40151527</v>
      </c>
      <c r="B6725" s="63" t="s">
        <v>3181</v>
      </c>
    </row>
    <row r="6726" spans="1:2" x14ac:dyDescent="0.25">
      <c r="A6726" s="62">
        <v>40151528</v>
      </c>
      <c r="B6726" s="63" t="s">
        <v>11819</v>
      </c>
    </row>
    <row r="6727" spans="1:2" x14ac:dyDescent="0.25">
      <c r="A6727" s="62">
        <v>40151529</v>
      </c>
      <c r="B6727" s="63" t="s">
        <v>6705</v>
      </c>
    </row>
    <row r="6728" spans="1:2" x14ac:dyDescent="0.25">
      <c r="A6728" s="62">
        <v>40151530</v>
      </c>
      <c r="B6728" s="63" t="s">
        <v>12783</v>
      </c>
    </row>
    <row r="6729" spans="1:2" x14ac:dyDescent="0.25">
      <c r="A6729" s="62">
        <v>40151531</v>
      </c>
      <c r="B6729" s="63" t="s">
        <v>8412</v>
      </c>
    </row>
    <row r="6730" spans="1:2" x14ac:dyDescent="0.25">
      <c r="A6730" s="62">
        <v>40151532</v>
      </c>
      <c r="B6730" s="63" t="s">
        <v>17928</v>
      </c>
    </row>
    <row r="6731" spans="1:2" x14ac:dyDescent="0.25">
      <c r="A6731" s="62">
        <v>40151533</v>
      </c>
      <c r="B6731" s="63" t="s">
        <v>1280</v>
      </c>
    </row>
    <row r="6732" spans="1:2" x14ac:dyDescent="0.25">
      <c r="A6732" s="62">
        <v>40151534</v>
      </c>
      <c r="B6732" s="63" t="s">
        <v>6969</v>
      </c>
    </row>
    <row r="6733" spans="1:2" x14ac:dyDescent="0.25">
      <c r="A6733" s="62">
        <v>40151546</v>
      </c>
      <c r="B6733" s="63" t="s">
        <v>15207</v>
      </c>
    </row>
    <row r="6734" spans="1:2" x14ac:dyDescent="0.25">
      <c r="A6734" s="62">
        <v>40151547</v>
      </c>
      <c r="B6734" s="63" t="s">
        <v>10728</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18647</v>
      </c>
    </row>
    <row r="6739" spans="1:2" x14ac:dyDescent="0.25">
      <c r="A6739" s="62">
        <v>40151552</v>
      </c>
      <c r="B6739" s="63" t="s">
        <v>12582</v>
      </c>
    </row>
    <row r="6740" spans="1:2" x14ac:dyDescent="0.25">
      <c r="A6740" s="62">
        <v>40151553</v>
      </c>
      <c r="B6740" s="63" t="s">
        <v>11830</v>
      </c>
    </row>
    <row r="6741" spans="1:2" x14ac:dyDescent="0.25">
      <c r="A6741" s="62">
        <v>40151554</v>
      </c>
      <c r="B6741" s="63" t="s">
        <v>15587</v>
      </c>
    </row>
    <row r="6742" spans="1:2" x14ac:dyDescent="0.25">
      <c r="A6742" s="62">
        <v>40151555</v>
      </c>
      <c r="B6742" s="63" t="s">
        <v>15370</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4687</v>
      </c>
    </row>
    <row r="6747" spans="1:2" x14ac:dyDescent="0.25">
      <c r="A6747" s="62">
        <v>40151560</v>
      </c>
      <c r="B6747" s="63" t="s">
        <v>15034</v>
      </c>
    </row>
    <row r="6748" spans="1:2" x14ac:dyDescent="0.25">
      <c r="A6748" s="62">
        <v>40151561</v>
      </c>
      <c r="B6748" s="63" t="s">
        <v>13809</v>
      </c>
    </row>
    <row r="6749" spans="1:2" x14ac:dyDescent="0.25">
      <c r="A6749" s="62">
        <v>40151562</v>
      </c>
      <c r="B6749" s="63" t="s">
        <v>6149</v>
      </c>
    </row>
    <row r="6750" spans="1:2" x14ac:dyDescent="0.25">
      <c r="A6750" s="62">
        <v>40151563</v>
      </c>
      <c r="B6750" s="63" t="s">
        <v>14474</v>
      </c>
    </row>
    <row r="6751" spans="1:2" x14ac:dyDescent="0.25">
      <c r="A6751" s="62">
        <v>40151564</v>
      </c>
      <c r="B6751" s="63" t="s">
        <v>4111</v>
      </c>
    </row>
    <row r="6752" spans="1:2" x14ac:dyDescent="0.25">
      <c r="A6752" s="62">
        <v>40151601</v>
      </c>
      <c r="B6752" s="63" t="s">
        <v>11422</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9055</v>
      </c>
    </row>
    <row r="6763" spans="1:2" x14ac:dyDescent="0.25">
      <c r="A6763" s="62">
        <v>40151612</v>
      </c>
      <c r="B6763" s="63" t="s">
        <v>8066</v>
      </c>
    </row>
    <row r="6764" spans="1:2" x14ac:dyDescent="0.25">
      <c r="A6764" s="62">
        <v>40151613</v>
      </c>
      <c r="B6764" s="63" t="s">
        <v>2231</v>
      </c>
    </row>
    <row r="6765" spans="1:2" x14ac:dyDescent="0.25">
      <c r="A6765" s="62">
        <v>40151614</v>
      </c>
      <c r="B6765" s="63" t="s">
        <v>15763</v>
      </c>
    </row>
    <row r="6766" spans="1:2" x14ac:dyDescent="0.25">
      <c r="A6766" s="62">
        <v>40151615</v>
      </c>
      <c r="B6766" s="63" t="s">
        <v>10065</v>
      </c>
    </row>
    <row r="6767" spans="1:2" x14ac:dyDescent="0.25">
      <c r="A6767" s="62">
        <v>40151616</v>
      </c>
      <c r="B6767" s="63" t="s">
        <v>16207</v>
      </c>
    </row>
    <row r="6768" spans="1:2" x14ac:dyDescent="0.25">
      <c r="A6768" s="62">
        <v>40151701</v>
      </c>
      <c r="B6768" s="63" t="s">
        <v>2136</v>
      </c>
    </row>
    <row r="6769" spans="1:2" x14ac:dyDescent="0.25">
      <c r="A6769" s="62">
        <v>40151712</v>
      </c>
      <c r="B6769" s="63" t="s">
        <v>5242</v>
      </c>
    </row>
    <row r="6770" spans="1:2" x14ac:dyDescent="0.25">
      <c r="A6770" s="62">
        <v>40151713</v>
      </c>
      <c r="B6770" s="63" t="s">
        <v>7543</v>
      </c>
    </row>
    <row r="6771" spans="1:2" x14ac:dyDescent="0.25">
      <c r="A6771" s="62">
        <v>40151714</v>
      </c>
      <c r="B6771" s="63" t="s">
        <v>9599</v>
      </c>
    </row>
    <row r="6772" spans="1:2" x14ac:dyDescent="0.25">
      <c r="A6772" s="62">
        <v>40151715</v>
      </c>
      <c r="B6772" s="63" t="s">
        <v>6828</v>
      </c>
    </row>
    <row r="6773" spans="1:2" x14ac:dyDescent="0.25">
      <c r="A6773" s="62">
        <v>40151716</v>
      </c>
      <c r="B6773" s="63" t="s">
        <v>15031</v>
      </c>
    </row>
    <row r="6774" spans="1:2" x14ac:dyDescent="0.25">
      <c r="A6774" s="62">
        <v>40151717</v>
      </c>
      <c r="B6774" s="63" t="s">
        <v>1494</v>
      </c>
    </row>
    <row r="6775" spans="1:2" x14ac:dyDescent="0.25">
      <c r="A6775" s="62">
        <v>40151718</v>
      </c>
      <c r="B6775" s="63" t="s">
        <v>17575</v>
      </c>
    </row>
    <row r="6776" spans="1:2" x14ac:dyDescent="0.25">
      <c r="A6776" s="62">
        <v>40151719</v>
      </c>
      <c r="B6776" s="63" t="s">
        <v>12249</v>
      </c>
    </row>
    <row r="6777" spans="1:2" x14ac:dyDescent="0.25">
      <c r="A6777" s="62">
        <v>40151720</v>
      </c>
      <c r="B6777" s="63" t="s">
        <v>12318</v>
      </c>
    </row>
    <row r="6778" spans="1:2" x14ac:dyDescent="0.25">
      <c r="A6778" s="62">
        <v>40151721</v>
      </c>
      <c r="B6778" s="63" t="s">
        <v>9238</v>
      </c>
    </row>
    <row r="6779" spans="1:2" x14ac:dyDescent="0.25">
      <c r="A6779" s="62">
        <v>40151722</v>
      </c>
      <c r="B6779" s="63" t="s">
        <v>17639</v>
      </c>
    </row>
    <row r="6780" spans="1:2" x14ac:dyDescent="0.25">
      <c r="A6780" s="62">
        <v>40151723</v>
      </c>
      <c r="B6780" s="63" t="s">
        <v>10007</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4169</v>
      </c>
    </row>
    <row r="6790" spans="1:2" x14ac:dyDescent="0.25">
      <c r="A6790" s="62">
        <v>40161505</v>
      </c>
      <c r="B6790" s="63" t="s">
        <v>16923</v>
      </c>
    </row>
    <row r="6791" spans="1:2" x14ac:dyDescent="0.25">
      <c r="A6791" s="62">
        <v>40161506</v>
      </c>
      <c r="B6791" s="63" t="s">
        <v>9087</v>
      </c>
    </row>
    <row r="6792" spans="1:2" x14ac:dyDescent="0.25">
      <c r="A6792" s="62">
        <v>40161507</v>
      </c>
      <c r="B6792" s="63" t="s">
        <v>9577</v>
      </c>
    </row>
    <row r="6793" spans="1:2" x14ac:dyDescent="0.25">
      <c r="A6793" s="62">
        <v>40161508</v>
      </c>
      <c r="B6793" s="63" t="s">
        <v>8675</v>
      </c>
    </row>
    <row r="6794" spans="1:2" x14ac:dyDescent="0.25">
      <c r="A6794" s="62">
        <v>40161509</v>
      </c>
      <c r="B6794" s="63" t="s">
        <v>18300</v>
      </c>
    </row>
    <row r="6795" spans="1:2" x14ac:dyDescent="0.25">
      <c r="A6795" s="62">
        <v>40161511</v>
      </c>
      <c r="B6795" s="63" t="s">
        <v>828</v>
      </c>
    </row>
    <row r="6796" spans="1:2" x14ac:dyDescent="0.25">
      <c r="A6796" s="62">
        <v>40161512</v>
      </c>
      <c r="B6796" s="63" t="s">
        <v>16259</v>
      </c>
    </row>
    <row r="6797" spans="1:2" x14ac:dyDescent="0.25">
      <c r="A6797" s="62">
        <v>40161513</v>
      </c>
      <c r="B6797" s="63" t="s">
        <v>6090</v>
      </c>
    </row>
    <row r="6798" spans="1:2" x14ac:dyDescent="0.25">
      <c r="A6798" s="62">
        <v>40161514</v>
      </c>
      <c r="B6798" s="63" t="s">
        <v>4049</v>
      </c>
    </row>
    <row r="6799" spans="1:2" x14ac:dyDescent="0.25">
      <c r="A6799" s="62">
        <v>40161515</v>
      </c>
      <c r="B6799" s="63" t="s">
        <v>13581</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5291</v>
      </c>
    </row>
    <row r="6804" spans="1:2" x14ac:dyDescent="0.25">
      <c r="A6804" s="62">
        <v>40161520</v>
      </c>
      <c r="B6804" s="63" t="s">
        <v>7416</v>
      </c>
    </row>
    <row r="6805" spans="1:2" x14ac:dyDescent="0.25">
      <c r="A6805" s="62">
        <v>40161521</v>
      </c>
      <c r="B6805" s="63" t="s">
        <v>17832</v>
      </c>
    </row>
    <row r="6806" spans="1:2" x14ac:dyDescent="0.25">
      <c r="A6806" s="62">
        <v>40161522</v>
      </c>
      <c r="B6806" s="63" t="s">
        <v>13531</v>
      </c>
    </row>
    <row r="6807" spans="1:2" x14ac:dyDescent="0.25">
      <c r="A6807" s="62">
        <v>40161524</v>
      </c>
      <c r="B6807" s="63" t="s">
        <v>9843</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14264</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12024</v>
      </c>
    </row>
    <row r="6816" spans="1:2" x14ac:dyDescent="0.25">
      <c r="A6816" s="62">
        <v>40161704</v>
      </c>
      <c r="B6816" s="63" t="s">
        <v>13558</v>
      </c>
    </row>
    <row r="6817" spans="1:2" x14ac:dyDescent="0.25">
      <c r="A6817" s="62">
        <v>40161801</v>
      </c>
      <c r="B6817" s="63" t="s">
        <v>20</v>
      </c>
    </row>
    <row r="6818" spans="1:2" x14ac:dyDescent="0.25">
      <c r="A6818" s="62">
        <v>40161802</v>
      </c>
      <c r="B6818" s="63" t="s">
        <v>10670</v>
      </c>
    </row>
    <row r="6819" spans="1:2" x14ac:dyDescent="0.25">
      <c r="A6819" s="62">
        <v>40161803</v>
      </c>
      <c r="B6819" s="63" t="s">
        <v>12417</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14163</v>
      </c>
    </row>
    <row r="6826" spans="1:2" x14ac:dyDescent="0.25">
      <c r="A6826" s="62">
        <v>41101505</v>
      </c>
      <c r="B6826" s="63" t="s">
        <v>6850</v>
      </c>
    </row>
    <row r="6827" spans="1:2" x14ac:dyDescent="0.25">
      <c r="A6827" s="62">
        <v>41101515</v>
      </c>
      <c r="B6827" s="63" t="s">
        <v>8626</v>
      </c>
    </row>
    <row r="6828" spans="1:2" x14ac:dyDescent="0.25">
      <c r="A6828" s="62">
        <v>41101516</v>
      </c>
      <c r="B6828" s="63" t="s">
        <v>13931</v>
      </c>
    </row>
    <row r="6829" spans="1:2" x14ac:dyDescent="0.25">
      <c r="A6829" s="62">
        <v>41101518</v>
      </c>
      <c r="B6829" s="63" t="s">
        <v>17981</v>
      </c>
    </row>
    <row r="6830" spans="1:2" x14ac:dyDescent="0.25">
      <c r="A6830" s="62">
        <v>41101701</v>
      </c>
      <c r="B6830" s="63" t="s">
        <v>13947</v>
      </c>
    </row>
    <row r="6831" spans="1:2" x14ac:dyDescent="0.25">
      <c r="A6831" s="62">
        <v>41101702</v>
      </c>
      <c r="B6831" s="63" t="s">
        <v>8559</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14574</v>
      </c>
    </row>
    <row r="6836" spans="1:2" x14ac:dyDescent="0.25">
      <c r="A6836" s="62">
        <v>41101801</v>
      </c>
      <c r="B6836" s="63" t="s">
        <v>7381</v>
      </c>
    </row>
    <row r="6837" spans="1:2" x14ac:dyDescent="0.25">
      <c r="A6837" s="62">
        <v>41101802</v>
      </c>
      <c r="B6837" s="63" t="s">
        <v>1872</v>
      </c>
    </row>
    <row r="6838" spans="1:2" x14ac:dyDescent="0.25">
      <c r="A6838" s="62">
        <v>41101803</v>
      </c>
      <c r="B6838" s="63" t="s">
        <v>18078</v>
      </c>
    </row>
    <row r="6839" spans="1:2" x14ac:dyDescent="0.25">
      <c r="A6839" s="62">
        <v>41101804</v>
      </c>
      <c r="B6839" s="63" t="s">
        <v>16369</v>
      </c>
    </row>
    <row r="6840" spans="1:2" x14ac:dyDescent="0.25">
      <c r="A6840" s="62">
        <v>41101805</v>
      </c>
      <c r="B6840" s="63" t="s">
        <v>6692</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14578</v>
      </c>
    </row>
    <row r="6846" spans="1:2" x14ac:dyDescent="0.25">
      <c r="A6846" s="62">
        <v>41101901</v>
      </c>
      <c r="B6846" s="63" t="s">
        <v>8045</v>
      </c>
    </row>
    <row r="6847" spans="1:2" x14ac:dyDescent="0.25">
      <c r="A6847" s="62">
        <v>41101902</v>
      </c>
      <c r="B6847" s="63" t="s">
        <v>13472</v>
      </c>
    </row>
    <row r="6848" spans="1:2" x14ac:dyDescent="0.25">
      <c r="A6848" s="62">
        <v>41101903</v>
      </c>
      <c r="B6848" s="63" t="s">
        <v>9829</v>
      </c>
    </row>
    <row r="6849" spans="1:2" x14ac:dyDescent="0.25">
      <c r="A6849" s="62">
        <v>41102401</v>
      </c>
      <c r="B6849" s="63" t="s">
        <v>16602</v>
      </c>
    </row>
    <row r="6850" spans="1:2" x14ac:dyDescent="0.25">
      <c r="A6850" s="62">
        <v>41102402</v>
      </c>
      <c r="B6850" s="63" t="s">
        <v>18602</v>
      </c>
    </row>
    <row r="6851" spans="1:2" x14ac:dyDescent="0.25">
      <c r="A6851" s="62">
        <v>41102403</v>
      </c>
      <c r="B6851" s="63" t="s">
        <v>14500</v>
      </c>
    </row>
    <row r="6852" spans="1:2" x14ac:dyDescent="0.25">
      <c r="A6852" s="62">
        <v>41102404</v>
      </c>
      <c r="B6852" s="63" t="s">
        <v>9378</v>
      </c>
    </row>
    <row r="6853" spans="1:2" x14ac:dyDescent="0.25">
      <c r="A6853" s="62">
        <v>41102405</v>
      </c>
      <c r="B6853" s="63" t="s">
        <v>13268</v>
      </c>
    </row>
    <row r="6854" spans="1:2" x14ac:dyDescent="0.25">
      <c r="A6854" s="62">
        <v>41102406</v>
      </c>
      <c r="B6854" s="63" t="s">
        <v>5954</v>
      </c>
    </row>
    <row r="6855" spans="1:2" x14ac:dyDescent="0.25">
      <c r="A6855" s="62">
        <v>41102407</v>
      </c>
      <c r="B6855" s="63" t="s">
        <v>16789</v>
      </c>
    </row>
    <row r="6856" spans="1:2" x14ac:dyDescent="0.25">
      <c r="A6856" s="62">
        <v>41102410</v>
      </c>
      <c r="B6856" s="63" t="s">
        <v>17512</v>
      </c>
    </row>
    <row r="6857" spans="1:2" x14ac:dyDescent="0.25">
      <c r="A6857" s="62">
        <v>41102412</v>
      </c>
      <c r="B6857" s="63" t="s">
        <v>14065</v>
      </c>
    </row>
    <row r="6858" spans="1:2" x14ac:dyDescent="0.25">
      <c r="A6858" s="62">
        <v>41102421</v>
      </c>
      <c r="B6858" s="63" t="s">
        <v>17522</v>
      </c>
    </row>
    <row r="6859" spans="1:2" x14ac:dyDescent="0.25">
      <c r="A6859" s="62">
        <v>41102422</v>
      </c>
      <c r="B6859" s="63" t="s">
        <v>7796</v>
      </c>
    </row>
    <row r="6860" spans="1:2" x14ac:dyDescent="0.25">
      <c r="A6860" s="62">
        <v>41102423</v>
      </c>
      <c r="B6860" s="63" t="s">
        <v>1876</v>
      </c>
    </row>
    <row r="6861" spans="1:2" x14ac:dyDescent="0.25">
      <c r="A6861" s="62">
        <v>41102424</v>
      </c>
      <c r="B6861" s="63" t="s">
        <v>14388</v>
      </c>
    </row>
    <row r="6862" spans="1:2" x14ac:dyDescent="0.25">
      <c r="A6862" s="62">
        <v>41102425</v>
      </c>
      <c r="B6862" s="63" t="s">
        <v>15600</v>
      </c>
    </row>
    <row r="6863" spans="1:2" x14ac:dyDescent="0.25">
      <c r="A6863" s="62">
        <v>41102426</v>
      </c>
      <c r="B6863" s="63" t="s">
        <v>13169</v>
      </c>
    </row>
    <row r="6864" spans="1:2" x14ac:dyDescent="0.25">
      <c r="A6864" s="62">
        <v>41102501</v>
      </c>
      <c r="B6864" s="63" t="s">
        <v>11196</v>
      </c>
    </row>
    <row r="6865" spans="1:2" x14ac:dyDescent="0.25">
      <c r="A6865" s="62">
        <v>41102502</v>
      </c>
      <c r="B6865" s="63" t="s">
        <v>17297</v>
      </c>
    </row>
    <row r="6866" spans="1:2" x14ac:dyDescent="0.25">
      <c r="A6866" s="62">
        <v>41102503</v>
      </c>
      <c r="B6866" s="63" t="s">
        <v>16754</v>
      </c>
    </row>
    <row r="6867" spans="1:2" x14ac:dyDescent="0.25">
      <c r="A6867" s="62">
        <v>41102504</v>
      </c>
      <c r="B6867" s="63" t="s">
        <v>14692</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3574</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15061</v>
      </c>
    </row>
    <row r="6878" spans="1:2" x14ac:dyDescent="0.25">
      <c r="A6878" s="62">
        <v>41102602</v>
      </c>
      <c r="B6878" s="63" t="s">
        <v>12220</v>
      </c>
    </row>
    <row r="6879" spans="1:2" x14ac:dyDescent="0.25">
      <c r="A6879" s="62">
        <v>41102603</v>
      </c>
      <c r="B6879" s="63" t="s">
        <v>5365</v>
      </c>
    </row>
    <row r="6880" spans="1:2" x14ac:dyDescent="0.25">
      <c r="A6880" s="62">
        <v>41102604</v>
      </c>
      <c r="B6880" s="63" t="s">
        <v>16235</v>
      </c>
    </row>
    <row r="6881" spans="1:2" x14ac:dyDescent="0.25">
      <c r="A6881" s="62">
        <v>41102605</v>
      </c>
      <c r="B6881" s="63" t="s">
        <v>8138</v>
      </c>
    </row>
    <row r="6882" spans="1:2" x14ac:dyDescent="0.25">
      <c r="A6882" s="62">
        <v>41102606</v>
      </c>
      <c r="B6882" s="63" t="s">
        <v>12987</v>
      </c>
    </row>
    <row r="6883" spans="1:2" x14ac:dyDescent="0.25">
      <c r="A6883" s="62">
        <v>41102607</v>
      </c>
      <c r="B6883" s="63" t="s">
        <v>10059</v>
      </c>
    </row>
    <row r="6884" spans="1:2" x14ac:dyDescent="0.25">
      <c r="A6884" s="62">
        <v>41102608</v>
      </c>
      <c r="B6884" s="63" t="s">
        <v>15237</v>
      </c>
    </row>
    <row r="6885" spans="1:2" x14ac:dyDescent="0.25">
      <c r="A6885" s="62">
        <v>41102701</v>
      </c>
      <c r="B6885" s="63" t="s">
        <v>16621</v>
      </c>
    </row>
    <row r="6886" spans="1:2" x14ac:dyDescent="0.25">
      <c r="A6886" s="62">
        <v>41102702</v>
      </c>
      <c r="B6886" s="63" t="s">
        <v>11472</v>
      </c>
    </row>
    <row r="6887" spans="1:2" x14ac:dyDescent="0.25">
      <c r="A6887" s="62">
        <v>41102703</v>
      </c>
      <c r="B6887" s="63" t="s">
        <v>7516</v>
      </c>
    </row>
    <row r="6888" spans="1:2" x14ac:dyDescent="0.25">
      <c r="A6888" s="62">
        <v>41102704</v>
      </c>
      <c r="B6888" s="63" t="s">
        <v>14139</v>
      </c>
    </row>
    <row r="6889" spans="1:2" x14ac:dyDescent="0.25">
      <c r="A6889" s="62">
        <v>41102705</v>
      </c>
      <c r="B6889" s="63" t="s">
        <v>6947</v>
      </c>
    </row>
    <row r="6890" spans="1:2" x14ac:dyDescent="0.25">
      <c r="A6890" s="62">
        <v>41102706</v>
      </c>
      <c r="B6890" s="63" t="s">
        <v>12383</v>
      </c>
    </row>
    <row r="6891" spans="1:2" x14ac:dyDescent="0.25">
      <c r="A6891" s="62">
        <v>41102901</v>
      </c>
      <c r="B6891" s="63" t="s">
        <v>6701</v>
      </c>
    </row>
    <row r="6892" spans="1:2" x14ac:dyDescent="0.25">
      <c r="A6892" s="62">
        <v>41102902</v>
      </c>
      <c r="B6892" s="63" t="s">
        <v>6074</v>
      </c>
    </row>
    <row r="6893" spans="1:2" x14ac:dyDescent="0.25">
      <c r="A6893" s="62">
        <v>41102903</v>
      </c>
      <c r="B6893" s="63" t="s">
        <v>17546</v>
      </c>
    </row>
    <row r="6894" spans="1:2" x14ac:dyDescent="0.25">
      <c r="A6894" s="62">
        <v>41102904</v>
      </c>
      <c r="B6894" s="63" t="s">
        <v>426</v>
      </c>
    </row>
    <row r="6895" spans="1:2" x14ac:dyDescent="0.25">
      <c r="A6895" s="62">
        <v>41102905</v>
      </c>
      <c r="B6895" s="63" t="s">
        <v>8237</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12804</v>
      </c>
    </row>
    <row r="6900" spans="1:2" x14ac:dyDescent="0.25">
      <c r="A6900" s="62">
        <v>41102913</v>
      </c>
      <c r="B6900" s="63" t="s">
        <v>15148</v>
      </c>
    </row>
    <row r="6901" spans="1:2" x14ac:dyDescent="0.25">
      <c r="A6901" s="62">
        <v>41102914</v>
      </c>
      <c r="B6901" s="63" t="s">
        <v>3225</v>
      </c>
    </row>
    <row r="6902" spans="1:2" x14ac:dyDescent="0.25">
      <c r="A6902" s="62">
        <v>41102915</v>
      </c>
      <c r="B6902" s="63" t="s">
        <v>16838</v>
      </c>
    </row>
    <row r="6903" spans="1:2" x14ac:dyDescent="0.25">
      <c r="A6903" s="62">
        <v>41102916</v>
      </c>
      <c r="B6903" s="63" t="s">
        <v>4886</v>
      </c>
    </row>
    <row r="6904" spans="1:2" x14ac:dyDescent="0.25">
      <c r="A6904" s="62">
        <v>41102917</v>
      </c>
      <c r="B6904" s="63" t="s">
        <v>9465</v>
      </c>
    </row>
    <row r="6905" spans="1:2" x14ac:dyDescent="0.25">
      <c r="A6905" s="62">
        <v>41102918</v>
      </c>
      <c r="B6905" s="63" t="s">
        <v>9163</v>
      </c>
    </row>
    <row r="6906" spans="1:2" x14ac:dyDescent="0.25">
      <c r="A6906" s="62">
        <v>41102919</v>
      </c>
      <c r="B6906" s="63" t="s">
        <v>15548</v>
      </c>
    </row>
    <row r="6907" spans="1:2" x14ac:dyDescent="0.25">
      <c r="A6907" s="62">
        <v>41102920</v>
      </c>
      <c r="B6907" s="63" t="s">
        <v>16232</v>
      </c>
    </row>
    <row r="6908" spans="1:2" x14ac:dyDescent="0.25">
      <c r="A6908" s="62">
        <v>41102921</v>
      </c>
      <c r="B6908" s="63" t="s">
        <v>9744</v>
      </c>
    </row>
    <row r="6909" spans="1:2" x14ac:dyDescent="0.25">
      <c r="A6909" s="62">
        <v>41102922</v>
      </c>
      <c r="B6909" s="63" t="s">
        <v>3295</v>
      </c>
    </row>
    <row r="6910" spans="1:2" x14ac:dyDescent="0.25">
      <c r="A6910" s="62">
        <v>41103001</v>
      </c>
      <c r="B6910" s="63" t="s">
        <v>4485</v>
      </c>
    </row>
    <row r="6911" spans="1:2" x14ac:dyDescent="0.25">
      <c r="A6911" s="62">
        <v>41103003</v>
      </c>
      <c r="B6911" s="63" t="s">
        <v>11334</v>
      </c>
    </row>
    <row r="6912" spans="1:2" x14ac:dyDescent="0.25">
      <c r="A6912" s="62">
        <v>41103004</v>
      </c>
      <c r="B6912" s="63" t="s">
        <v>4719</v>
      </c>
    </row>
    <row r="6913" spans="1:2" x14ac:dyDescent="0.25">
      <c r="A6913" s="62">
        <v>41103005</v>
      </c>
      <c r="B6913" s="63" t="s">
        <v>3374</v>
      </c>
    </row>
    <row r="6914" spans="1:2" x14ac:dyDescent="0.25">
      <c r="A6914" s="62">
        <v>41103006</v>
      </c>
      <c r="B6914" s="63" t="s">
        <v>14897</v>
      </c>
    </row>
    <row r="6915" spans="1:2" x14ac:dyDescent="0.25">
      <c r="A6915" s="62">
        <v>41103007</v>
      </c>
      <c r="B6915" s="63" t="s">
        <v>4223</v>
      </c>
    </row>
    <row r="6916" spans="1:2" x14ac:dyDescent="0.25">
      <c r="A6916" s="62">
        <v>41103008</v>
      </c>
      <c r="B6916" s="63" t="s">
        <v>10159</v>
      </c>
    </row>
    <row r="6917" spans="1:2" x14ac:dyDescent="0.25">
      <c r="A6917" s="62">
        <v>41103010</v>
      </c>
      <c r="B6917" s="63" t="s">
        <v>11901</v>
      </c>
    </row>
    <row r="6918" spans="1:2" x14ac:dyDescent="0.25">
      <c r="A6918" s="62">
        <v>41103011</v>
      </c>
      <c r="B6918" s="63" t="s">
        <v>10271</v>
      </c>
    </row>
    <row r="6919" spans="1:2" x14ac:dyDescent="0.25">
      <c r="A6919" s="62">
        <v>41103012</v>
      </c>
      <c r="B6919" s="63" t="s">
        <v>3542</v>
      </c>
    </row>
    <row r="6920" spans="1:2" x14ac:dyDescent="0.25">
      <c r="A6920" s="62">
        <v>41103013</v>
      </c>
      <c r="B6920" s="63" t="s">
        <v>5249</v>
      </c>
    </row>
    <row r="6921" spans="1:2" x14ac:dyDescent="0.25">
      <c r="A6921" s="62">
        <v>41103014</v>
      </c>
      <c r="B6921" s="63" t="s">
        <v>3436</v>
      </c>
    </row>
    <row r="6922" spans="1:2" x14ac:dyDescent="0.25">
      <c r="A6922" s="62">
        <v>41103015</v>
      </c>
      <c r="B6922" s="63" t="s">
        <v>9159</v>
      </c>
    </row>
    <row r="6923" spans="1:2" x14ac:dyDescent="0.25">
      <c r="A6923" s="62">
        <v>41103017</v>
      </c>
      <c r="B6923" s="63" t="s">
        <v>5204</v>
      </c>
    </row>
    <row r="6924" spans="1:2" x14ac:dyDescent="0.25">
      <c r="A6924" s="62">
        <v>41103019</v>
      </c>
      <c r="B6924" s="63" t="s">
        <v>17080</v>
      </c>
    </row>
    <row r="6925" spans="1:2" x14ac:dyDescent="0.25">
      <c r="A6925" s="62">
        <v>41103020</v>
      </c>
      <c r="B6925" s="63" t="s">
        <v>4192</v>
      </c>
    </row>
    <row r="6926" spans="1:2" x14ac:dyDescent="0.25">
      <c r="A6926" s="62">
        <v>41103021</v>
      </c>
      <c r="B6926" s="63" t="s">
        <v>11063</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15705</v>
      </c>
    </row>
    <row r="6932" spans="1:2" x14ac:dyDescent="0.25">
      <c r="A6932" s="62">
        <v>41103202</v>
      </c>
      <c r="B6932" s="63" t="s">
        <v>6022</v>
      </c>
    </row>
    <row r="6933" spans="1:2" x14ac:dyDescent="0.25">
      <c r="A6933" s="62">
        <v>41103203</v>
      </c>
      <c r="B6933" s="63" t="s">
        <v>16840</v>
      </c>
    </row>
    <row r="6934" spans="1:2" x14ac:dyDescent="0.25">
      <c r="A6934" s="62">
        <v>41103205</v>
      </c>
      <c r="B6934" s="63" t="s">
        <v>6193</v>
      </c>
    </row>
    <row r="6935" spans="1:2" x14ac:dyDescent="0.25">
      <c r="A6935" s="62">
        <v>41103206</v>
      </c>
      <c r="B6935" s="63" t="s">
        <v>17148</v>
      </c>
    </row>
    <row r="6936" spans="1:2" x14ac:dyDescent="0.25">
      <c r="A6936" s="62">
        <v>41103207</v>
      </c>
      <c r="B6936" s="63" t="s">
        <v>12520</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4300</v>
      </c>
    </row>
    <row r="6942" spans="1:2" x14ac:dyDescent="0.25">
      <c r="A6942" s="62">
        <v>41103303</v>
      </c>
      <c r="B6942" s="63" t="s">
        <v>10310</v>
      </c>
    </row>
    <row r="6943" spans="1:2" x14ac:dyDescent="0.25">
      <c r="A6943" s="62">
        <v>41103305</v>
      </c>
      <c r="B6943" s="63" t="s">
        <v>3985</v>
      </c>
    </row>
    <row r="6944" spans="1:2" x14ac:dyDescent="0.25">
      <c r="A6944" s="62">
        <v>41103306</v>
      </c>
      <c r="B6944" s="63" t="s">
        <v>14148</v>
      </c>
    </row>
    <row r="6945" spans="1:2" x14ac:dyDescent="0.25">
      <c r="A6945" s="62">
        <v>41103307</v>
      </c>
      <c r="B6945" s="63" t="s">
        <v>11915</v>
      </c>
    </row>
    <row r="6946" spans="1:2" x14ac:dyDescent="0.25">
      <c r="A6946" s="62">
        <v>41103308</v>
      </c>
      <c r="B6946" s="63" t="s">
        <v>12027</v>
      </c>
    </row>
    <row r="6947" spans="1:2" x14ac:dyDescent="0.25">
      <c r="A6947" s="62">
        <v>41103309</v>
      </c>
      <c r="B6947" s="63" t="s">
        <v>15773</v>
      </c>
    </row>
    <row r="6948" spans="1:2" x14ac:dyDescent="0.25">
      <c r="A6948" s="62">
        <v>41103310</v>
      </c>
      <c r="B6948" s="63" t="s">
        <v>17781</v>
      </c>
    </row>
    <row r="6949" spans="1:2" x14ac:dyDescent="0.25">
      <c r="A6949" s="62">
        <v>41103311</v>
      </c>
      <c r="B6949" s="63" t="s">
        <v>451</v>
      </c>
    </row>
    <row r="6950" spans="1:2" x14ac:dyDescent="0.25">
      <c r="A6950" s="62">
        <v>41103312</v>
      </c>
      <c r="B6950" s="63" t="s">
        <v>4455</v>
      </c>
    </row>
    <row r="6951" spans="1:2" x14ac:dyDescent="0.25">
      <c r="A6951" s="62">
        <v>41103313</v>
      </c>
      <c r="B6951" s="63" t="s">
        <v>11799</v>
      </c>
    </row>
    <row r="6952" spans="1:2" x14ac:dyDescent="0.25">
      <c r="A6952" s="62">
        <v>41103314</v>
      </c>
      <c r="B6952" s="63" t="s">
        <v>901</v>
      </c>
    </row>
    <row r="6953" spans="1:2" x14ac:dyDescent="0.25">
      <c r="A6953" s="62">
        <v>41103315</v>
      </c>
      <c r="B6953" s="63" t="s">
        <v>8525</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14821</v>
      </c>
    </row>
    <row r="6958" spans="1:2" x14ac:dyDescent="0.25">
      <c r="A6958" s="62">
        <v>41103403</v>
      </c>
      <c r="B6958" s="63" t="s">
        <v>8645</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16740</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7273</v>
      </c>
    </row>
    <row r="6975" spans="1:2" x14ac:dyDescent="0.25">
      <c r="A6975" s="62">
        <v>41103509</v>
      </c>
      <c r="B6975" s="63" t="s">
        <v>6327</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11256</v>
      </c>
    </row>
    <row r="6982" spans="1:2" x14ac:dyDescent="0.25">
      <c r="A6982" s="62">
        <v>41103703</v>
      </c>
      <c r="B6982" s="63" t="s">
        <v>4989</v>
      </c>
    </row>
    <row r="6983" spans="1:2" x14ac:dyDescent="0.25">
      <c r="A6983" s="62">
        <v>41103704</v>
      </c>
      <c r="B6983" s="63" t="s">
        <v>15593</v>
      </c>
    </row>
    <row r="6984" spans="1:2" x14ac:dyDescent="0.25">
      <c r="A6984" s="62">
        <v>41103705</v>
      </c>
      <c r="B6984" s="63" t="s">
        <v>16389</v>
      </c>
    </row>
    <row r="6985" spans="1:2" x14ac:dyDescent="0.25">
      <c r="A6985" s="62">
        <v>41103706</v>
      </c>
      <c r="B6985" s="63" t="s">
        <v>7210</v>
      </c>
    </row>
    <row r="6986" spans="1:2" x14ac:dyDescent="0.25">
      <c r="A6986" s="62">
        <v>41103707</v>
      </c>
      <c r="B6986" s="63" t="s">
        <v>12598</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12493</v>
      </c>
    </row>
    <row r="6991" spans="1:2" x14ac:dyDescent="0.25">
      <c r="A6991" s="62">
        <v>41103712</v>
      </c>
      <c r="B6991" s="63" t="s">
        <v>8052</v>
      </c>
    </row>
    <row r="6992" spans="1:2" x14ac:dyDescent="0.25">
      <c r="A6992" s="62">
        <v>41103713</v>
      </c>
      <c r="B6992" s="63" t="s">
        <v>14272</v>
      </c>
    </row>
    <row r="6993" spans="1:2" x14ac:dyDescent="0.25">
      <c r="A6993" s="62">
        <v>41103714</v>
      </c>
      <c r="B6993" s="63" t="s">
        <v>11326</v>
      </c>
    </row>
    <row r="6994" spans="1:2" x14ac:dyDescent="0.25">
      <c r="A6994" s="62">
        <v>41103715</v>
      </c>
      <c r="B6994" s="63" t="s">
        <v>10401</v>
      </c>
    </row>
    <row r="6995" spans="1:2" x14ac:dyDescent="0.25">
      <c r="A6995" s="62">
        <v>41103801</v>
      </c>
      <c r="B6995" s="63" t="s">
        <v>7423</v>
      </c>
    </row>
    <row r="6996" spans="1:2" x14ac:dyDescent="0.25">
      <c r="A6996" s="62">
        <v>41103802</v>
      </c>
      <c r="B6996" s="63" t="s">
        <v>3711</v>
      </c>
    </row>
    <row r="6997" spans="1:2" x14ac:dyDescent="0.25">
      <c r="A6997" s="62">
        <v>41103803</v>
      </c>
      <c r="B6997" s="63" t="s">
        <v>8865</v>
      </c>
    </row>
    <row r="6998" spans="1:2" x14ac:dyDescent="0.25">
      <c r="A6998" s="62">
        <v>41103804</v>
      </c>
      <c r="B6998" s="63" t="s">
        <v>16534</v>
      </c>
    </row>
    <row r="6999" spans="1:2" x14ac:dyDescent="0.25">
      <c r="A6999" s="62">
        <v>41103805</v>
      </c>
      <c r="B6999" s="63" t="s">
        <v>3606</v>
      </c>
    </row>
    <row r="7000" spans="1:2" x14ac:dyDescent="0.25">
      <c r="A7000" s="62">
        <v>41103806</v>
      </c>
      <c r="B7000" s="63" t="s">
        <v>7730</v>
      </c>
    </row>
    <row r="7001" spans="1:2" x14ac:dyDescent="0.25">
      <c r="A7001" s="62">
        <v>41103807</v>
      </c>
      <c r="B7001" s="63" t="s">
        <v>3063</v>
      </c>
    </row>
    <row r="7002" spans="1:2" x14ac:dyDescent="0.25">
      <c r="A7002" s="62">
        <v>41103808</v>
      </c>
      <c r="B7002" s="63" t="s">
        <v>12793</v>
      </c>
    </row>
    <row r="7003" spans="1:2" x14ac:dyDescent="0.25">
      <c r="A7003" s="62">
        <v>41103809</v>
      </c>
      <c r="B7003" s="63" t="s">
        <v>16123</v>
      </c>
    </row>
    <row r="7004" spans="1:2" x14ac:dyDescent="0.25">
      <c r="A7004" s="62">
        <v>41103810</v>
      </c>
      <c r="B7004" s="63" t="s">
        <v>11250</v>
      </c>
    </row>
    <row r="7005" spans="1:2" x14ac:dyDescent="0.25">
      <c r="A7005" s="62">
        <v>41103811</v>
      </c>
      <c r="B7005" s="63" t="s">
        <v>4422</v>
      </c>
    </row>
    <row r="7006" spans="1:2" x14ac:dyDescent="0.25">
      <c r="A7006" s="62">
        <v>41103812</v>
      </c>
      <c r="B7006" s="63" t="s">
        <v>1331</v>
      </c>
    </row>
    <row r="7007" spans="1:2" x14ac:dyDescent="0.25">
      <c r="A7007" s="62">
        <v>41103813</v>
      </c>
      <c r="B7007" s="63" t="s">
        <v>3420</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12221</v>
      </c>
    </row>
    <row r="7012" spans="1:2" x14ac:dyDescent="0.25">
      <c r="A7012" s="62">
        <v>41103902</v>
      </c>
      <c r="B7012" s="63" t="s">
        <v>7067</v>
      </c>
    </row>
    <row r="7013" spans="1:2" x14ac:dyDescent="0.25">
      <c r="A7013" s="62">
        <v>41103903</v>
      </c>
      <c r="B7013" s="63" t="s">
        <v>3447</v>
      </c>
    </row>
    <row r="7014" spans="1:2" x14ac:dyDescent="0.25">
      <c r="A7014" s="62">
        <v>41103904</v>
      </c>
      <c r="B7014" s="63" t="s">
        <v>16045</v>
      </c>
    </row>
    <row r="7015" spans="1:2" x14ac:dyDescent="0.25">
      <c r="A7015" s="62">
        <v>41103905</v>
      </c>
      <c r="B7015" s="63" t="s">
        <v>6458</v>
      </c>
    </row>
    <row r="7016" spans="1:2" x14ac:dyDescent="0.25">
      <c r="A7016" s="62">
        <v>41103906</v>
      </c>
      <c r="B7016" s="63" t="s">
        <v>10961</v>
      </c>
    </row>
    <row r="7017" spans="1:2" x14ac:dyDescent="0.25">
      <c r="A7017" s="62">
        <v>41103907</v>
      </c>
      <c r="B7017" s="63" t="s">
        <v>6398</v>
      </c>
    </row>
    <row r="7018" spans="1:2" x14ac:dyDescent="0.25">
      <c r="A7018" s="62">
        <v>41103908</v>
      </c>
      <c r="B7018" s="63" t="s">
        <v>10309</v>
      </c>
    </row>
    <row r="7019" spans="1:2" x14ac:dyDescent="0.25">
      <c r="A7019" s="62">
        <v>41103909</v>
      </c>
      <c r="B7019" s="63" t="s">
        <v>8070</v>
      </c>
    </row>
    <row r="7020" spans="1:2" x14ac:dyDescent="0.25">
      <c r="A7020" s="62">
        <v>41103910</v>
      </c>
      <c r="B7020" s="63" t="s">
        <v>8491</v>
      </c>
    </row>
    <row r="7021" spans="1:2" x14ac:dyDescent="0.25">
      <c r="A7021" s="62">
        <v>41103911</v>
      </c>
      <c r="B7021" s="63" t="s">
        <v>4268</v>
      </c>
    </row>
    <row r="7022" spans="1:2" x14ac:dyDescent="0.25">
      <c r="A7022" s="62">
        <v>41103912</v>
      </c>
      <c r="B7022" s="63" t="s">
        <v>18594</v>
      </c>
    </row>
    <row r="7023" spans="1:2" x14ac:dyDescent="0.25">
      <c r="A7023" s="62">
        <v>41103913</v>
      </c>
      <c r="B7023" s="63" t="s">
        <v>7301</v>
      </c>
    </row>
    <row r="7024" spans="1:2" x14ac:dyDescent="0.25">
      <c r="A7024" s="62">
        <v>41104001</v>
      </c>
      <c r="B7024" s="63" t="s">
        <v>10645</v>
      </c>
    </row>
    <row r="7025" spans="1:2" x14ac:dyDescent="0.25">
      <c r="A7025" s="62">
        <v>41104002</v>
      </c>
      <c r="B7025" s="63" t="s">
        <v>15274</v>
      </c>
    </row>
    <row r="7026" spans="1:2" x14ac:dyDescent="0.25">
      <c r="A7026" s="62">
        <v>41104003</v>
      </c>
      <c r="B7026" s="63" t="s">
        <v>6385</v>
      </c>
    </row>
    <row r="7027" spans="1:2" x14ac:dyDescent="0.25">
      <c r="A7027" s="62">
        <v>41104004</v>
      </c>
      <c r="B7027" s="63" t="s">
        <v>11482</v>
      </c>
    </row>
    <row r="7028" spans="1:2" x14ac:dyDescent="0.25">
      <c r="A7028" s="62">
        <v>41104005</v>
      </c>
      <c r="B7028" s="63" t="s">
        <v>4496</v>
      </c>
    </row>
    <row r="7029" spans="1:2" x14ac:dyDescent="0.25">
      <c r="A7029" s="62">
        <v>41104006</v>
      </c>
      <c r="B7029" s="63" t="s">
        <v>8739</v>
      </c>
    </row>
    <row r="7030" spans="1:2" x14ac:dyDescent="0.25">
      <c r="A7030" s="62">
        <v>41104007</v>
      </c>
      <c r="B7030" s="63" t="s">
        <v>13839</v>
      </c>
    </row>
    <row r="7031" spans="1:2" x14ac:dyDescent="0.25">
      <c r="A7031" s="62">
        <v>41104008</v>
      </c>
      <c r="B7031" s="63" t="s">
        <v>4254</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15827</v>
      </c>
    </row>
    <row r="7038" spans="1:2" x14ac:dyDescent="0.25">
      <c r="A7038" s="62">
        <v>41104015</v>
      </c>
      <c r="B7038" s="63" t="s">
        <v>13572</v>
      </c>
    </row>
    <row r="7039" spans="1:2" x14ac:dyDescent="0.25">
      <c r="A7039" s="62">
        <v>41104016</v>
      </c>
      <c r="B7039" s="63" t="s">
        <v>9446</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13205</v>
      </c>
    </row>
    <row r="7044" spans="1:2" x14ac:dyDescent="0.25">
      <c r="A7044" s="62">
        <v>41104101</v>
      </c>
      <c r="B7044" s="63" t="s">
        <v>11936</v>
      </c>
    </row>
    <row r="7045" spans="1:2" x14ac:dyDescent="0.25">
      <c r="A7045" s="62">
        <v>41104102</v>
      </c>
      <c r="B7045" s="63" t="s">
        <v>6739</v>
      </c>
    </row>
    <row r="7046" spans="1:2" x14ac:dyDescent="0.25">
      <c r="A7046" s="62">
        <v>41104103</v>
      </c>
      <c r="B7046" s="63" t="s">
        <v>14676</v>
      </c>
    </row>
    <row r="7047" spans="1:2" x14ac:dyDescent="0.25">
      <c r="A7047" s="62">
        <v>41104104</v>
      </c>
      <c r="B7047" s="63" t="s">
        <v>16460</v>
      </c>
    </row>
    <row r="7048" spans="1:2" x14ac:dyDescent="0.25">
      <c r="A7048" s="62">
        <v>41104105</v>
      </c>
      <c r="B7048" s="63" t="s">
        <v>4635</v>
      </c>
    </row>
    <row r="7049" spans="1:2" x14ac:dyDescent="0.25">
      <c r="A7049" s="62">
        <v>41104106</v>
      </c>
      <c r="B7049" s="63" t="s">
        <v>15901</v>
      </c>
    </row>
    <row r="7050" spans="1:2" x14ac:dyDescent="0.25">
      <c r="A7050" s="62">
        <v>41104107</v>
      </c>
      <c r="B7050" s="63" t="s">
        <v>11046</v>
      </c>
    </row>
    <row r="7051" spans="1:2" x14ac:dyDescent="0.25">
      <c r="A7051" s="62">
        <v>41104108</v>
      </c>
      <c r="B7051" s="63" t="s">
        <v>9412</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4816</v>
      </c>
    </row>
    <row r="7056" spans="1:2" x14ac:dyDescent="0.25">
      <c r="A7056" s="62">
        <v>41104114</v>
      </c>
      <c r="B7056" s="63" t="s">
        <v>10272</v>
      </c>
    </row>
    <row r="7057" spans="1:2" x14ac:dyDescent="0.25">
      <c r="A7057" s="62">
        <v>41104115</v>
      </c>
      <c r="B7057" s="63" t="s">
        <v>16228</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17770</v>
      </c>
    </row>
    <row r="7067" spans="1:2" x14ac:dyDescent="0.25">
      <c r="A7067" s="62">
        <v>41104201</v>
      </c>
      <c r="B7067" s="63" t="s">
        <v>17489</v>
      </c>
    </row>
    <row r="7068" spans="1:2" x14ac:dyDescent="0.25">
      <c r="A7068" s="62">
        <v>41104202</v>
      </c>
      <c r="B7068" s="63" t="s">
        <v>11930</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18347</v>
      </c>
    </row>
    <row r="7075" spans="1:2" x14ac:dyDescent="0.25">
      <c r="A7075" s="62">
        <v>41104209</v>
      </c>
      <c r="B7075" s="63" t="s">
        <v>8633</v>
      </c>
    </row>
    <row r="7076" spans="1:2" x14ac:dyDescent="0.25">
      <c r="A7076" s="62">
        <v>41104210</v>
      </c>
      <c r="B7076" s="63" t="s">
        <v>6725</v>
      </c>
    </row>
    <row r="7077" spans="1:2" x14ac:dyDescent="0.25">
      <c r="A7077" s="62">
        <v>41104211</v>
      </c>
      <c r="B7077" s="63" t="s">
        <v>4133</v>
      </c>
    </row>
    <row r="7078" spans="1:2" x14ac:dyDescent="0.25">
      <c r="A7078" s="62">
        <v>41104212</v>
      </c>
      <c r="B7078" s="63" t="s">
        <v>11665</v>
      </c>
    </row>
    <row r="7079" spans="1:2" x14ac:dyDescent="0.25">
      <c r="A7079" s="62">
        <v>41104301</v>
      </c>
      <c r="B7079" s="63" t="s">
        <v>259</v>
      </c>
    </row>
    <row r="7080" spans="1:2" x14ac:dyDescent="0.25">
      <c r="A7080" s="62">
        <v>41104302</v>
      </c>
      <c r="B7080" s="63" t="s">
        <v>16197</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8900</v>
      </c>
    </row>
    <row r="7086" spans="1:2" x14ac:dyDescent="0.25">
      <c r="A7086" s="62">
        <v>41104308</v>
      </c>
      <c r="B7086" s="63" t="s">
        <v>8300</v>
      </c>
    </row>
    <row r="7087" spans="1:2" x14ac:dyDescent="0.25">
      <c r="A7087" s="62">
        <v>41104401</v>
      </c>
      <c r="B7087" s="63" t="s">
        <v>9175</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12924</v>
      </c>
    </row>
    <row r="7094" spans="1:2" x14ac:dyDescent="0.25">
      <c r="A7094" s="62">
        <v>41104408</v>
      </c>
      <c r="B7094" s="63" t="s">
        <v>17399</v>
      </c>
    </row>
    <row r="7095" spans="1:2" x14ac:dyDescent="0.25">
      <c r="A7095" s="62">
        <v>41104409</v>
      </c>
      <c r="B7095" s="63" t="s">
        <v>17537</v>
      </c>
    </row>
    <row r="7096" spans="1:2" x14ac:dyDescent="0.25">
      <c r="A7096" s="62">
        <v>41104410</v>
      </c>
      <c r="B7096" s="63" t="s">
        <v>15980</v>
      </c>
    </row>
    <row r="7097" spans="1:2" x14ac:dyDescent="0.25">
      <c r="A7097" s="62">
        <v>41104411</v>
      </c>
      <c r="B7097" s="63" t="s">
        <v>18631</v>
      </c>
    </row>
    <row r="7098" spans="1:2" x14ac:dyDescent="0.25">
      <c r="A7098" s="62">
        <v>41104412</v>
      </c>
      <c r="B7098" s="63" t="s">
        <v>7655</v>
      </c>
    </row>
    <row r="7099" spans="1:2" x14ac:dyDescent="0.25">
      <c r="A7099" s="62">
        <v>41104413</v>
      </c>
      <c r="B7099" s="63" t="s">
        <v>4253</v>
      </c>
    </row>
    <row r="7100" spans="1:2" x14ac:dyDescent="0.25">
      <c r="A7100" s="62">
        <v>41104414</v>
      </c>
      <c r="B7100" s="63" t="s">
        <v>5366</v>
      </c>
    </row>
    <row r="7101" spans="1:2" x14ac:dyDescent="0.25">
      <c r="A7101" s="62">
        <v>41104415</v>
      </c>
      <c r="B7101" s="63" t="s">
        <v>14195</v>
      </c>
    </row>
    <row r="7102" spans="1:2" x14ac:dyDescent="0.25">
      <c r="A7102" s="62">
        <v>41104416</v>
      </c>
      <c r="B7102" s="63" t="s">
        <v>4125</v>
      </c>
    </row>
    <row r="7103" spans="1:2" x14ac:dyDescent="0.25">
      <c r="A7103" s="62">
        <v>41104417</v>
      </c>
      <c r="B7103" s="63" t="s">
        <v>8953</v>
      </c>
    </row>
    <row r="7104" spans="1:2" x14ac:dyDescent="0.25">
      <c r="A7104" s="62">
        <v>41104418</v>
      </c>
      <c r="B7104" s="63" t="s">
        <v>6682</v>
      </c>
    </row>
    <row r="7105" spans="1:2" x14ac:dyDescent="0.25">
      <c r="A7105" s="62">
        <v>41104419</v>
      </c>
      <c r="B7105" s="63" t="s">
        <v>16426</v>
      </c>
    </row>
    <row r="7106" spans="1:2" x14ac:dyDescent="0.25">
      <c r="A7106" s="62">
        <v>41104420</v>
      </c>
      <c r="B7106" s="63" t="s">
        <v>13201</v>
      </c>
    </row>
    <row r="7107" spans="1:2" x14ac:dyDescent="0.25">
      <c r="A7107" s="62">
        <v>41104421</v>
      </c>
      <c r="B7107" s="63" t="s">
        <v>10877</v>
      </c>
    </row>
    <row r="7108" spans="1:2" x14ac:dyDescent="0.25">
      <c r="A7108" s="62">
        <v>41104422</v>
      </c>
      <c r="B7108" s="63" t="s">
        <v>15335</v>
      </c>
    </row>
    <row r="7109" spans="1:2" x14ac:dyDescent="0.25">
      <c r="A7109" s="62">
        <v>41104423</v>
      </c>
      <c r="B7109" s="63" t="s">
        <v>12046</v>
      </c>
    </row>
    <row r="7110" spans="1:2" x14ac:dyDescent="0.25">
      <c r="A7110" s="62">
        <v>41104424</v>
      </c>
      <c r="B7110" s="63" t="s">
        <v>8208</v>
      </c>
    </row>
    <row r="7111" spans="1:2" x14ac:dyDescent="0.25">
      <c r="A7111" s="62">
        <v>41104501</v>
      </c>
      <c r="B7111" s="63" t="s">
        <v>17800</v>
      </c>
    </row>
    <row r="7112" spans="1:2" x14ac:dyDescent="0.25">
      <c r="A7112" s="62">
        <v>41104502</v>
      </c>
      <c r="B7112" s="63" t="s">
        <v>31</v>
      </c>
    </row>
    <row r="7113" spans="1:2" x14ac:dyDescent="0.25">
      <c r="A7113" s="62">
        <v>41104503</v>
      </c>
      <c r="B7113" s="63" t="s">
        <v>8408</v>
      </c>
    </row>
    <row r="7114" spans="1:2" x14ac:dyDescent="0.25">
      <c r="A7114" s="62">
        <v>41104504</v>
      </c>
      <c r="B7114" s="63" t="s">
        <v>11474</v>
      </c>
    </row>
    <row r="7115" spans="1:2" x14ac:dyDescent="0.25">
      <c r="A7115" s="62">
        <v>41104505</v>
      </c>
      <c r="B7115" s="63" t="s">
        <v>11192</v>
      </c>
    </row>
    <row r="7116" spans="1:2" x14ac:dyDescent="0.25">
      <c r="A7116" s="62">
        <v>41104506</v>
      </c>
      <c r="B7116" s="63" t="s">
        <v>5661</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15534</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10015</v>
      </c>
    </row>
    <row r="7128" spans="1:2" x14ac:dyDescent="0.25">
      <c r="A7128" s="62">
        <v>41104606</v>
      </c>
      <c r="B7128" s="63" t="s">
        <v>5144</v>
      </c>
    </row>
    <row r="7129" spans="1:2" x14ac:dyDescent="0.25">
      <c r="A7129" s="62">
        <v>41104607</v>
      </c>
      <c r="B7129" s="63" t="s">
        <v>6307</v>
      </c>
    </row>
    <row r="7130" spans="1:2" x14ac:dyDescent="0.25">
      <c r="A7130" s="62">
        <v>41104608</v>
      </c>
      <c r="B7130" s="63" t="s">
        <v>11707</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9945</v>
      </c>
    </row>
    <row r="7135" spans="1:2" x14ac:dyDescent="0.25">
      <c r="A7135" s="62">
        <v>41104701</v>
      </c>
      <c r="B7135" s="63" t="s">
        <v>13203</v>
      </c>
    </row>
    <row r="7136" spans="1:2" x14ac:dyDescent="0.25">
      <c r="A7136" s="62">
        <v>41104702</v>
      </c>
      <c r="B7136" s="63" t="s">
        <v>10078</v>
      </c>
    </row>
    <row r="7137" spans="1:2" x14ac:dyDescent="0.25">
      <c r="A7137" s="62">
        <v>41104703</v>
      </c>
      <c r="B7137" s="63" t="s">
        <v>13866</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11999</v>
      </c>
    </row>
    <row r="7142" spans="1:2" x14ac:dyDescent="0.25">
      <c r="A7142" s="62">
        <v>41104804</v>
      </c>
      <c r="B7142" s="63" t="s">
        <v>8495</v>
      </c>
    </row>
    <row r="7143" spans="1:2" x14ac:dyDescent="0.25">
      <c r="A7143" s="62">
        <v>41104805</v>
      </c>
      <c r="B7143" s="63" t="s">
        <v>14894</v>
      </c>
    </row>
    <row r="7144" spans="1:2" x14ac:dyDescent="0.25">
      <c r="A7144" s="62">
        <v>41104806</v>
      </c>
      <c r="B7144" s="63" t="s">
        <v>9395</v>
      </c>
    </row>
    <row r="7145" spans="1:2" x14ac:dyDescent="0.25">
      <c r="A7145" s="62">
        <v>41104807</v>
      </c>
      <c r="B7145" s="63" t="s">
        <v>272</v>
      </c>
    </row>
    <row r="7146" spans="1:2" x14ac:dyDescent="0.25">
      <c r="A7146" s="62">
        <v>41104808</v>
      </c>
      <c r="B7146" s="63" t="s">
        <v>11386</v>
      </c>
    </row>
    <row r="7147" spans="1:2" x14ac:dyDescent="0.25">
      <c r="A7147" s="62">
        <v>41104809</v>
      </c>
      <c r="B7147" s="63" t="s">
        <v>6423</v>
      </c>
    </row>
    <row r="7148" spans="1:2" x14ac:dyDescent="0.25">
      <c r="A7148" s="62">
        <v>41104810</v>
      </c>
      <c r="B7148" s="63" t="s">
        <v>12532</v>
      </c>
    </row>
    <row r="7149" spans="1:2" x14ac:dyDescent="0.25">
      <c r="A7149" s="62">
        <v>41104811</v>
      </c>
      <c r="B7149" s="63" t="s">
        <v>5024</v>
      </c>
    </row>
    <row r="7150" spans="1:2" x14ac:dyDescent="0.25">
      <c r="A7150" s="62">
        <v>41104812</v>
      </c>
      <c r="B7150" s="63" t="s">
        <v>7156</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6571</v>
      </c>
    </row>
    <row r="7155" spans="1:2" x14ac:dyDescent="0.25">
      <c r="A7155" s="62">
        <v>41104817</v>
      </c>
      <c r="B7155" s="63" t="s">
        <v>10090</v>
      </c>
    </row>
    <row r="7156" spans="1:2" x14ac:dyDescent="0.25">
      <c r="A7156" s="62">
        <v>41104901</v>
      </c>
      <c r="B7156" s="63" t="s">
        <v>10188</v>
      </c>
    </row>
    <row r="7157" spans="1:2" x14ac:dyDescent="0.25">
      <c r="A7157" s="62">
        <v>41104902</v>
      </c>
      <c r="B7157" s="63" t="s">
        <v>17634</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6585</v>
      </c>
    </row>
    <row r="7162" spans="1:2" x14ac:dyDescent="0.25">
      <c r="A7162" s="62">
        <v>41104907</v>
      </c>
      <c r="B7162" s="63" t="s">
        <v>4636</v>
      </c>
    </row>
    <row r="7163" spans="1:2" x14ac:dyDescent="0.25">
      <c r="A7163" s="62">
        <v>41104908</v>
      </c>
      <c r="B7163" s="63" t="s">
        <v>3042</v>
      </c>
    </row>
    <row r="7164" spans="1:2" x14ac:dyDescent="0.25">
      <c r="A7164" s="62">
        <v>41104909</v>
      </c>
      <c r="B7164" s="63" t="s">
        <v>7192</v>
      </c>
    </row>
    <row r="7165" spans="1:2" x14ac:dyDescent="0.25">
      <c r="A7165" s="62">
        <v>41104910</v>
      </c>
      <c r="B7165" s="63" t="s">
        <v>16205</v>
      </c>
    </row>
    <row r="7166" spans="1:2" x14ac:dyDescent="0.25">
      <c r="A7166" s="62">
        <v>41104911</v>
      </c>
      <c r="B7166" s="63" t="s">
        <v>17050</v>
      </c>
    </row>
    <row r="7167" spans="1:2" x14ac:dyDescent="0.25">
      <c r="A7167" s="62">
        <v>41104912</v>
      </c>
      <c r="B7167" s="63" t="s">
        <v>17586</v>
      </c>
    </row>
    <row r="7168" spans="1:2" x14ac:dyDescent="0.25">
      <c r="A7168" s="62">
        <v>41104913</v>
      </c>
      <c r="B7168" s="63" t="s">
        <v>1831</v>
      </c>
    </row>
    <row r="7169" spans="1:2" x14ac:dyDescent="0.25">
      <c r="A7169" s="62">
        <v>41104914</v>
      </c>
      <c r="B7169" s="63" t="s">
        <v>16698</v>
      </c>
    </row>
    <row r="7170" spans="1:2" x14ac:dyDescent="0.25">
      <c r="A7170" s="62">
        <v>41104915</v>
      </c>
      <c r="B7170" s="63" t="s">
        <v>10727</v>
      </c>
    </row>
    <row r="7171" spans="1:2" x14ac:dyDescent="0.25">
      <c r="A7171" s="62">
        <v>41104916</v>
      </c>
      <c r="B7171" s="63" t="s">
        <v>7281</v>
      </c>
    </row>
    <row r="7172" spans="1:2" x14ac:dyDescent="0.25">
      <c r="A7172" s="62">
        <v>41104917</v>
      </c>
      <c r="B7172" s="63" t="s">
        <v>10261</v>
      </c>
    </row>
    <row r="7173" spans="1:2" x14ac:dyDescent="0.25">
      <c r="A7173" s="62">
        <v>41104918</v>
      </c>
      <c r="B7173" s="63" t="s">
        <v>2966</v>
      </c>
    </row>
    <row r="7174" spans="1:2" x14ac:dyDescent="0.25">
      <c r="A7174" s="62">
        <v>41104919</v>
      </c>
      <c r="B7174" s="63" t="s">
        <v>16018</v>
      </c>
    </row>
    <row r="7175" spans="1:2" x14ac:dyDescent="0.25">
      <c r="A7175" s="62">
        <v>41104920</v>
      </c>
      <c r="B7175" s="63" t="s">
        <v>6654</v>
      </c>
    </row>
    <row r="7176" spans="1:2" x14ac:dyDescent="0.25">
      <c r="A7176" s="62">
        <v>41104921</v>
      </c>
      <c r="B7176" s="63" t="s">
        <v>8801</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13752</v>
      </c>
    </row>
    <row r="7182" spans="1:2" x14ac:dyDescent="0.25">
      <c r="A7182" s="62">
        <v>41104927</v>
      </c>
      <c r="B7182" s="63" t="s">
        <v>15500</v>
      </c>
    </row>
    <row r="7183" spans="1:2" x14ac:dyDescent="0.25">
      <c r="A7183" s="62">
        <v>41104928</v>
      </c>
      <c r="B7183" s="63" t="s">
        <v>18071</v>
      </c>
    </row>
    <row r="7184" spans="1:2" x14ac:dyDescent="0.25">
      <c r="A7184" s="62">
        <v>41104929</v>
      </c>
      <c r="B7184" s="63" t="s">
        <v>15653</v>
      </c>
    </row>
    <row r="7185" spans="1:2" x14ac:dyDescent="0.25">
      <c r="A7185" s="62">
        <v>41105001</v>
      </c>
      <c r="B7185" s="63" t="s">
        <v>2035</v>
      </c>
    </row>
    <row r="7186" spans="1:2" x14ac:dyDescent="0.25">
      <c r="A7186" s="62">
        <v>41105002</v>
      </c>
      <c r="B7186" s="63" t="s">
        <v>7216</v>
      </c>
    </row>
    <row r="7187" spans="1:2" x14ac:dyDescent="0.25">
      <c r="A7187" s="62">
        <v>41105003</v>
      </c>
      <c r="B7187" s="63" t="s">
        <v>15245</v>
      </c>
    </row>
    <row r="7188" spans="1:2" x14ac:dyDescent="0.25">
      <c r="A7188" s="62">
        <v>41105101</v>
      </c>
      <c r="B7188" s="63" t="s">
        <v>11541</v>
      </c>
    </row>
    <row r="7189" spans="1:2" x14ac:dyDescent="0.25">
      <c r="A7189" s="62">
        <v>41105102</v>
      </c>
      <c r="B7189" s="63" t="s">
        <v>929</v>
      </c>
    </row>
    <row r="7190" spans="1:2" x14ac:dyDescent="0.25">
      <c r="A7190" s="62">
        <v>41105103</v>
      </c>
      <c r="B7190" s="63" t="s">
        <v>17645</v>
      </c>
    </row>
    <row r="7191" spans="1:2" x14ac:dyDescent="0.25">
      <c r="A7191" s="62">
        <v>41105104</v>
      </c>
      <c r="B7191" s="63" t="s">
        <v>3836</v>
      </c>
    </row>
    <row r="7192" spans="1:2" x14ac:dyDescent="0.25">
      <c r="A7192" s="62">
        <v>41105105</v>
      </c>
      <c r="B7192" s="63" t="s">
        <v>15409</v>
      </c>
    </row>
    <row r="7193" spans="1:2" x14ac:dyDescent="0.25">
      <c r="A7193" s="62">
        <v>41105106</v>
      </c>
      <c r="B7193" s="63" t="s">
        <v>12141</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9948</v>
      </c>
    </row>
    <row r="7199" spans="1:2" x14ac:dyDescent="0.25">
      <c r="A7199" s="62">
        <v>41105203</v>
      </c>
      <c r="B7199" s="63" t="s">
        <v>3117</v>
      </c>
    </row>
    <row r="7200" spans="1:2" x14ac:dyDescent="0.25">
      <c r="A7200" s="62">
        <v>41105204</v>
      </c>
      <c r="B7200" s="63" t="s">
        <v>17519</v>
      </c>
    </row>
    <row r="7201" spans="1:2" x14ac:dyDescent="0.25">
      <c r="A7201" s="62">
        <v>41105205</v>
      </c>
      <c r="B7201" s="63" t="s">
        <v>4921</v>
      </c>
    </row>
    <row r="7202" spans="1:2" x14ac:dyDescent="0.25">
      <c r="A7202" s="62">
        <v>41105301</v>
      </c>
      <c r="B7202" s="63" t="s">
        <v>11143</v>
      </c>
    </row>
    <row r="7203" spans="1:2" x14ac:dyDescent="0.25">
      <c r="A7203" s="62">
        <v>41105302</v>
      </c>
      <c r="B7203" s="63" t="s">
        <v>16150</v>
      </c>
    </row>
    <row r="7204" spans="1:2" x14ac:dyDescent="0.25">
      <c r="A7204" s="62">
        <v>41105303</v>
      </c>
      <c r="B7204" s="63" t="s">
        <v>17990</v>
      </c>
    </row>
    <row r="7205" spans="1:2" x14ac:dyDescent="0.25">
      <c r="A7205" s="62">
        <v>41105304</v>
      </c>
      <c r="B7205" s="63" t="s">
        <v>446</v>
      </c>
    </row>
    <row r="7206" spans="1:2" x14ac:dyDescent="0.25">
      <c r="A7206" s="62">
        <v>41105305</v>
      </c>
      <c r="B7206" s="63" t="s">
        <v>16219</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14811</v>
      </c>
    </row>
    <row r="7211" spans="1:2" x14ac:dyDescent="0.25">
      <c r="A7211" s="62">
        <v>41105311</v>
      </c>
      <c r="B7211" s="63" t="s">
        <v>12944</v>
      </c>
    </row>
    <row r="7212" spans="1:2" x14ac:dyDescent="0.25">
      <c r="A7212" s="62">
        <v>41105312</v>
      </c>
      <c r="B7212" s="63" t="s">
        <v>5158</v>
      </c>
    </row>
    <row r="7213" spans="1:2" x14ac:dyDescent="0.25">
      <c r="A7213" s="62">
        <v>41105313</v>
      </c>
      <c r="B7213" s="63" t="s">
        <v>3221</v>
      </c>
    </row>
    <row r="7214" spans="1:2" x14ac:dyDescent="0.25">
      <c r="A7214" s="62">
        <v>41105314</v>
      </c>
      <c r="B7214" s="63" t="s">
        <v>13913</v>
      </c>
    </row>
    <row r="7215" spans="1:2" x14ac:dyDescent="0.25">
      <c r="A7215" s="62">
        <v>41105315</v>
      </c>
      <c r="B7215" s="63" t="s">
        <v>8069</v>
      </c>
    </row>
    <row r="7216" spans="1:2" x14ac:dyDescent="0.25">
      <c r="A7216" s="62">
        <v>41105316</v>
      </c>
      <c r="B7216" s="63" t="s">
        <v>15921</v>
      </c>
    </row>
    <row r="7217" spans="1:2" x14ac:dyDescent="0.25">
      <c r="A7217" s="62">
        <v>41105317</v>
      </c>
      <c r="B7217" s="63" t="s">
        <v>5273</v>
      </c>
    </row>
    <row r="7218" spans="1:2" x14ac:dyDescent="0.25">
      <c r="A7218" s="62">
        <v>41105318</v>
      </c>
      <c r="B7218" s="63" t="s">
        <v>16420</v>
      </c>
    </row>
    <row r="7219" spans="1:2" x14ac:dyDescent="0.25">
      <c r="A7219" s="62">
        <v>41105319</v>
      </c>
      <c r="B7219" s="63" t="s">
        <v>16457</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3503</v>
      </c>
    </row>
    <row r="7225" spans="1:2" x14ac:dyDescent="0.25">
      <c r="A7225" s="62">
        <v>41105325</v>
      </c>
      <c r="B7225" s="63" t="s">
        <v>289</v>
      </c>
    </row>
    <row r="7226" spans="1:2" x14ac:dyDescent="0.25">
      <c r="A7226" s="62">
        <v>41105326</v>
      </c>
      <c r="B7226" s="63" t="s">
        <v>11170</v>
      </c>
    </row>
    <row r="7227" spans="1:2" x14ac:dyDescent="0.25">
      <c r="A7227" s="62">
        <v>41105327</v>
      </c>
      <c r="B7227" s="63" t="s">
        <v>4415</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12082</v>
      </c>
    </row>
    <row r="7237" spans="1:2" x14ac:dyDescent="0.25">
      <c r="A7237" s="62">
        <v>41105337</v>
      </c>
      <c r="B7237" s="63" t="s">
        <v>6586</v>
      </c>
    </row>
    <row r="7238" spans="1:2" x14ac:dyDescent="0.25">
      <c r="A7238" s="62">
        <v>41105338</v>
      </c>
      <c r="B7238" s="63" t="s">
        <v>18156</v>
      </c>
    </row>
    <row r="7239" spans="1:2" x14ac:dyDescent="0.25">
      <c r="A7239" s="62">
        <v>41105339</v>
      </c>
      <c r="B7239" s="63" t="s">
        <v>1552</v>
      </c>
    </row>
    <row r="7240" spans="1:2" x14ac:dyDescent="0.25">
      <c r="A7240" s="62">
        <v>41105501</v>
      </c>
      <c r="B7240" s="63" t="s">
        <v>15275</v>
      </c>
    </row>
    <row r="7241" spans="1:2" x14ac:dyDescent="0.25">
      <c r="A7241" s="62">
        <v>41105502</v>
      </c>
      <c r="B7241" s="63" t="s">
        <v>5539</v>
      </c>
    </row>
    <row r="7242" spans="1:2" x14ac:dyDescent="0.25">
      <c r="A7242" s="62">
        <v>41105503</v>
      </c>
      <c r="B7242" s="63" t="s">
        <v>10026</v>
      </c>
    </row>
    <row r="7243" spans="1:2" x14ac:dyDescent="0.25">
      <c r="A7243" s="62">
        <v>41105504</v>
      </c>
      <c r="B7243" s="63" t="s">
        <v>8777</v>
      </c>
    </row>
    <row r="7244" spans="1:2" x14ac:dyDescent="0.25">
      <c r="A7244" s="62">
        <v>41105505</v>
      </c>
      <c r="B7244" s="63" t="s">
        <v>16096</v>
      </c>
    </row>
    <row r="7245" spans="1:2" x14ac:dyDescent="0.25">
      <c r="A7245" s="62">
        <v>41105506</v>
      </c>
      <c r="B7245" s="63" t="s">
        <v>11623</v>
      </c>
    </row>
    <row r="7246" spans="1:2" x14ac:dyDescent="0.25">
      <c r="A7246" s="62">
        <v>41105507</v>
      </c>
      <c r="B7246" s="63" t="s">
        <v>1860</v>
      </c>
    </row>
    <row r="7247" spans="1:2" x14ac:dyDescent="0.25">
      <c r="A7247" s="62">
        <v>41105508</v>
      </c>
      <c r="B7247" s="63" t="s">
        <v>10307</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11405</v>
      </c>
    </row>
    <row r="7253" spans="1:2" x14ac:dyDescent="0.25">
      <c r="A7253" s="62">
        <v>41105514</v>
      </c>
      <c r="B7253" s="63" t="s">
        <v>5798</v>
      </c>
    </row>
    <row r="7254" spans="1:2" x14ac:dyDescent="0.25">
      <c r="A7254" s="62">
        <v>41105515</v>
      </c>
      <c r="B7254" s="63" t="s">
        <v>7956</v>
      </c>
    </row>
    <row r="7255" spans="1:2" x14ac:dyDescent="0.25">
      <c r="A7255" s="62">
        <v>41105516</v>
      </c>
      <c r="B7255" s="63" t="s">
        <v>9666</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4833</v>
      </c>
    </row>
    <row r="7260" spans="1:2" x14ac:dyDescent="0.25">
      <c r="A7260" s="62">
        <v>41105601</v>
      </c>
      <c r="B7260" s="63" t="s">
        <v>16826</v>
      </c>
    </row>
    <row r="7261" spans="1:2" x14ac:dyDescent="0.25">
      <c r="A7261" s="62">
        <v>41105701</v>
      </c>
      <c r="B7261" s="63" t="s">
        <v>17483</v>
      </c>
    </row>
    <row r="7262" spans="1:2" x14ac:dyDescent="0.25">
      <c r="A7262" s="62">
        <v>41105801</v>
      </c>
      <c r="B7262" s="63" t="s">
        <v>5472</v>
      </c>
    </row>
    <row r="7263" spans="1:2" x14ac:dyDescent="0.25">
      <c r="A7263" s="62">
        <v>41105802</v>
      </c>
      <c r="B7263" s="63" t="s">
        <v>4364</v>
      </c>
    </row>
    <row r="7264" spans="1:2" x14ac:dyDescent="0.25">
      <c r="A7264" s="62">
        <v>41105803</v>
      </c>
      <c r="B7264" s="63" t="s">
        <v>11889</v>
      </c>
    </row>
    <row r="7265" spans="1:2" x14ac:dyDescent="0.25">
      <c r="A7265" s="62">
        <v>41105804</v>
      </c>
      <c r="B7265" s="63" t="s">
        <v>8476</v>
      </c>
    </row>
    <row r="7266" spans="1:2" x14ac:dyDescent="0.25">
      <c r="A7266" s="62">
        <v>41105901</v>
      </c>
      <c r="B7266" s="63" t="s">
        <v>438</v>
      </c>
    </row>
    <row r="7267" spans="1:2" x14ac:dyDescent="0.25">
      <c r="A7267" s="62">
        <v>41105902</v>
      </c>
      <c r="B7267" s="63" t="s">
        <v>12579</v>
      </c>
    </row>
    <row r="7268" spans="1:2" x14ac:dyDescent="0.25">
      <c r="A7268" s="62">
        <v>41105903</v>
      </c>
      <c r="B7268" s="63" t="s">
        <v>8004</v>
      </c>
    </row>
    <row r="7269" spans="1:2" x14ac:dyDescent="0.25">
      <c r="A7269" s="62">
        <v>41105904</v>
      </c>
      <c r="B7269" s="63" t="s">
        <v>3635</v>
      </c>
    </row>
    <row r="7270" spans="1:2" x14ac:dyDescent="0.25">
      <c r="A7270" s="62">
        <v>41105905</v>
      </c>
      <c r="B7270" s="63" t="s">
        <v>14840</v>
      </c>
    </row>
    <row r="7271" spans="1:2" x14ac:dyDescent="0.25">
      <c r="A7271" s="62">
        <v>41105906</v>
      </c>
      <c r="B7271" s="63" t="s">
        <v>9455</v>
      </c>
    </row>
    <row r="7272" spans="1:2" x14ac:dyDescent="0.25">
      <c r="A7272" s="62">
        <v>41105907</v>
      </c>
      <c r="B7272" s="63" t="s">
        <v>15360</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15890</v>
      </c>
    </row>
    <row r="7277" spans="1:2" x14ac:dyDescent="0.25">
      <c r="A7277" s="62">
        <v>41106004</v>
      </c>
      <c r="B7277" s="63" t="s">
        <v>12738</v>
      </c>
    </row>
    <row r="7278" spans="1:2" x14ac:dyDescent="0.25">
      <c r="A7278" s="62">
        <v>41106005</v>
      </c>
      <c r="B7278" s="63" t="s">
        <v>8681</v>
      </c>
    </row>
    <row r="7279" spans="1:2" x14ac:dyDescent="0.25">
      <c r="A7279" s="62">
        <v>41106006</v>
      </c>
      <c r="B7279" s="63" t="s">
        <v>3950</v>
      </c>
    </row>
    <row r="7280" spans="1:2" x14ac:dyDescent="0.25">
      <c r="A7280" s="62">
        <v>41106101</v>
      </c>
      <c r="B7280" s="63" t="s">
        <v>15530</v>
      </c>
    </row>
    <row r="7281" spans="1:2" x14ac:dyDescent="0.25">
      <c r="A7281" s="62">
        <v>41106102</v>
      </c>
      <c r="B7281" s="63" t="s">
        <v>9308</v>
      </c>
    </row>
    <row r="7282" spans="1:2" x14ac:dyDescent="0.25">
      <c r="A7282" s="62">
        <v>41106103</v>
      </c>
      <c r="B7282" s="63" t="s">
        <v>14300</v>
      </c>
    </row>
    <row r="7283" spans="1:2" x14ac:dyDescent="0.25">
      <c r="A7283" s="62">
        <v>41106104</v>
      </c>
      <c r="B7283" s="63" t="s">
        <v>16521</v>
      </c>
    </row>
    <row r="7284" spans="1:2" x14ac:dyDescent="0.25">
      <c r="A7284" s="62">
        <v>41106201</v>
      </c>
      <c r="B7284" s="63" t="s">
        <v>8895</v>
      </c>
    </row>
    <row r="7285" spans="1:2" x14ac:dyDescent="0.25">
      <c r="A7285" s="62">
        <v>41106202</v>
      </c>
      <c r="B7285" s="63" t="s">
        <v>11855</v>
      </c>
    </row>
    <row r="7286" spans="1:2" x14ac:dyDescent="0.25">
      <c r="A7286" s="62">
        <v>41106203</v>
      </c>
      <c r="B7286" s="63" t="s">
        <v>6806</v>
      </c>
    </row>
    <row r="7287" spans="1:2" x14ac:dyDescent="0.25">
      <c r="A7287" s="62">
        <v>41106204</v>
      </c>
      <c r="B7287" s="63" t="s">
        <v>11297</v>
      </c>
    </row>
    <row r="7288" spans="1:2" x14ac:dyDescent="0.25">
      <c r="A7288" s="62">
        <v>41106205</v>
      </c>
      <c r="B7288" s="63" t="s">
        <v>10254</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16411</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14997</v>
      </c>
    </row>
    <row r="7303" spans="1:2" x14ac:dyDescent="0.25">
      <c r="A7303" s="62">
        <v>41106220</v>
      </c>
      <c r="B7303" s="63" t="s">
        <v>16277</v>
      </c>
    </row>
    <row r="7304" spans="1:2" x14ac:dyDescent="0.25">
      <c r="A7304" s="62">
        <v>41106221</v>
      </c>
      <c r="B7304" s="63" t="s">
        <v>12955</v>
      </c>
    </row>
    <row r="7305" spans="1:2" x14ac:dyDescent="0.25">
      <c r="A7305" s="62">
        <v>41106222</v>
      </c>
      <c r="B7305" s="63" t="s">
        <v>4000</v>
      </c>
    </row>
    <row r="7306" spans="1:2" x14ac:dyDescent="0.25">
      <c r="A7306" s="62">
        <v>41106223</v>
      </c>
      <c r="B7306" s="63" t="s">
        <v>7244</v>
      </c>
    </row>
    <row r="7307" spans="1:2" x14ac:dyDescent="0.25">
      <c r="A7307" s="62">
        <v>41106301</v>
      </c>
      <c r="B7307" s="63" t="s">
        <v>12177</v>
      </c>
    </row>
    <row r="7308" spans="1:2" x14ac:dyDescent="0.25">
      <c r="A7308" s="62">
        <v>41106302</v>
      </c>
      <c r="B7308" s="63" t="s">
        <v>15242</v>
      </c>
    </row>
    <row r="7309" spans="1:2" x14ac:dyDescent="0.25">
      <c r="A7309" s="62">
        <v>41106303</v>
      </c>
      <c r="B7309" s="63" t="s">
        <v>6474</v>
      </c>
    </row>
    <row r="7310" spans="1:2" x14ac:dyDescent="0.25">
      <c r="A7310" s="62">
        <v>41106304</v>
      </c>
      <c r="B7310" s="63" t="s">
        <v>9293</v>
      </c>
    </row>
    <row r="7311" spans="1:2" x14ac:dyDescent="0.25">
      <c r="A7311" s="62">
        <v>41106305</v>
      </c>
      <c r="B7311" s="63" t="s">
        <v>7744</v>
      </c>
    </row>
    <row r="7312" spans="1:2" x14ac:dyDescent="0.25">
      <c r="A7312" s="62">
        <v>41106306</v>
      </c>
      <c r="B7312" s="63" t="s">
        <v>18472</v>
      </c>
    </row>
    <row r="7313" spans="1:2" x14ac:dyDescent="0.25">
      <c r="A7313" s="62">
        <v>41106307</v>
      </c>
      <c r="B7313" s="63" t="s">
        <v>12908</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4069</v>
      </c>
    </row>
    <row r="7319" spans="1:2" x14ac:dyDescent="0.25">
      <c r="A7319" s="62">
        <v>41106313</v>
      </c>
      <c r="B7319" s="63" t="s">
        <v>12906</v>
      </c>
    </row>
    <row r="7320" spans="1:2" x14ac:dyDescent="0.25">
      <c r="A7320" s="62">
        <v>41106314</v>
      </c>
      <c r="B7320" s="63" t="s">
        <v>16649</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14888</v>
      </c>
    </row>
    <row r="7329" spans="1:2" x14ac:dyDescent="0.25">
      <c r="A7329" s="62">
        <v>41106506</v>
      </c>
      <c r="B7329" s="63" t="s">
        <v>9191</v>
      </c>
    </row>
    <row r="7330" spans="1:2" x14ac:dyDescent="0.25">
      <c r="A7330" s="62">
        <v>41106507</v>
      </c>
      <c r="B7330" s="63" t="s">
        <v>16854</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12174</v>
      </c>
    </row>
    <row r="7335" spans="1:2" x14ac:dyDescent="0.25">
      <c r="A7335" s="62">
        <v>41106512</v>
      </c>
      <c r="B7335" s="63" t="s">
        <v>6935</v>
      </c>
    </row>
    <row r="7336" spans="1:2" x14ac:dyDescent="0.25">
      <c r="A7336" s="62">
        <v>41106513</v>
      </c>
      <c r="B7336" s="63" t="s">
        <v>9203</v>
      </c>
    </row>
    <row r="7337" spans="1:2" x14ac:dyDescent="0.25">
      <c r="A7337" s="62">
        <v>41106514</v>
      </c>
      <c r="B7337" s="63" t="s">
        <v>8325</v>
      </c>
    </row>
    <row r="7338" spans="1:2" x14ac:dyDescent="0.25">
      <c r="A7338" s="62">
        <v>41106515</v>
      </c>
      <c r="B7338" s="63" t="s">
        <v>18556</v>
      </c>
    </row>
    <row r="7339" spans="1:2" x14ac:dyDescent="0.25">
      <c r="A7339" s="62">
        <v>41106601</v>
      </c>
      <c r="B7339" s="63" t="s">
        <v>9007</v>
      </c>
    </row>
    <row r="7340" spans="1:2" x14ac:dyDescent="0.25">
      <c r="A7340" s="62">
        <v>41106602</v>
      </c>
      <c r="B7340" s="63" t="s">
        <v>8699</v>
      </c>
    </row>
    <row r="7341" spans="1:2" x14ac:dyDescent="0.25">
      <c r="A7341" s="62">
        <v>41106603</v>
      </c>
      <c r="B7341" s="63" t="s">
        <v>11023</v>
      </c>
    </row>
    <row r="7342" spans="1:2" x14ac:dyDescent="0.25">
      <c r="A7342" s="62">
        <v>41106604</v>
      </c>
      <c r="B7342" s="63" t="s">
        <v>12156</v>
      </c>
    </row>
    <row r="7343" spans="1:2" x14ac:dyDescent="0.25">
      <c r="A7343" s="62">
        <v>41106605</v>
      </c>
      <c r="B7343" s="63" t="s">
        <v>12487</v>
      </c>
    </row>
    <row r="7344" spans="1:2" x14ac:dyDescent="0.25">
      <c r="A7344" s="62">
        <v>41106606</v>
      </c>
      <c r="B7344" s="63" t="s">
        <v>13058</v>
      </c>
    </row>
    <row r="7345" spans="1:2" x14ac:dyDescent="0.25">
      <c r="A7345" s="62">
        <v>41106607</v>
      </c>
      <c r="B7345" s="63" t="s">
        <v>15655</v>
      </c>
    </row>
    <row r="7346" spans="1:2" x14ac:dyDescent="0.25">
      <c r="A7346" s="62">
        <v>41106608</v>
      </c>
      <c r="B7346" s="63" t="s">
        <v>16992</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16696</v>
      </c>
    </row>
    <row r="7351" spans="1:2" x14ac:dyDescent="0.25">
      <c r="A7351" s="62">
        <v>41106613</v>
      </c>
      <c r="B7351" s="63" t="s">
        <v>5337</v>
      </c>
    </row>
    <row r="7352" spans="1:2" x14ac:dyDescent="0.25">
      <c r="A7352" s="62">
        <v>41106614</v>
      </c>
      <c r="B7352" s="63" t="s">
        <v>9326</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5042</v>
      </c>
    </row>
    <row r="7360" spans="1:2" x14ac:dyDescent="0.25">
      <c r="A7360" s="62">
        <v>41106622</v>
      </c>
      <c r="B7360" s="63" t="s">
        <v>12118</v>
      </c>
    </row>
    <row r="7361" spans="1:2" x14ac:dyDescent="0.25">
      <c r="A7361" s="62">
        <v>41111501</v>
      </c>
      <c r="B7361" s="63" t="s">
        <v>1096</v>
      </c>
    </row>
    <row r="7362" spans="1:2" x14ac:dyDescent="0.25">
      <c r="A7362" s="62">
        <v>41111502</v>
      </c>
      <c r="B7362" s="63" t="s">
        <v>13242</v>
      </c>
    </row>
    <row r="7363" spans="1:2" x14ac:dyDescent="0.25">
      <c r="A7363" s="62">
        <v>41111503</v>
      </c>
      <c r="B7363" s="63" t="s">
        <v>11736</v>
      </c>
    </row>
    <row r="7364" spans="1:2" x14ac:dyDescent="0.25">
      <c r="A7364" s="62">
        <v>41111504</v>
      </c>
      <c r="B7364" s="63" t="s">
        <v>171</v>
      </c>
    </row>
    <row r="7365" spans="1:2" x14ac:dyDescent="0.25">
      <c r="A7365" s="62">
        <v>41111505</v>
      </c>
      <c r="B7365" s="63" t="s">
        <v>7568</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2617</v>
      </c>
    </row>
    <row r="7370" spans="1:2" x14ac:dyDescent="0.25">
      <c r="A7370" s="62">
        <v>41111510</v>
      </c>
      <c r="B7370" s="63" t="s">
        <v>8429</v>
      </c>
    </row>
    <row r="7371" spans="1:2" x14ac:dyDescent="0.25">
      <c r="A7371" s="62">
        <v>41111511</v>
      </c>
      <c r="B7371" s="63" t="s">
        <v>5054</v>
      </c>
    </row>
    <row r="7372" spans="1:2" x14ac:dyDescent="0.25">
      <c r="A7372" s="62">
        <v>41111512</v>
      </c>
      <c r="B7372" s="63" t="s">
        <v>17609</v>
      </c>
    </row>
    <row r="7373" spans="1:2" x14ac:dyDescent="0.25">
      <c r="A7373" s="62">
        <v>41111513</v>
      </c>
      <c r="B7373" s="63" t="s">
        <v>15384</v>
      </c>
    </row>
    <row r="7374" spans="1:2" x14ac:dyDescent="0.25">
      <c r="A7374" s="62">
        <v>41111515</v>
      </c>
      <c r="B7374" s="63" t="s">
        <v>7350</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7591</v>
      </c>
    </row>
    <row r="7379" spans="1:2" x14ac:dyDescent="0.25">
      <c r="A7379" s="62">
        <v>41111603</v>
      </c>
      <c r="B7379" s="63" t="s">
        <v>8574</v>
      </c>
    </row>
    <row r="7380" spans="1:2" x14ac:dyDescent="0.25">
      <c r="A7380" s="62">
        <v>41111604</v>
      </c>
      <c r="B7380" s="63" t="s">
        <v>16213</v>
      </c>
    </row>
    <row r="7381" spans="1:2" x14ac:dyDescent="0.25">
      <c r="A7381" s="62">
        <v>41111605</v>
      </c>
      <c r="B7381" s="63" t="s">
        <v>8712</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12069</v>
      </c>
    </row>
    <row r="7390" spans="1:2" x14ac:dyDescent="0.25">
      <c r="A7390" s="62">
        <v>41111619</v>
      </c>
      <c r="B7390" s="63" t="s">
        <v>13620</v>
      </c>
    </row>
    <row r="7391" spans="1:2" x14ac:dyDescent="0.25">
      <c r="A7391" s="62">
        <v>41111620</v>
      </c>
      <c r="B7391" s="63" t="s">
        <v>10868</v>
      </c>
    </row>
    <row r="7392" spans="1:2" x14ac:dyDescent="0.25">
      <c r="A7392" s="62">
        <v>41111621</v>
      </c>
      <c r="B7392" s="63" t="s">
        <v>18255</v>
      </c>
    </row>
    <row r="7393" spans="1:2" x14ac:dyDescent="0.25">
      <c r="A7393" s="62">
        <v>41111622</v>
      </c>
      <c r="B7393" s="63" t="s">
        <v>3323</v>
      </c>
    </row>
    <row r="7394" spans="1:2" x14ac:dyDescent="0.25">
      <c r="A7394" s="62">
        <v>41111623</v>
      </c>
      <c r="B7394" s="63" t="s">
        <v>16371</v>
      </c>
    </row>
    <row r="7395" spans="1:2" x14ac:dyDescent="0.25">
      <c r="A7395" s="62">
        <v>41111701</v>
      </c>
      <c r="B7395" s="63" t="s">
        <v>13335</v>
      </c>
    </row>
    <row r="7396" spans="1:2" x14ac:dyDescent="0.25">
      <c r="A7396" s="62">
        <v>41111702</v>
      </c>
      <c r="B7396" s="63" t="s">
        <v>8558</v>
      </c>
    </row>
    <row r="7397" spans="1:2" x14ac:dyDescent="0.25">
      <c r="A7397" s="62">
        <v>41111703</v>
      </c>
      <c r="B7397" s="63" t="s">
        <v>10498</v>
      </c>
    </row>
    <row r="7398" spans="1:2" x14ac:dyDescent="0.25">
      <c r="A7398" s="62">
        <v>41111704</v>
      </c>
      <c r="B7398" s="63" t="s">
        <v>2149</v>
      </c>
    </row>
    <row r="7399" spans="1:2" x14ac:dyDescent="0.25">
      <c r="A7399" s="62">
        <v>41111705</v>
      </c>
      <c r="B7399" s="63" t="s">
        <v>15286</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10917</v>
      </c>
    </row>
    <row r="7405" spans="1:2" x14ac:dyDescent="0.25">
      <c r="A7405" s="62">
        <v>41111711</v>
      </c>
      <c r="B7405" s="63" t="s">
        <v>6944</v>
      </c>
    </row>
    <row r="7406" spans="1:2" x14ac:dyDescent="0.25">
      <c r="A7406" s="62">
        <v>41111712</v>
      </c>
      <c r="B7406" s="63" t="s">
        <v>14021</v>
      </c>
    </row>
    <row r="7407" spans="1:2" x14ac:dyDescent="0.25">
      <c r="A7407" s="62">
        <v>41111713</v>
      </c>
      <c r="B7407" s="63" t="s">
        <v>6839</v>
      </c>
    </row>
    <row r="7408" spans="1:2" x14ac:dyDescent="0.25">
      <c r="A7408" s="62">
        <v>41111714</v>
      </c>
      <c r="B7408" s="63" t="s">
        <v>4621</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7872</v>
      </c>
    </row>
    <row r="7413" spans="1:2" x14ac:dyDescent="0.25">
      <c r="A7413" s="62">
        <v>41111719</v>
      </c>
      <c r="B7413" s="63" t="s">
        <v>17054</v>
      </c>
    </row>
    <row r="7414" spans="1:2" x14ac:dyDescent="0.25">
      <c r="A7414" s="62">
        <v>41111720</v>
      </c>
      <c r="B7414" s="63" t="s">
        <v>6696</v>
      </c>
    </row>
    <row r="7415" spans="1:2" x14ac:dyDescent="0.25">
      <c r="A7415" s="62">
        <v>41111721</v>
      </c>
      <c r="B7415" s="63" t="s">
        <v>15708</v>
      </c>
    </row>
    <row r="7416" spans="1:2" x14ac:dyDescent="0.25">
      <c r="A7416" s="62">
        <v>41111722</v>
      </c>
      <c r="B7416" s="63" t="s">
        <v>6000</v>
      </c>
    </row>
    <row r="7417" spans="1:2" x14ac:dyDescent="0.25">
      <c r="A7417" s="62">
        <v>41111723</v>
      </c>
      <c r="B7417" s="63" t="s">
        <v>10444</v>
      </c>
    </row>
    <row r="7418" spans="1:2" x14ac:dyDescent="0.25">
      <c r="A7418" s="62">
        <v>41111724</v>
      </c>
      <c r="B7418" s="63" t="s">
        <v>13497</v>
      </c>
    </row>
    <row r="7419" spans="1:2" x14ac:dyDescent="0.25">
      <c r="A7419" s="62">
        <v>41111725</v>
      </c>
      <c r="B7419" s="63" t="s">
        <v>18081</v>
      </c>
    </row>
    <row r="7420" spans="1:2" x14ac:dyDescent="0.25">
      <c r="A7420" s="62">
        <v>41111726</v>
      </c>
      <c r="B7420" s="63" t="s">
        <v>12744</v>
      </c>
    </row>
    <row r="7421" spans="1:2" x14ac:dyDescent="0.25">
      <c r="A7421" s="62">
        <v>41111727</v>
      </c>
      <c r="B7421" s="63" t="s">
        <v>4775</v>
      </c>
    </row>
    <row r="7422" spans="1:2" x14ac:dyDescent="0.25">
      <c r="A7422" s="62">
        <v>41111728</v>
      </c>
      <c r="B7422" s="63" t="s">
        <v>5139</v>
      </c>
    </row>
    <row r="7423" spans="1:2" x14ac:dyDescent="0.25">
      <c r="A7423" s="62">
        <v>41111729</v>
      </c>
      <c r="B7423" s="63" t="s">
        <v>17968</v>
      </c>
    </row>
    <row r="7424" spans="1:2" x14ac:dyDescent="0.25">
      <c r="A7424" s="62">
        <v>41111730</v>
      </c>
      <c r="B7424" s="63" t="s">
        <v>3301</v>
      </c>
    </row>
    <row r="7425" spans="1:2" x14ac:dyDescent="0.25">
      <c r="A7425" s="62">
        <v>41111731</v>
      </c>
      <c r="B7425" s="63" t="s">
        <v>13354</v>
      </c>
    </row>
    <row r="7426" spans="1:2" x14ac:dyDescent="0.25">
      <c r="A7426" s="62">
        <v>41111733</v>
      </c>
      <c r="B7426" s="63" t="s">
        <v>13167</v>
      </c>
    </row>
    <row r="7427" spans="1:2" x14ac:dyDescent="0.25">
      <c r="A7427" s="62">
        <v>41111734</v>
      </c>
      <c r="B7427" s="63" t="s">
        <v>6086</v>
      </c>
    </row>
    <row r="7428" spans="1:2" x14ac:dyDescent="0.25">
      <c r="A7428" s="62">
        <v>41111735</v>
      </c>
      <c r="B7428" s="63" t="s">
        <v>17409</v>
      </c>
    </row>
    <row r="7429" spans="1:2" x14ac:dyDescent="0.25">
      <c r="A7429" s="62">
        <v>41111736</v>
      </c>
      <c r="B7429" s="63" t="s">
        <v>642</v>
      </c>
    </row>
    <row r="7430" spans="1:2" x14ac:dyDescent="0.25">
      <c r="A7430" s="62">
        <v>41111737</v>
      </c>
      <c r="B7430" s="63" t="s">
        <v>9563</v>
      </c>
    </row>
    <row r="7431" spans="1:2" x14ac:dyDescent="0.25">
      <c r="A7431" s="62">
        <v>41111738</v>
      </c>
      <c r="B7431" s="63" t="s">
        <v>7699</v>
      </c>
    </row>
    <row r="7432" spans="1:2" x14ac:dyDescent="0.25">
      <c r="A7432" s="62">
        <v>41111739</v>
      </c>
      <c r="B7432" s="63" t="s">
        <v>5254</v>
      </c>
    </row>
    <row r="7433" spans="1:2" x14ac:dyDescent="0.25">
      <c r="A7433" s="62">
        <v>41111801</v>
      </c>
      <c r="B7433" s="63" t="s">
        <v>6940</v>
      </c>
    </row>
    <row r="7434" spans="1:2" x14ac:dyDescent="0.25">
      <c r="A7434" s="62">
        <v>41111802</v>
      </c>
      <c r="B7434" s="63" t="s">
        <v>44</v>
      </c>
    </row>
    <row r="7435" spans="1:2" x14ac:dyDescent="0.25">
      <c r="A7435" s="62">
        <v>41111803</v>
      </c>
      <c r="B7435" s="63" t="s">
        <v>3578</v>
      </c>
    </row>
    <row r="7436" spans="1:2" x14ac:dyDescent="0.25">
      <c r="A7436" s="62">
        <v>41111804</v>
      </c>
      <c r="B7436" s="63" t="s">
        <v>16050</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14404</v>
      </c>
    </row>
    <row r="7442" spans="1:2" x14ac:dyDescent="0.25">
      <c r="A7442" s="62">
        <v>41111901</v>
      </c>
      <c r="B7442" s="63" t="s">
        <v>4641</v>
      </c>
    </row>
    <row r="7443" spans="1:2" x14ac:dyDescent="0.25">
      <c r="A7443" s="62">
        <v>41111902</v>
      </c>
      <c r="B7443" s="63" t="s">
        <v>7552</v>
      </c>
    </row>
    <row r="7444" spans="1:2" x14ac:dyDescent="0.25">
      <c r="A7444" s="62">
        <v>41111903</v>
      </c>
      <c r="B7444" s="63" t="s">
        <v>4352</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6356</v>
      </c>
    </row>
    <row r="7449" spans="1:2" x14ac:dyDescent="0.25">
      <c r="A7449" s="62">
        <v>41111908</v>
      </c>
      <c r="B7449" s="63" t="s">
        <v>2226</v>
      </c>
    </row>
    <row r="7450" spans="1:2" x14ac:dyDescent="0.25">
      <c r="A7450" s="62">
        <v>41111909</v>
      </c>
      <c r="B7450" s="63" t="s">
        <v>14287</v>
      </c>
    </row>
    <row r="7451" spans="1:2" x14ac:dyDescent="0.25">
      <c r="A7451" s="62">
        <v>41111910</v>
      </c>
      <c r="B7451" s="63" t="s">
        <v>8202</v>
      </c>
    </row>
    <row r="7452" spans="1:2" x14ac:dyDescent="0.25">
      <c r="A7452" s="62">
        <v>41111911</v>
      </c>
      <c r="B7452" s="63" t="s">
        <v>14570</v>
      </c>
    </row>
    <row r="7453" spans="1:2" x14ac:dyDescent="0.25">
      <c r="A7453" s="62">
        <v>41111912</v>
      </c>
      <c r="B7453" s="63" t="s">
        <v>2718</v>
      </c>
    </row>
    <row r="7454" spans="1:2" x14ac:dyDescent="0.25">
      <c r="A7454" s="62">
        <v>41111913</v>
      </c>
      <c r="B7454" s="63" t="s">
        <v>5754</v>
      </c>
    </row>
    <row r="7455" spans="1:2" x14ac:dyDescent="0.25">
      <c r="A7455" s="62">
        <v>41111914</v>
      </c>
      <c r="B7455" s="63" t="s">
        <v>15364</v>
      </c>
    </row>
    <row r="7456" spans="1:2" x14ac:dyDescent="0.25">
      <c r="A7456" s="62">
        <v>41111915</v>
      </c>
      <c r="B7456" s="63" t="s">
        <v>16083</v>
      </c>
    </row>
    <row r="7457" spans="1:2" x14ac:dyDescent="0.25">
      <c r="A7457" s="62">
        <v>41111916</v>
      </c>
      <c r="B7457" s="63" t="s">
        <v>13030</v>
      </c>
    </row>
    <row r="7458" spans="1:2" x14ac:dyDescent="0.25">
      <c r="A7458" s="62">
        <v>41111917</v>
      </c>
      <c r="B7458" s="63" t="s">
        <v>7967</v>
      </c>
    </row>
    <row r="7459" spans="1:2" x14ac:dyDescent="0.25">
      <c r="A7459" s="62">
        <v>41111918</v>
      </c>
      <c r="B7459" s="63" t="s">
        <v>16417</v>
      </c>
    </row>
    <row r="7460" spans="1:2" x14ac:dyDescent="0.25">
      <c r="A7460" s="62">
        <v>41111919</v>
      </c>
      <c r="B7460" s="63" t="s">
        <v>7088</v>
      </c>
    </row>
    <row r="7461" spans="1:2" x14ac:dyDescent="0.25">
      <c r="A7461" s="62">
        <v>41111920</v>
      </c>
      <c r="B7461" s="63" t="s">
        <v>14887</v>
      </c>
    </row>
    <row r="7462" spans="1:2" x14ac:dyDescent="0.25">
      <c r="A7462" s="62">
        <v>41111921</v>
      </c>
      <c r="B7462" s="63" t="s">
        <v>5945</v>
      </c>
    </row>
    <row r="7463" spans="1:2" x14ac:dyDescent="0.25">
      <c r="A7463" s="62">
        <v>41111922</v>
      </c>
      <c r="B7463" s="63" t="s">
        <v>17648</v>
      </c>
    </row>
    <row r="7464" spans="1:2" x14ac:dyDescent="0.25">
      <c r="A7464" s="62">
        <v>41111923</v>
      </c>
      <c r="B7464" s="63" t="s">
        <v>10524</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3862</v>
      </c>
    </row>
    <row r="7469" spans="1:2" x14ac:dyDescent="0.25">
      <c r="A7469" s="62">
        <v>41111929</v>
      </c>
      <c r="B7469" s="63" t="s">
        <v>9952</v>
      </c>
    </row>
    <row r="7470" spans="1:2" x14ac:dyDescent="0.25">
      <c r="A7470" s="62">
        <v>41111930</v>
      </c>
      <c r="B7470" s="63" t="s">
        <v>7974</v>
      </c>
    </row>
    <row r="7471" spans="1:2" x14ac:dyDescent="0.25">
      <c r="A7471" s="62">
        <v>41111931</v>
      </c>
      <c r="B7471" s="63" t="s">
        <v>15681</v>
      </c>
    </row>
    <row r="7472" spans="1:2" x14ac:dyDescent="0.25">
      <c r="A7472" s="62">
        <v>41111932</v>
      </c>
      <c r="B7472" s="63" t="s">
        <v>3969</v>
      </c>
    </row>
    <row r="7473" spans="1:2" x14ac:dyDescent="0.25">
      <c r="A7473" s="62">
        <v>41111933</v>
      </c>
      <c r="B7473" s="63" t="s">
        <v>7685</v>
      </c>
    </row>
    <row r="7474" spans="1:2" x14ac:dyDescent="0.25">
      <c r="A7474" s="62">
        <v>41111934</v>
      </c>
      <c r="B7474" s="63" t="s">
        <v>7075</v>
      </c>
    </row>
    <row r="7475" spans="1:2" x14ac:dyDescent="0.25">
      <c r="A7475" s="62">
        <v>41111935</v>
      </c>
      <c r="B7475" s="63" t="s">
        <v>4338</v>
      </c>
    </row>
    <row r="7476" spans="1:2" x14ac:dyDescent="0.25">
      <c r="A7476" s="62">
        <v>41111936</v>
      </c>
      <c r="B7476" s="63" t="s">
        <v>17874</v>
      </c>
    </row>
    <row r="7477" spans="1:2" x14ac:dyDescent="0.25">
      <c r="A7477" s="62">
        <v>41111937</v>
      </c>
      <c r="B7477" s="63" t="s">
        <v>14708</v>
      </c>
    </row>
    <row r="7478" spans="1:2" x14ac:dyDescent="0.25">
      <c r="A7478" s="62">
        <v>41111938</v>
      </c>
      <c r="B7478" s="63" t="s">
        <v>17835</v>
      </c>
    </row>
    <row r="7479" spans="1:2" x14ac:dyDescent="0.25">
      <c r="A7479" s="62">
        <v>41111939</v>
      </c>
      <c r="B7479" s="63" t="s">
        <v>16971</v>
      </c>
    </row>
    <row r="7480" spans="1:2" x14ac:dyDescent="0.25">
      <c r="A7480" s="62">
        <v>41111940</v>
      </c>
      <c r="B7480" s="63" t="s">
        <v>18720</v>
      </c>
    </row>
    <row r="7481" spans="1:2" x14ac:dyDescent="0.25">
      <c r="A7481" s="62">
        <v>41111941</v>
      </c>
      <c r="B7481" s="63" t="s">
        <v>3203</v>
      </c>
    </row>
    <row r="7482" spans="1:2" x14ac:dyDescent="0.25">
      <c r="A7482" s="62">
        <v>41111942</v>
      </c>
      <c r="B7482" s="63" t="s">
        <v>3751</v>
      </c>
    </row>
    <row r="7483" spans="1:2" x14ac:dyDescent="0.25">
      <c r="A7483" s="62">
        <v>41111943</v>
      </c>
      <c r="B7483" s="63" t="s">
        <v>12877</v>
      </c>
    </row>
    <row r="7484" spans="1:2" x14ac:dyDescent="0.25">
      <c r="A7484" s="62">
        <v>41111944</v>
      </c>
      <c r="B7484" s="63" t="s">
        <v>5548</v>
      </c>
    </row>
    <row r="7485" spans="1:2" x14ac:dyDescent="0.25">
      <c r="A7485" s="62">
        <v>41111945</v>
      </c>
      <c r="B7485" s="63" t="s">
        <v>10280</v>
      </c>
    </row>
    <row r="7486" spans="1:2" x14ac:dyDescent="0.25">
      <c r="A7486" s="62">
        <v>41111946</v>
      </c>
      <c r="B7486" s="63" t="s">
        <v>8920</v>
      </c>
    </row>
    <row r="7487" spans="1:2" x14ac:dyDescent="0.25">
      <c r="A7487" s="62">
        <v>41111947</v>
      </c>
      <c r="B7487" s="63" t="s">
        <v>17190</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13343</v>
      </c>
    </row>
    <row r="7494" spans="1:2" x14ac:dyDescent="0.25">
      <c r="A7494" s="62">
        <v>41112107</v>
      </c>
      <c r="B7494" s="63" t="s">
        <v>6927</v>
      </c>
    </row>
    <row r="7495" spans="1:2" x14ac:dyDescent="0.25">
      <c r="A7495" s="62">
        <v>41112108</v>
      </c>
      <c r="B7495" s="63" t="s">
        <v>14355</v>
      </c>
    </row>
    <row r="7496" spans="1:2" x14ac:dyDescent="0.25">
      <c r="A7496" s="62">
        <v>41112201</v>
      </c>
      <c r="B7496" s="63" t="s">
        <v>2296</v>
      </c>
    </row>
    <row r="7497" spans="1:2" x14ac:dyDescent="0.25">
      <c r="A7497" s="62">
        <v>41112202</v>
      </c>
      <c r="B7497" s="63" t="s">
        <v>7069</v>
      </c>
    </row>
    <row r="7498" spans="1:2" x14ac:dyDescent="0.25">
      <c r="A7498" s="62">
        <v>41112203</v>
      </c>
      <c r="B7498" s="63" t="s">
        <v>11976</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3603</v>
      </c>
    </row>
    <row r="7504" spans="1:2" x14ac:dyDescent="0.25">
      <c r="A7504" s="62">
        <v>41112210</v>
      </c>
      <c r="B7504" s="63" t="s">
        <v>12239</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15864</v>
      </c>
    </row>
    <row r="7509" spans="1:2" x14ac:dyDescent="0.25">
      <c r="A7509" s="62">
        <v>41112215</v>
      </c>
      <c r="B7509" s="63" t="s">
        <v>2935</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3934</v>
      </c>
    </row>
    <row r="7514" spans="1:2" x14ac:dyDescent="0.25">
      <c r="A7514" s="62">
        <v>41112220</v>
      </c>
      <c r="B7514" s="63" t="s">
        <v>4655</v>
      </c>
    </row>
    <row r="7515" spans="1:2" x14ac:dyDescent="0.25">
      <c r="A7515" s="62">
        <v>41112221</v>
      </c>
      <c r="B7515" s="63" t="s">
        <v>17714</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11799</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7505</v>
      </c>
    </row>
    <row r="7525" spans="1:2" x14ac:dyDescent="0.25">
      <c r="A7525" s="62">
        <v>41112406</v>
      </c>
      <c r="B7525" s="63" t="s">
        <v>10279</v>
      </c>
    </row>
    <row r="7526" spans="1:2" x14ac:dyDescent="0.25">
      <c r="A7526" s="62">
        <v>41112407</v>
      </c>
      <c r="B7526" s="63" t="s">
        <v>5107</v>
      </c>
    </row>
    <row r="7527" spans="1:2" x14ac:dyDescent="0.25">
      <c r="A7527" s="62">
        <v>41112408</v>
      </c>
      <c r="B7527" s="63" t="s">
        <v>1010</v>
      </c>
    </row>
    <row r="7528" spans="1:2" x14ac:dyDescent="0.25">
      <c r="A7528" s="62">
        <v>41112409</v>
      </c>
      <c r="B7528" s="63" t="s">
        <v>17047</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3412</v>
      </c>
    </row>
    <row r="7533" spans="1:2" x14ac:dyDescent="0.25">
      <c r="A7533" s="62">
        <v>41112503</v>
      </c>
      <c r="B7533" s="63" t="s">
        <v>10786</v>
      </c>
    </row>
    <row r="7534" spans="1:2" x14ac:dyDescent="0.25">
      <c r="A7534" s="62">
        <v>41112504</v>
      </c>
      <c r="B7534" s="63" t="s">
        <v>5689</v>
      </c>
    </row>
    <row r="7535" spans="1:2" x14ac:dyDescent="0.25">
      <c r="A7535" s="62">
        <v>41112505</v>
      </c>
      <c r="B7535" s="63" t="s">
        <v>15169</v>
      </c>
    </row>
    <row r="7536" spans="1:2" x14ac:dyDescent="0.25">
      <c r="A7536" s="62">
        <v>41112506</v>
      </c>
      <c r="B7536" s="63" t="s">
        <v>13959</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17415</v>
      </c>
    </row>
    <row r="7546" spans="1:2" x14ac:dyDescent="0.25">
      <c r="A7546" s="62">
        <v>41112602</v>
      </c>
      <c r="B7546" s="63" t="s">
        <v>65</v>
      </c>
    </row>
    <row r="7547" spans="1:2" x14ac:dyDescent="0.25">
      <c r="A7547" s="62">
        <v>41112701</v>
      </c>
      <c r="B7547" s="63" t="s">
        <v>12398</v>
      </c>
    </row>
    <row r="7548" spans="1:2" x14ac:dyDescent="0.25">
      <c r="A7548" s="62">
        <v>41112702</v>
      </c>
      <c r="B7548" s="63" t="s">
        <v>15190</v>
      </c>
    </row>
    <row r="7549" spans="1:2" x14ac:dyDescent="0.25">
      <c r="A7549" s="62">
        <v>41112704</v>
      </c>
      <c r="B7549" s="63" t="s">
        <v>14023</v>
      </c>
    </row>
    <row r="7550" spans="1:2" x14ac:dyDescent="0.25">
      <c r="A7550" s="62">
        <v>41112801</v>
      </c>
      <c r="B7550" s="63" t="s">
        <v>14881</v>
      </c>
    </row>
    <row r="7551" spans="1:2" x14ac:dyDescent="0.25">
      <c r="A7551" s="62">
        <v>41112802</v>
      </c>
      <c r="B7551" s="63" t="s">
        <v>2962</v>
      </c>
    </row>
    <row r="7552" spans="1:2" x14ac:dyDescent="0.25">
      <c r="A7552" s="62">
        <v>41112803</v>
      </c>
      <c r="B7552" s="63" t="s">
        <v>17328</v>
      </c>
    </row>
    <row r="7553" spans="1:2" x14ac:dyDescent="0.25">
      <c r="A7553" s="62">
        <v>41112901</v>
      </c>
      <c r="B7553" s="63" t="s">
        <v>13267</v>
      </c>
    </row>
    <row r="7554" spans="1:2" x14ac:dyDescent="0.25">
      <c r="A7554" s="62">
        <v>41112902</v>
      </c>
      <c r="B7554" s="63" t="s">
        <v>10787</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6062</v>
      </c>
    </row>
    <row r="7560" spans="1:2" x14ac:dyDescent="0.25">
      <c r="A7560" s="62">
        <v>41113004</v>
      </c>
      <c r="B7560" s="63" t="s">
        <v>11598</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14531</v>
      </c>
    </row>
    <row r="7565" spans="1:2" x14ac:dyDescent="0.25">
      <c r="A7565" s="62">
        <v>41113009</v>
      </c>
      <c r="B7565" s="63" t="s">
        <v>15187</v>
      </c>
    </row>
    <row r="7566" spans="1:2" x14ac:dyDescent="0.25">
      <c r="A7566" s="62">
        <v>41113010</v>
      </c>
      <c r="B7566" s="63" t="s">
        <v>17731</v>
      </c>
    </row>
    <row r="7567" spans="1:2" x14ac:dyDescent="0.25">
      <c r="A7567" s="62">
        <v>41113023</v>
      </c>
      <c r="B7567" s="63" t="s">
        <v>10950</v>
      </c>
    </row>
    <row r="7568" spans="1:2" x14ac:dyDescent="0.25">
      <c r="A7568" s="62">
        <v>41113024</v>
      </c>
      <c r="B7568" s="63" t="s">
        <v>11283</v>
      </c>
    </row>
    <row r="7569" spans="1:2" x14ac:dyDescent="0.25">
      <c r="A7569" s="62">
        <v>41113025</v>
      </c>
      <c r="B7569" s="63" t="s">
        <v>8273</v>
      </c>
    </row>
    <row r="7570" spans="1:2" x14ac:dyDescent="0.25">
      <c r="A7570" s="62">
        <v>41113026</v>
      </c>
      <c r="B7570" s="63" t="s">
        <v>2162</v>
      </c>
    </row>
    <row r="7571" spans="1:2" x14ac:dyDescent="0.25">
      <c r="A7571" s="62">
        <v>41113027</v>
      </c>
      <c r="B7571" s="63" t="s">
        <v>13148</v>
      </c>
    </row>
    <row r="7572" spans="1:2" x14ac:dyDescent="0.25">
      <c r="A7572" s="62">
        <v>41113029</v>
      </c>
      <c r="B7572" s="63" t="s">
        <v>15562</v>
      </c>
    </row>
    <row r="7573" spans="1:2" x14ac:dyDescent="0.25">
      <c r="A7573" s="62">
        <v>41113030</v>
      </c>
      <c r="B7573" s="63" t="s">
        <v>18620</v>
      </c>
    </row>
    <row r="7574" spans="1:2" x14ac:dyDescent="0.25">
      <c r="A7574" s="62">
        <v>41113031</v>
      </c>
      <c r="B7574" s="63" t="s">
        <v>16636</v>
      </c>
    </row>
    <row r="7575" spans="1:2" x14ac:dyDescent="0.25">
      <c r="A7575" s="62">
        <v>41113033</v>
      </c>
      <c r="B7575" s="63" t="s">
        <v>14922</v>
      </c>
    </row>
    <row r="7576" spans="1:2" x14ac:dyDescent="0.25">
      <c r="A7576" s="62">
        <v>41113034</v>
      </c>
      <c r="B7576" s="63" t="s">
        <v>18396</v>
      </c>
    </row>
    <row r="7577" spans="1:2" x14ac:dyDescent="0.25">
      <c r="A7577" s="62">
        <v>41113035</v>
      </c>
      <c r="B7577" s="63" t="s">
        <v>11678</v>
      </c>
    </row>
    <row r="7578" spans="1:2" x14ac:dyDescent="0.25">
      <c r="A7578" s="62">
        <v>41113036</v>
      </c>
      <c r="B7578" s="63" t="s">
        <v>16429</v>
      </c>
    </row>
    <row r="7579" spans="1:2" x14ac:dyDescent="0.25">
      <c r="A7579" s="62">
        <v>41113037</v>
      </c>
      <c r="B7579" s="63" t="s">
        <v>8230</v>
      </c>
    </row>
    <row r="7580" spans="1:2" x14ac:dyDescent="0.25">
      <c r="A7580" s="62">
        <v>41113101</v>
      </c>
      <c r="B7580" s="63" t="s">
        <v>4193</v>
      </c>
    </row>
    <row r="7581" spans="1:2" x14ac:dyDescent="0.25">
      <c r="A7581" s="62">
        <v>41113102</v>
      </c>
      <c r="B7581" s="63" t="s">
        <v>700</v>
      </c>
    </row>
    <row r="7582" spans="1:2" x14ac:dyDescent="0.25">
      <c r="A7582" s="62">
        <v>41113103</v>
      </c>
      <c r="B7582" s="63" t="s">
        <v>13190</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16295</v>
      </c>
    </row>
    <row r="7587" spans="1:2" x14ac:dyDescent="0.25">
      <c r="A7587" s="62">
        <v>41113108</v>
      </c>
      <c r="B7587" s="63" t="s">
        <v>7300</v>
      </c>
    </row>
    <row r="7588" spans="1:2" x14ac:dyDescent="0.25">
      <c r="A7588" s="62">
        <v>41113109</v>
      </c>
      <c r="B7588" s="63" t="s">
        <v>12907</v>
      </c>
    </row>
    <row r="7589" spans="1:2" x14ac:dyDescent="0.25">
      <c r="A7589" s="62">
        <v>41113110</v>
      </c>
      <c r="B7589" s="63" t="s">
        <v>5335</v>
      </c>
    </row>
    <row r="7590" spans="1:2" x14ac:dyDescent="0.25">
      <c r="A7590" s="62">
        <v>41113111</v>
      </c>
      <c r="B7590" s="63" t="s">
        <v>11016</v>
      </c>
    </row>
    <row r="7591" spans="1:2" x14ac:dyDescent="0.25">
      <c r="A7591" s="62">
        <v>41113112</v>
      </c>
      <c r="B7591" s="63" t="s">
        <v>13187</v>
      </c>
    </row>
    <row r="7592" spans="1:2" x14ac:dyDescent="0.25">
      <c r="A7592" s="62">
        <v>41113113</v>
      </c>
      <c r="B7592" s="63" t="s">
        <v>15789</v>
      </c>
    </row>
    <row r="7593" spans="1:2" x14ac:dyDescent="0.25">
      <c r="A7593" s="62">
        <v>41113114</v>
      </c>
      <c r="B7593" s="63" t="s">
        <v>17935</v>
      </c>
    </row>
    <row r="7594" spans="1:2" x14ac:dyDescent="0.25">
      <c r="A7594" s="62">
        <v>41113115</v>
      </c>
      <c r="B7594" s="63" t="s">
        <v>13506</v>
      </c>
    </row>
    <row r="7595" spans="1:2" x14ac:dyDescent="0.25">
      <c r="A7595" s="62">
        <v>41113116</v>
      </c>
      <c r="B7595" s="63" t="s">
        <v>6382</v>
      </c>
    </row>
    <row r="7596" spans="1:2" x14ac:dyDescent="0.25">
      <c r="A7596" s="62">
        <v>41113117</v>
      </c>
      <c r="B7596" s="63" t="s">
        <v>4332</v>
      </c>
    </row>
    <row r="7597" spans="1:2" x14ac:dyDescent="0.25">
      <c r="A7597" s="62">
        <v>41113118</v>
      </c>
      <c r="B7597" s="63" t="s">
        <v>7299</v>
      </c>
    </row>
    <row r="7598" spans="1:2" x14ac:dyDescent="0.25">
      <c r="A7598" s="62">
        <v>41113119</v>
      </c>
      <c r="B7598" s="63" t="s">
        <v>502</v>
      </c>
    </row>
    <row r="7599" spans="1:2" x14ac:dyDescent="0.25">
      <c r="A7599" s="62">
        <v>41113301</v>
      </c>
      <c r="B7599" s="63" t="s">
        <v>10151</v>
      </c>
    </row>
    <row r="7600" spans="1:2" x14ac:dyDescent="0.25">
      <c r="A7600" s="62">
        <v>41113302</v>
      </c>
      <c r="B7600" s="63" t="s">
        <v>8489</v>
      </c>
    </row>
    <row r="7601" spans="1:2" x14ac:dyDescent="0.25">
      <c r="A7601" s="62">
        <v>41113304</v>
      </c>
      <c r="B7601" s="63" t="s">
        <v>14411</v>
      </c>
    </row>
    <row r="7602" spans="1:2" x14ac:dyDescent="0.25">
      <c r="A7602" s="62">
        <v>41113305</v>
      </c>
      <c r="B7602" s="63" t="s">
        <v>9683</v>
      </c>
    </row>
    <row r="7603" spans="1:2" x14ac:dyDescent="0.25">
      <c r="A7603" s="62">
        <v>41113306</v>
      </c>
      <c r="B7603" s="63" t="s">
        <v>5116</v>
      </c>
    </row>
    <row r="7604" spans="1:2" x14ac:dyDescent="0.25">
      <c r="A7604" s="62">
        <v>41113308</v>
      </c>
      <c r="B7604" s="63" t="s">
        <v>3425</v>
      </c>
    </row>
    <row r="7605" spans="1:2" x14ac:dyDescent="0.25">
      <c r="A7605" s="62">
        <v>41113309</v>
      </c>
      <c r="B7605" s="63" t="s">
        <v>17005</v>
      </c>
    </row>
    <row r="7606" spans="1:2" x14ac:dyDescent="0.25">
      <c r="A7606" s="62">
        <v>41113310</v>
      </c>
      <c r="B7606" s="63" t="s">
        <v>9857</v>
      </c>
    </row>
    <row r="7607" spans="1:2" x14ac:dyDescent="0.25">
      <c r="A7607" s="62">
        <v>41113311</v>
      </c>
      <c r="B7607" s="63" t="s">
        <v>16624</v>
      </c>
    </row>
    <row r="7608" spans="1:2" x14ac:dyDescent="0.25">
      <c r="A7608" s="62">
        <v>41113312</v>
      </c>
      <c r="B7608" s="63" t="s">
        <v>12276</v>
      </c>
    </row>
    <row r="7609" spans="1:2" x14ac:dyDescent="0.25">
      <c r="A7609" s="62">
        <v>41113313</v>
      </c>
      <c r="B7609" s="63" t="s">
        <v>6198</v>
      </c>
    </row>
    <row r="7610" spans="1:2" x14ac:dyDescent="0.25">
      <c r="A7610" s="62">
        <v>41113314</v>
      </c>
      <c r="B7610" s="63" t="s">
        <v>4411</v>
      </c>
    </row>
    <row r="7611" spans="1:2" x14ac:dyDescent="0.25">
      <c r="A7611" s="62">
        <v>41113315</v>
      </c>
      <c r="B7611" s="63" t="s">
        <v>7107</v>
      </c>
    </row>
    <row r="7612" spans="1:2" x14ac:dyDescent="0.25">
      <c r="A7612" s="62">
        <v>41113316</v>
      </c>
      <c r="B7612" s="63" t="s">
        <v>16991</v>
      </c>
    </row>
    <row r="7613" spans="1:2" x14ac:dyDescent="0.25">
      <c r="A7613" s="62">
        <v>41113318</v>
      </c>
      <c r="B7613" s="63" t="s">
        <v>14269</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17042</v>
      </c>
    </row>
    <row r="7621" spans="1:2" x14ac:dyDescent="0.25">
      <c r="A7621" s="62">
        <v>41113403</v>
      </c>
      <c r="B7621" s="63" t="s">
        <v>11262</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15490</v>
      </c>
    </row>
    <row r="7627" spans="1:2" x14ac:dyDescent="0.25">
      <c r="A7627" s="62">
        <v>41113602</v>
      </c>
      <c r="B7627" s="63" t="s">
        <v>6563</v>
      </c>
    </row>
    <row r="7628" spans="1:2" x14ac:dyDescent="0.25">
      <c r="A7628" s="62">
        <v>41113603</v>
      </c>
      <c r="B7628" s="63" t="s">
        <v>7005</v>
      </c>
    </row>
    <row r="7629" spans="1:2" x14ac:dyDescent="0.25">
      <c r="A7629" s="62">
        <v>41113604</v>
      </c>
      <c r="B7629" s="63" t="s">
        <v>13582</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10376</v>
      </c>
    </row>
    <row r="7634" spans="1:2" x14ac:dyDescent="0.25">
      <c r="A7634" s="62">
        <v>41113611</v>
      </c>
      <c r="B7634" s="63" t="s">
        <v>12441</v>
      </c>
    </row>
    <row r="7635" spans="1:2" x14ac:dyDescent="0.25">
      <c r="A7635" s="62">
        <v>41113612</v>
      </c>
      <c r="B7635" s="63" t="s">
        <v>9364</v>
      </c>
    </row>
    <row r="7636" spans="1:2" x14ac:dyDescent="0.25">
      <c r="A7636" s="62">
        <v>41113613</v>
      </c>
      <c r="B7636" s="63" t="s">
        <v>894</v>
      </c>
    </row>
    <row r="7637" spans="1:2" x14ac:dyDescent="0.25">
      <c r="A7637" s="62">
        <v>41113614</v>
      </c>
      <c r="B7637" s="63" t="s">
        <v>14080</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14162</v>
      </c>
    </row>
    <row r="7642" spans="1:2" x14ac:dyDescent="0.25">
      <c r="A7642" s="62">
        <v>41113619</v>
      </c>
      <c r="B7642" s="63" t="s">
        <v>449</v>
      </c>
    </row>
    <row r="7643" spans="1:2" x14ac:dyDescent="0.25">
      <c r="A7643" s="62">
        <v>41113620</v>
      </c>
      <c r="B7643" s="63" t="s">
        <v>9502</v>
      </c>
    </row>
    <row r="7644" spans="1:2" x14ac:dyDescent="0.25">
      <c r="A7644" s="62">
        <v>41113621</v>
      </c>
      <c r="B7644" s="63" t="s">
        <v>4647</v>
      </c>
    </row>
    <row r="7645" spans="1:2" x14ac:dyDescent="0.25">
      <c r="A7645" s="62">
        <v>41113622</v>
      </c>
      <c r="B7645" s="63" t="s">
        <v>16409</v>
      </c>
    </row>
    <row r="7646" spans="1:2" x14ac:dyDescent="0.25">
      <c r="A7646" s="62">
        <v>41113623</v>
      </c>
      <c r="B7646" s="63" t="s">
        <v>17137</v>
      </c>
    </row>
    <row r="7647" spans="1:2" x14ac:dyDescent="0.25">
      <c r="A7647" s="62">
        <v>41113624</v>
      </c>
      <c r="B7647" s="63" t="s">
        <v>10273</v>
      </c>
    </row>
    <row r="7648" spans="1:2" x14ac:dyDescent="0.25">
      <c r="A7648" s="62">
        <v>41113625</v>
      </c>
      <c r="B7648" s="63" t="s">
        <v>16672</v>
      </c>
    </row>
    <row r="7649" spans="1:2" x14ac:dyDescent="0.25">
      <c r="A7649" s="62">
        <v>41113626</v>
      </c>
      <c r="B7649" s="63" t="s">
        <v>9848</v>
      </c>
    </row>
    <row r="7650" spans="1:2" x14ac:dyDescent="0.25">
      <c r="A7650" s="62">
        <v>41113627</v>
      </c>
      <c r="B7650" s="63" t="s">
        <v>6967</v>
      </c>
    </row>
    <row r="7651" spans="1:2" x14ac:dyDescent="0.25">
      <c r="A7651" s="62">
        <v>41113628</v>
      </c>
      <c r="B7651" s="63" t="s">
        <v>10176</v>
      </c>
    </row>
    <row r="7652" spans="1:2" x14ac:dyDescent="0.25">
      <c r="A7652" s="62">
        <v>41113629</v>
      </c>
      <c r="B7652" s="63" t="s">
        <v>3315</v>
      </c>
    </row>
    <row r="7653" spans="1:2" x14ac:dyDescent="0.25">
      <c r="A7653" s="62">
        <v>41113630</v>
      </c>
      <c r="B7653" s="63" t="s">
        <v>3821</v>
      </c>
    </row>
    <row r="7654" spans="1:2" x14ac:dyDescent="0.25">
      <c r="A7654" s="62">
        <v>41113631</v>
      </c>
      <c r="B7654" s="63" t="s">
        <v>10938</v>
      </c>
    </row>
    <row r="7655" spans="1:2" x14ac:dyDescent="0.25">
      <c r="A7655" s="62">
        <v>41113632</v>
      </c>
      <c r="B7655" s="63" t="s">
        <v>14465</v>
      </c>
    </row>
    <row r="7656" spans="1:2" x14ac:dyDescent="0.25">
      <c r="A7656" s="62">
        <v>41113633</v>
      </c>
      <c r="B7656" s="63" t="s">
        <v>1079</v>
      </c>
    </row>
    <row r="7657" spans="1:2" x14ac:dyDescent="0.25">
      <c r="A7657" s="62">
        <v>41113634</v>
      </c>
      <c r="B7657" s="63" t="s">
        <v>16373</v>
      </c>
    </row>
    <row r="7658" spans="1:2" x14ac:dyDescent="0.25">
      <c r="A7658" s="62">
        <v>41113635</v>
      </c>
      <c r="B7658" s="63" t="s">
        <v>18644</v>
      </c>
    </row>
    <row r="7659" spans="1:2" x14ac:dyDescent="0.25">
      <c r="A7659" s="62">
        <v>41113636</v>
      </c>
      <c r="B7659" s="63" t="s">
        <v>11356</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10251</v>
      </c>
    </row>
    <row r="7664" spans="1:2" x14ac:dyDescent="0.25">
      <c r="A7664" s="62">
        <v>41113641</v>
      </c>
      <c r="B7664" s="63" t="s">
        <v>14187</v>
      </c>
    </row>
    <row r="7665" spans="1:2" x14ac:dyDescent="0.25">
      <c r="A7665" s="62">
        <v>41113642</v>
      </c>
      <c r="B7665" s="63" t="s">
        <v>1470</v>
      </c>
    </row>
    <row r="7666" spans="1:2" x14ac:dyDescent="0.25">
      <c r="A7666" s="62">
        <v>41113643</v>
      </c>
      <c r="B7666" s="63" t="s">
        <v>3826</v>
      </c>
    </row>
    <row r="7667" spans="1:2" x14ac:dyDescent="0.25">
      <c r="A7667" s="62">
        <v>41113644</v>
      </c>
      <c r="B7667" s="63" t="s">
        <v>17195</v>
      </c>
    </row>
    <row r="7668" spans="1:2" x14ac:dyDescent="0.25">
      <c r="A7668" s="62">
        <v>41113645</v>
      </c>
      <c r="B7668" s="63" t="s">
        <v>5238</v>
      </c>
    </row>
    <row r="7669" spans="1:2" x14ac:dyDescent="0.25">
      <c r="A7669" s="62">
        <v>41113646</v>
      </c>
      <c r="B7669" s="63" t="s">
        <v>13550</v>
      </c>
    </row>
    <row r="7670" spans="1:2" x14ac:dyDescent="0.25">
      <c r="A7670" s="62">
        <v>41113647</v>
      </c>
      <c r="B7670" s="63" t="s">
        <v>11290</v>
      </c>
    </row>
    <row r="7671" spans="1:2" x14ac:dyDescent="0.25">
      <c r="A7671" s="62">
        <v>41113648</v>
      </c>
      <c r="B7671" s="63" t="s">
        <v>14368</v>
      </c>
    </row>
    <row r="7672" spans="1:2" x14ac:dyDescent="0.25">
      <c r="A7672" s="62">
        <v>41113701</v>
      </c>
      <c r="B7672" s="63" t="s">
        <v>1050</v>
      </c>
    </row>
    <row r="7673" spans="1:2" x14ac:dyDescent="0.25">
      <c r="A7673" s="62">
        <v>41113702</v>
      </c>
      <c r="B7673" s="63" t="s">
        <v>15674</v>
      </c>
    </row>
    <row r="7674" spans="1:2" x14ac:dyDescent="0.25">
      <c r="A7674" s="62">
        <v>41113703</v>
      </c>
      <c r="B7674" s="63" t="s">
        <v>8996</v>
      </c>
    </row>
    <row r="7675" spans="1:2" x14ac:dyDescent="0.25">
      <c r="A7675" s="62">
        <v>41113704</v>
      </c>
      <c r="B7675" s="63" t="s">
        <v>9953</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11092</v>
      </c>
    </row>
    <row r="7680" spans="1:2" x14ac:dyDescent="0.25">
      <c r="A7680" s="62">
        <v>41113709</v>
      </c>
      <c r="B7680" s="63" t="s">
        <v>1848</v>
      </c>
    </row>
    <row r="7681" spans="1:2" x14ac:dyDescent="0.25">
      <c r="A7681" s="62">
        <v>41113710</v>
      </c>
      <c r="B7681" s="63" t="s">
        <v>14423</v>
      </c>
    </row>
    <row r="7682" spans="1:2" x14ac:dyDescent="0.25">
      <c r="A7682" s="62">
        <v>41113711</v>
      </c>
      <c r="B7682" s="63" t="s">
        <v>11620</v>
      </c>
    </row>
    <row r="7683" spans="1:2" x14ac:dyDescent="0.25">
      <c r="A7683" s="62">
        <v>41113712</v>
      </c>
      <c r="B7683" s="63" t="s">
        <v>17171</v>
      </c>
    </row>
    <row r="7684" spans="1:2" x14ac:dyDescent="0.25">
      <c r="A7684" s="62">
        <v>41113713</v>
      </c>
      <c r="B7684" s="63" t="s">
        <v>11313</v>
      </c>
    </row>
    <row r="7685" spans="1:2" x14ac:dyDescent="0.25">
      <c r="A7685" s="62">
        <v>41113714</v>
      </c>
      <c r="B7685" s="63" t="s">
        <v>4924</v>
      </c>
    </row>
    <row r="7686" spans="1:2" x14ac:dyDescent="0.25">
      <c r="A7686" s="62">
        <v>41113715</v>
      </c>
      <c r="B7686" s="63" t="s">
        <v>1386</v>
      </c>
    </row>
    <row r="7687" spans="1:2" x14ac:dyDescent="0.25">
      <c r="A7687" s="62">
        <v>41113716</v>
      </c>
      <c r="B7687" s="63" t="s">
        <v>17370</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6704</v>
      </c>
    </row>
    <row r="7694" spans="1:2" x14ac:dyDescent="0.25">
      <c r="A7694" s="62">
        <v>41113805</v>
      </c>
      <c r="B7694" s="63" t="s">
        <v>4610</v>
      </c>
    </row>
    <row r="7695" spans="1:2" x14ac:dyDescent="0.25">
      <c r="A7695" s="62">
        <v>41113806</v>
      </c>
      <c r="B7695" s="63" t="s">
        <v>9098</v>
      </c>
    </row>
    <row r="7696" spans="1:2" x14ac:dyDescent="0.25">
      <c r="A7696" s="62">
        <v>41113807</v>
      </c>
      <c r="B7696" s="63" t="s">
        <v>10229</v>
      </c>
    </row>
    <row r="7697" spans="1:2" x14ac:dyDescent="0.25">
      <c r="A7697" s="62">
        <v>41113808</v>
      </c>
      <c r="B7697" s="63" t="s">
        <v>14336</v>
      </c>
    </row>
    <row r="7698" spans="1:2" x14ac:dyDescent="0.25">
      <c r="A7698" s="62">
        <v>41113901</v>
      </c>
      <c r="B7698" s="63" t="s">
        <v>10807</v>
      </c>
    </row>
    <row r="7699" spans="1:2" x14ac:dyDescent="0.25">
      <c r="A7699" s="62">
        <v>41113902</v>
      </c>
      <c r="B7699" s="63" t="s">
        <v>9168</v>
      </c>
    </row>
    <row r="7700" spans="1:2" x14ac:dyDescent="0.25">
      <c r="A7700" s="62">
        <v>41113903</v>
      </c>
      <c r="B7700" s="63" t="s">
        <v>5493</v>
      </c>
    </row>
    <row r="7701" spans="1:2" x14ac:dyDescent="0.25">
      <c r="A7701" s="62">
        <v>41113904</v>
      </c>
      <c r="B7701" s="63" t="s">
        <v>5811</v>
      </c>
    </row>
    <row r="7702" spans="1:2" x14ac:dyDescent="0.25">
      <c r="A7702" s="62">
        <v>41113905</v>
      </c>
      <c r="B7702" s="63" t="s">
        <v>17657</v>
      </c>
    </row>
    <row r="7703" spans="1:2" x14ac:dyDescent="0.25">
      <c r="A7703" s="62">
        <v>41113906</v>
      </c>
      <c r="B7703" s="63" t="s">
        <v>9069</v>
      </c>
    </row>
    <row r="7704" spans="1:2" x14ac:dyDescent="0.25">
      <c r="A7704" s="62">
        <v>41113907</v>
      </c>
      <c r="B7704" s="63" t="s">
        <v>2912</v>
      </c>
    </row>
    <row r="7705" spans="1:2" x14ac:dyDescent="0.25">
      <c r="A7705" s="62">
        <v>41113908</v>
      </c>
      <c r="B7705" s="63" t="s">
        <v>17695</v>
      </c>
    </row>
    <row r="7706" spans="1:2" x14ac:dyDescent="0.25">
      <c r="A7706" s="62">
        <v>41113909</v>
      </c>
      <c r="B7706" s="63" t="s">
        <v>7444</v>
      </c>
    </row>
    <row r="7707" spans="1:2" x14ac:dyDescent="0.25">
      <c r="A7707" s="62">
        <v>41113910</v>
      </c>
      <c r="B7707" s="63" t="s">
        <v>13307</v>
      </c>
    </row>
    <row r="7708" spans="1:2" x14ac:dyDescent="0.25">
      <c r="A7708" s="62">
        <v>41114001</v>
      </c>
      <c r="B7708" s="63" t="s">
        <v>10516</v>
      </c>
    </row>
    <row r="7709" spans="1:2" x14ac:dyDescent="0.25">
      <c r="A7709" s="62">
        <v>41114102</v>
      </c>
      <c r="B7709" s="63" t="s">
        <v>4669</v>
      </c>
    </row>
    <row r="7710" spans="1:2" x14ac:dyDescent="0.25">
      <c r="A7710" s="62">
        <v>41114103</v>
      </c>
      <c r="B7710" s="63" t="s">
        <v>14123</v>
      </c>
    </row>
    <row r="7711" spans="1:2" x14ac:dyDescent="0.25">
      <c r="A7711" s="62">
        <v>41114104</v>
      </c>
      <c r="B7711" s="63" t="s">
        <v>8195</v>
      </c>
    </row>
    <row r="7712" spans="1:2" x14ac:dyDescent="0.25">
      <c r="A7712" s="62">
        <v>41114105</v>
      </c>
      <c r="B7712" s="63" t="s">
        <v>5919</v>
      </c>
    </row>
    <row r="7713" spans="1:2" x14ac:dyDescent="0.25">
      <c r="A7713" s="62">
        <v>41114106</v>
      </c>
      <c r="B7713" s="63" t="s">
        <v>14594</v>
      </c>
    </row>
    <row r="7714" spans="1:2" x14ac:dyDescent="0.25">
      <c r="A7714" s="62">
        <v>41114107</v>
      </c>
      <c r="B7714" s="63" t="s">
        <v>3103</v>
      </c>
    </row>
    <row r="7715" spans="1:2" x14ac:dyDescent="0.25">
      <c r="A7715" s="62">
        <v>41114108</v>
      </c>
      <c r="B7715" s="63" t="s">
        <v>17339</v>
      </c>
    </row>
    <row r="7716" spans="1:2" x14ac:dyDescent="0.25">
      <c r="A7716" s="62">
        <v>41114201</v>
      </c>
      <c r="B7716" s="63" t="s">
        <v>8290</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11621</v>
      </c>
    </row>
    <row r="7722" spans="1:2" x14ac:dyDescent="0.25">
      <c r="A7722" s="62">
        <v>41114301</v>
      </c>
      <c r="B7722" s="63" t="s">
        <v>4210</v>
      </c>
    </row>
    <row r="7723" spans="1:2" x14ac:dyDescent="0.25">
      <c r="A7723" s="62">
        <v>41114302</v>
      </c>
      <c r="B7723" s="63" t="s">
        <v>17424</v>
      </c>
    </row>
    <row r="7724" spans="1:2" x14ac:dyDescent="0.25">
      <c r="A7724" s="62">
        <v>41114303</v>
      </c>
      <c r="B7724" s="63" t="s">
        <v>15568</v>
      </c>
    </row>
    <row r="7725" spans="1:2" x14ac:dyDescent="0.25">
      <c r="A7725" s="62">
        <v>41114401</v>
      </c>
      <c r="B7725" s="63" t="s">
        <v>10978</v>
      </c>
    </row>
    <row r="7726" spans="1:2" x14ac:dyDescent="0.25">
      <c r="A7726" s="62">
        <v>41114402</v>
      </c>
      <c r="B7726" s="63" t="s">
        <v>14805</v>
      </c>
    </row>
    <row r="7727" spans="1:2" x14ac:dyDescent="0.25">
      <c r="A7727" s="62">
        <v>41114403</v>
      </c>
      <c r="B7727" s="63" t="s">
        <v>15624</v>
      </c>
    </row>
    <row r="7728" spans="1:2" x14ac:dyDescent="0.25">
      <c r="A7728" s="62">
        <v>41114404</v>
      </c>
      <c r="B7728" s="63" t="s">
        <v>226</v>
      </c>
    </row>
    <row r="7729" spans="1:2" x14ac:dyDescent="0.25">
      <c r="A7729" s="62">
        <v>41114405</v>
      </c>
      <c r="B7729" s="63" t="s">
        <v>9170</v>
      </c>
    </row>
    <row r="7730" spans="1:2" x14ac:dyDescent="0.25">
      <c r="A7730" s="62">
        <v>41114406</v>
      </c>
      <c r="B7730" s="63" t="s">
        <v>16165</v>
      </c>
    </row>
    <row r="7731" spans="1:2" x14ac:dyDescent="0.25">
      <c r="A7731" s="62">
        <v>41114407</v>
      </c>
      <c r="B7731" s="63" t="s">
        <v>12519</v>
      </c>
    </row>
    <row r="7732" spans="1:2" x14ac:dyDescent="0.25">
      <c r="A7732" s="62">
        <v>41114408</v>
      </c>
      <c r="B7732" s="63" t="s">
        <v>15493</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11852</v>
      </c>
    </row>
    <row r="7741" spans="1:2" x14ac:dyDescent="0.25">
      <c r="A7741" s="62">
        <v>41114506</v>
      </c>
      <c r="B7741" s="63" t="s">
        <v>4691</v>
      </c>
    </row>
    <row r="7742" spans="1:2" x14ac:dyDescent="0.25">
      <c r="A7742" s="62">
        <v>41114507</v>
      </c>
      <c r="B7742" s="63" t="s">
        <v>18779</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10372</v>
      </c>
    </row>
    <row r="7748" spans="1:2" x14ac:dyDescent="0.25">
      <c r="A7748" s="62">
        <v>41114603</v>
      </c>
      <c r="B7748" s="63" t="s">
        <v>4358</v>
      </c>
    </row>
    <row r="7749" spans="1:2" x14ac:dyDescent="0.25">
      <c r="A7749" s="62">
        <v>41114604</v>
      </c>
      <c r="B7749" s="63" t="s">
        <v>11614</v>
      </c>
    </row>
    <row r="7750" spans="1:2" x14ac:dyDescent="0.25">
      <c r="A7750" s="62">
        <v>41114605</v>
      </c>
      <c r="B7750" s="63" t="s">
        <v>5861</v>
      </c>
    </row>
    <row r="7751" spans="1:2" x14ac:dyDescent="0.25">
      <c r="A7751" s="62">
        <v>41114606</v>
      </c>
      <c r="B7751" s="63" t="s">
        <v>1626</v>
      </c>
    </row>
    <row r="7752" spans="1:2" x14ac:dyDescent="0.25">
      <c r="A7752" s="62">
        <v>41114607</v>
      </c>
      <c r="B7752" s="63" t="s">
        <v>9179</v>
      </c>
    </row>
    <row r="7753" spans="1:2" x14ac:dyDescent="0.25">
      <c r="A7753" s="62">
        <v>41114608</v>
      </c>
      <c r="B7753" s="63" t="s">
        <v>11793</v>
      </c>
    </row>
    <row r="7754" spans="1:2" x14ac:dyDescent="0.25">
      <c r="A7754" s="62">
        <v>41114609</v>
      </c>
      <c r="B7754" s="63" t="s">
        <v>5628</v>
      </c>
    </row>
    <row r="7755" spans="1:2" x14ac:dyDescent="0.25">
      <c r="A7755" s="62">
        <v>41114610</v>
      </c>
      <c r="B7755" s="63" t="s">
        <v>10494</v>
      </c>
    </row>
    <row r="7756" spans="1:2" x14ac:dyDescent="0.25">
      <c r="A7756" s="62">
        <v>41114611</v>
      </c>
      <c r="B7756" s="63" t="s">
        <v>11432</v>
      </c>
    </row>
    <row r="7757" spans="1:2" x14ac:dyDescent="0.25">
      <c r="A7757" s="62">
        <v>41114612</v>
      </c>
      <c r="B7757" s="63" t="s">
        <v>16755</v>
      </c>
    </row>
    <row r="7758" spans="1:2" x14ac:dyDescent="0.25">
      <c r="A7758" s="62">
        <v>41114613</v>
      </c>
      <c r="B7758" s="63" t="s">
        <v>2438</v>
      </c>
    </row>
    <row r="7759" spans="1:2" x14ac:dyDescent="0.25">
      <c r="A7759" s="62">
        <v>41114614</v>
      </c>
      <c r="B7759" s="63" t="s">
        <v>5651</v>
      </c>
    </row>
    <row r="7760" spans="1:2" x14ac:dyDescent="0.25">
      <c r="A7760" s="62">
        <v>41114615</v>
      </c>
      <c r="B7760" s="63" t="s">
        <v>14799</v>
      </c>
    </row>
    <row r="7761" spans="1:2" x14ac:dyDescent="0.25">
      <c r="A7761" s="62">
        <v>41114616</v>
      </c>
      <c r="B7761" s="63" t="s">
        <v>8534</v>
      </c>
    </row>
    <row r="7762" spans="1:2" x14ac:dyDescent="0.25">
      <c r="A7762" s="62">
        <v>41114617</v>
      </c>
      <c r="B7762" s="63" t="s">
        <v>5648</v>
      </c>
    </row>
    <row r="7763" spans="1:2" x14ac:dyDescent="0.25">
      <c r="A7763" s="62">
        <v>41114618</v>
      </c>
      <c r="B7763" s="63" t="s">
        <v>11499</v>
      </c>
    </row>
    <row r="7764" spans="1:2" x14ac:dyDescent="0.25">
      <c r="A7764" s="62">
        <v>41114619</v>
      </c>
      <c r="B7764" s="63" t="s">
        <v>16767</v>
      </c>
    </row>
    <row r="7765" spans="1:2" x14ac:dyDescent="0.25">
      <c r="A7765" s="62">
        <v>41114620</v>
      </c>
      <c r="B7765" s="63" t="s">
        <v>17386</v>
      </c>
    </row>
    <row r="7766" spans="1:2" x14ac:dyDescent="0.25">
      <c r="A7766" s="62">
        <v>41114621</v>
      </c>
      <c r="B7766" s="63" t="s">
        <v>4477</v>
      </c>
    </row>
    <row r="7767" spans="1:2" x14ac:dyDescent="0.25">
      <c r="A7767" s="62">
        <v>41114622</v>
      </c>
      <c r="B7767" s="63" t="s">
        <v>1205</v>
      </c>
    </row>
    <row r="7768" spans="1:2" x14ac:dyDescent="0.25">
      <c r="A7768" s="62">
        <v>41114623</v>
      </c>
      <c r="B7768" s="63" t="s">
        <v>17712</v>
      </c>
    </row>
    <row r="7769" spans="1:2" x14ac:dyDescent="0.25">
      <c r="A7769" s="62">
        <v>41114624</v>
      </c>
      <c r="B7769" s="63" t="s">
        <v>10350</v>
      </c>
    </row>
    <row r="7770" spans="1:2" x14ac:dyDescent="0.25">
      <c r="A7770" s="62">
        <v>41114625</v>
      </c>
      <c r="B7770" s="63" t="s">
        <v>9868</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10181</v>
      </c>
    </row>
    <row r="7782" spans="1:2" x14ac:dyDescent="0.25">
      <c r="A7782" s="62">
        <v>41115201</v>
      </c>
      <c r="B7782" s="63" t="s">
        <v>4024</v>
      </c>
    </row>
    <row r="7783" spans="1:2" x14ac:dyDescent="0.25">
      <c r="A7783" s="62">
        <v>41115202</v>
      </c>
      <c r="B7783" s="63" t="s">
        <v>870</v>
      </c>
    </row>
    <row r="7784" spans="1:2" x14ac:dyDescent="0.25">
      <c r="A7784" s="62">
        <v>41115301</v>
      </c>
      <c r="B7784" s="63" t="s">
        <v>9557</v>
      </c>
    </row>
    <row r="7785" spans="1:2" x14ac:dyDescent="0.25">
      <c r="A7785" s="62">
        <v>41115302</v>
      </c>
      <c r="B7785" s="63" t="s">
        <v>12989</v>
      </c>
    </row>
    <row r="7786" spans="1:2" x14ac:dyDescent="0.25">
      <c r="A7786" s="62">
        <v>41115303</v>
      </c>
      <c r="B7786" s="63" t="s">
        <v>13671</v>
      </c>
    </row>
    <row r="7787" spans="1:2" x14ac:dyDescent="0.25">
      <c r="A7787" s="62">
        <v>41115304</v>
      </c>
      <c r="B7787" s="63" t="s">
        <v>18570</v>
      </c>
    </row>
    <row r="7788" spans="1:2" x14ac:dyDescent="0.25">
      <c r="A7788" s="62">
        <v>41115305</v>
      </c>
      <c r="B7788" s="63" t="s">
        <v>17499</v>
      </c>
    </row>
    <row r="7789" spans="1:2" x14ac:dyDescent="0.25">
      <c r="A7789" s="62">
        <v>41115306</v>
      </c>
      <c r="B7789" s="63" t="s">
        <v>4783</v>
      </c>
    </row>
    <row r="7790" spans="1:2" x14ac:dyDescent="0.25">
      <c r="A7790" s="62">
        <v>41115307</v>
      </c>
      <c r="B7790" s="63" t="s">
        <v>11739</v>
      </c>
    </row>
    <row r="7791" spans="1:2" x14ac:dyDescent="0.25">
      <c r="A7791" s="62">
        <v>41115308</v>
      </c>
      <c r="B7791" s="63" t="s">
        <v>5627</v>
      </c>
    </row>
    <row r="7792" spans="1:2" x14ac:dyDescent="0.25">
      <c r="A7792" s="62">
        <v>41115309</v>
      </c>
      <c r="B7792" s="63" t="s">
        <v>11783</v>
      </c>
    </row>
    <row r="7793" spans="1:2" x14ac:dyDescent="0.25">
      <c r="A7793" s="62">
        <v>41115310</v>
      </c>
      <c r="B7793" s="63" t="s">
        <v>6815</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14490</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15835</v>
      </c>
    </row>
    <row r="7807" spans="1:2" x14ac:dyDescent="0.25">
      <c r="A7807" s="62">
        <v>41115402</v>
      </c>
      <c r="B7807" s="63" t="s">
        <v>15357</v>
      </c>
    </row>
    <row r="7808" spans="1:2" x14ac:dyDescent="0.25">
      <c r="A7808" s="62">
        <v>41115403</v>
      </c>
      <c r="B7808" s="63" t="s">
        <v>18152</v>
      </c>
    </row>
    <row r="7809" spans="1:2" x14ac:dyDescent="0.25">
      <c r="A7809" s="62">
        <v>41115404</v>
      </c>
      <c r="B7809" s="63" t="s">
        <v>18378</v>
      </c>
    </row>
    <row r="7810" spans="1:2" x14ac:dyDescent="0.25">
      <c r="A7810" s="62">
        <v>41115405</v>
      </c>
      <c r="B7810" s="63" t="s">
        <v>14657</v>
      </c>
    </row>
    <row r="7811" spans="1:2" x14ac:dyDescent="0.25">
      <c r="A7811" s="62">
        <v>41115406</v>
      </c>
      <c r="B7811" s="63" t="s">
        <v>4629</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12011</v>
      </c>
    </row>
    <row r="7816" spans="1:2" x14ac:dyDescent="0.25">
      <c r="A7816" s="62">
        <v>41115411</v>
      </c>
      <c r="B7816" s="63" t="s">
        <v>18098</v>
      </c>
    </row>
    <row r="7817" spans="1:2" x14ac:dyDescent="0.25">
      <c r="A7817" s="62">
        <v>41115501</v>
      </c>
      <c r="B7817" s="63" t="s">
        <v>11673</v>
      </c>
    </row>
    <row r="7818" spans="1:2" x14ac:dyDescent="0.25">
      <c r="A7818" s="62">
        <v>41115502</v>
      </c>
      <c r="B7818" s="63" t="s">
        <v>9895</v>
      </c>
    </row>
    <row r="7819" spans="1:2" x14ac:dyDescent="0.25">
      <c r="A7819" s="62">
        <v>41115503</v>
      </c>
      <c r="B7819" s="63" t="s">
        <v>17679</v>
      </c>
    </row>
    <row r="7820" spans="1:2" x14ac:dyDescent="0.25">
      <c r="A7820" s="62">
        <v>41115504</v>
      </c>
      <c r="B7820" s="63" t="s">
        <v>6897</v>
      </c>
    </row>
    <row r="7821" spans="1:2" x14ac:dyDescent="0.25">
      <c r="A7821" s="62">
        <v>41115505</v>
      </c>
      <c r="B7821" s="63" t="s">
        <v>12819</v>
      </c>
    </row>
    <row r="7822" spans="1:2" x14ac:dyDescent="0.25">
      <c r="A7822" s="62">
        <v>41115601</v>
      </c>
      <c r="B7822" s="63" t="s">
        <v>10270</v>
      </c>
    </row>
    <row r="7823" spans="1:2" x14ac:dyDescent="0.25">
      <c r="A7823" s="62">
        <v>41115602</v>
      </c>
      <c r="B7823" s="63" t="s">
        <v>7249</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4584</v>
      </c>
    </row>
    <row r="7829" spans="1:2" x14ac:dyDescent="0.25">
      <c r="A7829" s="62">
        <v>41115608</v>
      </c>
      <c r="B7829" s="63" t="s">
        <v>11628</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10153</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16738</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8299</v>
      </c>
    </row>
    <row r="7854" spans="1:2" x14ac:dyDescent="0.25">
      <c r="A7854" s="62">
        <v>41115719</v>
      </c>
      <c r="B7854" s="63" t="s">
        <v>5710</v>
      </c>
    </row>
    <row r="7855" spans="1:2" x14ac:dyDescent="0.25">
      <c r="A7855" s="62">
        <v>41115720</v>
      </c>
      <c r="B7855" s="63" t="s">
        <v>3543</v>
      </c>
    </row>
    <row r="7856" spans="1:2" x14ac:dyDescent="0.25">
      <c r="A7856" s="62">
        <v>41115801</v>
      </c>
      <c r="B7856" s="63" t="s">
        <v>12564</v>
      </c>
    </row>
    <row r="7857" spans="1:2" x14ac:dyDescent="0.25">
      <c r="A7857" s="62">
        <v>41115802</v>
      </c>
      <c r="B7857" s="63" t="s">
        <v>14274</v>
      </c>
    </row>
    <row r="7858" spans="1:2" x14ac:dyDescent="0.25">
      <c r="A7858" s="62">
        <v>41115803</v>
      </c>
      <c r="B7858" s="63" t="s">
        <v>15829</v>
      </c>
    </row>
    <row r="7859" spans="1:2" x14ac:dyDescent="0.25">
      <c r="A7859" s="62">
        <v>41115804</v>
      </c>
      <c r="B7859" s="63" t="s">
        <v>16663</v>
      </c>
    </row>
    <row r="7860" spans="1:2" x14ac:dyDescent="0.25">
      <c r="A7860" s="62">
        <v>41115805</v>
      </c>
      <c r="B7860" s="63" t="s">
        <v>3652</v>
      </c>
    </row>
    <row r="7861" spans="1:2" x14ac:dyDescent="0.25">
      <c r="A7861" s="62">
        <v>41115806</v>
      </c>
      <c r="B7861" s="63" t="s">
        <v>1208</v>
      </c>
    </row>
    <row r="7862" spans="1:2" x14ac:dyDescent="0.25">
      <c r="A7862" s="62">
        <v>41115807</v>
      </c>
      <c r="B7862" s="63" t="s">
        <v>11239</v>
      </c>
    </row>
    <row r="7863" spans="1:2" x14ac:dyDescent="0.25">
      <c r="A7863" s="62">
        <v>41115808</v>
      </c>
      <c r="B7863" s="63" t="s">
        <v>8980</v>
      </c>
    </row>
    <row r="7864" spans="1:2" x14ac:dyDescent="0.25">
      <c r="A7864" s="62">
        <v>41115809</v>
      </c>
      <c r="B7864" s="63" t="s">
        <v>15396</v>
      </c>
    </row>
    <row r="7865" spans="1:2" x14ac:dyDescent="0.25">
      <c r="A7865" s="62">
        <v>41115810</v>
      </c>
      <c r="B7865" s="63" t="s">
        <v>5165</v>
      </c>
    </row>
    <row r="7866" spans="1:2" x14ac:dyDescent="0.25">
      <c r="A7866" s="62">
        <v>41115811</v>
      </c>
      <c r="B7866" s="63" t="s">
        <v>6793</v>
      </c>
    </row>
    <row r="7867" spans="1:2" x14ac:dyDescent="0.25">
      <c r="A7867" s="62">
        <v>41115812</v>
      </c>
      <c r="B7867" s="63" t="s">
        <v>5384</v>
      </c>
    </row>
    <row r="7868" spans="1:2" x14ac:dyDescent="0.25">
      <c r="A7868" s="62">
        <v>41115813</v>
      </c>
      <c r="B7868" s="63" t="s">
        <v>13092</v>
      </c>
    </row>
    <row r="7869" spans="1:2" x14ac:dyDescent="0.25">
      <c r="A7869" s="62">
        <v>41115814</v>
      </c>
      <c r="B7869" s="63" t="s">
        <v>11722</v>
      </c>
    </row>
    <row r="7870" spans="1:2" x14ac:dyDescent="0.25">
      <c r="A7870" s="62">
        <v>41115815</v>
      </c>
      <c r="B7870" s="63" t="s">
        <v>18658</v>
      </c>
    </row>
    <row r="7871" spans="1:2" x14ac:dyDescent="0.25">
      <c r="A7871" s="62">
        <v>41115816</v>
      </c>
      <c r="B7871" s="63" t="s">
        <v>3460</v>
      </c>
    </row>
    <row r="7872" spans="1:2" x14ac:dyDescent="0.25">
      <c r="A7872" s="62">
        <v>41115817</v>
      </c>
      <c r="B7872" s="63" t="s">
        <v>18452</v>
      </c>
    </row>
    <row r="7873" spans="1:2" x14ac:dyDescent="0.25">
      <c r="A7873" s="62">
        <v>41115818</v>
      </c>
      <c r="B7873" s="63" t="s">
        <v>2556</v>
      </c>
    </row>
    <row r="7874" spans="1:2" x14ac:dyDescent="0.25">
      <c r="A7874" s="62">
        <v>41115819</v>
      </c>
      <c r="B7874" s="63" t="s">
        <v>16927</v>
      </c>
    </row>
    <row r="7875" spans="1:2" x14ac:dyDescent="0.25">
      <c r="A7875" s="62">
        <v>41115820</v>
      </c>
      <c r="B7875" s="63" t="s">
        <v>18322</v>
      </c>
    </row>
    <row r="7876" spans="1:2" x14ac:dyDescent="0.25">
      <c r="A7876" s="62">
        <v>41115821</v>
      </c>
      <c r="B7876" s="63" t="s">
        <v>5738</v>
      </c>
    </row>
    <row r="7877" spans="1:2" x14ac:dyDescent="0.25">
      <c r="A7877" s="62">
        <v>41115822</v>
      </c>
      <c r="B7877" s="63" t="s">
        <v>10106</v>
      </c>
    </row>
    <row r="7878" spans="1:2" x14ac:dyDescent="0.25">
      <c r="A7878" s="62">
        <v>41115823</v>
      </c>
      <c r="B7878" s="63" t="s">
        <v>14688</v>
      </c>
    </row>
    <row r="7879" spans="1:2" x14ac:dyDescent="0.25">
      <c r="A7879" s="62">
        <v>41115824</v>
      </c>
      <c r="B7879" s="63" t="s">
        <v>16791</v>
      </c>
    </row>
    <row r="7880" spans="1:2" x14ac:dyDescent="0.25">
      <c r="A7880" s="62">
        <v>41115825</v>
      </c>
      <c r="B7880" s="63" t="s">
        <v>12666</v>
      </c>
    </row>
    <row r="7881" spans="1:2" x14ac:dyDescent="0.25">
      <c r="A7881" s="62">
        <v>41115826</v>
      </c>
      <c r="B7881" s="63" t="s">
        <v>11658</v>
      </c>
    </row>
    <row r="7882" spans="1:2" x14ac:dyDescent="0.25">
      <c r="A7882" s="62">
        <v>41115827</v>
      </c>
      <c r="B7882" s="63" t="s">
        <v>13282</v>
      </c>
    </row>
    <row r="7883" spans="1:2" x14ac:dyDescent="0.25">
      <c r="A7883" s="62">
        <v>41115828</v>
      </c>
      <c r="B7883" s="63" t="s">
        <v>13127</v>
      </c>
    </row>
    <row r="7884" spans="1:2" x14ac:dyDescent="0.25">
      <c r="A7884" s="62">
        <v>41115829</v>
      </c>
      <c r="B7884" s="63" t="s">
        <v>12074</v>
      </c>
    </row>
    <row r="7885" spans="1:2" x14ac:dyDescent="0.25">
      <c r="A7885" s="62">
        <v>41115830</v>
      </c>
      <c r="B7885" s="63" t="s">
        <v>8440</v>
      </c>
    </row>
    <row r="7886" spans="1:2" x14ac:dyDescent="0.25">
      <c r="A7886" s="62">
        <v>41116001</v>
      </c>
      <c r="B7886" s="63" t="s">
        <v>612</v>
      </c>
    </row>
    <row r="7887" spans="1:2" x14ac:dyDescent="0.25">
      <c r="A7887" s="62">
        <v>41116002</v>
      </c>
      <c r="B7887" s="63" t="s">
        <v>9719</v>
      </c>
    </row>
    <row r="7888" spans="1:2" x14ac:dyDescent="0.25">
      <c r="A7888" s="62">
        <v>41116003</v>
      </c>
      <c r="B7888" s="63" t="s">
        <v>6652</v>
      </c>
    </row>
    <row r="7889" spans="1:2" x14ac:dyDescent="0.25">
      <c r="A7889" s="62">
        <v>41116004</v>
      </c>
      <c r="B7889" s="63" t="s">
        <v>718</v>
      </c>
    </row>
    <row r="7890" spans="1:2" x14ac:dyDescent="0.25">
      <c r="A7890" s="62">
        <v>41116005</v>
      </c>
      <c r="B7890" s="63" t="s">
        <v>9856</v>
      </c>
    </row>
    <row r="7891" spans="1:2" x14ac:dyDescent="0.25">
      <c r="A7891" s="62">
        <v>41116006</v>
      </c>
      <c r="B7891" s="63" t="s">
        <v>12431</v>
      </c>
    </row>
    <row r="7892" spans="1:2" x14ac:dyDescent="0.25">
      <c r="A7892" s="62">
        <v>41116007</v>
      </c>
      <c r="B7892" s="63" t="s">
        <v>18130</v>
      </c>
    </row>
    <row r="7893" spans="1:2" x14ac:dyDescent="0.25">
      <c r="A7893" s="62">
        <v>41116008</v>
      </c>
      <c r="B7893" s="63" t="s">
        <v>16752</v>
      </c>
    </row>
    <row r="7894" spans="1:2" x14ac:dyDescent="0.25">
      <c r="A7894" s="62">
        <v>41116009</v>
      </c>
      <c r="B7894" s="63" t="s">
        <v>12852</v>
      </c>
    </row>
    <row r="7895" spans="1:2" x14ac:dyDescent="0.25">
      <c r="A7895" s="62">
        <v>41116010</v>
      </c>
      <c r="B7895" s="63" t="s">
        <v>14159</v>
      </c>
    </row>
    <row r="7896" spans="1:2" x14ac:dyDescent="0.25">
      <c r="A7896" s="62">
        <v>41116011</v>
      </c>
      <c r="B7896" s="63" t="s">
        <v>8307</v>
      </c>
    </row>
    <row r="7897" spans="1:2" x14ac:dyDescent="0.25">
      <c r="A7897" s="62">
        <v>41116012</v>
      </c>
      <c r="B7897" s="63" t="s">
        <v>8050</v>
      </c>
    </row>
    <row r="7898" spans="1:2" x14ac:dyDescent="0.25">
      <c r="A7898" s="62">
        <v>41116013</v>
      </c>
      <c r="B7898" s="63" t="s">
        <v>17123</v>
      </c>
    </row>
    <row r="7899" spans="1:2" x14ac:dyDescent="0.25">
      <c r="A7899" s="62">
        <v>41116014</v>
      </c>
      <c r="B7899" s="63" t="s">
        <v>4991</v>
      </c>
    </row>
    <row r="7900" spans="1:2" x14ac:dyDescent="0.25">
      <c r="A7900" s="62">
        <v>41116015</v>
      </c>
      <c r="B7900" s="63" t="s">
        <v>8303</v>
      </c>
    </row>
    <row r="7901" spans="1:2" x14ac:dyDescent="0.25">
      <c r="A7901" s="62">
        <v>41116101</v>
      </c>
      <c r="B7901" s="63" t="s">
        <v>14728</v>
      </c>
    </row>
    <row r="7902" spans="1:2" x14ac:dyDescent="0.25">
      <c r="A7902" s="62">
        <v>41116102</v>
      </c>
      <c r="B7902" s="63" t="s">
        <v>8622</v>
      </c>
    </row>
    <row r="7903" spans="1:2" x14ac:dyDescent="0.25">
      <c r="A7903" s="62">
        <v>41116103</v>
      </c>
      <c r="B7903" s="63" t="s">
        <v>10823</v>
      </c>
    </row>
    <row r="7904" spans="1:2" x14ac:dyDescent="0.25">
      <c r="A7904" s="62">
        <v>41116104</v>
      </c>
      <c r="B7904" s="63" t="s">
        <v>12797</v>
      </c>
    </row>
    <row r="7905" spans="1:2" x14ac:dyDescent="0.25">
      <c r="A7905" s="62">
        <v>41116105</v>
      </c>
      <c r="B7905" s="63" t="s">
        <v>4295</v>
      </c>
    </row>
    <row r="7906" spans="1:2" x14ac:dyDescent="0.25">
      <c r="A7906" s="62">
        <v>41116106</v>
      </c>
      <c r="B7906" s="63" t="s">
        <v>13129</v>
      </c>
    </row>
    <row r="7907" spans="1:2" x14ac:dyDescent="0.25">
      <c r="A7907" s="62">
        <v>41116107</v>
      </c>
      <c r="B7907" s="63" t="s">
        <v>14956</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15583</v>
      </c>
    </row>
    <row r="7912" spans="1:2" x14ac:dyDescent="0.25">
      <c r="A7912" s="62">
        <v>41116112</v>
      </c>
      <c r="B7912" s="63" t="s">
        <v>15025</v>
      </c>
    </row>
    <row r="7913" spans="1:2" x14ac:dyDescent="0.25">
      <c r="A7913" s="62">
        <v>41116113</v>
      </c>
      <c r="B7913" s="63" t="s">
        <v>9688</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15815</v>
      </c>
    </row>
    <row r="7918" spans="1:2" x14ac:dyDescent="0.25">
      <c r="A7918" s="62">
        <v>41116120</v>
      </c>
      <c r="B7918" s="63" t="s">
        <v>18460</v>
      </c>
    </row>
    <row r="7919" spans="1:2" x14ac:dyDescent="0.25">
      <c r="A7919" s="62">
        <v>41116121</v>
      </c>
      <c r="B7919" s="63" t="s">
        <v>5367</v>
      </c>
    </row>
    <row r="7920" spans="1:2" x14ac:dyDescent="0.25">
      <c r="A7920" s="62">
        <v>41116122</v>
      </c>
      <c r="B7920" s="63" t="s">
        <v>6562</v>
      </c>
    </row>
    <row r="7921" spans="1:2" x14ac:dyDescent="0.25">
      <c r="A7921" s="62">
        <v>41116123</v>
      </c>
      <c r="B7921" s="63" t="s">
        <v>13488</v>
      </c>
    </row>
    <row r="7922" spans="1:2" x14ac:dyDescent="0.25">
      <c r="A7922" s="62">
        <v>41116124</v>
      </c>
      <c r="B7922" s="63" t="s">
        <v>18548</v>
      </c>
    </row>
    <row r="7923" spans="1:2" x14ac:dyDescent="0.25">
      <c r="A7923" s="62">
        <v>41116125</v>
      </c>
      <c r="B7923" s="63" t="s">
        <v>4381</v>
      </c>
    </row>
    <row r="7924" spans="1:2" x14ac:dyDescent="0.25">
      <c r="A7924" s="62">
        <v>41116126</v>
      </c>
      <c r="B7924" s="63" t="s">
        <v>14406</v>
      </c>
    </row>
    <row r="7925" spans="1:2" x14ac:dyDescent="0.25">
      <c r="A7925" s="62">
        <v>41116127</v>
      </c>
      <c r="B7925" s="63" t="s">
        <v>12314</v>
      </c>
    </row>
    <row r="7926" spans="1:2" x14ac:dyDescent="0.25">
      <c r="A7926" s="62">
        <v>41116128</v>
      </c>
      <c r="B7926" s="63" t="s">
        <v>15518</v>
      </c>
    </row>
    <row r="7927" spans="1:2" x14ac:dyDescent="0.25">
      <c r="A7927" s="62">
        <v>41116129</v>
      </c>
      <c r="B7927" s="63" t="s">
        <v>9192</v>
      </c>
    </row>
    <row r="7928" spans="1:2" x14ac:dyDescent="0.25">
      <c r="A7928" s="62">
        <v>41116130</v>
      </c>
      <c r="B7928" s="63" t="s">
        <v>13787</v>
      </c>
    </row>
    <row r="7929" spans="1:2" x14ac:dyDescent="0.25">
      <c r="A7929" s="62">
        <v>41116131</v>
      </c>
      <c r="B7929" s="63" t="s">
        <v>15733</v>
      </c>
    </row>
    <row r="7930" spans="1:2" x14ac:dyDescent="0.25">
      <c r="A7930" s="62">
        <v>41116132</v>
      </c>
      <c r="B7930" s="63" t="s">
        <v>3929</v>
      </c>
    </row>
    <row r="7931" spans="1:2" x14ac:dyDescent="0.25">
      <c r="A7931" s="62">
        <v>41116133</v>
      </c>
      <c r="B7931" s="63" t="s">
        <v>14393</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10382</v>
      </c>
    </row>
    <row r="7936" spans="1:2" x14ac:dyDescent="0.25">
      <c r="A7936" s="62">
        <v>41116138</v>
      </c>
      <c r="B7936" s="63" t="s">
        <v>11883</v>
      </c>
    </row>
    <row r="7937" spans="1:2" x14ac:dyDescent="0.25">
      <c r="A7937" s="62">
        <v>41116139</v>
      </c>
      <c r="B7937" s="63" t="s">
        <v>2883</v>
      </c>
    </row>
    <row r="7938" spans="1:2" x14ac:dyDescent="0.25">
      <c r="A7938" s="62">
        <v>41116140</v>
      </c>
      <c r="B7938" s="63" t="s">
        <v>15017</v>
      </c>
    </row>
    <row r="7939" spans="1:2" x14ac:dyDescent="0.25">
      <c r="A7939" s="62">
        <v>41116141</v>
      </c>
      <c r="B7939" s="63" t="s">
        <v>12146</v>
      </c>
    </row>
    <row r="7940" spans="1:2" x14ac:dyDescent="0.25">
      <c r="A7940" s="62">
        <v>41116142</v>
      </c>
      <c r="B7940" s="63" t="s">
        <v>3817</v>
      </c>
    </row>
    <row r="7941" spans="1:2" x14ac:dyDescent="0.25">
      <c r="A7941" s="62">
        <v>41116143</v>
      </c>
      <c r="B7941" s="63" t="s">
        <v>3633</v>
      </c>
    </row>
    <row r="7942" spans="1:2" x14ac:dyDescent="0.25">
      <c r="A7942" s="62">
        <v>41116144</v>
      </c>
      <c r="B7942" s="63" t="s">
        <v>15082</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14889</v>
      </c>
    </row>
    <row r="7947" spans="1:2" x14ac:dyDescent="0.25">
      <c r="A7947" s="62">
        <v>41116201</v>
      </c>
      <c r="B7947" s="63" t="s">
        <v>11584</v>
      </c>
    </row>
    <row r="7948" spans="1:2" x14ac:dyDescent="0.25">
      <c r="A7948" s="62">
        <v>41116202</v>
      </c>
      <c r="B7948" s="63" t="s">
        <v>922</v>
      </c>
    </row>
    <row r="7949" spans="1:2" x14ac:dyDescent="0.25">
      <c r="A7949" s="62">
        <v>41116203</v>
      </c>
      <c r="B7949" s="63" t="s">
        <v>14385</v>
      </c>
    </row>
    <row r="7950" spans="1:2" x14ac:dyDescent="0.25">
      <c r="A7950" s="62">
        <v>41116205</v>
      </c>
      <c r="B7950" s="63" t="s">
        <v>15272</v>
      </c>
    </row>
    <row r="7951" spans="1:2" x14ac:dyDescent="0.25">
      <c r="A7951" s="62">
        <v>41116301</v>
      </c>
      <c r="B7951" s="63" t="s">
        <v>1385</v>
      </c>
    </row>
    <row r="7952" spans="1:2" x14ac:dyDescent="0.25">
      <c r="A7952" s="62">
        <v>41116401</v>
      </c>
      <c r="B7952" s="63" t="s">
        <v>9581</v>
      </c>
    </row>
    <row r="7953" spans="1:2" x14ac:dyDescent="0.25">
      <c r="A7953" s="62">
        <v>41116501</v>
      </c>
      <c r="B7953" s="63" t="s">
        <v>18606</v>
      </c>
    </row>
    <row r="7954" spans="1:2" x14ac:dyDescent="0.25">
      <c r="A7954" s="62">
        <v>41121501</v>
      </c>
      <c r="B7954" s="63" t="s">
        <v>6783</v>
      </c>
    </row>
    <row r="7955" spans="1:2" x14ac:dyDescent="0.25">
      <c r="A7955" s="62">
        <v>41121502</v>
      </c>
      <c r="B7955" s="63" t="s">
        <v>3469</v>
      </c>
    </row>
    <row r="7956" spans="1:2" x14ac:dyDescent="0.25">
      <c r="A7956" s="62">
        <v>41121503</v>
      </c>
      <c r="B7956" s="63" t="s">
        <v>17869</v>
      </c>
    </row>
    <row r="7957" spans="1:2" x14ac:dyDescent="0.25">
      <c r="A7957" s="62">
        <v>41121504</v>
      </c>
      <c r="B7957" s="63" t="s">
        <v>7769</v>
      </c>
    </row>
    <row r="7958" spans="1:2" x14ac:dyDescent="0.25">
      <c r="A7958" s="62">
        <v>41121505</v>
      </c>
      <c r="B7958" s="63" t="s">
        <v>11866</v>
      </c>
    </row>
    <row r="7959" spans="1:2" x14ac:dyDescent="0.25">
      <c r="A7959" s="62">
        <v>41121506</v>
      </c>
      <c r="B7959" s="63" t="s">
        <v>11464</v>
      </c>
    </row>
    <row r="7960" spans="1:2" x14ac:dyDescent="0.25">
      <c r="A7960" s="62">
        <v>41121507</v>
      </c>
      <c r="B7960" s="63" t="s">
        <v>7237</v>
      </c>
    </row>
    <row r="7961" spans="1:2" x14ac:dyDescent="0.25">
      <c r="A7961" s="62">
        <v>41121508</v>
      </c>
      <c r="B7961" s="63" t="s">
        <v>14034</v>
      </c>
    </row>
    <row r="7962" spans="1:2" x14ac:dyDescent="0.25">
      <c r="A7962" s="62">
        <v>41121509</v>
      </c>
      <c r="B7962" s="63" t="s">
        <v>5370</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18285</v>
      </c>
    </row>
    <row r="7967" spans="1:2" x14ac:dyDescent="0.25">
      <c r="A7967" s="62">
        <v>41121515</v>
      </c>
      <c r="B7967" s="63" t="s">
        <v>7392</v>
      </c>
    </row>
    <row r="7968" spans="1:2" x14ac:dyDescent="0.25">
      <c r="A7968" s="62">
        <v>41121516</v>
      </c>
      <c r="B7968" s="63" t="s">
        <v>6625</v>
      </c>
    </row>
    <row r="7969" spans="1:2" x14ac:dyDescent="0.25">
      <c r="A7969" s="62">
        <v>41121517</v>
      </c>
      <c r="B7969" s="63" t="s">
        <v>17570</v>
      </c>
    </row>
    <row r="7970" spans="1:2" x14ac:dyDescent="0.25">
      <c r="A7970" s="62">
        <v>41121601</v>
      </c>
      <c r="B7970" s="63" t="s">
        <v>9546</v>
      </c>
    </row>
    <row r="7971" spans="1:2" x14ac:dyDescent="0.25">
      <c r="A7971" s="62">
        <v>41121602</v>
      </c>
      <c r="B7971" s="63" t="s">
        <v>4117</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6724</v>
      </c>
    </row>
    <row r="7976" spans="1:2" x14ac:dyDescent="0.25">
      <c r="A7976" s="62">
        <v>41121607</v>
      </c>
      <c r="B7976" s="63" t="s">
        <v>17193</v>
      </c>
    </row>
    <row r="7977" spans="1:2" x14ac:dyDescent="0.25">
      <c r="A7977" s="62">
        <v>41121608</v>
      </c>
      <c r="B7977" s="63" t="s">
        <v>15740</v>
      </c>
    </row>
    <row r="7978" spans="1:2" x14ac:dyDescent="0.25">
      <c r="A7978" s="62">
        <v>41121609</v>
      </c>
      <c r="B7978" s="63" t="s">
        <v>10662</v>
      </c>
    </row>
    <row r="7979" spans="1:2" x14ac:dyDescent="0.25">
      <c r="A7979" s="62">
        <v>41121701</v>
      </c>
      <c r="B7979" s="63" t="s">
        <v>3852</v>
      </c>
    </row>
    <row r="7980" spans="1:2" x14ac:dyDescent="0.25">
      <c r="A7980" s="62">
        <v>41121702</v>
      </c>
      <c r="B7980" s="63" t="s">
        <v>7666</v>
      </c>
    </row>
    <row r="7981" spans="1:2" x14ac:dyDescent="0.25">
      <c r="A7981" s="62">
        <v>41121703</v>
      </c>
      <c r="B7981" s="63" t="s">
        <v>10677</v>
      </c>
    </row>
    <row r="7982" spans="1:2" x14ac:dyDescent="0.25">
      <c r="A7982" s="62">
        <v>41121704</v>
      </c>
      <c r="B7982" s="63" t="s">
        <v>8019</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10241</v>
      </c>
    </row>
    <row r="7991" spans="1:2" x14ac:dyDescent="0.25">
      <c r="A7991" s="62">
        <v>41121802</v>
      </c>
      <c r="B7991" s="63" t="s">
        <v>15675</v>
      </c>
    </row>
    <row r="7992" spans="1:2" x14ac:dyDescent="0.25">
      <c r="A7992" s="62">
        <v>41121803</v>
      </c>
      <c r="B7992" s="63" t="s">
        <v>10003</v>
      </c>
    </row>
    <row r="7993" spans="1:2" x14ac:dyDescent="0.25">
      <c r="A7993" s="62">
        <v>41121804</v>
      </c>
      <c r="B7993" s="63" t="s">
        <v>11508</v>
      </c>
    </row>
    <row r="7994" spans="1:2" x14ac:dyDescent="0.25">
      <c r="A7994" s="62">
        <v>41121805</v>
      </c>
      <c r="B7994" s="63" t="s">
        <v>2324</v>
      </c>
    </row>
    <row r="7995" spans="1:2" x14ac:dyDescent="0.25">
      <c r="A7995" s="62">
        <v>41121806</v>
      </c>
      <c r="B7995" s="63" t="s">
        <v>3764</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11052</v>
      </c>
    </row>
    <row r="8003" spans="1:2" x14ac:dyDescent="0.25">
      <c r="A8003" s="62">
        <v>41121814</v>
      </c>
      <c r="B8003" s="63" t="s">
        <v>8458</v>
      </c>
    </row>
    <row r="8004" spans="1:2" x14ac:dyDescent="0.25">
      <c r="A8004" s="62">
        <v>41121815</v>
      </c>
      <c r="B8004" s="63" t="s">
        <v>1917</v>
      </c>
    </row>
    <row r="8005" spans="1:2" x14ac:dyDescent="0.25">
      <c r="A8005" s="62">
        <v>41122001</v>
      </c>
      <c r="B8005" s="63" t="s">
        <v>17089</v>
      </c>
    </row>
    <row r="8006" spans="1:2" x14ac:dyDescent="0.25">
      <c r="A8006" s="62">
        <v>41122002</v>
      </c>
      <c r="B8006" s="63" t="s">
        <v>17756</v>
      </c>
    </row>
    <row r="8007" spans="1:2" x14ac:dyDescent="0.25">
      <c r="A8007" s="62">
        <v>41122003</v>
      </c>
      <c r="B8007" s="63" t="s">
        <v>13375</v>
      </c>
    </row>
    <row r="8008" spans="1:2" x14ac:dyDescent="0.25">
      <c r="A8008" s="62">
        <v>41122004</v>
      </c>
      <c r="B8008" s="63" t="s">
        <v>12147</v>
      </c>
    </row>
    <row r="8009" spans="1:2" x14ac:dyDescent="0.25">
      <c r="A8009" s="62">
        <v>41122101</v>
      </c>
      <c r="B8009" s="63" t="s">
        <v>15177</v>
      </c>
    </row>
    <row r="8010" spans="1:2" x14ac:dyDescent="0.25">
      <c r="A8010" s="62">
        <v>41122102</v>
      </c>
      <c r="B8010" s="63" t="s">
        <v>1133</v>
      </c>
    </row>
    <row r="8011" spans="1:2" x14ac:dyDescent="0.25">
      <c r="A8011" s="62">
        <v>41122103</v>
      </c>
      <c r="B8011" s="63" t="s">
        <v>8162</v>
      </c>
    </row>
    <row r="8012" spans="1:2" x14ac:dyDescent="0.25">
      <c r="A8012" s="62">
        <v>41122104</v>
      </c>
      <c r="B8012" s="63" t="s">
        <v>9720</v>
      </c>
    </row>
    <row r="8013" spans="1:2" x14ac:dyDescent="0.25">
      <c r="A8013" s="62">
        <v>41122105</v>
      </c>
      <c r="B8013" s="63" t="s">
        <v>14875</v>
      </c>
    </row>
    <row r="8014" spans="1:2" x14ac:dyDescent="0.25">
      <c r="A8014" s="62">
        <v>41122106</v>
      </c>
      <c r="B8014" s="63" t="s">
        <v>11284</v>
      </c>
    </row>
    <row r="8015" spans="1:2" x14ac:dyDescent="0.25">
      <c r="A8015" s="62">
        <v>41122107</v>
      </c>
      <c r="B8015" s="63" t="s">
        <v>6445</v>
      </c>
    </row>
    <row r="8016" spans="1:2" x14ac:dyDescent="0.25">
      <c r="A8016" s="62">
        <v>41122108</v>
      </c>
      <c r="B8016" s="63" t="s">
        <v>17423</v>
      </c>
    </row>
    <row r="8017" spans="1:2" x14ac:dyDescent="0.25">
      <c r="A8017" s="62">
        <v>41122109</v>
      </c>
      <c r="B8017" s="63" t="s">
        <v>7205</v>
      </c>
    </row>
    <row r="8018" spans="1:2" x14ac:dyDescent="0.25">
      <c r="A8018" s="62">
        <v>41122110</v>
      </c>
      <c r="B8018" s="63" t="s">
        <v>6175</v>
      </c>
    </row>
    <row r="8019" spans="1:2" x14ac:dyDescent="0.25">
      <c r="A8019" s="62">
        <v>41122201</v>
      </c>
      <c r="B8019" s="63" t="s">
        <v>16007</v>
      </c>
    </row>
    <row r="8020" spans="1:2" x14ac:dyDescent="0.25">
      <c r="A8020" s="62">
        <v>41122202</v>
      </c>
      <c r="B8020" s="63" t="s">
        <v>15030</v>
      </c>
    </row>
    <row r="8021" spans="1:2" x14ac:dyDescent="0.25">
      <c r="A8021" s="62">
        <v>41122203</v>
      </c>
      <c r="B8021" s="63" t="s">
        <v>10457</v>
      </c>
    </row>
    <row r="8022" spans="1:2" x14ac:dyDescent="0.25">
      <c r="A8022" s="62">
        <v>41122301</v>
      </c>
      <c r="B8022" s="63" t="s">
        <v>5930</v>
      </c>
    </row>
    <row r="8023" spans="1:2" x14ac:dyDescent="0.25">
      <c r="A8023" s="62">
        <v>41122401</v>
      </c>
      <c r="B8023" s="63" t="s">
        <v>248</v>
      </c>
    </row>
    <row r="8024" spans="1:2" x14ac:dyDescent="0.25">
      <c r="A8024" s="62">
        <v>41122402</v>
      </c>
      <c r="B8024" s="63" t="s">
        <v>3623</v>
      </c>
    </row>
    <row r="8025" spans="1:2" x14ac:dyDescent="0.25">
      <c r="A8025" s="62">
        <v>41122403</v>
      </c>
      <c r="B8025" s="63" t="s">
        <v>14662</v>
      </c>
    </row>
    <row r="8026" spans="1:2" x14ac:dyDescent="0.25">
      <c r="A8026" s="62">
        <v>41122404</v>
      </c>
      <c r="B8026" s="63" t="s">
        <v>14613</v>
      </c>
    </row>
    <row r="8027" spans="1:2" x14ac:dyDescent="0.25">
      <c r="A8027" s="62">
        <v>41122405</v>
      </c>
      <c r="B8027" s="63" t="s">
        <v>10829</v>
      </c>
    </row>
    <row r="8028" spans="1:2" x14ac:dyDescent="0.25">
      <c r="A8028" s="62">
        <v>41122406</v>
      </c>
      <c r="B8028" s="63" t="s">
        <v>4721</v>
      </c>
    </row>
    <row r="8029" spans="1:2" x14ac:dyDescent="0.25">
      <c r="A8029" s="62">
        <v>41122407</v>
      </c>
      <c r="B8029" s="63" t="s">
        <v>15369</v>
      </c>
    </row>
    <row r="8030" spans="1:2" x14ac:dyDescent="0.25">
      <c r="A8030" s="62">
        <v>41122408</v>
      </c>
      <c r="B8030" s="63" t="s">
        <v>3553</v>
      </c>
    </row>
    <row r="8031" spans="1:2" x14ac:dyDescent="0.25">
      <c r="A8031" s="62">
        <v>41122409</v>
      </c>
      <c r="B8031" s="63" t="s">
        <v>10342</v>
      </c>
    </row>
    <row r="8032" spans="1:2" x14ac:dyDescent="0.25">
      <c r="A8032" s="62">
        <v>41122410</v>
      </c>
      <c r="B8032" s="63" t="s">
        <v>14506</v>
      </c>
    </row>
    <row r="8033" spans="1:2" x14ac:dyDescent="0.25">
      <c r="A8033" s="62">
        <v>41122411</v>
      </c>
      <c r="B8033" s="63" t="s">
        <v>15567</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14353</v>
      </c>
    </row>
    <row r="8039" spans="1:2" x14ac:dyDescent="0.25">
      <c r="A8039" s="62">
        <v>41122601</v>
      </c>
      <c r="B8039" s="63" t="s">
        <v>5760</v>
      </c>
    </row>
    <row r="8040" spans="1:2" x14ac:dyDescent="0.25">
      <c r="A8040" s="62">
        <v>41122602</v>
      </c>
      <c r="B8040" s="63" t="s">
        <v>15859</v>
      </c>
    </row>
    <row r="8041" spans="1:2" x14ac:dyDescent="0.25">
      <c r="A8041" s="62">
        <v>41122603</v>
      </c>
      <c r="B8041" s="63" t="s">
        <v>2562</v>
      </c>
    </row>
    <row r="8042" spans="1:2" x14ac:dyDescent="0.25">
      <c r="A8042" s="62">
        <v>41122604</v>
      </c>
      <c r="B8042" s="63" t="s">
        <v>8668</v>
      </c>
    </row>
    <row r="8043" spans="1:2" x14ac:dyDescent="0.25">
      <c r="A8043" s="62">
        <v>41122605</v>
      </c>
      <c r="B8043" s="63" t="s">
        <v>14091</v>
      </c>
    </row>
    <row r="8044" spans="1:2" x14ac:dyDescent="0.25">
      <c r="A8044" s="62">
        <v>41122606</v>
      </c>
      <c r="B8044" s="63" t="s">
        <v>4444</v>
      </c>
    </row>
    <row r="8045" spans="1:2" x14ac:dyDescent="0.25">
      <c r="A8045" s="62">
        <v>41122701</v>
      </c>
      <c r="B8045" s="63" t="s">
        <v>8532</v>
      </c>
    </row>
    <row r="8046" spans="1:2" x14ac:dyDescent="0.25">
      <c r="A8046" s="62">
        <v>41122702</v>
      </c>
      <c r="B8046" s="63" t="s">
        <v>13642</v>
      </c>
    </row>
    <row r="8047" spans="1:2" x14ac:dyDescent="0.25">
      <c r="A8047" s="62">
        <v>41122703</v>
      </c>
      <c r="B8047" s="63" t="s">
        <v>8418</v>
      </c>
    </row>
    <row r="8048" spans="1:2" x14ac:dyDescent="0.25">
      <c r="A8048" s="62">
        <v>41122704</v>
      </c>
      <c r="B8048" s="63" t="s">
        <v>6024</v>
      </c>
    </row>
    <row r="8049" spans="1:2" x14ac:dyDescent="0.25">
      <c r="A8049" s="62">
        <v>41122801</v>
      </c>
      <c r="B8049" s="63" t="s">
        <v>12765</v>
      </c>
    </row>
    <row r="8050" spans="1:2" x14ac:dyDescent="0.25">
      <c r="A8050" s="62">
        <v>41122802</v>
      </c>
      <c r="B8050" s="63" t="s">
        <v>1060</v>
      </c>
    </row>
    <row r="8051" spans="1:2" x14ac:dyDescent="0.25">
      <c r="A8051" s="62">
        <v>41122803</v>
      </c>
      <c r="B8051" s="63" t="s">
        <v>8358</v>
      </c>
    </row>
    <row r="8052" spans="1:2" x14ac:dyDescent="0.25">
      <c r="A8052" s="62">
        <v>41122804</v>
      </c>
      <c r="B8052" s="63" t="s">
        <v>12326</v>
      </c>
    </row>
    <row r="8053" spans="1:2" x14ac:dyDescent="0.25">
      <c r="A8053" s="62">
        <v>41122805</v>
      </c>
      <c r="B8053" s="63" t="s">
        <v>9802</v>
      </c>
    </row>
    <row r="8054" spans="1:2" x14ac:dyDescent="0.25">
      <c r="A8054" s="62">
        <v>41122806</v>
      </c>
      <c r="B8054" s="63" t="s">
        <v>8249</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3554</v>
      </c>
    </row>
    <row r="8059" spans="1:2" x14ac:dyDescent="0.25">
      <c r="A8059" s="62">
        <v>41123002</v>
      </c>
      <c r="B8059" s="63" t="s">
        <v>17288</v>
      </c>
    </row>
    <row r="8060" spans="1:2" x14ac:dyDescent="0.25">
      <c r="A8060" s="62">
        <v>41123003</v>
      </c>
      <c r="B8060" s="63" t="s">
        <v>15144</v>
      </c>
    </row>
    <row r="8061" spans="1:2" x14ac:dyDescent="0.25">
      <c r="A8061" s="62">
        <v>41123004</v>
      </c>
      <c r="B8061" s="63" t="s">
        <v>12304</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12342</v>
      </c>
    </row>
    <row r="8066" spans="1:2" x14ac:dyDescent="0.25">
      <c r="A8066" s="62">
        <v>41123302</v>
      </c>
      <c r="B8066" s="63" t="s">
        <v>18409</v>
      </c>
    </row>
    <row r="8067" spans="1:2" x14ac:dyDescent="0.25">
      <c r="A8067" s="62">
        <v>41123303</v>
      </c>
      <c r="B8067" s="63" t="s">
        <v>8677</v>
      </c>
    </row>
    <row r="8068" spans="1:2" x14ac:dyDescent="0.25">
      <c r="A8068" s="62">
        <v>41123304</v>
      </c>
      <c r="B8068" s="63" t="s">
        <v>8031</v>
      </c>
    </row>
    <row r="8069" spans="1:2" x14ac:dyDescent="0.25">
      <c r="A8069" s="62">
        <v>41123305</v>
      </c>
      <c r="B8069" s="63" t="s">
        <v>15962</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6800</v>
      </c>
    </row>
    <row r="8080" spans="1:2" x14ac:dyDescent="0.25">
      <c r="A8080" s="62">
        <v>42121508</v>
      </c>
      <c r="B8080" s="63" t="s">
        <v>12419</v>
      </c>
    </row>
    <row r="8081" spans="1:2" x14ac:dyDescent="0.25">
      <c r="A8081" s="62">
        <v>42121509</v>
      </c>
      <c r="B8081" s="63" t="s">
        <v>8636</v>
      </c>
    </row>
    <row r="8082" spans="1:2" x14ac:dyDescent="0.25">
      <c r="A8082" s="62">
        <v>42121510</v>
      </c>
      <c r="B8082" s="63" t="s">
        <v>13212</v>
      </c>
    </row>
    <row r="8083" spans="1:2" x14ac:dyDescent="0.25">
      <c r="A8083" s="62">
        <v>42121511</v>
      </c>
      <c r="B8083" s="63" t="s">
        <v>6750</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14795</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10377</v>
      </c>
    </row>
    <row r="8099" spans="1:2" x14ac:dyDescent="0.25">
      <c r="A8099" s="62">
        <v>42131502</v>
      </c>
      <c r="B8099" s="63" t="s">
        <v>16478</v>
      </c>
    </row>
    <row r="8100" spans="1:2" x14ac:dyDescent="0.25">
      <c r="A8100" s="62">
        <v>42131503</v>
      </c>
      <c r="B8100" s="63" t="s">
        <v>5699</v>
      </c>
    </row>
    <row r="8101" spans="1:2" x14ac:dyDescent="0.25">
      <c r="A8101" s="62">
        <v>42131504</v>
      </c>
      <c r="B8101" s="63" t="s">
        <v>16536</v>
      </c>
    </row>
    <row r="8102" spans="1:2" x14ac:dyDescent="0.25">
      <c r="A8102" s="62">
        <v>42131505</v>
      </c>
      <c r="B8102" s="63" t="s">
        <v>1633</v>
      </c>
    </row>
    <row r="8103" spans="1:2" x14ac:dyDescent="0.25">
      <c r="A8103" s="62">
        <v>42131506</v>
      </c>
      <c r="B8103" s="63" t="s">
        <v>9746</v>
      </c>
    </row>
    <row r="8104" spans="1:2" x14ac:dyDescent="0.25">
      <c r="A8104" s="62">
        <v>42131507</v>
      </c>
      <c r="B8104" s="63" t="s">
        <v>16004</v>
      </c>
    </row>
    <row r="8105" spans="1:2" x14ac:dyDescent="0.25">
      <c r="A8105" s="62">
        <v>42131508</v>
      </c>
      <c r="B8105" s="63" t="s">
        <v>11243</v>
      </c>
    </row>
    <row r="8106" spans="1:2" x14ac:dyDescent="0.25">
      <c r="A8106" s="62">
        <v>42131509</v>
      </c>
      <c r="B8106" s="63" t="s">
        <v>5381</v>
      </c>
    </row>
    <row r="8107" spans="1:2" x14ac:dyDescent="0.25">
      <c r="A8107" s="62">
        <v>42131510</v>
      </c>
      <c r="B8107" s="63" t="s">
        <v>4680</v>
      </c>
    </row>
    <row r="8108" spans="1:2" x14ac:dyDescent="0.25">
      <c r="A8108" s="62">
        <v>42131601</v>
      </c>
      <c r="B8108" s="63" t="s">
        <v>7235</v>
      </c>
    </row>
    <row r="8109" spans="1:2" x14ac:dyDescent="0.25">
      <c r="A8109" s="62">
        <v>42131602</v>
      </c>
      <c r="B8109" s="63" t="s">
        <v>13503</v>
      </c>
    </row>
    <row r="8110" spans="1:2" x14ac:dyDescent="0.25">
      <c r="A8110" s="62">
        <v>42131603</v>
      </c>
      <c r="B8110" s="63" t="s">
        <v>16148</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11087</v>
      </c>
    </row>
    <row r="8115" spans="1:2" x14ac:dyDescent="0.25">
      <c r="A8115" s="62">
        <v>42131608</v>
      </c>
      <c r="B8115" s="63" t="s">
        <v>4814</v>
      </c>
    </row>
    <row r="8116" spans="1:2" x14ac:dyDescent="0.25">
      <c r="A8116" s="62">
        <v>42131609</v>
      </c>
      <c r="B8116" s="63" t="s">
        <v>12755</v>
      </c>
    </row>
    <row r="8117" spans="1:2" x14ac:dyDescent="0.25">
      <c r="A8117" s="62">
        <v>42131610</v>
      </c>
      <c r="B8117" s="63" t="s">
        <v>2096</v>
      </c>
    </row>
    <row r="8118" spans="1:2" x14ac:dyDescent="0.25">
      <c r="A8118" s="62">
        <v>42131611</v>
      </c>
      <c r="B8118" s="63" t="s">
        <v>9814</v>
      </c>
    </row>
    <row r="8119" spans="1:2" x14ac:dyDescent="0.25">
      <c r="A8119" s="62">
        <v>42131612</v>
      </c>
      <c r="B8119" s="63" t="s">
        <v>17510</v>
      </c>
    </row>
    <row r="8120" spans="1:2" x14ac:dyDescent="0.25">
      <c r="A8120" s="62">
        <v>42131613</v>
      </c>
      <c r="B8120" s="63" t="s">
        <v>17619</v>
      </c>
    </row>
    <row r="8121" spans="1:2" x14ac:dyDescent="0.25">
      <c r="A8121" s="62">
        <v>42131701</v>
      </c>
      <c r="B8121" s="63" t="s">
        <v>9805</v>
      </c>
    </row>
    <row r="8122" spans="1:2" x14ac:dyDescent="0.25">
      <c r="A8122" s="62">
        <v>42131702</v>
      </c>
      <c r="B8122" s="63" t="s">
        <v>6949</v>
      </c>
    </row>
    <row r="8123" spans="1:2" x14ac:dyDescent="0.25">
      <c r="A8123" s="62">
        <v>42131703</v>
      </c>
      <c r="B8123" s="63" t="s">
        <v>2280</v>
      </c>
    </row>
    <row r="8124" spans="1:2" x14ac:dyDescent="0.25">
      <c r="A8124" s="62">
        <v>42131704</v>
      </c>
      <c r="B8124" s="63" t="s">
        <v>12832</v>
      </c>
    </row>
    <row r="8125" spans="1:2" x14ac:dyDescent="0.25">
      <c r="A8125" s="62">
        <v>42131705</v>
      </c>
      <c r="B8125" s="63" t="s">
        <v>4284</v>
      </c>
    </row>
    <row r="8126" spans="1:2" x14ac:dyDescent="0.25">
      <c r="A8126" s="62">
        <v>42131706</v>
      </c>
      <c r="B8126" s="63" t="s">
        <v>16858</v>
      </c>
    </row>
    <row r="8127" spans="1:2" x14ac:dyDescent="0.25">
      <c r="A8127" s="62">
        <v>42131707</v>
      </c>
      <c r="B8127" s="63" t="s">
        <v>6008</v>
      </c>
    </row>
    <row r="8128" spans="1:2" x14ac:dyDescent="0.25">
      <c r="A8128" s="62">
        <v>42132101</v>
      </c>
      <c r="B8128" s="63" t="s">
        <v>7001</v>
      </c>
    </row>
    <row r="8129" spans="1:2" x14ac:dyDescent="0.25">
      <c r="A8129" s="62">
        <v>42132102</v>
      </c>
      <c r="B8129" s="63" t="s">
        <v>10684</v>
      </c>
    </row>
    <row r="8130" spans="1:2" x14ac:dyDescent="0.25">
      <c r="A8130" s="62">
        <v>42132103</v>
      </c>
      <c r="B8130" s="63" t="s">
        <v>13701</v>
      </c>
    </row>
    <row r="8131" spans="1:2" x14ac:dyDescent="0.25">
      <c r="A8131" s="62">
        <v>42132104</v>
      </c>
      <c r="B8131" s="63" t="s">
        <v>7307</v>
      </c>
    </row>
    <row r="8132" spans="1:2" x14ac:dyDescent="0.25">
      <c r="A8132" s="62">
        <v>42132105</v>
      </c>
      <c r="B8132" s="63" t="s">
        <v>14252</v>
      </c>
    </row>
    <row r="8133" spans="1:2" x14ac:dyDescent="0.25">
      <c r="A8133" s="62">
        <v>42132106</v>
      </c>
      <c r="B8133" s="63" t="s">
        <v>3477</v>
      </c>
    </row>
    <row r="8134" spans="1:2" x14ac:dyDescent="0.25">
      <c r="A8134" s="62">
        <v>42132107</v>
      </c>
      <c r="B8134" s="63" t="s">
        <v>15072</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17361</v>
      </c>
    </row>
    <row r="8139" spans="1:2" x14ac:dyDescent="0.25">
      <c r="A8139" s="62">
        <v>42132204</v>
      </c>
      <c r="B8139" s="63" t="s">
        <v>1787</v>
      </c>
    </row>
    <row r="8140" spans="1:2" x14ac:dyDescent="0.25">
      <c r="A8140" s="62">
        <v>42132205</v>
      </c>
      <c r="B8140" s="63" t="s">
        <v>11190</v>
      </c>
    </row>
    <row r="8141" spans="1:2" x14ac:dyDescent="0.25">
      <c r="A8141" s="62">
        <v>42141501</v>
      </c>
      <c r="B8141" s="63" t="s">
        <v>17766</v>
      </c>
    </row>
    <row r="8142" spans="1:2" x14ac:dyDescent="0.25">
      <c r="A8142" s="62">
        <v>42141502</v>
      </c>
      <c r="B8142" s="63" t="s">
        <v>5874</v>
      </c>
    </row>
    <row r="8143" spans="1:2" x14ac:dyDescent="0.25">
      <c r="A8143" s="62">
        <v>42141503</v>
      </c>
      <c r="B8143" s="63" t="s">
        <v>15153</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13877</v>
      </c>
    </row>
    <row r="8149" spans="1:2" x14ac:dyDescent="0.25">
      <c r="A8149" s="62">
        <v>42141605</v>
      </c>
      <c r="B8149" s="63" t="s">
        <v>18304</v>
      </c>
    </row>
    <row r="8150" spans="1:2" x14ac:dyDescent="0.25">
      <c r="A8150" s="62">
        <v>42141606</v>
      </c>
      <c r="B8150" s="63" t="s">
        <v>6333</v>
      </c>
    </row>
    <row r="8151" spans="1:2" x14ac:dyDescent="0.25">
      <c r="A8151" s="62">
        <v>42141607</v>
      </c>
      <c r="B8151" s="63" t="s">
        <v>3013</v>
      </c>
    </row>
    <row r="8152" spans="1:2" x14ac:dyDescent="0.25">
      <c r="A8152" s="62">
        <v>42141701</v>
      </c>
      <c r="B8152" s="63" t="s">
        <v>13396</v>
      </c>
    </row>
    <row r="8153" spans="1:2" x14ac:dyDescent="0.25">
      <c r="A8153" s="62">
        <v>42141702</v>
      </c>
      <c r="B8153" s="63" t="s">
        <v>5895</v>
      </c>
    </row>
    <row r="8154" spans="1:2" x14ac:dyDescent="0.25">
      <c r="A8154" s="62">
        <v>42141703</v>
      </c>
      <c r="B8154" s="63" t="s">
        <v>18175</v>
      </c>
    </row>
    <row r="8155" spans="1:2" x14ac:dyDescent="0.25">
      <c r="A8155" s="62">
        <v>42141704</v>
      </c>
      <c r="B8155" s="63" t="s">
        <v>17722</v>
      </c>
    </row>
    <row r="8156" spans="1:2" x14ac:dyDescent="0.25">
      <c r="A8156" s="62">
        <v>42141705</v>
      </c>
      <c r="B8156" s="63" t="s">
        <v>13250</v>
      </c>
    </row>
    <row r="8157" spans="1:2" x14ac:dyDescent="0.25">
      <c r="A8157" s="62">
        <v>42141801</v>
      </c>
      <c r="B8157" s="63" t="s">
        <v>3774</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14912</v>
      </c>
    </row>
    <row r="8164" spans="1:2" x14ac:dyDescent="0.25">
      <c r="A8164" s="62">
        <v>42141808</v>
      </c>
      <c r="B8164" s="63" t="s">
        <v>7823</v>
      </c>
    </row>
    <row r="8165" spans="1:2" x14ac:dyDescent="0.25">
      <c r="A8165" s="62">
        <v>42141809</v>
      </c>
      <c r="B8165" s="63" t="s">
        <v>1237</v>
      </c>
    </row>
    <row r="8166" spans="1:2" x14ac:dyDescent="0.25">
      <c r="A8166" s="62">
        <v>42141901</v>
      </c>
      <c r="B8166" s="63" t="s">
        <v>10461</v>
      </c>
    </row>
    <row r="8167" spans="1:2" x14ac:dyDescent="0.25">
      <c r="A8167" s="62">
        <v>42141902</v>
      </c>
      <c r="B8167" s="63" t="s">
        <v>7787</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15498</v>
      </c>
    </row>
    <row r="8172" spans="1:2" x14ac:dyDescent="0.25">
      <c r="A8172" s="62">
        <v>42142002</v>
      </c>
      <c r="B8172" s="63" t="s">
        <v>12446</v>
      </c>
    </row>
    <row r="8173" spans="1:2" x14ac:dyDescent="0.25">
      <c r="A8173" s="62">
        <v>42142003</v>
      </c>
      <c r="B8173" s="63" t="s">
        <v>15609</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2727</v>
      </c>
    </row>
    <row r="8180" spans="1:2" x14ac:dyDescent="0.25">
      <c r="A8180" s="62">
        <v>42142103</v>
      </c>
      <c r="B8180" s="63" t="s">
        <v>12248</v>
      </c>
    </row>
    <row r="8181" spans="1:2" x14ac:dyDescent="0.25">
      <c r="A8181" s="62">
        <v>42142104</v>
      </c>
      <c r="B8181" s="63" t="s">
        <v>8228</v>
      </c>
    </row>
    <row r="8182" spans="1:2" x14ac:dyDescent="0.25">
      <c r="A8182" s="62">
        <v>42142105</v>
      </c>
      <c r="B8182" s="63" t="s">
        <v>9925</v>
      </c>
    </row>
    <row r="8183" spans="1:2" x14ac:dyDescent="0.25">
      <c r="A8183" s="62">
        <v>42142106</v>
      </c>
      <c r="B8183" s="63" t="s">
        <v>16674</v>
      </c>
    </row>
    <row r="8184" spans="1:2" x14ac:dyDescent="0.25">
      <c r="A8184" s="62">
        <v>42142107</v>
      </c>
      <c r="B8184" s="63" t="s">
        <v>9301</v>
      </c>
    </row>
    <row r="8185" spans="1:2" x14ac:dyDescent="0.25">
      <c r="A8185" s="62">
        <v>42142108</v>
      </c>
      <c r="B8185" s="63" t="s">
        <v>12940</v>
      </c>
    </row>
    <row r="8186" spans="1:2" x14ac:dyDescent="0.25">
      <c r="A8186" s="62">
        <v>42142109</v>
      </c>
      <c r="B8186" s="63" t="s">
        <v>100</v>
      </c>
    </row>
    <row r="8187" spans="1:2" x14ac:dyDescent="0.25">
      <c r="A8187" s="62">
        <v>42142110</v>
      </c>
      <c r="B8187" s="63" t="s">
        <v>12234</v>
      </c>
    </row>
    <row r="8188" spans="1:2" x14ac:dyDescent="0.25">
      <c r="A8188" s="62">
        <v>42142111</v>
      </c>
      <c r="B8188" s="63" t="s">
        <v>4931</v>
      </c>
    </row>
    <row r="8189" spans="1:2" x14ac:dyDescent="0.25">
      <c r="A8189" s="62">
        <v>42142112</v>
      </c>
      <c r="B8189" s="63" t="s">
        <v>6980</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15484</v>
      </c>
    </row>
    <row r="8194" spans="1:2" x14ac:dyDescent="0.25">
      <c r="A8194" s="62">
        <v>42142202</v>
      </c>
      <c r="B8194" s="63" t="s">
        <v>5582</v>
      </c>
    </row>
    <row r="8195" spans="1:2" x14ac:dyDescent="0.25">
      <c r="A8195" s="62">
        <v>42142203</v>
      </c>
      <c r="B8195" s="63" t="s">
        <v>14485</v>
      </c>
    </row>
    <row r="8196" spans="1:2" x14ac:dyDescent="0.25">
      <c r="A8196" s="62">
        <v>42142204</v>
      </c>
      <c r="B8196" s="63" t="s">
        <v>6746</v>
      </c>
    </row>
    <row r="8197" spans="1:2" x14ac:dyDescent="0.25">
      <c r="A8197" s="62">
        <v>42142301</v>
      </c>
      <c r="B8197" s="63" t="s">
        <v>3081</v>
      </c>
    </row>
    <row r="8198" spans="1:2" x14ac:dyDescent="0.25">
      <c r="A8198" s="62">
        <v>42142302</v>
      </c>
      <c r="B8198" s="63" t="s">
        <v>17958</v>
      </c>
    </row>
    <row r="8199" spans="1:2" x14ac:dyDescent="0.25">
      <c r="A8199" s="62">
        <v>42142303</v>
      </c>
      <c r="B8199" s="63" t="s">
        <v>13664</v>
      </c>
    </row>
    <row r="8200" spans="1:2" x14ac:dyDescent="0.25">
      <c r="A8200" s="62">
        <v>42142401</v>
      </c>
      <c r="B8200" s="63" t="s">
        <v>15290</v>
      </c>
    </row>
    <row r="8201" spans="1:2" x14ac:dyDescent="0.25">
      <c r="A8201" s="62">
        <v>42142402</v>
      </c>
      <c r="B8201" s="63" t="s">
        <v>17257</v>
      </c>
    </row>
    <row r="8202" spans="1:2" x14ac:dyDescent="0.25">
      <c r="A8202" s="62">
        <v>42142403</v>
      </c>
      <c r="B8202" s="63" t="s">
        <v>11396</v>
      </c>
    </row>
    <row r="8203" spans="1:2" x14ac:dyDescent="0.25">
      <c r="A8203" s="62">
        <v>42142404</v>
      </c>
      <c r="B8203" s="63" t="s">
        <v>16642</v>
      </c>
    </row>
    <row r="8204" spans="1:2" x14ac:dyDescent="0.25">
      <c r="A8204" s="62">
        <v>42142405</v>
      </c>
      <c r="B8204" s="63" t="s">
        <v>8053</v>
      </c>
    </row>
    <row r="8205" spans="1:2" x14ac:dyDescent="0.25">
      <c r="A8205" s="62">
        <v>42142406</v>
      </c>
      <c r="B8205" s="63" t="s">
        <v>5333</v>
      </c>
    </row>
    <row r="8206" spans="1:2" x14ac:dyDescent="0.25">
      <c r="A8206" s="62">
        <v>42142407</v>
      </c>
      <c r="B8206" s="63" t="s">
        <v>16331</v>
      </c>
    </row>
    <row r="8207" spans="1:2" x14ac:dyDescent="0.25">
      <c r="A8207" s="62">
        <v>42142501</v>
      </c>
      <c r="B8207" s="63" t="s">
        <v>14541</v>
      </c>
    </row>
    <row r="8208" spans="1:2" x14ac:dyDescent="0.25">
      <c r="A8208" s="62">
        <v>42142502</v>
      </c>
      <c r="B8208" s="63" t="s">
        <v>10871</v>
      </c>
    </row>
    <row r="8209" spans="1:2" x14ac:dyDescent="0.25">
      <c r="A8209" s="62">
        <v>42142503</v>
      </c>
      <c r="B8209" s="63" t="s">
        <v>15024</v>
      </c>
    </row>
    <row r="8210" spans="1:2" x14ac:dyDescent="0.25">
      <c r="A8210" s="62">
        <v>42142504</v>
      </c>
      <c r="B8210" s="63" t="s">
        <v>7515</v>
      </c>
    </row>
    <row r="8211" spans="1:2" x14ac:dyDescent="0.25">
      <c r="A8211" s="62">
        <v>42142505</v>
      </c>
      <c r="B8211" s="63" t="s">
        <v>14705</v>
      </c>
    </row>
    <row r="8212" spans="1:2" x14ac:dyDescent="0.25">
      <c r="A8212" s="62">
        <v>42142506</v>
      </c>
      <c r="B8212" s="63" t="s">
        <v>17292</v>
      </c>
    </row>
    <row r="8213" spans="1:2" x14ac:dyDescent="0.25">
      <c r="A8213" s="62">
        <v>42142507</v>
      </c>
      <c r="B8213" s="63" t="s">
        <v>17704</v>
      </c>
    </row>
    <row r="8214" spans="1:2" x14ac:dyDescent="0.25">
      <c r="A8214" s="62">
        <v>42142509</v>
      </c>
      <c r="B8214" s="63" t="s">
        <v>17063</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12654</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12823</v>
      </c>
    </row>
    <row r="8227" spans="1:2" x14ac:dyDescent="0.25">
      <c r="A8227" s="62">
        <v>42142522</v>
      </c>
      <c r="B8227" s="63" t="s">
        <v>11578</v>
      </c>
    </row>
    <row r="8228" spans="1:2" x14ac:dyDescent="0.25">
      <c r="A8228" s="62">
        <v>42142523</v>
      </c>
      <c r="B8228" s="63" t="s">
        <v>14937</v>
      </c>
    </row>
    <row r="8229" spans="1:2" x14ac:dyDescent="0.25">
      <c r="A8229" s="62">
        <v>42142524</v>
      </c>
      <c r="B8229" s="63" t="s">
        <v>9800</v>
      </c>
    </row>
    <row r="8230" spans="1:2" x14ac:dyDescent="0.25">
      <c r="A8230" s="62">
        <v>42142525</v>
      </c>
      <c r="B8230" s="63" t="s">
        <v>6683</v>
      </c>
    </row>
    <row r="8231" spans="1:2" x14ac:dyDescent="0.25">
      <c r="A8231" s="62">
        <v>42142526</v>
      </c>
      <c r="B8231" s="63" t="s">
        <v>10434</v>
      </c>
    </row>
    <row r="8232" spans="1:2" x14ac:dyDescent="0.25">
      <c r="A8232" s="62">
        <v>42142527</v>
      </c>
      <c r="B8232" s="63" t="s">
        <v>5718</v>
      </c>
    </row>
    <row r="8233" spans="1:2" x14ac:dyDescent="0.25">
      <c r="A8233" s="62">
        <v>42142528</v>
      </c>
      <c r="B8233" s="63" t="s">
        <v>16220</v>
      </c>
    </row>
    <row r="8234" spans="1:2" x14ac:dyDescent="0.25">
      <c r="A8234" s="62">
        <v>42142529</v>
      </c>
      <c r="B8234" s="63" t="s">
        <v>5276</v>
      </c>
    </row>
    <row r="8235" spans="1:2" x14ac:dyDescent="0.25">
      <c r="A8235" s="62">
        <v>42142530</v>
      </c>
      <c r="B8235" s="63" t="s">
        <v>11168</v>
      </c>
    </row>
    <row r="8236" spans="1:2" x14ac:dyDescent="0.25">
      <c r="A8236" s="62">
        <v>42142531</v>
      </c>
      <c r="B8236" s="63" t="s">
        <v>7799</v>
      </c>
    </row>
    <row r="8237" spans="1:2" x14ac:dyDescent="0.25">
      <c r="A8237" s="62">
        <v>42142532</v>
      </c>
      <c r="B8237" s="63" t="s">
        <v>13392</v>
      </c>
    </row>
    <row r="8238" spans="1:2" x14ac:dyDescent="0.25">
      <c r="A8238" s="62">
        <v>42142601</v>
      </c>
      <c r="B8238" s="63" t="s">
        <v>6055</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6875</v>
      </c>
    </row>
    <row r="8244" spans="1:2" x14ac:dyDescent="0.25">
      <c r="A8244" s="62">
        <v>42142607</v>
      </c>
      <c r="B8244" s="63" t="s">
        <v>8554</v>
      </c>
    </row>
    <row r="8245" spans="1:2" x14ac:dyDescent="0.25">
      <c r="A8245" s="62">
        <v>42142608</v>
      </c>
      <c r="B8245" s="63" t="s">
        <v>9537</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12641</v>
      </c>
    </row>
    <row r="8250" spans="1:2" x14ac:dyDescent="0.25">
      <c r="A8250" s="62">
        <v>42142613</v>
      </c>
      <c r="B8250" s="63" t="s">
        <v>4056</v>
      </c>
    </row>
    <row r="8251" spans="1:2" x14ac:dyDescent="0.25">
      <c r="A8251" s="62">
        <v>42142614</v>
      </c>
      <c r="B8251" s="63" t="s">
        <v>18182</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6505</v>
      </c>
    </row>
    <row r="8265" spans="1:2" x14ac:dyDescent="0.25">
      <c r="A8265" s="62">
        <v>42142710</v>
      </c>
      <c r="B8265" s="63" t="s">
        <v>10720</v>
      </c>
    </row>
    <row r="8266" spans="1:2" x14ac:dyDescent="0.25">
      <c r="A8266" s="62">
        <v>42142711</v>
      </c>
      <c r="B8266" s="63" t="s">
        <v>15956</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7500</v>
      </c>
    </row>
    <row r="8275" spans="1:2" x14ac:dyDescent="0.25">
      <c r="A8275" s="62">
        <v>42142902</v>
      </c>
      <c r="B8275" s="63" t="s">
        <v>10546</v>
      </c>
    </row>
    <row r="8276" spans="1:2" x14ac:dyDescent="0.25">
      <c r="A8276" s="62">
        <v>42142903</v>
      </c>
      <c r="B8276" s="63" t="s">
        <v>17380</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15339</v>
      </c>
    </row>
    <row r="8284" spans="1:2" x14ac:dyDescent="0.25">
      <c r="A8284" s="62">
        <v>42142911</v>
      </c>
      <c r="B8284" s="63" t="s">
        <v>3082</v>
      </c>
    </row>
    <row r="8285" spans="1:2" x14ac:dyDescent="0.25">
      <c r="A8285" s="62">
        <v>42142912</v>
      </c>
      <c r="B8285" s="63" t="s">
        <v>14329</v>
      </c>
    </row>
    <row r="8286" spans="1:2" x14ac:dyDescent="0.25">
      <c r="A8286" s="62">
        <v>42142913</v>
      </c>
      <c r="B8286" s="63" t="s">
        <v>3782</v>
      </c>
    </row>
    <row r="8287" spans="1:2" x14ac:dyDescent="0.25">
      <c r="A8287" s="62">
        <v>42143101</v>
      </c>
      <c r="B8287" s="63" t="s">
        <v>7430</v>
      </c>
    </row>
    <row r="8288" spans="1:2" x14ac:dyDescent="0.25">
      <c r="A8288" s="62">
        <v>42143102</v>
      </c>
      <c r="B8288" s="63" t="s">
        <v>8705</v>
      </c>
    </row>
    <row r="8289" spans="1:2" x14ac:dyDescent="0.25">
      <c r="A8289" s="62">
        <v>42143103</v>
      </c>
      <c r="B8289" s="63" t="s">
        <v>15402</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14968</v>
      </c>
    </row>
    <row r="8294" spans="1:2" x14ac:dyDescent="0.25">
      <c r="A8294" s="62">
        <v>42143202</v>
      </c>
      <c r="B8294" s="63" t="s">
        <v>3974</v>
      </c>
    </row>
    <row r="8295" spans="1:2" x14ac:dyDescent="0.25">
      <c r="A8295" s="62">
        <v>42143301</v>
      </c>
      <c r="B8295" s="63" t="s">
        <v>17475</v>
      </c>
    </row>
    <row r="8296" spans="1:2" x14ac:dyDescent="0.25">
      <c r="A8296" s="62">
        <v>42143401</v>
      </c>
      <c r="B8296" s="63" t="s">
        <v>6098</v>
      </c>
    </row>
    <row r="8297" spans="1:2" x14ac:dyDescent="0.25">
      <c r="A8297" s="62">
        <v>42143501</v>
      </c>
      <c r="B8297" s="63" t="s">
        <v>71</v>
      </c>
    </row>
    <row r="8298" spans="1:2" x14ac:dyDescent="0.25">
      <c r="A8298" s="62">
        <v>42143502</v>
      </c>
      <c r="B8298" s="63" t="s">
        <v>15179</v>
      </c>
    </row>
    <row r="8299" spans="1:2" x14ac:dyDescent="0.25">
      <c r="A8299" s="62">
        <v>42143503</v>
      </c>
      <c r="B8299" s="63" t="s">
        <v>2623</v>
      </c>
    </row>
    <row r="8300" spans="1:2" x14ac:dyDescent="0.25">
      <c r="A8300" s="62">
        <v>42143504</v>
      </c>
      <c r="B8300" s="63" t="s">
        <v>10068</v>
      </c>
    </row>
    <row r="8301" spans="1:2" x14ac:dyDescent="0.25">
      <c r="A8301" s="62">
        <v>42143505</v>
      </c>
      <c r="B8301" s="63" t="s">
        <v>11233</v>
      </c>
    </row>
    <row r="8302" spans="1:2" x14ac:dyDescent="0.25">
      <c r="A8302" s="62">
        <v>42143506</v>
      </c>
      <c r="B8302" s="63" t="s">
        <v>3588</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14716</v>
      </c>
    </row>
    <row r="8307" spans="1:2" x14ac:dyDescent="0.25">
      <c r="A8307" s="62">
        <v>42143511</v>
      </c>
      <c r="B8307" s="63" t="s">
        <v>3544</v>
      </c>
    </row>
    <row r="8308" spans="1:2" x14ac:dyDescent="0.25">
      <c r="A8308" s="62">
        <v>42143512</v>
      </c>
      <c r="B8308" s="63" t="s">
        <v>18755</v>
      </c>
    </row>
    <row r="8309" spans="1:2" x14ac:dyDescent="0.25">
      <c r="A8309" s="62">
        <v>42143513</v>
      </c>
      <c r="B8309" s="63" t="s">
        <v>4469</v>
      </c>
    </row>
    <row r="8310" spans="1:2" x14ac:dyDescent="0.25">
      <c r="A8310" s="62">
        <v>42143601</v>
      </c>
      <c r="B8310" s="63" t="s">
        <v>15935</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4936</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6476</v>
      </c>
    </row>
    <row r="8324" spans="1:2" x14ac:dyDescent="0.25">
      <c r="A8324" s="62">
        <v>42151507</v>
      </c>
      <c r="B8324" s="63" t="s">
        <v>10091</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8771</v>
      </c>
    </row>
    <row r="8329" spans="1:2" x14ac:dyDescent="0.25">
      <c r="A8329" s="62">
        <v>42151605</v>
      </c>
      <c r="B8329" s="63" t="s">
        <v>13890</v>
      </c>
    </row>
    <row r="8330" spans="1:2" x14ac:dyDescent="0.25">
      <c r="A8330" s="62">
        <v>42151606</v>
      </c>
      <c r="B8330" s="63" t="s">
        <v>6570</v>
      </c>
    </row>
    <row r="8331" spans="1:2" x14ac:dyDescent="0.25">
      <c r="A8331" s="62">
        <v>42151607</v>
      </c>
      <c r="B8331" s="63" t="s">
        <v>1972</v>
      </c>
    </row>
    <row r="8332" spans="1:2" x14ac:dyDescent="0.25">
      <c r="A8332" s="62">
        <v>42151608</v>
      </c>
      <c r="B8332" s="63" t="s">
        <v>11744</v>
      </c>
    </row>
    <row r="8333" spans="1:2" x14ac:dyDescent="0.25">
      <c r="A8333" s="62">
        <v>42151609</v>
      </c>
      <c r="B8333" s="63" t="s">
        <v>14569</v>
      </c>
    </row>
    <row r="8334" spans="1:2" x14ac:dyDescent="0.25">
      <c r="A8334" s="62">
        <v>42151610</v>
      </c>
      <c r="B8334" s="63" t="s">
        <v>6606</v>
      </c>
    </row>
    <row r="8335" spans="1:2" x14ac:dyDescent="0.25">
      <c r="A8335" s="62">
        <v>42151611</v>
      </c>
      <c r="B8335" s="63" t="s">
        <v>9605</v>
      </c>
    </row>
    <row r="8336" spans="1:2" x14ac:dyDescent="0.25">
      <c r="A8336" s="62">
        <v>42151612</v>
      </c>
      <c r="B8336" s="63" t="s">
        <v>7528</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17466</v>
      </c>
    </row>
    <row r="8345" spans="1:2" x14ac:dyDescent="0.25">
      <c r="A8345" s="62">
        <v>42151621</v>
      </c>
      <c r="B8345" s="63" t="s">
        <v>6293</v>
      </c>
    </row>
    <row r="8346" spans="1:2" x14ac:dyDescent="0.25">
      <c r="A8346" s="62">
        <v>42151622</v>
      </c>
      <c r="B8346" s="63" t="s">
        <v>13009</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16002</v>
      </c>
    </row>
    <row r="8351" spans="1:2" x14ac:dyDescent="0.25">
      <c r="A8351" s="62">
        <v>42151627</v>
      </c>
      <c r="B8351" s="63" t="s">
        <v>13147</v>
      </c>
    </row>
    <row r="8352" spans="1:2" x14ac:dyDescent="0.25">
      <c r="A8352" s="62">
        <v>42151628</v>
      </c>
      <c r="B8352" s="63" t="s">
        <v>8278</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15613</v>
      </c>
    </row>
    <row r="8360" spans="1:2" x14ac:dyDescent="0.25">
      <c r="A8360" s="62">
        <v>42151636</v>
      </c>
      <c r="B8360" s="63" t="s">
        <v>12160</v>
      </c>
    </row>
    <row r="8361" spans="1:2" x14ac:dyDescent="0.25">
      <c r="A8361" s="62">
        <v>42151637</v>
      </c>
      <c r="B8361" s="63" t="s">
        <v>15419</v>
      </c>
    </row>
    <row r="8362" spans="1:2" x14ac:dyDescent="0.25">
      <c r="A8362" s="62">
        <v>42151638</v>
      </c>
      <c r="B8362" s="63" t="s">
        <v>10861</v>
      </c>
    </row>
    <row r="8363" spans="1:2" x14ac:dyDescent="0.25">
      <c r="A8363" s="62">
        <v>42151639</v>
      </c>
      <c r="B8363" s="63" t="s">
        <v>9539</v>
      </c>
    </row>
    <row r="8364" spans="1:2" x14ac:dyDescent="0.25">
      <c r="A8364" s="62">
        <v>42151640</v>
      </c>
      <c r="B8364" s="63" t="s">
        <v>17235</v>
      </c>
    </row>
    <row r="8365" spans="1:2" x14ac:dyDescent="0.25">
      <c r="A8365" s="62">
        <v>42151641</v>
      </c>
      <c r="B8365" s="63" t="s">
        <v>15317</v>
      </c>
    </row>
    <row r="8366" spans="1:2" x14ac:dyDescent="0.25">
      <c r="A8366" s="62">
        <v>42151642</v>
      </c>
      <c r="B8366" s="63" t="s">
        <v>1292</v>
      </c>
    </row>
    <row r="8367" spans="1:2" x14ac:dyDescent="0.25">
      <c r="A8367" s="62">
        <v>42151643</v>
      </c>
      <c r="B8367" s="63" t="s">
        <v>11574</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5991</v>
      </c>
    </row>
    <row r="8380" spans="1:2" x14ac:dyDescent="0.25">
      <c r="A8380" s="62">
        <v>42151657</v>
      </c>
      <c r="B8380" s="63" t="s">
        <v>17326</v>
      </c>
    </row>
    <row r="8381" spans="1:2" x14ac:dyDescent="0.25">
      <c r="A8381" s="62">
        <v>42151658</v>
      </c>
      <c r="B8381" s="63" t="s">
        <v>6573</v>
      </c>
    </row>
    <row r="8382" spans="1:2" x14ac:dyDescent="0.25">
      <c r="A8382" s="62">
        <v>42151659</v>
      </c>
      <c r="B8382" s="63" t="s">
        <v>15834</v>
      </c>
    </row>
    <row r="8383" spans="1:2" x14ac:dyDescent="0.25">
      <c r="A8383" s="62">
        <v>42151660</v>
      </c>
      <c r="B8383" s="63" t="s">
        <v>15124</v>
      </c>
    </row>
    <row r="8384" spans="1:2" x14ac:dyDescent="0.25">
      <c r="A8384" s="62">
        <v>42151661</v>
      </c>
      <c r="B8384" s="63" t="s">
        <v>10323</v>
      </c>
    </row>
    <row r="8385" spans="1:2" x14ac:dyDescent="0.25">
      <c r="A8385" s="62">
        <v>42151662</v>
      </c>
      <c r="B8385" s="63" t="s">
        <v>10762</v>
      </c>
    </row>
    <row r="8386" spans="1:2" x14ac:dyDescent="0.25">
      <c r="A8386" s="62">
        <v>42151663</v>
      </c>
      <c r="B8386" s="63" t="s">
        <v>13638</v>
      </c>
    </row>
    <row r="8387" spans="1:2" x14ac:dyDescent="0.25">
      <c r="A8387" s="62">
        <v>42151664</v>
      </c>
      <c r="B8387" s="63" t="s">
        <v>3825</v>
      </c>
    </row>
    <row r="8388" spans="1:2" x14ac:dyDescent="0.25">
      <c r="A8388" s="62">
        <v>42151665</v>
      </c>
      <c r="B8388" s="63" t="s">
        <v>5183</v>
      </c>
    </row>
    <row r="8389" spans="1:2" x14ac:dyDescent="0.25">
      <c r="A8389" s="62">
        <v>42151666</v>
      </c>
      <c r="B8389" s="63" t="s">
        <v>11825</v>
      </c>
    </row>
    <row r="8390" spans="1:2" x14ac:dyDescent="0.25">
      <c r="A8390" s="62">
        <v>42151667</v>
      </c>
      <c r="B8390" s="63" t="s">
        <v>6747</v>
      </c>
    </row>
    <row r="8391" spans="1:2" x14ac:dyDescent="0.25">
      <c r="A8391" s="62">
        <v>42151668</v>
      </c>
      <c r="B8391" s="63" t="s">
        <v>5400</v>
      </c>
    </row>
    <row r="8392" spans="1:2" x14ac:dyDescent="0.25">
      <c r="A8392" s="62">
        <v>42151669</v>
      </c>
      <c r="B8392" s="63" t="s">
        <v>9409</v>
      </c>
    </row>
    <row r="8393" spans="1:2" x14ac:dyDescent="0.25">
      <c r="A8393" s="62">
        <v>42151670</v>
      </c>
      <c r="B8393" s="63" t="s">
        <v>14447</v>
      </c>
    </row>
    <row r="8394" spans="1:2" x14ac:dyDescent="0.25">
      <c r="A8394" s="62">
        <v>42151671</v>
      </c>
      <c r="B8394" s="63" t="s">
        <v>9909</v>
      </c>
    </row>
    <row r="8395" spans="1:2" x14ac:dyDescent="0.25">
      <c r="A8395" s="62">
        <v>42151672</v>
      </c>
      <c r="B8395" s="63" t="s">
        <v>2898</v>
      </c>
    </row>
    <row r="8396" spans="1:2" x14ac:dyDescent="0.25">
      <c r="A8396" s="62">
        <v>42151673</v>
      </c>
      <c r="B8396" s="63" t="s">
        <v>11311</v>
      </c>
    </row>
    <row r="8397" spans="1:2" x14ac:dyDescent="0.25">
      <c r="A8397" s="62">
        <v>42151674</v>
      </c>
      <c r="B8397" s="63" t="s">
        <v>15986</v>
      </c>
    </row>
    <row r="8398" spans="1:2" x14ac:dyDescent="0.25">
      <c r="A8398" s="62">
        <v>42151675</v>
      </c>
      <c r="B8398" s="63" t="s">
        <v>4307</v>
      </c>
    </row>
    <row r="8399" spans="1:2" x14ac:dyDescent="0.25">
      <c r="A8399" s="62">
        <v>42151676</v>
      </c>
      <c r="B8399" s="63" t="s">
        <v>13963</v>
      </c>
    </row>
    <row r="8400" spans="1:2" x14ac:dyDescent="0.25">
      <c r="A8400" s="62">
        <v>42151677</v>
      </c>
      <c r="B8400" s="63" t="s">
        <v>8731</v>
      </c>
    </row>
    <row r="8401" spans="1:2" x14ac:dyDescent="0.25">
      <c r="A8401" s="62">
        <v>42151678</v>
      </c>
      <c r="B8401" s="63" t="s">
        <v>3643</v>
      </c>
    </row>
    <row r="8402" spans="1:2" x14ac:dyDescent="0.25">
      <c r="A8402" s="62">
        <v>42151679</v>
      </c>
      <c r="B8402" s="63" t="s">
        <v>11201</v>
      </c>
    </row>
    <row r="8403" spans="1:2" x14ac:dyDescent="0.25">
      <c r="A8403" s="62">
        <v>42151680</v>
      </c>
      <c r="B8403" s="63" t="s">
        <v>17765</v>
      </c>
    </row>
    <row r="8404" spans="1:2" x14ac:dyDescent="0.25">
      <c r="A8404" s="62">
        <v>42151681</v>
      </c>
      <c r="B8404" s="63" t="s">
        <v>16688</v>
      </c>
    </row>
    <row r="8405" spans="1:2" x14ac:dyDescent="0.25">
      <c r="A8405" s="62">
        <v>42151701</v>
      </c>
      <c r="B8405" s="63" t="s">
        <v>1814</v>
      </c>
    </row>
    <row r="8406" spans="1:2" x14ac:dyDescent="0.25">
      <c r="A8406" s="62">
        <v>42151702</v>
      </c>
      <c r="B8406" s="63" t="s">
        <v>14976</v>
      </c>
    </row>
    <row r="8407" spans="1:2" x14ac:dyDescent="0.25">
      <c r="A8407" s="62">
        <v>42151703</v>
      </c>
      <c r="B8407" s="63" t="s">
        <v>18578</v>
      </c>
    </row>
    <row r="8408" spans="1:2" x14ac:dyDescent="0.25">
      <c r="A8408" s="62">
        <v>42151704</v>
      </c>
      <c r="B8408" s="63" t="s">
        <v>3792</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8323</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12837</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14496</v>
      </c>
    </row>
    <row r="8437" spans="1:2" x14ac:dyDescent="0.25">
      <c r="A8437" s="62">
        <v>42151912</v>
      </c>
      <c r="B8437" s="63" t="s">
        <v>15205</v>
      </c>
    </row>
    <row r="8438" spans="1:2" x14ac:dyDescent="0.25">
      <c r="A8438" s="62">
        <v>42152001</v>
      </c>
      <c r="B8438" s="63" t="s">
        <v>17419</v>
      </c>
    </row>
    <row r="8439" spans="1:2" x14ac:dyDescent="0.25">
      <c r="A8439" s="62">
        <v>42152002</v>
      </c>
      <c r="B8439" s="63" t="s">
        <v>4755</v>
      </c>
    </row>
    <row r="8440" spans="1:2" x14ac:dyDescent="0.25">
      <c r="A8440" s="62">
        <v>42152003</v>
      </c>
      <c r="B8440" s="63" t="s">
        <v>15429</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13973</v>
      </c>
    </row>
    <row r="8445" spans="1:2" x14ac:dyDescent="0.25">
      <c r="A8445" s="62">
        <v>42152008</v>
      </c>
      <c r="B8445" s="63" t="s">
        <v>10018</v>
      </c>
    </row>
    <row r="8446" spans="1:2" x14ac:dyDescent="0.25">
      <c r="A8446" s="62">
        <v>42152009</v>
      </c>
      <c r="B8446" s="63" t="s">
        <v>17544</v>
      </c>
    </row>
    <row r="8447" spans="1:2" x14ac:dyDescent="0.25">
      <c r="A8447" s="62">
        <v>42152010</v>
      </c>
      <c r="B8447" s="63" t="s">
        <v>2007</v>
      </c>
    </row>
    <row r="8448" spans="1:2" x14ac:dyDescent="0.25">
      <c r="A8448" s="62">
        <v>42152011</v>
      </c>
      <c r="B8448" s="63" t="s">
        <v>4401</v>
      </c>
    </row>
    <row r="8449" spans="1:2" x14ac:dyDescent="0.25">
      <c r="A8449" s="62">
        <v>42152012</v>
      </c>
      <c r="B8449" s="63" t="s">
        <v>17377</v>
      </c>
    </row>
    <row r="8450" spans="1:2" x14ac:dyDescent="0.25">
      <c r="A8450" s="62">
        <v>42152013</v>
      </c>
      <c r="B8450" s="63" t="s">
        <v>1556</v>
      </c>
    </row>
    <row r="8451" spans="1:2" x14ac:dyDescent="0.25">
      <c r="A8451" s="62">
        <v>42152014</v>
      </c>
      <c r="B8451" s="63" t="s">
        <v>13079</v>
      </c>
    </row>
    <row r="8452" spans="1:2" x14ac:dyDescent="0.25">
      <c r="A8452" s="62">
        <v>42152101</v>
      </c>
      <c r="B8452" s="63" t="s">
        <v>12253</v>
      </c>
    </row>
    <row r="8453" spans="1:2" x14ac:dyDescent="0.25">
      <c r="A8453" s="62">
        <v>42152102</v>
      </c>
      <c r="B8453" s="63" t="s">
        <v>1209</v>
      </c>
    </row>
    <row r="8454" spans="1:2" x14ac:dyDescent="0.25">
      <c r="A8454" s="62">
        <v>42152103</v>
      </c>
      <c r="B8454" s="63" t="s">
        <v>16086</v>
      </c>
    </row>
    <row r="8455" spans="1:2" x14ac:dyDescent="0.25">
      <c r="A8455" s="62">
        <v>42152104</v>
      </c>
      <c r="B8455" s="63" t="s">
        <v>7977</v>
      </c>
    </row>
    <row r="8456" spans="1:2" x14ac:dyDescent="0.25">
      <c r="A8456" s="62">
        <v>42152105</v>
      </c>
      <c r="B8456" s="63" t="s">
        <v>13491</v>
      </c>
    </row>
    <row r="8457" spans="1:2" x14ac:dyDescent="0.25">
      <c r="A8457" s="62">
        <v>42152106</v>
      </c>
      <c r="B8457" s="63" t="s">
        <v>3789</v>
      </c>
    </row>
    <row r="8458" spans="1:2" x14ac:dyDescent="0.25">
      <c r="A8458" s="62">
        <v>42152107</v>
      </c>
      <c r="B8458" s="63" t="s">
        <v>7494</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18067</v>
      </c>
    </row>
    <row r="8463" spans="1:2" x14ac:dyDescent="0.25">
      <c r="A8463" s="62">
        <v>42152112</v>
      </c>
      <c r="B8463" s="63" t="s">
        <v>14505</v>
      </c>
    </row>
    <row r="8464" spans="1:2" x14ac:dyDescent="0.25">
      <c r="A8464" s="62">
        <v>42152113</v>
      </c>
      <c r="B8464" s="63" t="s">
        <v>10761</v>
      </c>
    </row>
    <row r="8465" spans="1:2" x14ac:dyDescent="0.25">
      <c r="A8465" s="62">
        <v>42152114</v>
      </c>
      <c r="B8465" s="63" t="s">
        <v>2723</v>
      </c>
    </row>
    <row r="8466" spans="1:2" x14ac:dyDescent="0.25">
      <c r="A8466" s="62">
        <v>42152115</v>
      </c>
      <c r="B8466" s="63" t="s">
        <v>15075</v>
      </c>
    </row>
    <row r="8467" spans="1:2" x14ac:dyDescent="0.25">
      <c r="A8467" s="62">
        <v>42152201</v>
      </c>
      <c r="B8467" s="63" t="s">
        <v>16039</v>
      </c>
    </row>
    <row r="8468" spans="1:2" x14ac:dyDescent="0.25">
      <c r="A8468" s="62">
        <v>42152202</v>
      </c>
      <c r="B8468" s="63" t="s">
        <v>5591</v>
      </c>
    </row>
    <row r="8469" spans="1:2" x14ac:dyDescent="0.25">
      <c r="A8469" s="62">
        <v>42152203</v>
      </c>
      <c r="B8469" s="63" t="s">
        <v>12934</v>
      </c>
    </row>
    <row r="8470" spans="1:2" x14ac:dyDescent="0.25">
      <c r="A8470" s="62">
        <v>42152204</v>
      </c>
      <c r="B8470" s="63" t="s">
        <v>12545</v>
      </c>
    </row>
    <row r="8471" spans="1:2" x14ac:dyDescent="0.25">
      <c r="A8471" s="62">
        <v>42152205</v>
      </c>
      <c r="B8471" s="63" t="s">
        <v>18549</v>
      </c>
    </row>
    <row r="8472" spans="1:2" x14ac:dyDescent="0.25">
      <c r="A8472" s="62">
        <v>42152206</v>
      </c>
      <c r="B8472" s="63" t="s">
        <v>10752</v>
      </c>
    </row>
    <row r="8473" spans="1:2" x14ac:dyDescent="0.25">
      <c r="A8473" s="62">
        <v>42152207</v>
      </c>
      <c r="B8473" s="63" t="s">
        <v>4782</v>
      </c>
    </row>
    <row r="8474" spans="1:2" x14ac:dyDescent="0.25">
      <c r="A8474" s="62">
        <v>42152208</v>
      </c>
      <c r="B8474" s="63" t="s">
        <v>14995</v>
      </c>
    </row>
    <row r="8475" spans="1:2" x14ac:dyDescent="0.25">
      <c r="A8475" s="62">
        <v>42152209</v>
      </c>
      <c r="B8475" s="63" t="s">
        <v>14862</v>
      </c>
    </row>
    <row r="8476" spans="1:2" x14ac:dyDescent="0.25">
      <c r="A8476" s="62">
        <v>42152210</v>
      </c>
      <c r="B8476" s="63" t="s">
        <v>11694</v>
      </c>
    </row>
    <row r="8477" spans="1:2" x14ac:dyDescent="0.25">
      <c r="A8477" s="62">
        <v>42152211</v>
      </c>
      <c r="B8477" s="63" t="s">
        <v>16339</v>
      </c>
    </row>
    <row r="8478" spans="1:2" x14ac:dyDescent="0.25">
      <c r="A8478" s="62">
        <v>42152212</v>
      </c>
      <c r="B8478" s="63" t="s">
        <v>17534</v>
      </c>
    </row>
    <row r="8479" spans="1:2" x14ac:dyDescent="0.25">
      <c r="A8479" s="62">
        <v>42152213</v>
      </c>
      <c r="B8479" s="63" t="s">
        <v>11664</v>
      </c>
    </row>
    <row r="8480" spans="1:2" x14ac:dyDescent="0.25">
      <c r="A8480" s="62">
        <v>42152214</v>
      </c>
      <c r="B8480" s="63" t="s">
        <v>18500</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9169</v>
      </c>
    </row>
    <row r="8485" spans="1:2" x14ac:dyDescent="0.25">
      <c r="A8485" s="62">
        <v>42152219</v>
      </c>
      <c r="B8485" s="63" t="s">
        <v>13059</v>
      </c>
    </row>
    <row r="8486" spans="1:2" x14ac:dyDescent="0.25">
      <c r="A8486" s="62">
        <v>42152220</v>
      </c>
      <c r="B8486" s="63" t="s">
        <v>12427</v>
      </c>
    </row>
    <row r="8487" spans="1:2" x14ac:dyDescent="0.25">
      <c r="A8487" s="62">
        <v>42152221</v>
      </c>
      <c r="B8487" s="63" t="s">
        <v>16646</v>
      </c>
    </row>
    <row r="8488" spans="1:2" x14ac:dyDescent="0.25">
      <c r="A8488" s="62">
        <v>42152222</v>
      </c>
      <c r="B8488" s="63" t="s">
        <v>13724</v>
      </c>
    </row>
    <row r="8489" spans="1:2" x14ac:dyDescent="0.25">
      <c r="A8489" s="62">
        <v>42152223</v>
      </c>
      <c r="B8489" s="63" t="s">
        <v>18221</v>
      </c>
    </row>
    <row r="8490" spans="1:2" x14ac:dyDescent="0.25">
      <c r="A8490" s="62">
        <v>42152224</v>
      </c>
      <c r="B8490" s="63" t="s">
        <v>7736</v>
      </c>
    </row>
    <row r="8491" spans="1:2" x14ac:dyDescent="0.25">
      <c r="A8491" s="62">
        <v>42152301</v>
      </c>
      <c r="B8491" s="63" t="s">
        <v>2182</v>
      </c>
    </row>
    <row r="8492" spans="1:2" x14ac:dyDescent="0.25">
      <c r="A8492" s="62">
        <v>42152302</v>
      </c>
      <c r="B8492" s="63" t="s">
        <v>12732</v>
      </c>
    </row>
    <row r="8493" spans="1:2" x14ac:dyDescent="0.25">
      <c r="A8493" s="62">
        <v>42152303</v>
      </c>
      <c r="B8493" s="63" t="s">
        <v>11510</v>
      </c>
    </row>
    <row r="8494" spans="1:2" x14ac:dyDescent="0.25">
      <c r="A8494" s="62">
        <v>42152304</v>
      </c>
      <c r="B8494" s="63" t="s">
        <v>11109</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2687</v>
      </c>
    </row>
    <row r="8499" spans="1:2" x14ac:dyDescent="0.25">
      <c r="A8499" s="62">
        <v>42152402</v>
      </c>
      <c r="B8499" s="63" t="s">
        <v>5938</v>
      </c>
    </row>
    <row r="8500" spans="1:2" x14ac:dyDescent="0.25">
      <c r="A8500" s="62">
        <v>42152403</v>
      </c>
      <c r="B8500" s="63" t="s">
        <v>18451</v>
      </c>
    </row>
    <row r="8501" spans="1:2" x14ac:dyDescent="0.25">
      <c r="A8501" s="62">
        <v>42152404</v>
      </c>
      <c r="B8501" s="63" t="s">
        <v>10005</v>
      </c>
    </row>
    <row r="8502" spans="1:2" x14ac:dyDescent="0.25">
      <c r="A8502" s="62">
        <v>42152405</v>
      </c>
      <c r="B8502" s="63" t="s">
        <v>8143</v>
      </c>
    </row>
    <row r="8503" spans="1:2" x14ac:dyDescent="0.25">
      <c r="A8503" s="62">
        <v>42152406</v>
      </c>
      <c r="B8503" s="63" t="s">
        <v>2038</v>
      </c>
    </row>
    <row r="8504" spans="1:2" x14ac:dyDescent="0.25">
      <c r="A8504" s="62">
        <v>42152407</v>
      </c>
      <c r="B8504" s="63" t="s">
        <v>14670</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15225</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18268</v>
      </c>
    </row>
    <row r="8513" spans="1:2" x14ac:dyDescent="0.25">
      <c r="A8513" s="62">
        <v>42152416</v>
      </c>
      <c r="B8513" s="63" t="s">
        <v>11886</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6144</v>
      </c>
    </row>
    <row r="8518" spans="1:2" x14ac:dyDescent="0.25">
      <c r="A8518" s="62">
        <v>42152421</v>
      </c>
      <c r="B8518" s="63" t="s">
        <v>17144</v>
      </c>
    </row>
    <row r="8519" spans="1:2" x14ac:dyDescent="0.25">
      <c r="A8519" s="62">
        <v>42152422</v>
      </c>
      <c r="B8519" s="63" t="s">
        <v>11590</v>
      </c>
    </row>
    <row r="8520" spans="1:2" x14ac:dyDescent="0.25">
      <c r="A8520" s="62">
        <v>42152423</v>
      </c>
      <c r="B8520" s="63" t="s">
        <v>3040</v>
      </c>
    </row>
    <row r="8521" spans="1:2" x14ac:dyDescent="0.25">
      <c r="A8521" s="62">
        <v>42152424</v>
      </c>
      <c r="B8521" s="63" t="s">
        <v>13168</v>
      </c>
    </row>
    <row r="8522" spans="1:2" x14ac:dyDescent="0.25">
      <c r="A8522" s="62">
        <v>42152425</v>
      </c>
      <c r="B8522" s="63" t="s">
        <v>3984</v>
      </c>
    </row>
    <row r="8523" spans="1:2" x14ac:dyDescent="0.25">
      <c r="A8523" s="62">
        <v>42152426</v>
      </c>
      <c r="B8523" s="63" t="s">
        <v>329</v>
      </c>
    </row>
    <row r="8524" spans="1:2" x14ac:dyDescent="0.25">
      <c r="A8524" s="62">
        <v>42152427</v>
      </c>
      <c r="B8524" s="63" t="s">
        <v>9381</v>
      </c>
    </row>
    <row r="8525" spans="1:2" x14ac:dyDescent="0.25">
      <c r="A8525" s="62">
        <v>42152428</v>
      </c>
      <c r="B8525" s="63" t="s">
        <v>15545</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4994</v>
      </c>
    </row>
    <row r="8534" spans="1:2" x14ac:dyDescent="0.25">
      <c r="A8534" s="62">
        <v>42152437</v>
      </c>
      <c r="B8534" s="63" t="s">
        <v>13561</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17097</v>
      </c>
    </row>
    <row r="8539" spans="1:2" x14ac:dyDescent="0.25">
      <c r="A8539" s="62">
        <v>42152442</v>
      </c>
      <c r="B8539" s="63" t="s">
        <v>173</v>
      </c>
    </row>
    <row r="8540" spans="1:2" x14ac:dyDescent="0.25">
      <c r="A8540" s="62">
        <v>42152443</v>
      </c>
      <c r="B8540" s="63" t="s">
        <v>17299</v>
      </c>
    </row>
    <row r="8541" spans="1:2" x14ac:dyDescent="0.25">
      <c r="A8541" s="62">
        <v>42152444</v>
      </c>
      <c r="B8541" s="63" t="s">
        <v>13648</v>
      </c>
    </row>
    <row r="8542" spans="1:2" x14ac:dyDescent="0.25">
      <c r="A8542" s="62">
        <v>42152445</v>
      </c>
      <c r="B8542" s="63" t="s">
        <v>15452</v>
      </c>
    </row>
    <row r="8543" spans="1:2" x14ac:dyDescent="0.25">
      <c r="A8543" s="62">
        <v>42152446</v>
      </c>
      <c r="B8543" s="63" t="s">
        <v>14210</v>
      </c>
    </row>
    <row r="8544" spans="1:2" x14ac:dyDescent="0.25">
      <c r="A8544" s="62">
        <v>42152447</v>
      </c>
      <c r="B8544" s="63" t="s">
        <v>11288</v>
      </c>
    </row>
    <row r="8545" spans="1:2" x14ac:dyDescent="0.25">
      <c r="A8545" s="62">
        <v>42152449</v>
      </c>
      <c r="B8545" s="63" t="s">
        <v>10378</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14053</v>
      </c>
    </row>
    <row r="8550" spans="1:2" x14ac:dyDescent="0.25">
      <c r="A8550" s="62">
        <v>42152454</v>
      </c>
      <c r="B8550" s="63" t="s">
        <v>15440</v>
      </c>
    </row>
    <row r="8551" spans="1:2" x14ac:dyDescent="0.25">
      <c r="A8551" s="62">
        <v>42152455</v>
      </c>
      <c r="B8551" s="63" t="s">
        <v>13739</v>
      </c>
    </row>
    <row r="8552" spans="1:2" x14ac:dyDescent="0.25">
      <c r="A8552" s="62">
        <v>42152456</v>
      </c>
      <c r="B8552" s="63" t="s">
        <v>16384</v>
      </c>
    </row>
    <row r="8553" spans="1:2" x14ac:dyDescent="0.25">
      <c r="A8553" s="62">
        <v>42152457</v>
      </c>
      <c r="B8553" s="63" t="s">
        <v>15382</v>
      </c>
    </row>
    <row r="8554" spans="1:2" x14ac:dyDescent="0.25">
      <c r="A8554" s="62">
        <v>42152458</v>
      </c>
      <c r="B8554" s="63" t="s">
        <v>11865</v>
      </c>
    </row>
    <row r="8555" spans="1:2" x14ac:dyDescent="0.25">
      <c r="A8555" s="62">
        <v>42152459</v>
      </c>
      <c r="B8555" s="63" t="s">
        <v>2334</v>
      </c>
    </row>
    <row r="8556" spans="1:2" x14ac:dyDescent="0.25">
      <c r="A8556" s="62">
        <v>42152460</v>
      </c>
      <c r="B8556" s="63" t="s">
        <v>8917</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7565</v>
      </c>
    </row>
    <row r="8562" spans="1:2" x14ac:dyDescent="0.25">
      <c r="A8562" s="62">
        <v>42152501</v>
      </c>
      <c r="B8562" s="63" t="s">
        <v>10120</v>
      </c>
    </row>
    <row r="8563" spans="1:2" x14ac:dyDescent="0.25">
      <c r="A8563" s="62">
        <v>42152502</v>
      </c>
      <c r="B8563" s="63" t="s">
        <v>10179</v>
      </c>
    </row>
    <row r="8564" spans="1:2" x14ac:dyDescent="0.25">
      <c r="A8564" s="62">
        <v>42152503</v>
      </c>
      <c r="B8564" s="63" t="s">
        <v>8305</v>
      </c>
    </row>
    <row r="8565" spans="1:2" x14ac:dyDescent="0.25">
      <c r="A8565" s="62">
        <v>42152504</v>
      </c>
      <c r="B8565" s="63" t="s">
        <v>17808</v>
      </c>
    </row>
    <row r="8566" spans="1:2" x14ac:dyDescent="0.25">
      <c r="A8566" s="62">
        <v>42152505</v>
      </c>
      <c r="B8566" s="63" t="s">
        <v>17383</v>
      </c>
    </row>
    <row r="8567" spans="1:2" x14ac:dyDescent="0.25">
      <c r="A8567" s="62">
        <v>42152506</v>
      </c>
      <c r="B8567" s="63" t="s">
        <v>3417</v>
      </c>
    </row>
    <row r="8568" spans="1:2" x14ac:dyDescent="0.25">
      <c r="A8568" s="62">
        <v>42152507</v>
      </c>
      <c r="B8568" s="63" t="s">
        <v>2002</v>
      </c>
    </row>
    <row r="8569" spans="1:2" x14ac:dyDescent="0.25">
      <c r="A8569" s="62">
        <v>42152508</v>
      </c>
      <c r="B8569" s="63" t="s">
        <v>8360</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8991</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9877</v>
      </c>
    </row>
    <row r="8579" spans="1:2" x14ac:dyDescent="0.25">
      <c r="A8579" s="62">
        <v>42152519</v>
      </c>
      <c r="B8579" s="63" t="s">
        <v>6490</v>
      </c>
    </row>
    <row r="8580" spans="1:2" x14ac:dyDescent="0.25">
      <c r="A8580" s="62">
        <v>42152520</v>
      </c>
      <c r="B8580" s="63" t="s">
        <v>9687</v>
      </c>
    </row>
    <row r="8581" spans="1:2" x14ac:dyDescent="0.25">
      <c r="A8581" s="62">
        <v>42152601</v>
      </c>
      <c r="B8581" s="63" t="s">
        <v>16370</v>
      </c>
    </row>
    <row r="8582" spans="1:2" x14ac:dyDescent="0.25">
      <c r="A8582" s="62">
        <v>42152602</v>
      </c>
      <c r="B8582" s="63" t="s">
        <v>17884</v>
      </c>
    </row>
    <row r="8583" spans="1:2" x14ac:dyDescent="0.25">
      <c r="A8583" s="62">
        <v>42152603</v>
      </c>
      <c r="B8583" s="63" t="s">
        <v>13577</v>
      </c>
    </row>
    <row r="8584" spans="1:2" x14ac:dyDescent="0.25">
      <c r="A8584" s="62">
        <v>42152604</v>
      </c>
      <c r="B8584" s="63" t="s">
        <v>16298</v>
      </c>
    </row>
    <row r="8585" spans="1:2" x14ac:dyDescent="0.25">
      <c r="A8585" s="62">
        <v>42152605</v>
      </c>
      <c r="B8585" s="63" t="s">
        <v>13490</v>
      </c>
    </row>
    <row r="8586" spans="1:2" x14ac:dyDescent="0.25">
      <c r="A8586" s="62">
        <v>42152606</v>
      </c>
      <c r="B8586" s="63" t="s">
        <v>16241</v>
      </c>
    </row>
    <row r="8587" spans="1:2" x14ac:dyDescent="0.25">
      <c r="A8587" s="62">
        <v>42152607</v>
      </c>
      <c r="B8587" s="63" t="s">
        <v>2466</v>
      </c>
    </row>
    <row r="8588" spans="1:2" x14ac:dyDescent="0.25">
      <c r="A8588" s="62">
        <v>42152608</v>
      </c>
      <c r="B8588" s="63" t="s">
        <v>14751</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10321</v>
      </c>
    </row>
    <row r="8595" spans="1:2" x14ac:dyDescent="0.25">
      <c r="A8595" s="62">
        <v>42152707</v>
      </c>
      <c r="B8595" s="63" t="s">
        <v>2600</v>
      </c>
    </row>
    <row r="8596" spans="1:2" x14ac:dyDescent="0.25">
      <c r="A8596" s="62">
        <v>42152708</v>
      </c>
      <c r="B8596" s="63" t="s">
        <v>5089</v>
      </c>
    </row>
    <row r="8597" spans="1:2" x14ac:dyDescent="0.25">
      <c r="A8597" s="62">
        <v>42152709</v>
      </c>
      <c r="B8597" s="63" t="s">
        <v>15430</v>
      </c>
    </row>
    <row r="8598" spans="1:2" x14ac:dyDescent="0.25">
      <c r="A8598" s="62">
        <v>42152710</v>
      </c>
      <c r="B8598" s="63" t="s">
        <v>18623</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7268</v>
      </c>
    </row>
    <row r="8603" spans="1:2" x14ac:dyDescent="0.25">
      <c r="A8603" s="62">
        <v>42152715</v>
      </c>
      <c r="B8603" s="63" t="s">
        <v>15399</v>
      </c>
    </row>
    <row r="8604" spans="1:2" x14ac:dyDescent="0.25">
      <c r="A8604" s="62">
        <v>42152716</v>
      </c>
      <c r="B8604" s="63" t="s">
        <v>2325</v>
      </c>
    </row>
    <row r="8605" spans="1:2" x14ac:dyDescent="0.25">
      <c r="A8605" s="62">
        <v>42152801</v>
      </c>
      <c r="B8605" s="63" t="s">
        <v>17077</v>
      </c>
    </row>
    <row r="8606" spans="1:2" x14ac:dyDescent="0.25">
      <c r="A8606" s="62">
        <v>42152802</v>
      </c>
      <c r="B8606" s="63" t="s">
        <v>12009</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16802</v>
      </c>
    </row>
    <row r="8612" spans="1:2" x14ac:dyDescent="0.25">
      <c r="A8612" s="62">
        <v>42152808</v>
      </c>
      <c r="B8612" s="63" t="s">
        <v>11281</v>
      </c>
    </row>
    <row r="8613" spans="1:2" x14ac:dyDescent="0.25">
      <c r="A8613" s="62">
        <v>42152809</v>
      </c>
      <c r="B8613" s="63" t="s">
        <v>11705</v>
      </c>
    </row>
    <row r="8614" spans="1:2" x14ac:dyDescent="0.25">
      <c r="A8614" s="62">
        <v>42152810</v>
      </c>
      <c r="B8614" s="63" t="s">
        <v>7716</v>
      </c>
    </row>
    <row r="8615" spans="1:2" x14ac:dyDescent="0.25">
      <c r="A8615" s="62">
        <v>42161501</v>
      </c>
      <c r="B8615" s="63" t="s">
        <v>15343</v>
      </c>
    </row>
    <row r="8616" spans="1:2" x14ac:dyDescent="0.25">
      <c r="A8616" s="62">
        <v>42161502</v>
      </c>
      <c r="B8616" s="63" t="s">
        <v>14872</v>
      </c>
    </row>
    <row r="8617" spans="1:2" x14ac:dyDescent="0.25">
      <c r="A8617" s="62">
        <v>42161503</v>
      </c>
      <c r="B8617" s="63" t="s">
        <v>9407</v>
      </c>
    </row>
    <row r="8618" spans="1:2" x14ac:dyDescent="0.25">
      <c r="A8618" s="62">
        <v>42161504</v>
      </c>
      <c r="B8618" s="63" t="s">
        <v>9913</v>
      </c>
    </row>
    <row r="8619" spans="1:2" x14ac:dyDescent="0.25">
      <c r="A8619" s="62">
        <v>42161505</v>
      </c>
      <c r="B8619" s="63" t="s">
        <v>11726</v>
      </c>
    </row>
    <row r="8620" spans="1:2" x14ac:dyDescent="0.25">
      <c r="A8620" s="62">
        <v>42161506</v>
      </c>
      <c r="B8620" s="63" t="s">
        <v>3596</v>
      </c>
    </row>
    <row r="8621" spans="1:2" x14ac:dyDescent="0.25">
      <c r="A8621" s="62">
        <v>42161507</v>
      </c>
      <c r="B8621" s="63" t="s">
        <v>15270</v>
      </c>
    </row>
    <row r="8622" spans="1:2" x14ac:dyDescent="0.25">
      <c r="A8622" s="62">
        <v>42161508</v>
      </c>
      <c r="B8622" s="63" t="s">
        <v>11797</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17448</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17653</v>
      </c>
    </row>
    <row r="8635" spans="1:2" x14ac:dyDescent="0.25">
      <c r="A8635" s="62">
        <v>42161611</v>
      </c>
      <c r="B8635" s="63" t="s">
        <v>6633</v>
      </c>
    </row>
    <row r="8636" spans="1:2" x14ac:dyDescent="0.25">
      <c r="A8636" s="62">
        <v>42161612</v>
      </c>
      <c r="B8636" s="63" t="s">
        <v>14679</v>
      </c>
    </row>
    <row r="8637" spans="1:2" x14ac:dyDescent="0.25">
      <c r="A8637" s="62">
        <v>42161613</v>
      </c>
      <c r="B8637" s="63" t="s">
        <v>7936</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16756</v>
      </c>
    </row>
    <row r="8643" spans="1:2" x14ac:dyDescent="0.25">
      <c r="A8643" s="62">
        <v>42161619</v>
      </c>
      <c r="B8643" s="63" t="s">
        <v>3824</v>
      </c>
    </row>
    <row r="8644" spans="1:2" x14ac:dyDescent="0.25">
      <c r="A8644" s="62">
        <v>42161620</v>
      </c>
      <c r="B8644" s="63" t="s">
        <v>9266</v>
      </c>
    </row>
    <row r="8645" spans="1:2" x14ac:dyDescent="0.25">
      <c r="A8645" s="62">
        <v>42161621</v>
      </c>
      <c r="B8645" s="63" t="s">
        <v>12193</v>
      </c>
    </row>
    <row r="8646" spans="1:2" x14ac:dyDescent="0.25">
      <c r="A8646" s="62">
        <v>42161622</v>
      </c>
      <c r="B8646" s="63" t="s">
        <v>8142</v>
      </c>
    </row>
    <row r="8647" spans="1:2" x14ac:dyDescent="0.25">
      <c r="A8647" s="62">
        <v>42161623</v>
      </c>
      <c r="B8647" s="63" t="s">
        <v>5306</v>
      </c>
    </row>
    <row r="8648" spans="1:2" x14ac:dyDescent="0.25">
      <c r="A8648" s="62">
        <v>42161624</v>
      </c>
      <c r="B8648" s="63" t="s">
        <v>8185</v>
      </c>
    </row>
    <row r="8649" spans="1:2" x14ac:dyDescent="0.25">
      <c r="A8649" s="62">
        <v>42161625</v>
      </c>
      <c r="B8649" s="63" t="s">
        <v>12053</v>
      </c>
    </row>
    <row r="8650" spans="1:2" x14ac:dyDescent="0.25">
      <c r="A8650" s="62">
        <v>42161626</v>
      </c>
      <c r="B8650" s="63" t="s">
        <v>7476</v>
      </c>
    </row>
    <row r="8651" spans="1:2" x14ac:dyDescent="0.25">
      <c r="A8651" s="62">
        <v>42161627</v>
      </c>
      <c r="B8651" s="63" t="s">
        <v>13711</v>
      </c>
    </row>
    <row r="8652" spans="1:2" x14ac:dyDescent="0.25">
      <c r="A8652" s="62">
        <v>42161628</v>
      </c>
      <c r="B8652" s="63" t="s">
        <v>11012</v>
      </c>
    </row>
    <row r="8653" spans="1:2" x14ac:dyDescent="0.25">
      <c r="A8653" s="62">
        <v>42161629</v>
      </c>
      <c r="B8653" s="63" t="s">
        <v>16905</v>
      </c>
    </row>
    <row r="8654" spans="1:2" x14ac:dyDescent="0.25">
      <c r="A8654" s="62">
        <v>42161630</v>
      </c>
      <c r="B8654" s="63" t="s">
        <v>4520</v>
      </c>
    </row>
    <row r="8655" spans="1:2" x14ac:dyDescent="0.25">
      <c r="A8655" s="62">
        <v>42161631</v>
      </c>
      <c r="B8655" s="63" t="s">
        <v>9924</v>
      </c>
    </row>
    <row r="8656" spans="1:2" x14ac:dyDescent="0.25">
      <c r="A8656" s="62">
        <v>42161632</v>
      </c>
      <c r="B8656" s="63" t="s">
        <v>6131</v>
      </c>
    </row>
    <row r="8657" spans="1:2" x14ac:dyDescent="0.25">
      <c r="A8657" s="62">
        <v>42161633</v>
      </c>
      <c r="B8657" s="63" t="s">
        <v>4890</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10203</v>
      </c>
    </row>
    <row r="8662" spans="1:2" x14ac:dyDescent="0.25">
      <c r="A8662" s="62">
        <v>42161703</v>
      </c>
      <c r="B8662" s="63" t="s">
        <v>18535</v>
      </c>
    </row>
    <row r="8663" spans="1:2" x14ac:dyDescent="0.25">
      <c r="A8663" s="62">
        <v>42161704</v>
      </c>
      <c r="B8663" s="63" t="s">
        <v>3598</v>
      </c>
    </row>
    <row r="8664" spans="1:2" x14ac:dyDescent="0.25">
      <c r="A8664" s="62">
        <v>42161801</v>
      </c>
      <c r="B8664" s="63" t="s">
        <v>16306</v>
      </c>
    </row>
    <row r="8665" spans="1:2" x14ac:dyDescent="0.25">
      <c r="A8665" s="62">
        <v>42161802</v>
      </c>
      <c r="B8665" s="63" t="s">
        <v>11025</v>
      </c>
    </row>
    <row r="8666" spans="1:2" x14ac:dyDescent="0.25">
      <c r="A8666" s="62">
        <v>42161803</v>
      </c>
      <c r="B8666" s="63" t="s">
        <v>18450</v>
      </c>
    </row>
    <row r="8667" spans="1:2" x14ac:dyDescent="0.25">
      <c r="A8667" s="62">
        <v>42161804</v>
      </c>
      <c r="B8667" s="63" t="s">
        <v>16009</v>
      </c>
    </row>
    <row r="8668" spans="1:2" x14ac:dyDescent="0.25">
      <c r="A8668" s="62">
        <v>42171501</v>
      </c>
      <c r="B8668" s="63" t="s">
        <v>8263</v>
      </c>
    </row>
    <row r="8669" spans="1:2" x14ac:dyDescent="0.25">
      <c r="A8669" s="62">
        <v>42171502</v>
      </c>
      <c r="B8669" s="63" t="s">
        <v>14993</v>
      </c>
    </row>
    <row r="8670" spans="1:2" x14ac:dyDescent="0.25">
      <c r="A8670" s="62">
        <v>42171601</v>
      </c>
      <c r="B8670" s="63" t="s">
        <v>15342</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13456</v>
      </c>
    </row>
    <row r="8676" spans="1:2" x14ac:dyDescent="0.25">
      <c r="A8676" s="62">
        <v>42171607</v>
      </c>
      <c r="B8676" s="63" t="s">
        <v>11836</v>
      </c>
    </row>
    <row r="8677" spans="1:2" x14ac:dyDescent="0.25">
      <c r="A8677" s="62">
        <v>42171608</v>
      </c>
      <c r="B8677" s="63" t="s">
        <v>5908</v>
      </c>
    </row>
    <row r="8678" spans="1:2" x14ac:dyDescent="0.25">
      <c r="A8678" s="62">
        <v>42171609</v>
      </c>
      <c r="B8678" s="63" t="s">
        <v>12277</v>
      </c>
    </row>
    <row r="8679" spans="1:2" x14ac:dyDescent="0.25">
      <c r="A8679" s="62">
        <v>42171610</v>
      </c>
      <c r="B8679" s="63" t="s">
        <v>18065</v>
      </c>
    </row>
    <row r="8680" spans="1:2" x14ac:dyDescent="0.25">
      <c r="A8680" s="62">
        <v>42171611</v>
      </c>
      <c r="B8680" s="63" t="s">
        <v>3416</v>
      </c>
    </row>
    <row r="8681" spans="1:2" x14ac:dyDescent="0.25">
      <c r="A8681" s="62">
        <v>42171612</v>
      </c>
      <c r="B8681" s="63" t="s">
        <v>8116</v>
      </c>
    </row>
    <row r="8682" spans="1:2" x14ac:dyDescent="0.25">
      <c r="A8682" s="62">
        <v>42171613</v>
      </c>
      <c r="B8682" s="63" t="s">
        <v>2753</v>
      </c>
    </row>
    <row r="8683" spans="1:2" x14ac:dyDescent="0.25">
      <c r="A8683" s="62">
        <v>42171614</v>
      </c>
      <c r="B8683" s="63" t="s">
        <v>13689</v>
      </c>
    </row>
    <row r="8684" spans="1:2" x14ac:dyDescent="0.25">
      <c r="A8684" s="62">
        <v>42171701</v>
      </c>
      <c r="B8684" s="63" t="s">
        <v>5741</v>
      </c>
    </row>
    <row r="8685" spans="1:2" x14ac:dyDescent="0.25">
      <c r="A8685" s="62">
        <v>42171702</v>
      </c>
      <c r="B8685" s="63" t="s">
        <v>413</v>
      </c>
    </row>
    <row r="8686" spans="1:2" x14ac:dyDescent="0.25">
      <c r="A8686" s="62">
        <v>42171703</v>
      </c>
      <c r="B8686" s="63" t="s">
        <v>12798</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6035</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7009</v>
      </c>
    </row>
    <row r="8695" spans="1:2" x14ac:dyDescent="0.25">
      <c r="A8695" s="62">
        <v>42171902</v>
      </c>
      <c r="B8695" s="63" t="s">
        <v>18388</v>
      </c>
    </row>
    <row r="8696" spans="1:2" x14ac:dyDescent="0.25">
      <c r="A8696" s="62">
        <v>42171903</v>
      </c>
      <c r="B8696" s="63" t="s">
        <v>2626</v>
      </c>
    </row>
    <row r="8697" spans="1:2" x14ac:dyDescent="0.25">
      <c r="A8697" s="62">
        <v>42171904</v>
      </c>
      <c r="B8697" s="63" t="s">
        <v>14540</v>
      </c>
    </row>
    <row r="8698" spans="1:2" x14ac:dyDescent="0.25">
      <c r="A8698" s="62">
        <v>42171905</v>
      </c>
      <c r="B8698" s="63" t="s">
        <v>11065</v>
      </c>
    </row>
    <row r="8699" spans="1:2" x14ac:dyDescent="0.25">
      <c r="A8699" s="62">
        <v>42171906</v>
      </c>
      <c r="B8699" s="63" t="s">
        <v>9383</v>
      </c>
    </row>
    <row r="8700" spans="1:2" x14ac:dyDescent="0.25">
      <c r="A8700" s="62">
        <v>42171907</v>
      </c>
      <c r="B8700" s="63" t="s">
        <v>5639</v>
      </c>
    </row>
    <row r="8701" spans="1:2" x14ac:dyDescent="0.25">
      <c r="A8701" s="62">
        <v>42171908</v>
      </c>
      <c r="B8701" s="63" t="s">
        <v>12183</v>
      </c>
    </row>
    <row r="8702" spans="1:2" x14ac:dyDescent="0.25">
      <c r="A8702" s="62">
        <v>42171909</v>
      </c>
      <c r="B8702" s="63" t="s">
        <v>18415</v>
      </c>
    </row>
    <row r="8703" spans="1:2" x14ac:dyDescent="0.25">
      <c r="A8703" s="62">
        <v>42171910</v>
      </c>
      <c r="B8703" s="63" t="s">
        <v>13976</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12157</v>
      </c>
    </row>
    <row r="8709" spans="1:2" x14ac:dyDescent="0.25">
      <c r="A8709" s="62">
        <v>42171916</v>
      </c>
      <c r="B8709" s="63" t="s">
        <v>7112</v>
      </c>
    </row>
    <row r="8710" spans="1:2" x14ac:dyDescent="0.25">
      <c r="A8710" s="62">
        <v>42171917</v>
      </c>
      <c r="B8710" s="63" t="s">
        <v>12424</v>
      </c>
    </row>
    <row r="8711" spans="1:2" x14ac:dyDescent="0.25">
      <c r="A8711" s="62">
        <v>42171918</v>
      </c>
      <c r="B8711" s="63" t="s">
        <v>6881</v>
      </c>
    </row>
    <row r="8712" spans="1:2" x14ac:dyDescent="0.25">
      <c r="A8712" s="62">
        <v>42171919</v>
      </c>
      <c r="B8712" s="63" t="s">
        <v>17813</v>
      </c>
    </row>
    <row r="8713" spans="1:2" x14ac:dyDescent="0.25">
      <c r="A8713" s="62">
        <v>42171920</v>
      </c>
      <c r="B8713" s="63" t="s">
        <v>15508</v>
      </c>
    </row>
    <row r="8714" spans="1:2" x14ac:dyDescent="0.25">
      <c r="A8714" s="62">
        <v>42172001</v>
      </c>
      <c r="B8714" s="63" t="s">
        <v>5261</v>
      </c>
    </row>
    <row r="8715" spans="1:2" x14ac:dyDescent="0.25">
      <c r="A8715" s="62">
        <v>42172002</v>
      </c>
      <c r="B8715" s="63" t="s">
        <v>7055</v>
      </c>
    </row>
    <row r="8716" spans="1:2" x14ac:dyDescent="0.25">
      <c r="A8716" s="62">
        <v>42172003</v>
      </c>
      <c r="B8716" s="63" t="s">
        <v>3894</v>
      </c>
    </row>
    <row r="8717" spans="1:2" x14ac:dyDescent="0.25">
      <c r="A8717" s="62">
        <v>42172004</v>
      </c>
      <c r="B8717" s="63" t="s">
        <v>12480</v>
      </c>
    </row>
    <row r="8718" spans="1:2" x14ac:dyDescent="0.25">
      <c r="A8718" s="62">
        <v>42172005</v>
      </c>
      <c r="B8718" s="63" t="s">
        <v>6508</v>
      </c>
    </row>
    <row r="8719" spans="1:2" x14ac:dyDescent="0.25">
      <c r="A8719" s="62">
        <v>42172006</v>
      </c>
      <c r="B8719" s="63" t="s">
        <v>947</v>
      </c>
    </row>
    <row r="8720" spans="1:2" x14ac:dyDescent="0.25">
      <c r="A8720" s="62">
        <v>42172007</v>
      </c>
      <c r="B8720" s="63" t="s">
        <v>11367</v>
      </c>
    </row>
    <row r="8721" spans="1:2" x14ac:dyDescent="0.25">
      <c r="A8721" s="62">
        <v>42172008</v>
      </c>
      <c r="B8721" s="63" t="s">
        <v>17889</v>
      </c>
    </row>
    <row r="8722" spans="1:2" x14ac:dyDescent="0.25">
      <c r="A8722" s="62">
        <v>42172009</v>
      </c>
      <c r="B8722" s="63" t="s">
        <v>9809</v>
      </c>
    </row>
    <row r="8723" spans="1:2" x14ac:dyDescent="0.25">
      <c r="A8723" s="62">
        <v>42172010</v>
      </c>
      <c r="B8723" s="63" t="s">
        <v>16704</v>
      </c>
    </row>
    <row r="8724" spans="1:2" x14ac:dyDescent="0.25">
      <c r="A8724" s="62">
        <v>42172011</v>
      </c>
      <c r="B8724" s="63" t="s">
        <v>18574</v>
      </c>
    </row>
    <row r="8725" spans="1:2" x14ac:dyDescent="0.25">
      <c r="A8725" s="62">
        <v>42172012</v>
      </c>
      <c r="B8725" s="63" t="s">
        <v>13940</v>
      </c>
    </row>
    <row r="8726" spans="1:2" x14ac:dyDescent="0.25">
      <c r="A8726" s="62">
        <v>42172013</v>
      </c>
      <c r="B8726" s="63" t="s">
        <v>9336</v>
      </c>
    </row>
    <row r="8727" spans="1:2" x14ac:dyDescent="0.25">
      <c r="A8727" s="62">
        <v>42172014</v>
      </c>
      <c r="B8727" s="63" t="s">
        <v>11214</v>
      </c>
    </row>
    <row r="8728" spans="1:2" x14ac:dyDescent="0.25">
      <c r="A8728" s="62">
        <v>42172015</v>
      </c>
      <c r="B8728" s="63" t="s">
        <v>8997</v>
      </c>
    </row>
    <row r="8729" spans="1:2" x14ac:dyDescent="0.25">
      <c r="A8729" s="62">
        <v>42172016</v>
      </c>
      <c r="B8729" s="63" t="s">
        <v>15312</v>
      </c>
    </row>
    <row r="8730" spans="1:2" x14ac:dyDescent="0.25">
      <c r="A8730" s="62">
        <v>42172017</v>
      </c>
      <c r="B8730" s="63" t="s">
        <v>6727</v>
      </c>
    </row>
    <row r="8731" spans="1:2" x14ac:dyDescent="0.25">
      <c r="A8731" s="62">
        <v>42172101</v>
      </c>
      <c r="B8731" s="63" t="s">
        <v>4370</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7497</v>
      </c>
    </row>
    <row r="8737" spans="1:2" x14ac:dyDescent="0.25">
      <c r="A8737" s="62">
        <v>42181503</v>
      </c>
      <c r="B8737" s="63" t="s">
        <v>11083</v>
      </c>
    </row>
    <row r="8738" spans="1:2" x14ac:dyDescent="0.25">
      <c r="A8738" s="62">
        <v>42181504</v>
      </c>
      <c r="B8738" s="63" t="s">
        <v>11160</v>
      </c>
    </row>
    <row r="8739" spans="1:2" x14ac:dyDescent="0.25">
      <c r="A8739" s="62">
        <v>42181505</v>
      </c>
      <c r="B8739" s="63" t="s">
        <v>13546</v>
      </c>
    </row>
    <row r="8740" spans="1:2" x14ac:dyDescent="0.25">
      <c r="A8740" s="62">
        <v>42181506</v>
      </c>
      <c r="B8740" s="63" t="s">
        <v>6830</v>
      </c>
    </row>
    <row r="8741" spans="1:2" x14ac:dyDescent="0.25">
      <c r="A8741" s="62">
        <v>42181507</v>
      </c>
      <c r="B8741" s="63" t="s">
        <v>13213</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15571</v>
      </c>
    </row>
    <row r="8746" spans="1:2" x14ac:dyDescent="0.25">
      <c r="A8746" s="62">
        <v>42181512</v>
      </c>
      <c r="B8746" s="63" t="s">
        <v>17664</v>
      </c>
    </row>
    <row r="8747" spans="1:2" x14ac:dyDescent="0.25">
      <c r="A8747" s="62">
        <v>42181513</v>
      </c>
      <c r="B8747" s="63" t="s">
        <v>4410</v>
      </c>
    </row>
    <row r="8748" spans="1:2" x14ac:dyDescent="0.25">
      <c r="A8748" s="62">
        <v>42181514</v>
      </c>
      <c r="B8748" s="63" t="s">
        <v>5279</v>
      </c>
    </row>
    <row r="8749" spans="1:2" x14ac:dyDescent="0.25">
      <c r="A8749" s="62">
        <v>42181515</v>
      </c>
      <c r="B8749" s="63" t="s">
        <v>3438</v>
      </c>
    </row>
    <row r="8750" spans="1:2" x14ac:dyDescent="0.25">
      <c r="A8750" s="62">
        <v>42181516</v>
      </c>
      <c r="B8750" s="63" t="s">
        <v>13939</v>
      </c>
    </row>
    <row r="8751" spans="1:2" x14ac:dyDescent="0.25">
      <c r="A8751" s="62">
        <v>42181517</v>
      </c>
      <c r="B8751" s="63" t="s">
        <v>2544</v>
      </c>
    </row>
    <row r="8752" spans="1:2" x14ac:dyDescent="0.25">
      <c r="A8752" s="62">
        <v>42181601</v>
      </c>
      <c r="B8752" s="63" t="s">
        <v>12457</v>
      </c>
    </row>
    <row r="8753" spans="1:2" x14ac:dyDescent="0.25">
      <c r="A8753" s="62">
        <v>42181602</v>
      </c>
      <c r="B8753" s="63" t="s">
        <v>10959</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15191</v>
      </c>
    </row>
    <row r="8758" spans="1:2" x14ac:dyDescent="0.25">
      <c r="A8758" s="62">
        <v>42181607</v>
      </c>
      <c r="B8758" s="63" t="s">
        <v>17212</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10238</v>
      </c>
    </row>
    <row r="8763" spans="1:2" x14ac:dyDescent="0.25">
      <c r="A8763" s="62">
        <v>42181702</v>
      </c>
      <c r="B8763" s="63" t="s">
        <v>18645</v>
      </c>
    </row>
    <row r="8764" spans="1:2" x14ac:dyDescent="0.25">
      <c r="A8764" s="62">
        <v>42181703</v>
      </c>
      <c r="B8764" s="63" t="s">
        <v>14777</v>
      </c>
    </row>
    <row r="8765" spans="1:2" x14ac:dyDescent="0.25">
      <c r="A8765" s="62">
        <v>42181704</v>
      </c>
      <c r="B8765" s="63" t="s">
        <v>15846</v>
      </c>
    </row>
    <row r="8766" spans="1:2" x14ac:dyDescent="0.25">
      <c r="A8766" s="62">
        <v>42181705</v>
      </c>
      <c r="B8766" s="63" t="s">
        <v>13239</v>
      </c>
    </row>
    <row r="8767" spans="1:2" x14ac:dyDescent="0.25">
      <c r="A8767" s="62">
        <v>42181706</v>
      </c>
      <c r="B8767" s="63" t="s">
        <v>12630</v>
      </c>
    </row>
    <row r="8768" spans="1:2" x14ac:dyDescent="0.25">
      <c r="A8768" s="62">
        <v>42181707</v>
      </c>
      <c r="B8768" s="63" t="s">
        <v>9256</v>
      </c>
    </row>
    <row r="8769" spans="1:2" x14ac:dyDescent="0.25">
      <c r="A8769" s="62">
        <v>42181708</v>
      </c>
      <c r="B8769" s="63" t="s">
        <v>15340</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13211</v>
      </c>
    </row>
    <row r="8774" spans="1:2" x14ac:dyDescent="0.25">
      <c r="A8774" s="62">
        <v>42181713</v>
      </c>
      <c r="B8774" s="63" t="s">
        <v>4380</v>
      </c>
    </row>
    <row r="8775" spans="1:2" x14ac:dyDescent="0.25">
      <c r="A8775" s="62">
        <v>42181714</v>
      </c>
      <c r="B8775" s="63" t="s">
        <v>6139</v>
      </c>
    </row>
    <row r="8776" spans="1:2" x14ac:dyDescent="0.25">
      <c r="A8776" s="62">
        <v>42181715</v>
      </c>
      <c r="B8776" s="63" t="s">
        <v>7094</v>
      </c>
    </row>
    <row r="8777" spans="1:2" x14ac:dyDescent="0.25">
      <c r="A8777" s="62">
        <v>42181716</v>
      </c>
      <c r="B8777" s="63" t="s">
        <v>10436</v>
      </c>
    </row>
    <row r="8778" spans="1:2" x14ac:dyDescent="0.25">
      <c r="A8778" s="62">
        <v>42181717</v>
      </c>
      <c r="B8778" s="63" t="s">
        <v>1296</v>
      </c>
    </row>
    <row r="8779" spans="1:2" x14ac:dyDescent="0.25">
      <c r="A8779" s="62">
        <v>42181718</v>
      </c>
      <c r="B8779" s="63" t="s">
        <v>16540</v>
      </c>
    </row>
    <row r="8780" spans="1:2" x14ac:dyDescent="0.25">
      <c r="A8780" s="62">
        <v>42181719</v>
      </c>
      <c r="B8780" s="63" t="s">
        <v>6774</v>
      </c>
    </row>
    <row r="8781" spans="1:2" x14ac:dyDescent="0.25">
      <c r="A8781" s="62">
        <v>42181801</v>
      </c>
      <c r="B8781" s="63" t="s">
        <v>2489</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11970</v>
      </c>
    </row>
    <row r="8798" spans="1:2" x14ac:dyDescent="0.25">
      <c r="A8798" s="62">
        <v>42182002</v>
      </c>
      <c r="B8798" s="63" t="s">
        <v>1906</v>
      </c>
    </row>
    <row r="8799" spans="1:2" x14ac:dyDescent="0.25">
      <c r="A8799" s="62">
        <v>42182003</v>
      </c>
      <c r="B8799" s="63" t="s">
        <v>3138</v>
      </c>
    </row>
    <row r="8800" spans="1:2" x14ac:dyDescent="0.25">
      <c r="A8800" s="62">
        <v>42182004</v>
      </c>
      <c r="B8800" s="63" t="s">
        <v>13032</v>
      </c>
    </row>
    <row r="8801" spans="1:2" x14ac:dyDescent="0.25">
      <c r="A8801" s="62">
        <v>42182005</v>
      </c>
      <c r="B8801" s="63" t="s">
        <v>5265</v>
      </c>
    </row>
    <row r="8802" spans="1:2" x14ac:dyDescent="0.25">
      <c r="A8802" s="62">
        <v>42182006</v>
      </c>
      <c r="B8802" s="63" t="s">
        <v>10210</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5193</v>
      </c>
    </row>
    <row r="8810" spans="1:2" x14ac:dyDescent="0.25">
      <c r="A8810" s="62">
        <v>42182014</v>
      </c>
      <c r="B8810" s="63" t="s">
        <v>7019</v>
      </c>
    </row>
    <row r="8811" spans="1:2" x14ac:dyDescent="0.25">
      <c r="A8811" s="62">
        <v>42182015</v>
      </c>
      <c r="B8811" s="63" t="s">
        <v>11547</v>
      </c>
    </row>
    <row r="8812" spans="1:2" x14ac:dyDescent="0.25">
      <c r="A8812" s="62">
        <v>42182016</v>
      </c>
      <c r="B8812" s="63" t="s">
        <v>17982</v>
      </c>
    </row>
    <row r="8813" spans="1:2" x14ac:dyDescent="0.25">
      <c r="A8813" s="62">
        <v>42182017</v>
      </c>
      <c r="B8813" s="63" t="s">
        <v>10249</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17104</v>
      </c>
    </row>
    <row r="8818" spans="1:2" x14ac:dyDescent="0.25">
      <c r="A8818" s="62">
        <v>42182102</v>
      </c>
      <c r="B8818" s="63" t="s">
        <v>6609</v>
      </c>
    </row>
    <row r="8819" spans="1:2" x14ac:dyDescent="0.25">
      <c r="A8819" s="62">
        <v>42182103</v>
      </c>
      <c r="B8819" s="63" t="s">
        <v>12890</v>
      </c>
    </row>
    <row r="8820" spans="1:2" x14ac:dyDescent="0.25">
      <c r="A8820" s="62">
        <v>42182104</v>
      </c>
      <c r="B8820" s="63" t="s">
        <v>3937</v>
      </c>
    </row>
    <row r="8821" spans="1:2" x14ac:dyDescent="0.25">
      <c r="A8821" s="62">
        <v>42182105</v>
      </c>
      <c r="B8821" s="63" t="s">
        <v>13144</v>
      </c>
    </row>
    <row r="8822" spans="1:2" x14ac:dyDescent="0.25">
      <c r="A8822" s="62">
        <v>42182106</v>
      </c>
      <c r="B8822" s="63" t="s">
        <v>4368</v>
      </c>
    </row>
    <row r="8823" spans="1:2" x14ac:dyDescent="0.25">
      <c r="A8823" s="62">
        <v>42182107</v>
      </c>
      <c r="B8823" s="63" t="s">
        <v>13836</v>
      </c>
    </row>
    <row r="8824" spans="1:2" x14ac:dyDescent="0.25">
      <c r="A8824" s="62">
        <v>42182108</v>
      </c>
      <c r="B8824" s="63" t="s">
        <v>8987</v>
      </c>
    </row>
    <row r="8825" spans="1:2" x14ac:dyDescent="0.25">
      <c r="A8825" s="62">
        <v>42182201</v>
      </c>
      <c r="B8825" s="63" t="s">
        <v>16589</v>
      </c>
    </row>
    <row r="8826" spans="1:2" x14ac:dyDescent="0.25">
      <c r="A8826" s="62">
        <v>42182202</v>
      </c>
      <c r="B8826" s="63" t="s">
        <v>2978</v>
      </c>
    </row>
    <row r="8827" spans="1:2" x14ac:dyDescent="0.25">
      <c r="A8827" s="62">
        <v>42182203</v>
      </c>
      <c r="B8827" s="63" t="s">
        <v>5259</v>
      </c>
    </row>
    <row r="8828" spans="1:2" x14ac:dyDescent="0.25">
      <c r="A8828" s="62">
        <v>42182204</v>
      </c>
      <c r="B8828" s="63" t="s">
        <v>15115</v>
      </c>
    </row>
    <row r="8829" spans="1:2" x14ac:dyDescent="0.25">
      <c r="A8829" s="62">
        <v>42182205</v>
      </c>
      <c r="B8829" s="63" t="s">
        <v>372</v>
      </c>
    </row>
    <row r="8830" spans="1:2" x14ac:dyDescent="0.25">
      <c r="A8830" s="62">
        <v>42182206</v>
      </c>
      <c r="B8830" s="63" t="s">
        <v>16683</v>
      </c>
    </row>
    <row r="8831" spans="1:2" x14ac:dyDescent="0.25">
      <c r="A8831" s="62">
        <v>42182207</v>
      </c>
      <c r="B8831" s="63" t="s">
        <v>17430</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15898</v>
      </c>
    </row>
    <row r="8837" spans="1:2" x14ac:dyDescent="0.25">
      <c r="A8837" s="62">
        <v>42182304</v>
      </c>
      <c r="B8837" s="63" t="s">
        <v>1945</v>
      </c>
    </row>
    <row r="8838" spans="1:2" x14ac:dyDescent="0.25">
      <c r="A8838" s="62">
        <v>42182305</v>
      </c>
      <c r="B8838" s="63" t="s">
        <v>12333</v>
      </c>
    </row>
    <row r="8839" spans="1:2" x14ac:dyDescent="0.25">
      <c r="A8839" s="62">
        <v>42182306</v>
      </c>
      <c r="B8839" s="63" t="s">
        <v>15592</v>
      </c>
    </row>
    <row r="8840" spans="1:2" x14ac:dyDescent="0.25">
      <c r="A8840" s="62">
        <v>42182307</v>
      </c>
      <c r="B8840" s="63" t="s">
        <v>3895</v>
      </c>
    </row>
    <row r="8841" spans="1:2" x14ac:dyDescent="0.25">
      <c r="A8841" s="62">
        <v>42182308</v>
      </c>
      <c r="B8841" s="63" t="s">
        <v>5174</v>
      </c>
    </row>
    <row r="8842" spans="1:2" x14ac:dyDescent="0.25">
      <c r="A8842" s="62">
        <v>42182309</v>
      </c>
      <c r="B8842" s="63" t="s">
        <v>11984</v>
      </c>
    </row>
    <row r="8843" spans="1:2" x14ac:dyDescent="0.25">
      <c r="A8843" s="62">
        <v>42182310</v>
      </c>
      <c r="B8843" s="63" t="s">
        <v>836</v>
      </c>
    </row>
    <row r="8844" spans="1:2" x14ac:dyDescent="0.25">
      <c r="A8844" s="62">
        <v>42182311</v>
      </c>
      <c r="B8844" s="63" t="s">
        <v>14836</v>
      </c>
    </row>
    <row r="8845" spans="1:2" x14ac:dyDescent="0.25">
      <c r="A8845" s="62">
        <v>42182312</v>
      </c>
      <c r="B8845" s="63" t="s">
        <v>12135</v>
      </c>
    </row>
    <row r="8846" spans="1:2" x14ac:dyDescent="0.25">
      <c r="A8846" s="62">
        <v>42182313</v>
      </c>
      <c r="B8846" s="63" t="s">
        <v>17211</v>
      </c>
    </row>
    <row r="8847" spans="1:2" x14ac:dyDescent="0.25">
      <c r="A8847" s="62">
        <v>42182314</v>
      </c>
      <c r="B8847" s="63" t="s">
        <v>7869</v>
      </c>
    </row>
    <row r="8848" spans="1:2" x14ac:dyDescent="0.25">
      <c r="A8848" s="62">
        <v>42182401</v>
      </c>
      <c r="B8848" s="63" t="s">
        <v>12371</v>
      </c>
    </row>
    <row r="8849" spans="1:2" x14ac:dyDescent="0.25">
      <c r="A8849" s="62">
        <v>42182402</v>
      </c>
      <c r="B8849" s="63" t="s">
        <v>6887</v>
      </c>
    </row>
    <row r="8850" spans="1:2" x14ac:dyDescent="0.25">
      <c r="A8850" s="62">
        <v>42182403</v>
      </c>
      <c r="B8850" s="63" t="s">
        <v>9701</v>
      </c>
    </row>
    <row r="8851" spans="1:2" x14ac:dyDescent="0.25">
      <c r="A8851" s="62">
        <v>42182404</v>
      </c>
      <c r="B8851" s="63" t="s">
        <v>14648</v>
      </c>
    </row>
    <row r="8852" spans="1:2" x14ac:dyDescent="0.25">
      <c r="A8852" s="62">
        <v>42182405</v>
      </c>
      <c r="B8852" s="63" t="s">
        <v>8851</v>
      </c>
    </row>
    <row r="8853" spans="1:2" x14ac:dyDescent="0.25">
      <c r="A8853" s="62">
        <v>42182406</v>
      </c>
      <c r="B8853" s="63" t="s">
        <v>4465</v>
      </c>
    </row>
    <row r="8854" spans="1:2" x14ac:dyDescent="0.25">
      <c r="A8854" s="62">
        <v>42182407</v>
      </c>
      <c r="B8854" s="63" t="s">
        <v>2970</v>
      </c>
    </row>
    <row r="8855" spans="1:2" x14ac:dyDescent="0.25">
      <c r="A8855" s="62">
        <v>42182408</v>
      </c>
      <c r="B8855" s="63" t="s">
        <v>3638</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5920</v>
      </c>
    </row>
    <row r="8860" spans="1:2" x14ac:dyDescent="0.25">
      <c r="A8860" s="62">
        <v>42182413</v>
      </c>
      <c r="B8860" s="63" t="s">
        <v>8605</v>
      </c>
    </row>
    <row r="8861" spans="1:2" x14ac:dyDescent="0.25">
      <c r="A8861" s="62">
        <v>42182414</v>
      </c>
      <c r="B8861" s="63" t="s">
        <v>9497</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14627</v>
      </c>
    </row>
    <row r="8867" spans="1:2" x14ac:dyDescent="0.25">
      <c r="A8867" s="62">
        <v>42182420</v>
      </c>
      <c r="B8867" s="63" t="s">
        <v>17871</v>
      </c>
    </row>
    <row r="8868" spans="1:2" x14ac:dyDescent="0.25">
      <c r="A8868" s="62">
        <v>42182421</v>
      </c>
      <c r="B8868" s="63" t="s">
        <v>12723</v>
      </c>
    </row>
    <row r="8869" spans="1:2" x14ac:dyDescent="0.25">
      <c r="A8869" s="62">
        <v>42182422</v>
      </c>
      <c r="B8869" s="63" t="s">
        <v>696</v>
      </c>
    </row>
    <row r="8870" spans="1:2" x14ac:dyDescent="0.25">
      <c r="A8870" s="62">
        <v>42182501</v>
      </c>
      <c r="B8870" s="63" t="s">
        <v>3613</v>
      </c>
    </row>
    <row r="8871" spans="1:2" x14ac:dyDescent="0.25">
      <c r="A8871" s="62">
        <v>42182502</v>
      </c>
      <c r="B8871" s="63" t="s">
        <v>6030</v>
      </c>
    </row>
    <row r="8872" spans="1:2" x14ac:dyDescent="0.25">
      <c r="A8872" s="62">
        <v>42182601</v>
      </c>
      <c r="B8872" s="63" t="s">
        <v>16687</v>
      </c>
    </row>
    <row r="8873" spans="1:2" x14ac:dyDescent="0.25">
      <c r="A8873" s="62">
        <v>42182602</v>
      </c>
      <c r="B8873" s="63" t="s">
        <v>5577</v>
      </c>
    </row>
    <row r="8874" spans="1:2" x14ac:dyDescent="0.25">
      <c r="A8874" s="62">
        <v>42182603</v>
      </c>
      <c r="B8874" s="63" t="s">
        <v>15965</v>
      </c>
    </row>
    <row r="8875" spans="1:2" x14ac:dyDescent="0.25">
      <c r="A8875" s="62">
        <v>42182604</v>
      </c>
      <c r="B8875" s="63" t="s">
        <v>16518</v>
      </c>
    </row>
    <row r="8876" spans="1:2" x14ac:dyDescent="0.25">
      <c r="A8876" s="62">
        <v>42182701</v>
      </c>
      <c r="B8876" s="63" t="s">
        <v>9860</v>
      </c>
    </row>
    <row r="8877" spans="1:2" x14ac:dyDescent="0.25">
      <c r="A8877" s="62">
        <v>42182702</v>
      </c>
      <c r="B8877" s="63" t="s">
        <v>3791</v>
      </c>
    </row>
    <row r="8878" spans="1:2" x14ac:dyDescent="0.25">
      <c r="A8878" s="62">
        <v>42182703</v>
      </c>
      <c r="B8878" s="63" t="s">
        <v>4240</v>
      </c>
    </row>
    <row r="8879" spans="1:2" x14ac:dyDescent="0.25">
      <c r="A8879" s="62">
        <v>42182704</v>
      </c>
      <c r="B8879" s="63" t="s">
        <v>7348</v>
      </c>
    </row>
    <row r="8880" spans="1:2" x14ac:dyDescent="0.25">
      <c r="A8880" s="62">
        <v>42182801</v>
      </c>
      <c r="B8880" s="63" t="s">
        <v>4585</v>
      </c>
    </row>
    <row r="8881" spans="1:2" x14ac:dyDescent="0.25">
      <c r="A8881" s="62">
        <v>42182802</v>
      </c>
      <c r="B8881" s="63" t="s">
        <v>14036</v>
      </c>
    </row>
    <row r="8882" spans="1:2" x14ac:dyDescent="0.25">
      <c r="A8882" s="62">
        <v>42182803</v>
      </c>
      <c r="B8882" s="63" t="s">
        <v>16795</v>
      </c>
    </row>
    <row r="8883" spans="1:2" x14ac:dyDescent="0.25">
      <c r="A8883" s="62">
        <v>42182804</v>
      </c>
      <c r="B8883" s="63" t="s">
        <v>8227</v>
      </c>
    </row>
    <row r="8884" spans="1:2" x14ac:dyDescent="0.25">
      <c r="A8884" s="62">
        <v>42182805</v>
      </c>
      <c r="B8884" s="63" t="s">
        <v>14709</v>
      </c>
    </row>
    <row r="8885" spans="1:2" x14ac:dyDescent="0.25">
      <c r="A8885" s="62">
        <v>42182806</v>
      </c>
      <c r="B8885" s="63" t="s">
        <v>16662</v>
      </c>
    </row>
    <row r="8886" spans="1:2" x14ac:dyDescent="0.25">
      <c r="A8886" s="62">
        <v>42182807</v>
      </c>
      <c r="B8886" s="63" t="s">
        <v>5194</v>
      </c>
    </row>
    <row r="8887" spans="1:2" x14ac:dyDescent="0.25">
      <c r="A8887" s="62">
        <v>42182808</v>
      </c>
      <c r="B8887" s="63" t="s">
        <v>9766</v>
      </c>
    </row>
    <row r="8888" spans="1:2" x14ac:dyDescent="0.25">
      <c r="A8888" s="62">
        <v>42182901</v>
      </c>
      <c r="B8888" s="63" t="s">
        <v>3252</v>
      </c>
    </row>
    <row r="8889" spans="1:2" x14ac:dyDescent="0.25">
      <c r="A8889" s="62">
        <v>42182902</v>
      </c>
      <c r="B8889" s="63" t="s">
        <v>3534</v>
      </c>
    </row>
    <row r="8890" spans="1:2" x14ac:dyDescent="0.25">
      <c r="A8890" s="62">
        <v>42182903</v>
      </c>
      <c r="B8890" s="63" t="s">
        <v>9917</v>
      </c>
    </row>
    <row r="8891" spans="1:2" x14ac:dyDescent="0.25">
      <c r="A8891" s="62">
        <v>42182904</v>
      </c>
      <c r="B8891" s="63" t="s">
        <v>11285</v>
      </c>
    </row>
    <row r="8892" spans="1:2" x14ac:dyDescent="0.25">
      <c r="A8892" s="62">
        <v>42183001</v>
      </c>
      <c r="B8892" s="63" t="s">
        <v>15336</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12357</v>
      </c>
    </row>
    <row r="8901" spans="1:2" x14ac:dyDescent="0.25">
      <c r="A8901" s="62">
        <v>42183010</v>
      </c>
      <c r="B8901" s="63" t="s">
        <v>11592</v>
      </c>
    </row>
    <row r="8902" spans="1:2" x14ac:dyDescent="0.25">
      <c r="A8902" s="62">
        <v>42183011</v>
      </c>
      <c r="B8902" s="63" t="s">
        <v>18323</v>
      </c>
    </row>
    <row r="8903" spans="1:2" x14ac:dyDescent="0.25">
      <c r="A8903" s="62">
        <v>42183012</v>
      </c>
      <c r="B8903" s="63" t="s">
        <v>10428</v>
      </c>
    </row>
    <row r="8904" spans="1:2" x14ac:dyDescent="0.25">
      <c r="A8904" s="62">
        <v>42183013</v>
      </c>
      <c r="B8904" s="63" t="s">
        <v>1849</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6412</v>
      </c>
    </row>
    <row r="8916" spans="1:2" x14ac:dyDescent="0.25">
      <c r="A8916" s="62">
        <v>42183025</v>
      </c>
      <c r="B8916" s="63" t="s">
        <v>16520</v>
      </c>
    </row>
    <row r="8917" spans="1:2" x14ac:dyDescent="0.25">
      <c r="A8917" s="62">
        <v>42183026</v>
      </c>
      <c r="B8917" s="63" t="s">
        <v>12483</v>
      </c>
    </row>
    <row r="8918" spans="1:2" x14ac:dyDescent="0.25">
      <c r="A8918" s="62">
        <v>42183027</v>
      </c>
      <c r="B8918" s="63" t="s">
        <v>14072</v>
      </c>
    </row>
    <row r="8919" spans="1:2" x14ac:dyDescent="0.25">
      <c r="A8919" s="62">
        <v>42183028</v>
      </c>
      <c r="B8919" s="63" t="s">
        <v>7867</v>
      </c>
    </row>
    <row r="8920" spans="1:2" x14ac:dyDescent="0.25">
      <c r="A8920" s="62">
        <v>42183029</v>
      </c>
      <c r="B8920" s="63" t="s">
        <v>4790</v>
      </c>
    </row>
    <row r="8921" spans="1:2" x14ac:dyDescent="0.25">
      <c r="A8921" s="62">
        <v>42183030</v>
      </c>
      <c r="B8921" s="63" t="s">
        <v>16689</v>
      </c>
    </row>
    <row r="8922" spans="1:2" x14ac:dyDescent="0.25">
      <c r="A8922" s="62">
        <v>42183031</v>
      </c>
      <c r="B8922" s="63" t="s">
        <v>12775</v>
      </c>
    </row>
    <row r="8923" spans="1:2" x14ac:dyDescent="0.25">
      <c r="A8923" s="62">
        <v>42183032</v>
      </c>
      <c r="B8923" s="63" t="s">
        <v>18243</v>
      </c>
    </row>
    <row r="8924" spans="1:2" x14ac:dyDescent="0.25">
      <c r="A8924" s="62">
        <v>42183033</v>
      </c>
      <c r="B8924" s="63" t="s">
        <v>14361</v>
      </c>
    </row>
    <row r="8925" spans="1:2" x14ac:dyDescent="0.25">
      <c r="A8925" s="62">
        <v>42183034</v>
      </c>
      <c r="B8925" s="63" t="s">
        <v>11715</v>
      </c>
    </row>
    <row r="8926" spans="1:2" x14ac:dyDescent="0.25">
      <c r="A8926" s="62">
        <v>42183035</v>
      </c>
      <c r="B8926" s="63" t="s">
        <v>12080</v>
      </c>
    </row>
    <row r="8927" spans="1:2" x14ac:dyDescent="0.25">
      <c r="A8927" s="62">
        <v>42183036</v>
      </c>
      <c r="B8927" s="63" t="s">
        <v>14328</v>
      </c>
    </row>
    <row r="8928" spans="1:2" x14ac:dyDescent="0.25">
      <c r="A8928" s="62">
        <v>42183037</v>
      </c>
      <c r="B8928" s="63" t="s">
        <v>15992</v>
      </c>
    </row>
    <row r="8929" spans="1:2" x14ac:dyDescent="0.25">
      <c r="A8929" s="62">
        <v>42183038</v>
      </c>
      <c r="B8929" s="63" t="s">
        <v>10414</v>
      </c>
    </row>
    <row r="8930" spans="1:2" x14ac:dyDescent="0.25">
      <c r="A8930" s="62">
        <v>42183039</v>
      </c>
      <c r="B8930" s="63" t="s">
        <v>9198</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11710</v>
      </c>
    </row>
    <row r="8936" spans="1:2" x14ac:dyDescent="0.25">
      <c r="A8936" s="62">
        <v>42183045</v>
      </c>
      <c r="B8936" s="63" t="s">
        <v>4142</v>
      </c>
    </row>
    <row r="8937" spans="1:2" x14ac:dyDescent="0.25">
      <c r="A8937" s="62">
        <v>42183046</v>
      </c>
      <c r="B8937" s="63" t="s">
        <v>5015</v>
      </c>
    </row>
    <row r="8938" spans="1:2" x14ac:dyDescent="0.25">
      <c r="A8938" s="62">
        <v>42183047</v>
      </c>
      <c r="B8938" s="63" t="s">
        <v>8149</v>
      </c>
    </row>
    <row r="8939" spans="1:2" x14ac:dyDescent="0.25">
      <c r="A8939" s="62">
        <v>42183048</v>
      </c>
      <c r="B8939" s="63" t="s">
        <v>17264</v>
      </c>
    </row>
    <row r="8940" spans="1:2" x14ac:dyDescent="0.25">
      <c r="A8940" s="62">
        <v>42183101</v>
      </c>
      <c r="B8940" s="63" t="s">
        <v>13284</v>
      </c>
    </row>
    <row r="8941" spans="1:2" x14ac:dyDescent="0.25">
      <c r="A8941" s="62">
        <v>42183201</v>
      </c>
      <c r="B8941" s="63" t="s">
        <v>18042</v>
      </c>
    </row>
    <row r="8942" spans="1:2" x14ac:dyDescent="0.25">
      <c r="A8942" s="62">
        <v>42183301</v>
      </c>
      <c r="B8942" s="63" t="s">
        <v>313</v>
      </c>
    </row>
    <row r="8943" spans="1:2" x14ac:dyDescent="0.25">
      <c r="A8943" s="62">
        <v>42191501</v>
      </c>
      <c r="B8943" s="63" t="s">
        <v>6514</v>
      </c>
    </row>
    <row r="8944" spans="1:2" x14ac:dyDescent="0.25">
      <c r="A8944" s="62">
        <v>42191502</v>
      </c>
      <c r="B8944" s="63" t="s">
        <v>10144</v>
      </c>
    </row>
    <row r="8945" spans="1:2" x14ac:dyDescent="0.25">
      <c r="A8945" s="62">
        <v>42191601</v>
      </c>
      <c r="B8945" s="63" t="s">
        <v>17824</v>
      </c>
    </row>
    <row r="8946" spans="1:2" x14ac:dyDescent="0.25">
      <c r="A8946" s="62">
        <v>42191602</v>
      </c>
      <c r="B8946" s="63" t="s">
        <v>4795</v>
      </c>
    </row>
    <row r="8947" spans="1:2" x14ac:dyDescent="0.25">
      <c r="A8947" s="62">
        <v>42191603</v>
      </c>
      <c r="B8947" s="63" t="s">
        <v>389</v>
      </c>
    </row>
    <row r="8948" spans="1:2" x14ac:dyDescent="0.25">
      <c r="A8948" s="62">
        <v>42191604</v>
      </c>
      <c r="B8948" s="63" t="s">
        <v>11080</v>
      </c>
    </row>
    <row r="8949" spans="1:2" x14ac:dyDescent="0.25">
      <c r="A8949" s="62">
        <v>42191605</v>
      </c>
      <c r="B8949" s="63" t="s">
        <v>18014</v>
      </c>
    </row>
    <row r="8950" spans="1:2" x14ac:dyDescent="0.25">
      <c r="A8950" s="62">
        <v>42191606</v>
      </c>
      <c r="B8950" s="63" t="s">
        <v>11079</v>
      </c>
    </row>
    <row r="8951" spans="1:2" x14ac:dyDescent="0.25">
      <c r="A8951" s="62">
        <v>42191607</v>
      </c>
      <c r="B8951" s="63" t="s">
        <v>7723</v>
      </c>
    </row>
    <row r="8952" spans="1:2" x14ac:dyDescent="0.25">
      <c r="A8952" s="62">
        <v>42191608</v>
      </c>
      <c r="B8952" s="63" t="s">
        <v>2401</v>
      </c>
    </row>
    <row r="8953" spans="1:2" x14ac:dyDescent="0.25">
      <c r="A8953" s="62">
        <v>42191609</v>
      </c>
      <c r="B8953" s="63" t="s">
        <v>16089</v>
      </c>
    </row>
    <row r="8954" spans="1:2" x14ac:dyDescent="0.25">
      <c r="A8954" s="62">
        <v>42191610</v>
      </c>
      <c r="B8954" s="63" t="s">
        <v>15058</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7620</v>
      </c>
    </row>
    <row r="8960" spans="1:2" x14ac:dyDescent="0.25">
      <c r="A8960" s="62">
        <v>42191704</v>
      </c>
      <c r="B8960" s="63" t="s">
        <v>10190</v>
      </c>
    </row>
    <row r="8961" spans="1:2" x14ac:dyDescent="0.25">
      <c r="A8961" s="62">
        <v>42191705</v>
      </c>
      <c r="B8961" s="63" t="s">
        <v>7162</v>
      </c>
    </row>
    <row r="8962" spans="1:2" x14ac:dyDescent="0.25">
      <c r="A8962" s="62">
        <v>42191706</v>
      </c>
      <c r="B8962" s="63" t="s">
        <v>13109</v>
      </c>
    </row>
    <row r="8963" spans="1:2" x14ac:dyDescent="0.25">
      <c r="A8963" s="62">
        <v>42191707</v>
      </c>
      <c r="B8963" s="63" t="s">
        <v>13399</v>
      </c>
    </row>
    <row r="8964" spans="1:2" x14ac:dyDescent="0.25">
      <c r="A8964" s="62">
        <v>42191708</v>
      </c>
      <c r="B8964" s="63" t="s">
        <v>12087</v>
      </c>
    </row>
    <row r="8965" spans="1:2" x14ac:dyDescent="0.25">
      <c r="A8965" s="62">
        <v>42191709</v>
      </c>
      <c r="B8965" s="63" t="s">
        <v>7864</v>
      </c>
    </row>
    <row r="8966" spans="1:2" x14ac:dyDescent="0.25">
      <c r="A8966" s="62">
        <v>42191710</v>
      </c>
      <c r="B8966" s="63" t="s">
        <v>18768</v>
      </c>
    </row>
    <row r="8967" spans="1:2" x14ac:dyDescent="0.25">
      <c r="A8967" s="62">
        <v>42191711</v>
      </c>
      <c r="B8967" s="63" t="s">
        <v>3516</v>
      </c>
    </row>
    <row r="8968" spans="1:2" x14ac:dyDescent="0.25">
      <c r="A8968" s="62">
        <v>42191801</v>
      </c>
      <c r="B8968" s="63" t="s">
        <v>3316</v>
      </c>
    </row>
    <row r="8969" spans="1:2" x14ac:dyDescent="0.25">
      <c r="A8969" s="62">
        <v>42191802</v>
      </c>
      <c r="B8969" s="63" t="s">
        <v>10975</v>
      </c>
    </row>
    <row r="8970" spans="1:2" x14ac:dyDescent="0.25">
      <c r="A8970" s="62">
        <v>42191803</v>
      </c>
      <c r="B8970" s="63" t="s">
        <v>11145</v>
      </c>
    </row>
    <row r="8971" spans="1:2" x14ac:dyDescent="0.25">
      <c r="A8971" s="62">
        <v>42191804</v>
      </c>
      <c r="B8971" s="63" t="s">
        <v>12660</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13291</v>
      </c>
    </row>
    <row r="8976" spans="1:2" x14ac:dyDescent="0.25">
      <c r="A8976" s="62">
        <v>42191809</v>
      </c>
      <c r="B8976" s="63" t="s">
        <v>11480</v>
      </c>
    </row>
    <row r="8977" spans="1:2" x14ac:dyDescent="0.25">
      <c r="A8977" s="62">
        <v>42191810</v>
      </c>
      <c r="B8977" s="63" t="s">
        <v>4003</v>
      </c>
    </row>
    <row r="8978" spans="1:2" x14ac:dyDescent="0.25">
      <c r="A8978" s="62">
        <v>42191811</v>
      </c>
      <c r="B8978" s="63" t="s">
        <v>15397</v>
      </c>
    </row>
    <row r="8979" spans="1:2" x14ac:dyDescent="0.25">
      <c r="A8979" s="62">
        <v>42191812</v>
      </c>
      <c r="B8979" s="63" t="s">
        <v>10666</v>
      </c>
    </row>
    <row r="8980" spans="1:2" x14ac:dyDescent="0.25">
      <c r="A8980" s="62">
        <v>42191813</v>
      </c>
      <c r="B8980" s="63" t="s">
        <v>9889</v>
      </c>
    </row>
    <row r="8981" spans="1:2" x14ac:dyDescent="0.25">
      <c r="A8981" s="62">
        <v>42191814</v>
      </c>
      <c r="B8981" s="63" t="s">
        <v>5433</v>
      </c>
    </row>
    <row r="8982" spans="1:2" x14ac:dyDescent="0.25">
      <c r="A8982" s="62">
        <v>42191901</v>
      </c>
      <c r="B8982" s="63" t="s">
        <v>588</v>
      </c>
    </row>
    <row r="8983" spans="1:2" x14ac:dyDescent="0.25">
      <c r="A8983" s="62">
        <v>42191902</v>
      </c>
      <c r="B8983" s="63" t="s">
        <v>16741</v>
      </c>
    </row>
    <row r="8984" spans="1:2" x14ac:dyDescent="0.25">
      <c r="A8984" s="62">
        <v>42191903</v>
      </c>
      <c r="B8984" s="63" t="s">
        <v>11503</v>
      </c>
    </row>
    <row r="8985" spans="1:2" x14ac:dyDescent="0.25">
      <c r="A8985" s="62">
        <v>42191904</v>
      </c>
      <c r="B8985" s="63" t="s">
        <v>16557</v>
      </c>
    </row>
    <row r="8986" spans="1:2" x14ac:dyDescent="0.25">
      <c r="A8986" s="62">
        <v>42191905</v>
      </c>
      <c r="B8986" s="63" t="s">
        <v>6292</v>
      </c>
    </row>
    <row r="8987" spans="1:2" x14ac:dyDescent="0.25">
      <c r="A8987" s="62">
        <v>42191906</v>
      </c>
      <c r="B8987" s="63" t="s">
        <v>18351</v>
      </c>
    </row>
    <row r="8988" spans="1:2" x14ac:dyDescent="0.25">
      <c r="A8988" s="62">
        <v>42191907</v>
      </c>
      <c r="B8988" s="63" t="s">
        <v>4106</v>
      </c>
    </row>
    <row r="8989" spans="1:2" x14ac:dyDescent="0.25">
      <c r="A8989" s="62">
        <v>42192001</v>
      </c>
      <c r="B8989" s="63" t="s">
        <v>8732</v>
      </c>
    </row>
    <row r="8990" spans="1:2" x14ac:dyDescent="0.25">
      <c r="A8990" s="62">
        <v>42192002</v>
      </c>
      <c r="B8990" s="63" t="s">
        <v>10919</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12475</v>
      </c>
    </row>
    <row r="8999" spans="1:2" x14ac:dyDescent="0.25">
      <c r="A8999" s="62">
        <v>42192203</v>
      </c>
      <c r="B8999" s="63" t="s">
        <v>18421</v>
      </c>
    </row>
    <row r="9000" spans="1:2" x14ac:dyDescent="0.25">
      <c r="A9000" s="62">
        <v>42192204</v>
      </c>
      <c r="B9000" s="63" t="s">
        <v>13050</v>
      </c>
    </row>
    <row r="9001" spans="1:2" x14ac:dyDescent="0.25">
      <c r="A9001" s="62">
        <v>42192205</v>
      </c>
      <c r="B9001" s="63" t="s">
        <v>18430</v>
      </c>
    </row>
    <row r="9002" spans="1:2" x14ac:dyDescent="0.25">
      <c r="A9002" s="62">
        <v>42192206</v>
      </c>
      <c r="B9002" s="63" t="s">
        <v>10165</v>
      </c>
    </row>
    <row r="9003" spans="1:2" x14ac:dyDescent="0.25">
      <c r="A9003" s="62">
        <v>42192207</v>
      </c>
      <c r="B9003" s="63" t="s">
        <v>5804</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16433</v>
      </c>
    </row>
    <row r="9008" spans="1:2" x14ac:dyDescent="0.25">
      <c r="A9008" s="62">
        <v>42192212</v>
      </c>
      <c r="B9008" s="63" t="s">
        <v>3502</v>
      </c>
    </row>
    <row r="9009" spans="1:2" x14ac:dyDescent="0.25">
      <c r="A9009" s="62">
        <v>42192213</v>
      </c>
      <c r="B9009" s="63" t="s">
        <v>3925</v>
      </c>
    </row>
    <row r="9010" spans="1:2" x14ac:dyDescent="0.25">
      <c r="A9010" s="62">
        <v>42192301</v>
      </c>
      <c r="B9010" s="63" t="s">
        <v>9430</v>
      </c>
    </row>
    <row r="9011" spans="1:2" x14ac:dyDescent="0.25">
      <c r="A9011" s="62">
        <v>42192302</v>
      </c>
      <c r="B9011" s="63" t="s">
        <v>17920</v>
      </c>
    </row>
    <row r="9012" spans="1:2" x14ac:dyDescent="0.25">
      <c r="A9012" s="62">
        <v>42192303</v>
      </c>
      <c r="B9012" s="63" t="s">
        <v>6964</v>
      </c>
    </row>
    <row r="9013" spans="1:2" x14ac:dyDescent="0.25">
      <c r="A9013" s="62">
        <v>42192304</v>
      </c>
      <c r="B9013" s="63" t="s">
        <v>13264</v>
      </c>
    </row>
    <row r="9014" spans="1:2" x14ac:dyDescent="0.25">
      <c r="A9014" s="62">
        <v>42192305</v>
      </c>
      <c r="B9014" s="63" t="s">
        <v>1049</v>
      </c>
    </row>
    <row r="9015" spans="1:2" x14ac:dyDescent="0.25">
      <c r="A9015" s="62">
        <v>42192401</v>
      </c>
      <c r="B9015" s="63" t="s">
        <v>12023</v>
      </c>
    </row>
    <row r="9016" spans="1:2" x14ac:dyDescent="0.25">
      <c r="A9016" s="62">
        <v>42192402</v>
      </c>
      <c r="B9016" s="63" t="s">
        <v>18617</v>
      </c>
    </row>
    <row r="9017" spans="1:2" x14ac:dyDescent="0.25">
      <c r="A9017" s="62">
        <v>42192403</v>
      </c>
      <c r="B9017" s="63" t="s">
        <v>407</v>
      </c>
    </row>
    <row r="9018" spans="1:2" x14ac:dyDescent="0.25">
      <c r="A9018" s="62">
        <v>42192404</v>
      </c>
      <c r="B9018" s="63" t="s">
        <v>11923</v>
      </c>
    </row>
    <row r="9019" spans="1:2" x14ac:dyDescent="0.25">
      <c r="A9019" s="62">
        <v>42192405</v>
      </c>
      <c r="B9019" s="63" t="s">
        <v>17710</v>
      </c>
    </row>
    <row r="9020" spans="1:2" x14ac:dyDescent="0.25">
      <c r="A9020" s="62">
        <v>42192406</v>
      </c>
      <c r="B9020" s="63" t="s">
        <v>4267</v>
      </c>
    </row>
    <row r="9021" spans="1:2" x14ac:dyDescent="0.25">
      <c r="A9021" s="62">
        <v>42192501</v>
      </c>
      <c r="B9021" s="63" t="s">
        <v>15741</v>
      </c>
    </row>
    <row r="9022" spans="1:2" x14ac:dyDescent="0.25">
      <c r="A9022" s="62">
        <v>42192502</v>
      </c>
      <c r="B9022" s="63" t="s">
        <v>10503</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8423</v>
      </c>
    </row>
    <row r="9030" spans="1:2" x14ac:dyDescent="0.25">
      <c r="A9030" s="62">
        <v>42201503</v>
      </c>
      <c r="B9030" s="63" t="s">
        <v>6826</v>
      </c>
    </row>
    <row r="9031" spans="1:2" x14ac:dyDescent="0.25">
      <c r="A9031" s="62">
        <v>42201504</v>
      </c>
      <c r="B9031" s="63" t="s">
        <v>4836</v>
      </c>
    </row>
    <row r="9032" spans="1:2" x14ac:dyDescent="0.25">
      <c r="A9032" s="62">
        <v>42201505</v>
      </c>
      <c r="B9032" s="63" t="s">
        <v>13340</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15564</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5355</v>
      </c>
    </row>
    <row r="9044" spans="1:2" x14ac:dyDescent="0.25">
      <c r="A9044" s="62">
        <v>42201604</v>
      </c>
      <c r="B9044" s="63" t="s">
        <v>6540</v>
      </c>
    </row>
    <row r="9045" spans="1:2" x14ac:dyDescent="0.25">
      <c r="A9045" s="62">
        <v>42201605</v>
      </c>
      <c r="B9045" s="63" t="s">
        <v>11455</v>
      </c>
    </row>
    <row r="9046" spans="1:2" x14ac:dyDescent="0.25">
      <c r="A9046" s="62">
        <v>42201606</v>
      </c>
      <c r="B9046" s="63" t="s">
        <v>16771</v>
      </c>
    </row>
    <row r="9047" spans="1:2" x14ac:dyDescent="0.25">
      <c r="A9047" s="62">
        <v>42201607</v>
      </c>
      <c r="B9047" s="63" t="s">
        <v>9511</v>
      </c>
    </row>
    <row r="9048" spans="1:2" x14ac:dyDescent="0.25">
      <c r="A9048" s="62">
        <v>42201608</v>
      </c>
      <c r="B9048" s="63" t="s">
        <v>13595</v>
      </c>
    </row>
    <row r="9049" spans="1:2" x14ac:dyDescent="0.25">
      <c r="A9049" s="62">
        <v>42201609</v>
      </c>
      <c r="B9049" s="63" t="s">
        <v>5941</v>
      </c>
    </row>
    <row r="9050" spans="1:2" x14ac:dyDescent="0.25">
      <c r="A9050" s="62">
        <v>42201610</v>
      </c>
      <c r="B9050" s="63" t="s">
        <v>7223</v>
      </c>
    </row>
    <row r="9051" spans="1:2" x14ac:dyDescent="0.25">
      <c r="A9051" s="62">
        <v>42201611</v>
      </c>
      <c r="B9051" s="63" t="s">
        <v>11872</v>
      </c>
    </row>
    <row r="9052" spans="1:2" x14ac:dyDescent="0.25">
      <c r="A9052" s="62">
        <v>42201701</v>
      </c>
      <c r="B9052" s="63" t="s">
        <v>9524</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15844</v>
      </c>
    </row>
    <row r="9057" spans="1:2" x14ac:dyDescent="0.25">
      <c r="A9057" s="62">
        <v>42201706</v>
      </c>
      <c r="B9057" s="63" t="s">
        <v>2386</v>
      </c>
    </row>
    <row r="9058" spans="1:2" x14ac:dyDescent="0.25">
      <c r="A9058" s="62">
        <v>42201707</v>
      </c>
      <c r="B9058" s="63" t="s">
        <v>6040</v>
      </c>
    </row>
    <row r="9059" spans="1:2" x14ac:dyDescent="0.25">
      <c r="A9059" s="62">
        <v>42201708</v>
      </c>
      <c r="B9059" s="63" t="s">
        <v>10470</v>
      </c>
    </row>
    <row r="9060" spans="1:2" x14ac:dyDescent="0.25">
      <c r="A9060" s="62">
        <v>42201709</v>
      </c>
      <c r="B9060" s="63" t="s">
        <v>4821</v>
      </c>
    </row>
    <row r="9061" spans="1:2" x14ac:dyDescent="0.25">
      <c r="A9061" s="62">
        <v>42201710</v>
      </c>
      <c r="B9061" s="63" t="s">
        <v>8322</v>
      </c>
    </row>
    <row r="9062" spans="1:2" x14ac:dyDescent="0.25">
      <c r="A9062" s="62">
        <v>42201711</v>
      </c>
      <c r="B9062" s="63" t="s">
        <v>11631</v>
      </c>
    </row>
    <row r="9063" spans="1:2" x14ac:dyDescent="0.25">
      <c r="A9063" s="62">
        <v>42201712</v>
      </c>
      <c r="B9063" s="63" t="s">
        <v>1970</v>
      </c>
    </row>
    <row r="9064" spans="1:2" x14ac:dyDescent="0.25">
      <c r="A9064" s="62">
        <v>42201713</v>
      </c>
      <c r="B9064" s="63" t="s">
        <v>13301</v>
      </c>
    </row>
    <row r="9065" spans="1:2" x14ac:dyDescent="0.25">
      <c r="A9065" s="62">
        <v>42201714</v>
      </c>
      <c r="B9065" s="63" t="s">
        <v>6143</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8862</v>
      </c>
    </row>
    <row r="9071" spans="1:2" x14ac:dyDescent="0.25">
      <c r="A9071" s="62">
        <v>42201801</v>
      </c>
      <c r="B9071" s="63" t="s">
        <v>4157</v>
      </c>
    </row>
    <row r="9072" spans="1:2" x14ac:dyDescent="0.25">
      <c r="A9072" s="62">
        <v>42201802</v>
      </c>
      <c r="B9072" s="63" t="s">
        <v>3665</v>
      </c>
    </row>
    <row r="9073" spans="1:2" x14ac:dyDescent="0.25">
      <c r="A9073" s="62">
        <v>42201803</v>
      </c>
      <c r="B9073" s="63" t="s">
        <v>15752</v>
      </c>
    </row>
    <row r="9074" spans="1:2" x14ac:dyDescent="0.25">
      <c r="A9074" s="62">
        <v>42201804</v>
      </c>
      <c r="B9074" s="63" t="s">
        <v>15683</v>
      </c>
    </row>
    <row r="9075" spans="1:2" x14ac:dyDescent="0.25">
      <c r="A9075" s="62">
        <v>42201805</v>
      </c>
      <c r="B9075" s="63" t="s">
        <v>12420</v>
      </c>
    </row>
    <row r="9076" spans="1:2" x14ac:dyDescent="0.25">
      <c r="A9076" s="62">
        <v>42201806</v>
      </c>
      <c r="B9076" s="63" t="s">
        <v>9382</v>
      </c>
    </row>
    <row r="9077" spans="1:2" x14ac:dyDescent="0.25">
      <c r="A9077" s="62">
        <v>42201807</v>
      </c>
      <c r="B9077" s="63" t="s">
        <v>9138</v>
      </c>
    </row>
    <row r="9078" spans="1:2" x14ac:dyDescent="0.25">
      <c r="A9078" s="62">
        <v>42201808</v>
      </c>
      <c r="B9078" s="63" t="s">
        <v>2730</v>
      </c>
    </row>
    <row r="9079" spans="1:2" x14ac:dyDescent="0.25">
      <c r="A9079" s="62">
        <v>42201809</v>
      </c>
      <c r="B9079" s="63" t="s">
        <v>12727</v>
      </c>
    </row>
    <row r="9080" spans="1:2" x14ac:dyDescent="0.25">
      <c r="A9080" s="62">
        <v>42201810</v>
      </c>
      <c r="B9080" s="63" t="s">
        <v>9999</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9164</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16811</v>
      </c>
    </row>
    <row r="9091" spans="1:2" x14ac:dyDescent="0.25">
      <c r="A9091" s="62">
        <v>42201821</v>
      </c>
      <c r="B9091" s="63" t="s">
        <v>17500</v>
      </c>
    </row>
    <row r="9092" spans="1:2" x14ac:dyDescent="0.25">
      <c r="A9092" s="62">
        <v>42201822</v>
      </c>
      <c r="B9092" s="63" t="s">
        <v>5547</v>
      </c>
    </row>
    <row r="9093" spans="1:2" x14ac:dyDescent="0.25">
      <c r="A9093" s="62">
        <v>42201823</v>
      </c>
      <c r="B9093" s="63" t="s">
        <v>17686</v>
      </c>
    </row>
    <row r="9094" spans="1:2" x14ac:dyDescent="0.25">
      <c r="A9094" s="62">
        <v>42201824</v>
      </c>
      <c r="B9094" s="63" t="s">
        <v>11605</v>
      </c>
    </row>
    <row r="9095" spans="1:2" x14ac:dyDescent="0.25">
      <c r="A9095" s="62">
        <v>42201825</v>
      </c>
      <c r="B9095" s="63" t="s">
        <v>12429</v>
      </c>
    </row>
    <row r="9096" spans="1:2" x14ac:dyDescent="0.25">
      <c r="A9096" s="62">
        <v>42201826</v>
      </c>
      <c r="B9096" s="63" t="s">
        <v>1634</v>
      </c>
    </row>
    <row r="9097" spans="1:2" x14ac:dyDescent="0.25">
      <c r="A9097" s="62">
        <v>42201827</v>
      </c>
      <c r="B9097" s="63" t="s">
        <v>8746</v>
      </c>
    </row>
    <row r="9098" spans="1:2" x14ac:dyDescent="0.25">
      <c r="A9098" s="62">
        <v>42201828</v>
      </c>
      <c r="B9098" s="63" t="s">
        <v>17761</v>
      </c>
    </row>
    <row r="9099" spans="1:2" x14ac:dyDescent="0.25">
      <c r="A9099" s="62">
        <v>42201829</v>
      </c>
      <c r="B9099" s="63" t="s">
        <v>10108</v>
      </c>
    </row>
    <row r="9100" spans="1:2" x14ac:dyDescent="0.25">
      <c r="A9100" s="62">
        <v>42201830</v>
      </c>
      <c r="B9100" s="63" t="s">
        <v>7564</v>
      </c>
    </row>
    <row r="9101" spans="1:2" x14ac:dyDescent="0.25">
      <c r="A9101" s="62">
        <v>42201831</v>
      </c>
      <c r="B9101" s="63" t="s">
        <v>11599</v>
      </c>
    </row>
    <row r="9102" spans="1:2" x14ac:dyDescent="0.25">
      <c r="A9102" s="62">
        <v>42201832</v>
      </c>
      <c r="B9102" s="63" t="s">
        <v>18477</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13365</v>
      </c>
    </row>
    <row r="9107" spans="1:2" x14ac:dyDescent="0.25">
      <c r="A9107" s="62">
        <v>42201837</v>
      </c>
      <c r="B9107" s="63" t="s">
        <v>13800</v>
      </c>
    </row>
    <row r="9108" spans="1:2" x14ac:dyDescent="0.25">
      <c r="A9108" s="62">
        <v>42201838</v>
      </c>
      <c r="B9108" s="63" t="s">
        <v>5674</v>
      </c>
    </row>
    <row r="9109" spans="1:2" x14ac:dyDescent="0.25">
      <c r="A9109" s="62">
        <v>42201839</v>
      </c>
      <c r="B9109" s="63" t="s">
        <v>6060</v>
      </c>
    </row>
    <row r="9110" spans="1:2" x14ac:dyDescent="0.25">
      <c r="A9110" s="62">
        <v>42201840</v>
      </c>
      <c r="B9110" s="63" t="s">
        <v>18558</v>
      </c>
    </row>
    <row r="9111" spans="1:2" x14ac:dyDescent="0.25">
      <c r="A9111" s="62">
        <v>42201841</v>
      </c>
      <c r="B9111" s="63" t="s">
        <v>3590</v>
      </c>
    </row>
    <row r="9112" spans="1:2" x14ac:dyDescent="0.25">
      <c r="A9112" s="62">
        <v>42201901</v>
      </c>
      <c r="B9112" s="63" t="s">
        <v>7150</v>
      </c>
    </row>
    <row r="9113" spans="1:2" x14ac:dyDescent="0.25">
      <c r="A9113" s="62">
        <v>42201902</v>
      </c>
      <c r="B9113" s="63" t="s">
        <v>4663</v>
      </c>
    </row>
    <row r="9114" spans="1:2" x14ac:dyDescent="0.25">
      <c r="A9114" s="62">
        <v>42201903</v>
      </c>
      <c r="B9114" s="63" t="s">
        <v>11031</v>
      </c>
    </row>
    <row r="9115" spans="1:2" x14ac:dyDescent="0.25">
      <c r="A9115" s="62">
        <v>42201904</v>
      </c>
      <c r="B9115" s="63" t="s">
        <v>12535</v>
      </c>
    </row>
    <row r="9116" spans="1:2" x14ac:dyDescent="0.25">
      <c r="A9116" s="62">
        <v>42201905</v>
      </c>
      <c r="B9116" s="63" t="s">
        <v>7527</v>
      </c>
    </row>
    <row r="9117" spans="1:2" x14ac:dyDescent="0.25">
      <c r="A9117" s="62">
        <v>42201906</v>
      </c>
      <c r="B9117" s="63" t="s">
        <v>12812</v>
      </c>
    </row>
    <row r="9118" spans="1:2" x14ac:dyDescent="0.25">
      <c r="A9118" s="62">
        <v>42201907</v>
      </c>
      <c r="B9118" s="63" t="s">
        <v>3834</v>
      </c>
    </row>
    <row r="9119" spans="1:2" x14ac:dyDescent="0.25">
      <c r="A9119" s="62">
        <v>42201908</v>
      </c>
      <c r="B9119" s="63" t="s">
        <v>5579</v>
      </c>
    </row>
    <row r="9120" spans="1:2" x14ac:dyDescent="0.25">
      <c r="A9120" s="62">
        <v>42202001</v>
      </c>
      <c r="B9120" s="63" t="s">
        <v>7826</v>
      </c>
    </row>
    <row r="9121" spans="1:2" x14ac:dyDescent="0.25">
      <c r="A9121" s="62">
        <v>42202002</v>
      </c>
      <c r="B9121" s="63" t="s">
        <v>17441</v>
      </c>
    </row>
    <row r="9122" spans="1:2" x14ac:dyDescent="0.25">
      <c r="A9122" s="62">
        <v>42202003</v>
      </c>
      <c r="B9122" s="63" t="s">
        <v>4611</v>
      </c>
    </row>
    <row r="9123" spans="1:2" x14ac:dyDescent="0.25">
      <c r="A9123" s="62">
        <v>42202004</v>
      </c>
      <c r="B9123" s="63" t="s">
        <v>18750</v>
      </c>
    </row>
    <row r="9124" spans="1:2" x14ac:dyDescent="0.25">
      <c r="A9124" s="62">
        <v>42202005</v>
      </c>
      <c r="B9124" s="63" t="s">
        <v>16274</v>
      </c>
    </row>
    <row r="9125" spans="1:2" x14ac:dyDescent="0.25">
      <c r="A9125" s="62">
        <v>42202101</v>
      </c>
      <c r="B9125" s="63" t="s">
        <v>14054</v>
      </c>
    </row>
    <row r="9126" spans="1:2" x14ac:dyDescent="0.25">
      <c r="A9126" s="62">
        <v>42202102</v>
      </c>
      <c r="B9126" s="63" t="s">
        <v>10421</v>
      </c>
    </row>
    <row r="9127" spans="1:2" x14ac:dyDescent="0.25">
      <c r="A9127" s="62">
        <v>42202103</v>
      </c>
      <c r="B9127" s="63" t="s">
        <v>7963</v>
      </c>
    </row>
    <row r="9128" spans="1:2" x14ac:dyDescent="0.25">
      <c r="A9128" s="62">
        <v>42202104</v>
      </c>
      <c r="B9128" s="63" t="s">
        <v>10175</v>
      </c>
    </row>
    <row r="9129" spans="1:2" x14ac:dyDescent="0.25">
      <c r="A9129" s="62">
        <v>42202105</v>
      </c>
      <c r="B9129" s="63" t="s">
        <v>7988</v>
      </c>
    </row>
    <row r="9130" spans="1:2" x14ac:dyDescent="0.25">
      <c r="A9130" s="62">
        <v>42202201</v>
      </c>
      <c r="B9130" s="63" t="s">
        <v>4261</v>
      </c>
    </row>
    <row r="9131" spans="1:2" x14ac:dyDescent="0.25">
      <c r="A9131" s="62">
        <v>42202202</v>
      </c>
      <c r="B9131" s="63" t="s">
        <v>15543</v>
      </c>
    </row>
    <row r="9132" spans="1:2" x14ac:dyDescent="0.25">
      <c r="A9132" s="62">
        <v>42202203</v>
      </c>
      <c r="B9132" s="63" t="s">
        <v>4136</v>
      </c>
    </row>
    <row r="9133" spans="1:2" x14ac:dyDescent="0.25">
      <c r="A9133" s="62">
        <v>42202301</v>
      </c>
      <c r="B9133" s="63" t="s">
        <v>16435</v>
      </c>
    </row>
    <row r="9134" spans="1:2" x14ac:dyDescent="0.25">
      <c r="A9134" s="62">
        <v>42202302</v>
      </c>
      <c r="B9134" s="63" t="s">
        <v>924</v>
      </c>
    </row>
    <row r="9135" spans="1:2" x14ac:dyDescent="0.25">
      <c r="A9135" s="62">
        <v>42202303</v>
      </c>
      <c r="B9135" s="63" t="s">
        <v>11856</v>
      </c>
    </row>
    <row r="9136" spans="1:2" x14ac:dyDescent="0.25">
      <c r="A9136" s="62">
        <v>42202401</v>
      </c>
      <c r="B9136" s="63" t="s">
        <v>16326</v>
      </c>
    </row>
    <row r="9137" spans="1:2" x14ac:dyDescent="0.25">
      <c r="A9137" s="62">
        <v>42202501</v>
      </c>
      <c r="B9137" s="63" t="s">
        <v>17551</v>
      </c>
    </row>
    <row r="9138" spans="1:2" x14ac:dyDescent="0.25">
      <c r="A9138" s="62">
        <v>42202601</v>
      </c>
      <c r="B9138" s="63" t="s">
        <v>17693</v>
      </c>
    </row>
    <row r="9139" spans="1:2" x14ac:dyDescent="0.25">
      <c r="A9139" s="62">
        <v>42202602</v>
      </c>
      <c r="B9139" s="63" t="s">
        <v>6361</v>
      </c>
    </row>
    <row r="9140" spans="1:2" x14ac:dyDescent="0.25">
      <c r="A9140" s="62">
        <v>42202701</v>
      </c>
      <c r="B9140" s="63" t="s">
        <v>7511</v>
      </c>
    </row>
    <row r="9141" spans="1:2" x14ac:dyDescent="0.25">
      <c r="A9141" s="62">
        <v>42202702</v>
      </c>
      <c r="B9141" s="63" t="s">
        <v>18553</v>
      </c>
    </row>
    <row r="9142" spans="1:2" x14ac:dyDescent="0.25">
      <c r="A9142" s="62">
        <v>42202703</v>
      </c>
      <c r="B9142" s="63" t="s">
        <v>9891</v>
      </c>
    </row>
    <row r="9143" spans="1:2" x14ac:dyDescent="0.25">
      <c r="A9143" s="62">
        <v>42202704</v>
      </c>
      <c r="B9143" s="63" t="s">
        <v>14348</v>
      </c>
    </row>
    <row r="9144" spans="1:2" x14ac:dyDescent="0.25">
      <c r="A9144" s="62">
        <v>42202801</v>
      </c>
      <c r="B9144" s="63" t="s">
        <v>3379</v>
      </c>
    </row>
    <row r="9145" spans="1:2" x14ac:dyDescent="0.25">
      <c r="A9145" s="62">
        <v>42202802</v>
      </c>
      <c r="B9145" s="63" t="s">
        <v>13643</v>
      </c>
    </row>
    <row r="9146" spans="1:2" x14ac:dyDescent="0.25">
      <c r="A9146" s="62">
        <v>42202901</v>
      </c>
      <c r="B9146" s="63" t="s">
        <v>468</v>
      </c>
    </row>
    <row r="9147" spans="1:2" x14ac:dyDescent="0.25">
      <c r="A9147" s="62">
        <v>42203001</v>
      </c>
      <c r="B9147" s="63" t="s">
        <v>15629</v>
      </c>
    </row>
    <row r="9148" spans="1:2" x14ac:dyDescent="0.25">
      <c r="A9148" s="62">
        <v>42203101</v>
      </c>
      <c r="B9148" s="63" t="s">
        <v>8981</v>
      </c>
    </row>
    <row r="9149" spans="1:2" x14ac:dyDescent="0.25">
      <c r="A9149" s="62">
        <v>42203201</v>
      </c>
      <c r="B9149" s="63" t="s">
        <v>9641</v>
      </c>
    </row>
    <row r="9150" spans="1:2" x14ac:dyDescent="0.25">
      <c r="A9150" s="62">
        <v>42203202</v>
      </c>
      <c r="B9150" s="63" t="s">
        <v>12204</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10694</v>
      </c>
    </row>
    <row r="9157" spans="1:2" x14ac:dyDescent="0.25">
      <c r="A9157" s="62">
        <v>42203404</v>
      </c>
      <c r="B9157" s="63" t="s">
        <v>6112</v>
      </c>
    </row>
    <row r="9158" spans="1:2" x14ac:dyDescent="0.25">
      <c r="A9158" s="62">
        <v>42203405</v>
      </c>
      <c r="B9158" s="63" t="s">
        <v>14752</v>
      </c>
    </row>
    <row r="9159" spans="1:2" x14ac:dyDescent="0.25">
      <c r="A9159" s="62">
        <v>42203406</v>
      </c>
      <c r="B9159" s="63" t="s">
        <v>13245</v>
      </c>
    </row>
    <row r="9160" spans="1:2" x14ac:dyDescent="0.25">
      <c r="A9160" s="62">
        <v>42203407</v>
      </c>
      <c r="B9160" s="63" t="s">
        <v>8468</v>
      </c>
    </row>
    <row r="9161" spans="1:2" x14ac:dyDescent="0.25">
      <c r="A9161" s="62">
        <v>42203408</v>
      </c>
      <c r="B9161" s="63" t="s">
        <v>1015</v>
      </c>
    </row>
    <row r="9162" spans="1:2" x14ac:dyDescent="0.25">
      <c r="A9162" s="62">
        <v>42203409</v>
      </c>
      <c r="B9162" s="63" t="s">
        <v>12384</v>
      </c>
    </row>
    <row r="9163" spans="1:2" x14ac:dyDescent="0.25">
      <c r="A9163" s="62">
        <v>42203410</v>
      </c>
      <c r="B9163" s="63" t="s">
        <v>3480</v>
      </c>
    </row>
    <row r="9164" spans="1:2" x14ac:dyDescent="0.25">
      <c r="A9164" s="62">
        <v>42203411</v>
      </c>
      <c r="B9164" s="63" t="s">
        <v>17776</v>
      </c>
    </row>
    <row r="9165" spans="1:2" x14ac:dyDescent="0.25">
      <c r="A9165" s="62">
        <v>42203412</v>
      </c>
      <c r="B9165" s="63" t="s">
        <v>8701</v>
      </c>
    </row>
    <row r="9166" spans="1:2" x14ac:dyDescent="0.25">
      <c r="A9166" s="62">
        <v>42203501</v>
      </c>
      <c r="B9166" s="63" t="s">
        <v>12123</v>
      </c>
    </row>
    <row r="9167" spans="1:2" x14ac:dyDescent="0.25">
      <c r="A9167" s="62">
        <v>42203502</v>
      </c>
      <c r="B9167" s="63" t="s">
        <v>9111</v>
      </c>
    </row>
    <row r="9168" spans="1:2" x14ac:dyDescent="0.25">
      <c r="A9168" s="62">
        <v>42203503</v>
      </c>
      <c r="B9168" s="63" t="s">
        <v>13596</v>
      </c>
    </row>
    <row r="9169" spans="1:2" x14ac:dyDescent="0.25">
      <c r="A9169" s="62">
        <v>42203504</v>
      </c>
      <c r="B9169" s="63" t="s">
        <v>6383</v>
      </c>
    </row>
    <row r="9170" spans="1:2" x14ac:dyDescent="0.25">
      <c r="A9170" s="62">
        <v>42203601</v>
      </c>
      <c r="B9170" s="63" t="s">
        <v>15580</v>
      </c>
    </row>
    <row r="9171" spans="1:2" x14ac:dyDescent="0.25">
      <c r="A9171" s="62">
        <v>42203602</v>
      </c>
      <c r="B9171" s="63" t="s">
        <v>6569</v>
      </c>
    </row>
    <row r="9172" spans="1:2" x14ac:dyDescent="0.25">
      <c r="A9172" s="62">
        <v>42203603</v>
      </c>
      <c r="B9172" s="63" t="s">
        <v>1989</v>
      </c>
    </row>
    <row r="9173" spans="1:2" x14ac:dyDescent="0.25">
      <c r="A9173" s="62">
        <v>42203604</v>
      </c>
      <c r="B9173" s="63" t="s">
        <v>3744</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13141</v>
      </c>
    </row>
    <row r="9181" spans="1:2" x14ac:dyDescent="0.25">
      <c r="A9181" s="62">
        <v>42203707</v>
      </c>
      <c r="B9181" s="63" t="s">
        <v>2878</v>
      </c>
    </row>
    <row r="9182" spans="1:2" x14ac:dyDescent="0.25">
      <c r="A9182" s="62">
        <v>42203708</v>
      </c>
      <c r="B9182" s="63" t="s">
        <v>10170</v>
      </c>
    </row>
    <row r="9183" spans="1:2" x14ac:dyDescent="0.25">
      <c r="A9183" s="62">
        <v>42203709</v>
      </c>
      <c r="B9183" s="63" t="s">
        <v>6928</v>
      </c>
    </row>
    <row r="9184" spans="1:2" x14ac:dyDescent="0.25">
      <c r="A9184" s="62">
        <v>42203710</v>
      </c>
      <c r="B9184" s="63" t="s">
        <v>9348</v>
      </c>
    </row>
    <row r="9185" spans="1:2" x14ac:dyDescent="0.25">
      <c r="A9185" s="62">
        <v>42203801</v>
      </c>
      <c r="B9185" s="63" t="s">
        <v>3051</v>
      </c>
    </row>
    <row r="9186" spans="1:2" x14ac:dyDescent="0.25">
      <c r="A9186" s="62">
        <v>42203802</v>
      </c>
      <c r="B9186" s="63" t="s">
        <v>11758</v>
      </c>
    </row>
    <row r="9187" spans="1:2" x14ac:dyDescent="0.25">
      <c r="A9187" s="62">
        <v>42203803</v>
      </c>
      <c r="B9187" s="63" t="s">
        <v>13647</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17462</v>
      </c>
    </row>
    <row r="9194" spans="1:2" x14ac:dyDescent="0.25">
      <c r="A9194" s="62">
        <v>42204005</v>
      </c>
      <c r="B9194" s="63" t="s">
        <v>2352</v>
      </c>
    </row>
    <row r="9195" spans="1:2" x14ac:dyDescent="0.25">
      <c r="A9195" s="62">
        <v>42204006</v>
      </c>
      <c r="B9195" s="63" t="s">
        <v>10707</v>
      </c>
    </row>
    <row r="9196" spans="1:2" x14ac:dyDescent="0.25">
      <c r="A9196" s="62">
        <v>42204007</v>
      </c>
      <c r="B9196" s="63" t="s">
        <v>17947</v>
      </c>
    </row>
    <row r="9197" spans="1:2" x14ac:dyDescent="0.25">
      <c r="A9197" s="62">
        <v>42204008</v>
      </c>
      <c r="B9197" s="63" t="s">
        <v>11362</v>
      </c>
    </row>
    <row r="9198" spans="1:2" x14ac:dyDescent="0.25">
      <c r="A9198" s="62">
        <v>42211501</v>
      </c>
      <c r="B9198" s="63" t="s">
        <v>17052</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9071</v>
      </c>
    </row>
    <row r="9203" spans="1:2" x14ac:dyDescent="0.25">
      <c r="A9203" s="62">
        <v>42211506</v>
      </c>
      <c r="B9203" s="63" t="s">
        <v>15612</v>
      </c>
    </row>
    <row r="9204" spans="1:2" x14ac:dyDescent="0.25">
      <c r="A9204" s="62">
        <v>42211507</v>
      </c>
      <c r="B9204" s="63" t="s">
        <v>11785</v>
      </c>
    </row>
    <row r="9205" spans="1:2" x14ac:dyDescent="0.25">
      <c r="A9205" s="62">
        <v>42211508</v>
      </c>
      <c r="B9205" s="63" t="s">
        <v>18021</v>
      </c>
    </row>
    <row r="9206" spans="1:2" x14ac:dyDescent="0.25">
      <c r="A9206" s="62">
        <v>42211509</v>
      </c>
      <c r="B9206" s="63" t="s">
        <v>4958</v>
      </c>
    </row>
    <row r="9207" spans="1:2" x14ac:dyDescent="0.25">
      <c r="A9207" s="62">
        <v>42211601</v>
      </c>
      <c r="B9207" s="63" t="s">
        <v>14075</v>
      </c>
    </row>
    <row r="9208" spans="1:2" x14ac:dyDescent="0.25">
      <c r="A9208" s="62">
        <v>42211602</v>
      </c>
      <c r="B9208" s="63" t="s">
        <v>3243</v>
      </c>
    </row>
    <row r="9209" spans="1:2" x14ac:dyDescent="0.25">
      <c r="A9209" s="62">
        <v>42211603</v>
      </c>
      <c r="B9209" s="63" t="s">
        <v>15107</v>
      </c>
    </row>
    <row r="9210" spans="1:2" x14ac:dyDescent="0.25">
      <c r="A9210" s="62">
        <v>42211604</v>
      </c>
      <c r="B9210" s="63" t="s">
        <v>17374</v>
      </c>
    </row>
    <row r="9211" spans="1:2" x14ac:dyDescent="0.25">
      <c r="A9211" s="62">
        <v>42211605</v>
      </c>
      <c r="B9211" s="63" t="s">
        <v>10484</v>
      </c>
    </row>
    <row r="9212" spans="1:2" x14ac:dyDescent="0.25">
      <c r="A9212" s="62">
        <v>42211606</v>
      </c>
      <c r="B9212" s="63" t="s">
        <v>14590</v>
      </c>
    </row>
    <row r="9213" spans="1:2" x14ac:dyDescent="0.25">
      <c r="A9213" s="62">
        <v>42211607</v>
      </c>
      <c r="B9213" s="63" t="s">
        <v>10676</v>
      </c>
    </row>
    <row r="9214" spans="1:2" x14ac:dyDescent="0.25">
      <c r="A9214" s="62">
        <v>42211608</v>
      </c>
      <c r="B9214" s="63" t="s">
        <v>13566</v>
      </c>
    </row>
    <row r="9215" spans="1:2" x14ac:dyDescent="0.25">
      <c r="A9215" s="62">
        <v>42211609</v>
      </c>
      <c r="B9215" s="63" t="s">
        <v>9426</v>
      </c>
    </row>
    <row r="9216" spans="1:2" x14ac:dyDescent="0.25">
      <c r="A9216" s="62">
        <v>42211610</v>
      </c>
      <c r="B9216" s="63" t="s">
        <v>14996</v>
      </c>
    </row>
    <row r="9217" spans="1:2" x14ac:dyDescent="0.25">
      <c r="A9217" s="62">
        <v>42211611</v>
      </c>
      <c r="B9217" s="63" t="s">
        <v>4290</v>
      </c>
    </row>
    <row r="9218" spans="1:2" x14ac:dyDescent="0.25">
      <c r="A9218" s="62">
        <v>42211612</v>
      </c>
      <c r="B9218" s="63" t="s">
        <v>12721</v>
      </c>
    </row>
    <row r="9219" spans="1:2" x14ac:dyDescent="0.25">
      <c r="A9219" s="62">
        <v>42211613</v>
      </c>
      <c r="B9219" s="63" t="s">
        <v>5551</v>
      </c>
    </row>
    <row r="9220" spans="1:2" x14ac:dyDescent="0.25">
      <c r="A9220" s="62">
        <v>42211614</v>
      </c>
      <c r="B9220" s="63" t="s">
        <v>13347</v>
      </c>
    </row>
    <row r="9221" spans="1:2" x14ac:dyDescent="0.25">
      <c r="A9221" s="62">
        <v>42211615</v>
      </c>
      <c r="B9221" s="63" t="s">
        <v>7360</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7117</v>
      </c>
    </row>
    <row r="9226" spans="1:2" x14ac:dyDescent="0.25">
      <c r="A9226" s="62">
        <v>42211702</v>
      </c>
      <c r="B9226" s="63" t="s">
        <v>13609</v>
      </c>
    </row>
    <row r="9227" spans="1:2" x14ac:dyDescent="0.25">
      <c r="A9227" s="62">
        <v>42211703</v>
      </c>
      <c r="B9227" s="63" t="s">
        <v>17053</v>
      </c>
    </row>
    <row r="9228" spans="1:2" x14ac:dyDescent="0.25">
      <c r="A9228" s="62">
        <v>42211704</v>
      </c>
      <c r="B9228" s="63" t="s">
        <v>4581</v>
      </c>
    </row>
    <row r="9229" spans="1:2" x14ac:dyDescent="0.25">
      <c r="A9229" s="62">
        <v>42211705</v>
      </c>
      <c r="B9229" s="63" t="s">
        <v>4896</v>
      </c>
    </row>
    <row r="9230" spans="1:2" x14ac:dyDescent="0.25">
      <c r="A9230" s="62">
        <v>42211706</v>
      </c>
      <c r="B9230" s="63" t="s">
        <v>16200</v>
      </c>
    </row>
    <row r="9231" spans="1:2" x14ac:dyDescent="0.25">
      <c r="A9231" s="62">
        <v>42211707</v>
      </c>
      <c r="B9231" s="63" t="s">
        <v>14017</v>
      </c>
    </row>
    <row r="9232" spans="1:2" x14ac:dyDescent="0.25">
      <c r="A9232" s="62">
        <v>42211708</v>
      </c>
      <c r="B9232" s="63" t="s">
        <v>18178</v>
      </c>
    </row>
    <row r="9233" spans="1:2" x14ac:dyDescent="0.25">
      <c r="A9233" s="62">
        <v>42211709</v>
      </c>
      <c r="B9233" s="63" t="s">
        <v>13351</v>
      </c>
    </row>
    <row r="9234" spans="1:2" x14ac:dyDescent="0.25">
      <c r="A9234" s="62">
        <v>42211710</v>
      </c>
      <c r="B9234" s="63" t="s">
        <v>15099</v>
      </c>
    </row>
    <row r="9235" spans="1:2" x14ac:dyDescent="0.25">
      <c r="A9235" s="62">
        <v>42211711</v>
      </c>
      <c r="B9235" s="63" t="s">
        <v>5181</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12597</v>
      </c>
    </row>
    <row r="9241" spans="1:2" x14ac:dyDescent="0.25">
      <c r="A9241" s="62">
        <v>42211805</v>
      </c>
      <c r="B9241" s="63" t="s">
        <v>6506</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5240</v>
      </c>
    </row>
    <row r="9246" spans="1:2" x14ac:dyDescent="0.25">
      <c r="A9246" s="62">
        <v>42211810</v>
      </c>
      <c r="B9246" s="63" t="s">
        <v>18052</v>
      </c>
    </row>
    <row r="9247" spans="1:2" x14ac:dyDescent="0.25">
      <c r="A9247" s="62">
        <v>42211811</v>
      </c>
      <c r="B9247" s="63" t="s">
        <v>14789</v>
      </c>
    </row>
    <row r="9248" spans="1:2" x14ac:dyDescent="0.25">
      <c r="A9248" s="62">
        <v>42211812</v>
      </c>
      <c r="B9248" s="63" t="s">
        <v>7755</v>
      </c>
    </row>
    <row r="9249" spans="1:2" x14ac:dyDescent="0.25">
      <c r="A9249" s="62">
        <v>42211813</v>
      </c>
      <c r="B9249" s="63" t="s">
        <v>12077</v>
      </c>
    </row>
    <row r="9250" spans="1:2" x14ac:dyDescent="0.25">
      <c r="A9250" s="62">
        <v>42211901</v>
      </c>
      <c r="B9250" s="63" t="s">
        <v>16982</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16808</v>
      </c>
    </row>
    <row r="9256" spans="1:2" x14ac:dyDescent="0.25">
      <c r="A9256" s="62">
        <v>42211907</v>
      </c>
      <c r="B9256" s="63" t="s">
        <v>9072</v>
      </c>
    </row>
    <row r="9257" spans="1:2" x14ac:dyDescent="0.25">
      <c r="A9257" s="62">
        <v>42211908</v>
      </c>
      <c r="B9257" s="63" t="s">
        <v>16136</v>
      </c>
    </row>
    <row r="9258" spans="1:2" x14ac:dyDescent="0.25">
      <c r="A9258" s="62">
        <v>42211909</v>
      </c>
      <c r="B9258" s="63" t="s">
        <v>14039</v>
      </c>
    </row>
    <row r="9259" spans="1:2" x14ac:dyDescent="0.25">
      <c r="A9259" s="62">
        <v>42211910</v>
      </c>
      <c r="B9259" s="63" t="s">
        <v>18023</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16337</v>
      </c>
    </row>
    <row r="9264" spans="1:2" x14ac:dyDescent="0.25">
      <c r="A9264" s="62">
        <v>42211915</v>
      </c>
      <c r="B9264" s="63" t="s">
        <v>5244</v>
      </c>
    </row>
    <row r="9265" spans="1:2" x14ac:dyDescent="0.25">
      <c r="A9265" s="62">
        <v>42211916</v>
      </c>
      <c r="B9265" s="63" t="s">
        <v>10681</v>
      </c>
    </row>
    <row r="9266" spans="1:2" x14ac:dyDescent="0.25">
      <c r="A9266" s="62">
        <v>42211917</v>
      </c>
      <c r="B9266" s="63" t="s">
        <v>3183</v>
      </c>
    </row>
    <row r="9267" spans="1:2" x14ac:dyDescent="0.25">
      <c r="A9267" s="62">
        <v>42211918</v>
      </c>
      <c r="B9267" s="63" t="s">
        <v>15178</v>
      </c>
    </row>
    <row r="9268" spans="1:2" x14ac:dyDescent="0.25">
      <c r="A9268" s="62">
        <v>42212001</v>
      </c>
      <c r="B9268" s="63" t="s">
        <v>5186</v>
      </c>
    </row>
    <row r="9269" spans="1:2" x14ac:dyDescent="0.25">
      <c r="A9269" s="62">
        <v>42212002</v>
      </c>
      <c r="B9269" s="63" t="s">
        <v>11475</v>
      </c>
    </row>
    <row r="9270" spans="1:2" x14ac:dyDescent="0.25">
      <c r="A9270" s="62">
        <v>42212003</v>
      </c>
      <c r="B9270" s="63" t="s">
        <v>7093</v>
      </c>
    </row>
    <row r="9271" spans="1:2" x14ac:dyDescent="0.25">
      <c r="A9271" s="62">
        <v>42212004</v>
      </c>
      <c r="B9271" s="63" t="s">
        <v>2983</v>
      </c>
    </row>
    <row r="9272" spans="1:2" x14ac:dyDescent="0.25">
      <c r="A9272" s="62">
        <v>42212005</v>
      </c>
      <c r="B9272" s="63" t="s">
        <v>15650</v>
      </c>
    </row>
    <row r="9273" spans="1:2" x14ac:dyDescent="0.25">
      <c r="A9273" s="62">
        <v>42212006</v>
      </c>
      <c r="B9273" s="63" t="s">
        <v>8344</v>
      </c>
    </row>
    <row r="9274" spans="1:2" x14ac:dyDescent="0.25">
      <c r="A9274" s="62">
        <v>42212007</v>
      </c>
      <c r="B9274" s="63" t="s">
        <v>12927</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16500</v>
      </c>
    </row>
    <row r="9279" spans="1:2" x14ac:dyDescent="0.25">
      <c r="A9279" s="62">
        <v>42212105</v>
      </c>
      <c r="B9279" s="63" t="s">
        <v>10744</v>
      </c>
    </row>
    <row r="9280" spans="1:2" x14ac:dyDescent="0.25">
      <c r="A9280" s="62">
        <v>42212106</v>
      </c>
      <c r="B9280" s="63" t="s">
        <v>18118</v>
      </c>
    </row>
    <row r="9281" spans="1:2" x14ac:dyDescent="0.25">
      <c r="A9281" s="62">
        <v>42212107</v>
      </c>
      <c r="B9281" s="63" t="s">
        <v>15378</v>
      </c>
    </row>
    <row r="9282" spans="1:2" x14ac:dyDescent="0.25">
      <c r="A9282" s="62">
        <v>42212108</v>
      </c>
      <c r="B9282" s="63" t="s">
        <v>13153</v>
      </c>
    </row>
    <row r="9283" spans="1:2" x14ac:dyDescent="0.25">
      <c r="A9283" s="62">
        <v>42212109</v>
      </c>
      <c r="B9283" s="63" t="s">
        <v>15302</v>
      </c>
    </row>
    <row r="9284" spans="1:2" x14ac:dyDescent="0.25">
      <c r="A9284" s="62">
        <v>42212110</v>
      </c>
      <c r="B9284" s="63" t="s">
        <v>10062</v>
      </c>
    </row>
    <row r="9285" spans="1:2" x14ac:dyDescent="0.25">
      <c r="A9285" s="62">
        <v>42212111</v>
      </c>
      <c r="B9285" s="63" t="s">
        <v>17214</v>
      </c>
    </row>
    <row r="9286" spans="1:2" x14ac:dyDescent="0.25">
      <c r="A9286" s="62">
        <v>42212112</v>
      </c>
      <c r="B9286" s="63" t="s">
        <v>12227</v>
      </c>
    </row>
    <row r="9287" spans="1:2" x14ac:dyDescent="0.25">
      <c r="A9287" s="62">
        <v>42212113</v>
      </c>
      <c r="B9287" s="63" t="s">
        <v>7586</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16522</v>
      </c>
    </row>
    <row r="9297" spans="1:2" x14ac:dyDescent="0.25">
      <c r="A9297" s="62">
        <v>42221502</v>
      </c>
      <c r="B9297" s="63" t="s">
        <v>5845</v>
      </c>
    </row>
    <row r="9298" spans="1:2" x14ac:dyDescent="0.25">
      <c r="A9298" s="62">
        <v>42221503</v>
      </c>
      <c r="B9298" s="63" t="s">
        <v>15126</v>
      </c>
    </row>
    <row r="9299" spans="1:2" x14ac:dyDescent="0.25">
      <c r="A9299" s="62">
        <v>42221504</v>
      </c>
      <c r="B9299" s="63" t="s">
        <v>7358</v>
      </c>
    </row>
    <row r="9300" spans="1:2" x14ac:dyDescent="0.25">
      <c r="A9300" s="62">
        <v>42221505</v>
      </c>
      <c r="B9300" s="63" t="s">
        <v>1100</v>
      </c>
    </row>
    <row r="9301" spans="1:2" x14ac:dyDescent="0.25">
      <c r="A9301" s="62">
        <v>42221506</v>
      </c>
      <c r="B9301" s="63" t="s">
        <v>16120</v>
      </c>
    </row>
    <row r="9302" spans="1:2" x14ac:dyDescent="0.25">
      <c r="A9302" s="62">
        <v>42221507</v>
      </c>
      <c r="B9302" s="63" t="s">
        <v>5997</v>
      </c>
    </row>
    <row r="9303" spans="1:2" x14ac:dyDescent="0.25">
      <c r="A9303" s="62">
        <v>42221508</v>
      </c>
      <c r="B9303" s="63" t="s">
        <v>13107</v>
      </c>
    </row>
    <row r="9304" spans="1:2" x14ac:dyDescent="0.25">
      <c r="A9304" s="62">
        <v>42221509</v>
      </c>
      <c r="B9304" s="63" t="s">
        <v>8553</v>
      </c>
    </row>
    <row r="9305" spans="1:2" x14ac:dyDescent="0.25">
      <c r="A9305" s="62">
        <v>42221512</v>
      </c>
      <c r="B9305" s="63" t="s">
        <v>6354</v>
      </c>
    </row>
    <row r="9306" spans="1:2" x14ac:dyDescent="0.25">
      <c r="A9306" s="62">
        <v>42221513</v>
      </c>
      <c r="B9306" s="63" t="s">
        <v>16533</v>
      </c>
    </row>
    <row r="9307" spans="1:2" x14ac:dyDescent="0.25">
      <c r="A9307" s="62">
        <v>42221601</v>
      </c>
      <c r="B9307" s="63" t="s">
        <v>9152</v>
      </c>
    </row>
    <row r="9308" spans="1:2" x14ac:dyDescent="0.25">
      <c r="A9308" s="62">
        <v>42221602</v>
      </c>
      <c r="B9308" s="63" t="s">
        <v>7852</v>
      </c>
    </row>
    <row r="9309" spans="1:2" x14ac:dyDescent="0.25">
      <c r="A9309" s="62">
        <v>42221603</v>
      </c>
      <c r="B9309" s="63" t="s">
        <v>17092</v>
      </c>
    </row>
    <row r="9310" spans="1:2" x14ac:dyDescent="0.25">
      <c r="A9310" s="62">
        <v>42221604</v>
      </c>
      <c r="B9310" s="63" t="s">
        <v>4740</v>
      </c>
    </row>
    <row r="9311" spans="1:2" x14ac:dyDescent="0.25">
      <c r="A9311" s="62">
        <v>42221605</v>
      </c>
      <c r="B9311" s="63" t="s">
        <v>15322</v>
      </c>
    </row>
    <row r="9312" spans="1:2" x14ac:dyDescent="0.25">
      <c r="A9312" s="62">
        <v>42221606</v>
      </c>
      <c r="B9312" s="63" t="s">
        <v>14566</v>
      </c>
    </row>
    <row r="9313" spans="1:2" x14ac:dyDescent="0.25">
      <c r="A9313" s="62">
        <v>42221607</v>
      </c>
      <c r="B9313" s="63" t="s">
        <v>3113</v>
      </c>
    </row>
    <row r="9314" spans="1:2" x14ac:dyDescent="0.25">
      <c r="A9314" s="62">
        <v>42221608</v>
      </c>
      <c r="B9314" s="63" t="s">
        <v>8177</v>
      </c>
    </row>
    <row r="9315" spans="1:2" x14ac:dyDescent="0.25">
      <c r="A9315" s="62">
        <v>42221609</v>
      </c>
      <c r="B9315" s="63" t="s">
        <v>17941</v>
      </c>
    </row>
    <row r="9316" spans="1:2" x14ac:dyDescent="0.25">
      <c r="A9316" s="62">
        <v>42221610</v>
      </c>
      <c r="B9316" s="63" t="s">
        <v>9778</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10236</v>
      </c>
    </row>
    <row r="9322" spans="1:2" x14ac:dyDescent="0.25">
      <c r="A9322" s="62">
        <v>42221616</v>
      </c>
      <c r="B9322" s="63" t="s">
        <v>8327</v>
      </c>
    </row>
    <row r="9323" spans="1:2" x14ac:dyDescent="0.25">
      <c r="A9323" s="62">
        <v>42221617</v>
      </c>
      <c r="B9323" s="63" t="s">
        <v>9584</v>
      </c>
    </row>
    <row r="9324" spans="1:2" x14ac:dyDescent="0.25">
      <c r="A9324" s="62">
        <v>42221618</v>
      </c>
      <c r="B9324" s="63" t="s">
        <v>10097</v>
      </c>
    </row>
    <row r="9325" spans="1:2" x14ac:dyDescent="0.25">
      <c r="A9325" s="62">
        <v>42221701</v>
      </c>
      <c r="B9325" s="63" t="s">
        <v>5019</v>
      </c>
    </row>
    <row r="9326" spans="1:2" x14ac:dyDescent="0.25">
      <c r="A9326" s="62">
        <v>42221702</v>
      </c>
      <c r="B9326" s="63" t="s">
        <v>7854</v>
      </c>
    </row>
    <row r="9327" spans="1:2" x14ac:dyDescent="0.25">
      <c r="A9327" s="62">
        <v>42221703</v>
      </c>
      <c r="B9327" s="63" t="s">
        <v>4678</v>
      </c>
    </row>
    <row r="9328" spans="1:2" x14ac:dyDescent="0.25">
      <c r="A9328" s="62">
        <v>42221704</v>
      </c>
      <c r="B9328" s="63" t="s">
        <v>10810</v>
      </c>
    </row>
    <row r="9329" spans="1:2" x14ac:dyDescent="0.25">
      <c r="A9329" s="62">
        <v>42221705</v>
      </c>
      <c r="B9329" s="63" t="s">
        <v>9659</v>
      </c>
    </row>
    <row r="9330" spans="1:2" x14ac:dyDescent="0.25">
      <c r="A9330" s="62">
        <v>42221706</v>
      </c>
      <c r="B9330" s="63" t="s">
        <v>17312</v>
      </c>
    </row>
    <row r="9331" spans="1:2" x14ac:dyDescent="0.25">
      <c r="A9331" s="62">
        <v>42221707</v>
      </c>
      <c r="B9331" s="63" t="s">
        <v>13788</v>
      </c>
    </row>
    <row r="9332" spans="1:2" x14ac:dyDescent="0.25">
      <c r="A9332" s="62">
        <v>42221801</v>
      </c>
      <c r="B9332" s="63" t="s">
        <v>11346</v>
      </c>
    </row>
    <row r="9333" spans="1:2" x14ac:dyDescent="0.25">
      <c r="A9333" s="62">
        <v>42221802</v>
      </c>
      <c r="B9333" s="63" t="s">
        <v>2266</v>
      </c>
    </row>
    <row r="9334" spans="1:2" x14ac:dyDescent="0.25">
      <c r="A9334" s="62">
        <v>42221803</v>
      </c>
      <c r="B9334" s="63" t="s">
        <v>18552</v>
      </c>
    </row>
    <row r="9335" spans="1:2" x14ac:dyDescent="0.25">
      <c r="A9335" s="62">
        <v>42221901</v>
      </c>
      <c r="B9335" s="63" t="s">
        <v>16103</v>
      </c>
    </row>
    <row r="9336" spans="1:2" x14ac:dyDescent="0.25">
      <c r="A9336" s="62">
        <v>42221902</v>
      </c>
      <c r="B9336" s="63" t="s">
        <v>14294</v>
      </c>
    </row>
    <row r="9337" spans="1:2" x14ac:dyDescent="0.25">
      <c r="A9337" s="62">
        <v>42221903</v>
      </c>
      <c r="B9337" s="63" t="s">
        <v>11486</v>
      </c>
    </row>
    <row r="9338" spans="1:2" x14ac:dyDescent="0.25">
      <c r="A9338" s="62">
        <v>42222001</v>
      </c>
      <c r="B9338" s="63" t="s">
        <v>10906</v>
      </c>
    </row>
    <row r="9339" spans="1:2" x14ac:dyDescent="0.25">
      <c r="A9339" s="62">
        <v>42222002</v>
      </c>
      <c r="B9339" s="63" t="s">
        <v>17931</v>
      </c>
    </row>
    <row r="9340" spans="1:2" x14ac:dyDescent="0.25">
      <c r="A9340" s="62">
        <v>42222003</v>
      </c>
      <c r="B9340" s="63" t="s">
        <v>16003</v>
      </c>
    </row>
    <row r="9341" spans="1:2" x14ac:dyDescent="0.25">
      <c r="A9341" s="62">
        <v>42222004</v>
      </c>
      <c r="B9341" s="63" t="s">
        <v>14522</v>
      </c>
    </row>
    <row r="9342" spans="1:2" x14ac:dyDescent="0.25">
      <c r="A9342" s="62">
        <v>42222005</v>
      </c>
      <c r="B9342" s="63" t="s">
        <v>5948</v>
      </c>
    </row>
    <row r="9343" spans="1:2" x14ac:dyDescent="0.25">
      <c r="A9343" s="62">
        <v>42222006</v>
      </c>
      <c r="B9343" s="63" t="s">
        <v>995</v>
      </c>
    </row>
    <row r="9344" spans="1:2" x14ac:dyDescent="0.25">
      <c r="A9344" s="62">
        <v>42222007</v>
      </c>
      <c r="B9344" s="63" t="s">
        <v>14280</v>
      </c>
    </row>
    <row r="9345" spans="1:2" x14ac:dyDescent="0.25">
      <c r="A9345" s="62">
        <v>42222008</v>
      </c>
      <c r="B9345" s="63" t="s">
        <v>4944</v>
      </c>
    </row>
    <row r="9346" spans="1:2" x14ac:dyDescent="0.25">
      <c r="A9346" s="62">
        <v>42222101</v>
      </c>
      <c r="B9346" s="63" t="s">
        <v>7735</v>
      </c>
    </row>
    <row r="9347" spans="1:2" x14ac:dyDescent="0.25">
      <c r="A9347" s="62">
        <v>42222102</v>
      </c>
      <c r="B9347" s="63" t="s">
        <v>4797</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6406</v>
      </c>
    </row>
    <row r="9354" spans="1:2" x14ac:dyDescent="0.25">
      <c r="A9354" s="62">
        <v>42222303</v>
      </c>
      <c r="B9354" s="63" t="s">
        <v>6528</v>
      </c>
    </row>
    <row r="9355" spans="1:2" x14ac:dyDescent="0.25">
      <c r="A9355" s="62">
        <v>42222304</v>
      </c>
      <c r="B9355" s="63" t="s">
        <v>17666</v>
      </c>
    </row>
    <row r="9356" spans="1:2" x14ac:dyDescent="0.25">
      <c r="A9356" s="62">
        <v>42222305</v>
      </c>
      <c r="B9356" s="63" t="s">
        <v>11125</v>
      </c>
    </row>
    <row r="9357" spans="1:2" x14ac:dyDescent="0.25">
      <c r="A9357" s="62">
        <v>42222306</v>
      </c>
      <c r="B9357" s="63" t="s">
        <v>8500</v>
      </c>
    </row>
    <row r="9358" spans="1:2" x14ac:dyDescent="0.25">
      <c r="A9358" s="62">
        <v>42222307</v>
      </c>
      <c r="B9358" s="63" t="s">
        <v>10366</v>
      </c>
    </row>
    <row r="9359" spans="1:2" x14ac:dyDescent="0.25">
      <c r="A9359" s="62">
        <v>42222308</v>
      </c>
      <c r="B9359" s="63" t="s">
        <v>18143</v>
      </c>
    </row>
    <row r="9360" spans="1:2" x14ac:dyDescent="0.25">
      <c r="A9360" s="62">
        <v>42222309</v>
      </c>
      <c r="B9360" s="63" t="s">
        <v>8623</v>
      </c>
    </row>
    <row r="9361" spans="1:2" x14ac:dyDescent="0.25">
      <c r="A9361" s="62">
        <v>42231501</v>
      </c>
      <c r="B9361" s="63" t="s">
        <v>18028</v>
      </c>
    </row>
    <row r="9362" spans="1:2" x14ac:dyDescent="0.25">
      <c r="A9362" s="62">
        <v>42231502</v>
      </c>
      <c r="B9362" s="63" t="s">
        <v>8694</v>
      </c>
    </row>
    <row r="9363" spans="1:2" x14ac:dyDescent="0.25">
      <c r="A9363" s="62">
        <v>42231503</v>
      </c>
      <c r="B9363" s="63" t="s">
        <v>1717</v>
      </c>
    </row>
    <row r="9364" spans="1:2" x14ac:dyDescent="0.25">
      <c r="A9364" s="62">
        <v>42231504</v>
      </c>
      <c r="B9364" s="63" t="s">
        <v>13105</v>
      </c>
    </row>
    <row r="9365" spans="1:2" x14ac:dyDescent="0.25">
      <c r="A9365" s="62">
        <v>42231505</v>
      </c>
      <c r="B9365" s="63" t="s">
        <v>17272</v>
      </c>
    </row>
    <row r="9366" spans="1:2" x14ac:dyDescent="0.25">
      <c r="A9366" s="62">
        <v>42231506</v>
      </c>
      <c r="B9366" s="63" t="s">
        <v>10530</v>
      </c>
    </row>
    <row r="9367" spans="1:2" x14ac:dyDescent="0.25">
      <c r="A9367" s="62">
        <v>42231507</v>
      </c>
      <c r="B9367" s="63" t="s">
        <v>17394</v>
      </c>
    </row>
    <row r="9368" spans="1:2" x14ac:dyDescent="0.25">
      <c r="A9368" s="62">
        <v>42231508</v>
      </c>
      <c r="B9368" s="63" t="s">
        <v>9694</v>
      </c>
    </row>
    <row r="9369" spans="1:2" x14ac:dyDescent="0.25">
      <c r="A9369" s="62">
        <v>42231509</v>
      </c>
      <c r="B9369" s="63" t="s">
        <v>2919</v>
      </c>
    </row>
    <row r="9370" spans="1:2" x14ac:dyDescent="0.25">
      <c r="A9370" s="62">
        <v>42231510</v>
      </c>
      <c r="B9370" s="63" t="s">
        <v>7907</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14344</v>
      </c>
    </row>
    <row r="9378" spans="1:2" x14ac:dyDescent="0.25">
      <c r="A9378" s="62">
        <v>42231609</v>
      </c>
      <c r="B9378" s="63" t="s">
        <v>6523</v>
      </c>
    </row>
    <row r="9379" spans="1:2" x14ac:dyDescent="0.25">
      <c r="A9379" s="62">
        <v>42231701</v>
      </c>
      <c r="B9379" s="63" t="s">
        <v>18227</v>
      </c>
    </row>
    <row r="9380" spans="1:2" x14ac:dyDescent="0.25">
      <c r="A9380" s="62">
        <v>42231702</v>
      </c>
      <c r="B9380" s="63" t="s">
        <v>1713</v>
      </c>
    </row>
    <row r="9381" spans="1:2" x14ac:dyDescent="0.25">
      <c r="A9381" s="62">
        <v>42231703</v>
      </c>
      <c r="B9381" s="63" t="s">
        <v>13520</v>
      </c>
    </row>
    <row r="9382" spans="1:2" x14ac:dyDescent="0.25">
      <c r="A9382" s="62">
        <v>42231704</v>
      </c>
      <c r="B9382" s="63" t="s">
        <v>18208</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10004</v>
      </c>
    </row>
    <row r="9387" spans="1:2" x14ac:dyDescent="0.25">
      <c r="A9387" s="62">
        <v>42231804</v>
      </c>
      <c r="B9387" s="63" t="s">
        <v>16750</v>
      </c>
    </row>
    <row r="9388" spans="1:2" x14ac:dyDescent="0.25">
      <c r="A9388" s="62">
        <v>42231805</v>
      </c>
      <c r="B9388" s="63" t="s">
        <v>14126</v>
      </c>
    </row>
    <row r="9389" spans="1:2" x14ac:dyDescent="0.25">
      <c r="A9389" s="62">
        <v>42231806</v>
      </c>
      <c r="B9389" s="63" t="s">
        <v>3248</v>
      </c>
    </row>
    <row r="9390" spans="1:2" x14ac:dyDescent="0.25">
      <c r="A9390" s="62">
        <v>42231807</v>
      </c>
      <c r="B9390" s="63" t="s">
        <v>8088</v>
      </c>
    </row>
    <row r="9391" spans="1:2" x14ac:dyDescent="0.25">
      <c r="A9391" s="62">
        <v>42231901</v>
      </c>
      <c r="B9391" s="63" t="s">
        <v>9368</v>
      </c>
    </row>
    <row r="9392" spans="1:2" x14ac:dyDescent="0.25">
      <c r="A9392" s="62">
        <v>42231902</v>
      </c>
      <c r="B9392" s="63" t="s">
        <v>6253</v>
      </c>
    </row>
    <row r="9393" spans="1:2" x14ac:dyDescent="0.25">
      <c r="A9393" s="62">
        <v>42231903</v>
      </c>
      <c r="B9393" s="63" t="s">
        <v>10779</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9571</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17797</v>
      </c>
    </row>
    <row r="9404" spans="1:2" x14ac:dyDescent="0.25">
      <c r="A9404" s="62">
        <v>42241509</v>
      </c>
      <c r="B9404" s="63" t="s">
        <v>6728</v>
      </c>
    </row>
    <row r="9405" spans="1:2" x14ac:dyDescent="0.25">
      <c r="A9405" s="62">
        <v>42241510</v>
      </c>
      <c r="B9405" s="63" t="s">
        <v>7291</v>
      </c>
    </row>
    <row r="9406" spans="1:2" x14ac:dyDescent="0.25">
      <c r="A9406" s="62">
        <v>42241511</v>
      </c>
      <c r="B9406" s="63" t="s">
        <v>11477</v>
      </c>
    </row>
    <row r="9407" spans="1:2" x14ac:dyDescent="0.25">
      <c r="A9407" s="62">
        <v>42241512</v>
      </c>
      <c r="B9407" s="63" t="s">
        <v>15055</v>
      </c>
    </row>
    <row r="9408" spans="1:2" x14ac:dyDescent="0.25">
      <c r="A9408" s="62">
        <v>42241513</v>
      </c>
      <c r="B9408" s="63" t="s">
        <v>4217</v>
      </c>
    </row>
    <row r="9409" spans="1:2" x14ac:dyDescent="0.25">
      <c r="A9409" s="62">
        <v>42241514</v>
      </c>
      <c r="B9409" s="63" t="s">
        <v>16640</v>
      </c>
    </row>
    <row r="9410" spans="1:2" x14ac:dyDescent="0.25">
      <c r="A9410" s="62">
        <v>42241515</v>
      </c>
      <c r="B9410" s="63" t="s">
        <v>17242</v>
      </c>
    </row>
    <row r="9411" spans="1:2" x14ac:dyDescent="0.25">
      <c r="A9411" s="62">
        <v>42241601</v>
      </c>
      <c r="B9411" s="63" t="s">
        <v>8816</v>
      </c>
    </row>
    <row r="9412" spans="1:2" x14ac:dyDescent="0.25">
      <c r="A9412" s="62">
        <v>42241602</v>
      </c>
      <c r="B9412" s="63" t="s">
        <v>6666</v>
      </c>
    </row>
    <row r="9413" spans="1:2" x14ac:dyDescent="0.25">
      <c r="A9413" s="62">
        <v>42241603</v>
      </c>
      <c r="B9413" s="63" t="s">
        <v>18084</v>
      </c>
    </row>
    <row r="9414" spans="1:2" x14ac:dyDescent="0.25">
      <c r="A9414" s="62">
        <v>42241604</v>
      </c>
      <c r="B9414" s="63" t="s">
        <v>18663</v>
      </c>
    </row>
    <row r="9415" spans="1:2" x14ac:dyDescent="0.25">
      <c r="A9415" s="62">
        <v>42241606</v>
      </c>
      <c r="B9415" s="63" t="s">
        <v>15608</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14519</v>
      </c>
    </row>
    <row r="9424" spans="1:2" x14ac:dyDescent="0.25">
      <c r="A9424" s="62">
        <v>42241708</v>
      </c>
      <c r="B9424" s="63" t="s">
        <v>15372</v>
      </c>
    </row>
    <row r="9425" spans="1:2" x14ac:dyDescent="0.25">
      <c r="A9425" s="62">
        <v>42241801</v>
      </c>
      <c r="B9425" s="63" t="s">
        <v>5752</v>
      </c>
    </row>
    <row r="9426" spans="1:2" x14ac:dyDescent="0.25">
      <c r="A9426" s="62">
        <v>42241802</v>
      </c>
      <c r="B9426" s="63" t="s">
        <v>16503</v>
      </c>
    </row>
    <row r="9427" spans="1:2" x14ac:dyDescent="0.25">
      <c r="A9427" s="62">
        <v>42241803</v>
      </c>
      <c r="B9427" s="63" t="s">
        <v>3148</v>
      </c>
    </row>
    <row r="9428" spans="1:2" x14ac:dyDescent="0.25">
      <c r="A9428" s="62">
        <v>42241804</v>
      </c>
      <c r="B9428" s="63" t="s">
        <v>8545</v>
      </c>
    </row>
    <row r="9429" spans="1:2" x14ac:dyDescent="0.25">
      <c r="A9429" s="62">
        <v>42241805</v>
      </c>
      <c r="B9429" s="63" t="s">
        <v>9695</v>
      </c>
    </row>
    <row r="9430" spans="1:2" x14ac:dyDescent="0.25">
      <c r="A9430" s="62">
        <v>42241806</v>
      </c>
      <c r="B9430" s="63" t="s">
        <v>18780</v>
      </c>
    </row>
    <row r="9431" spans="1:2" x14ac:dyDescent="0.25">
      <c r="A9431" s="62">
        <v>42241807</v>
      </c>
      <c r="B9431" s="63" t="s">
        <v>11871</v>
      </c>
    </row>
    <row r="9432" spans="1:2" x14ac:dyDescent="0.25">
      <c r="A9432" s="62">
        <v>42241808</v>
      </c>
      <c r="B9432" s="63" t="s">
        <v>8383</v>
      </c>
    </row>
    <row r="9433" spans="1:2" x14ac:dyDescent="0.25">
      <c r="A9433" s="62">
        <v>42241809</v>
      </c>
      <c r="B9433" s="63" t="s">
        <v>8215</v>
      </c>
    </row>
    <row r="9434" spans="1:2" x14ac:dyDescent="0.25">
      <c r="A9434" s="62">
        <v>42241810</v>
      </c>
      <c r="B9434" s="63" t="s">
        <v>10636</v>
      </c>
    </row>
    <row r="9435" spans="1:2" x14ac:dyDescent="0.25">
      <c r="A9435" s="62">
        <v>42241811</v>
      </c>
      <c r="B9435" s="63" t="s">
        <v>12481</v>
      </c>
    </row>
    <row r="9436" spans="1:2" x14ac:dyDescent="0.25">
      <c r="A9436" s="62">
        <v>42241901</v>
      </c>
      <c r="B9436" s="63" t="s">
        <v>17691</v>
      </c>
    </row>
    <row r="9437" spans="1:2" x14ac:dyDescent="0.25">
      <c r="A9437" s="62">
        <v>42241902</v>
      </c>
      <c r="B9437" s="63" t="s">
        <v>3676</v>
      </c>
    </row>
    <row r="9438" spans="1:2" x14ac:dyDescent="0.25">
      <c r="A9438" s="62">
        <v>42242001</v>
      </c>
      <c r="B9438" s="63" t="s">
        <v>12883</v>
      </c>
    </row>
    <row r="9439" spans="1:2" x14ac:dyDescent="0.25">
      <c r="A9439" s="62">
        <v>42242002</v>
      </c>
      <c r="B9439" s="63" t="s">
        <v>7949</v>
      </c>
    </row>
    <row r="9440" spans="1:2" x14ac:dyDescent="0.25">
      <c r="A9440" s="62">
        <v>42242003</v>
      </c>
      <c r="B9440" s="63" t="s">
        <v>14957</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18788</v>
      </c>
    </row>
    <row r="9446" spans="1:2" x14ac:dyDescent="0.25">
      <c r="A9446" s="62">
        <v>42242105</v>
      </c>
      <c r="B9446" s="63" t="s">
        <v>9047</v>
      </c>
    </row>
    <row r="9447" spans="1:2" x14ac:dyDescent="0.25">
      <c r="A9447" s="62">
        <v>42242106</v>
      </c>
      <c r="B9447" s="63" t="s">
        <v>11471</v>
      </c>
    </row>
    <row r="9448" spans="1:2" x14ac:dyDescent="0.25">
      <c r="A9448" s="62">
        <v>42242107</v>
      </c>
      <c r="B9448" s="63" t="s">
        <v>5207</v>
      </c>
    </row>
    <row r="9449" spans="1:2" x14ac:dyDescent="0.25">
      <c r="A9449" s="62">
        <v>42242108</v>
      </c>
      <c r="B9449" s="63" t="s">
        <v>17145</v>
      </c>
    </row>
    <row r="9450" spans="1:2" x14ac:dyDescent="0.25">
      <c r="A9450" s="62">
        <v>42242109</v>
      </c>
      <c r="B9450" s="63" t="s">
        <v>7923</v>
      </c>
    </row>
    <row r="9451" spans="1:2" x14ac:dyDescent="0.25">
      <c r="A9451" s="62">
        <v>42242301</v>
      </c>
      <c r="B9451" s="63" t="s">
        <v>7046</v>
      </c>
    </row>
    <row r="9452" spans="1:2" x14ac:dyDescent="0.25">
      <c r="A9452" s="62">
        <v>42242302</v>
      </c>
      <c r="B9452" s="63" t="s">
        <v>5123</v>
      </c>
    </row>
    <row r="9453" spans="1:2" x14ac:dyDescent="0.25">
      <c r="A9453" s="62">
        <v>42251501</v>
      </c>
      <c r="B9453" s="63" t="s">
        <v>17113</v>
      </c>
    </row>
    <row r="9454" spans="1:2" x14ac:dyDescent="0.25">
      <c r="A9454" s="62">
        <v>42251502</v>
      </c>
      <c r="B9454" s="63" t="s">
        <v>6986</v>
      </c>
    </row>
    <row r="9455" spans="1:2" x14ac:dyDescent="0.25">
      <c r="A9455" s="62">
        <v>42251503</v>
      </c>
      <c r="B9455" s="63" t="s">
        <v>16722</v>
      </c>
    </row>
    <row r="9456" spans="1:2" x14ac:dyDescent="0.25">
      <c r="A9456" s="62">
        <v>42251504</v>
      </c>
      <c r="B9456" s="63" t="s">
        <v>8575</v>
      </c>
    </row>
    <row r="9457" spans="1:2" x14ac:dyDescent="0.25">
      <c r="A9457" s="62">
        <v>42251505</v>
      </c>
      <c r="B9457" s="63" t="s">
        <v>5834</v>
      </c>
    </row>
    <row r="9458" spans="1:2" x14ac:dyDescent="0.25">
      <c r="A9458" s="62">
        <v>42251506</v>
      </c>
      <c r="B9458" s="63" t="s">
        <v>10617</v>
      </c>
    </row>
    <row r="9459" spans="1:2" x14ac:dyDescent="0.25">
      <c r="A9459" s="62">
        <v>42251601</v>
      </c>
      <c r="B9459" s="63" t="s">
        <v>8205</v>
      </c>
    </row>
    <row r="9460" spans="1:2" x14ac:dyDescent="0.25">
      <c r="A9460" s="62">
        <v>42251602</v>
      </c>
      <c r="B9460" s="63" t="s">
        <v>13324</v>
      </c>
    </row>
    <row r="9461" spans="1:2" x14ac:dyDescent="0.25">
      <c r="A9461" s="62">
        <v>42251603</v>
      </c>
      <c r="B9461" s="63" t="s">
        <v>17234</v>
      </c>
    </row>
    <row r="9462" spans="1:2" x14ac:dyDescent="0.25">
      <c r="A9462" s="62">
        <v>42251604</v>
      </c>
      <c r="B9462" s="63" t="s">
        <v>14407</v>
      </c>
    </row>
    <row r="9463" spans="1:2" x14ac:dyDescent="0.25">
      <c r="A9463" s="62">
        <v>42251605</v>
      </c>
      <c r="B9463" s="63" t="s">
        <v>431</v>
      </c>
    </row>
    <row r="9464" spans="1:2" x14ac:dyDescent="0.25">
      <c r="A9464" s="62">
        <v>42251606</v>
      </c>
      <c r="B9464" s="63" t="s">
        <v>17528</v>
      </c>
    </row>
    <row r="9465" spans="1:2" x14ac:dyDescent="0.25">
      <c r="A9465" s="62">
        <v>42251607</v>
      </c>
      <c r="B9465" s="63" t="s">
        <v>8313</v>
      </c>
    </row>
    <row r="9466" spans="1:2" x14ac:dyDescent="0.25">
      <c r="A9466" s="62">
        <v>42251608</v>
      </c>
      <c r="B9466" s="63" t="s">
        <v>12353</v>
      </c>
    </row>
    <row r="9467" spans="1:2" x14ac:dyDescent="0.25">
      <c r="A9467" s="62">
        <v>42251609</v>
      </c>
      <c r="B9467" s="63" t="s">
        <v>17763</v>
      </c>
    </row>
    <row r="9468" spans="1:2" x14ac:dyDescent="0.25">
      <c r="A9468" s="62">
        <v>42251610</v>
      </c>
      <c r="B9468" s="63" t="s">
        <v>13768</v>
      </c>
    </row>
    <row r="9469" spans="1:2" x14ac:dyDescent="0.25">
      <c r="A9469" s="62">
        <v>42251611</v>
      </c>
      <c r="B9469" s="63" t="s">
        <v>12337</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10186</v>
      </c>
    </row>
    <row r="9474" spans="1:2" x14ac:dyDescent="0.25">
      <c r="A9474" s="62">
        <v>42251616</v>
      </c>
      <c r="B9474" s="63" t="s">
        <v>6513</v>
      </c>
    </row>
    <row r="9475" spans="1:2" x14ac:dyDescent="0.25">
      <c r="A9475" s="62">
        <v>42251617</v>
      </c>
      <c r="B9475" s="63" t="s">
        <v>10595</v>
      </c>
    </row>
    <row r="9476" spans="1:2" x14ac:dyDescent="0.25">
      <c r="A9476" s="62">
        <v>42251618</v>
      </c>
      <c r="B9476" s="63" t="s">
        <v>13164</v>
      </c>
    </row>
    <row r="9477" spans="1:2" x14ac:dyDescent="0.25">
      <c r="A9477" s="62">
        <v>42251619</v>
      </c>
      <c r="B9477" s="63" t="s">
        <v>2746</v>
      </c>
    </row>
    <row r="9478" spans="1:2" x14ac:dyDescent="0.25">
      <c r="A9478" s="62">
        <v>42251620</v>
      </c>
      <c r="B9478" s="63" t="s">
        <v>8716</v>
      </c>
    </row>
    <row r="9479" spans="1:2" x14ac:dyDescent="0.25">
      <c r="A9479" s="62">
        <v>42251621</v>
      </c>
      <c r="B9479" s="63" t="s">
        <v>15063</v>
      </c>
    </row>
    <row r="9480" spans="1:2" x14ac:dyDescent="0.25">
      <c r="A9480" s="62">
        <v>42251622</v>
      </c>
      <c r="B9480" s="63" t="s">
        <v>7466</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8130</v>
      </c>
    </row>
    <row r="9485" spans="1:2" x14ac:dyDescent="0.25">
      <c r="A9485" s="62">
        <v>42251703</v>
      </c>
      <c r="B9485" s="63" t="s">
        <v>8284</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15301</v>
      </c>
    </row>
    <row r="9490" spans="1:2" x14ac:dyDescent="0.25">
      <c r="A9490" s="62">
        <v>42251802</v>
      </c>
      <c r="B9490" s="63" t="s">
        <v>7470</v>
      </c>
    </row>
    <row r="9491" spans="1:2" x14ac:dyDescent="0.25">
      <c r="A9491" s="62">
        <v>42251803</v>
      </c>
      <c r="B9491" s="63" t="s">
        <v>17989</v>
      </c>
    </row>
    <row r="9492" spans="1:2" x14ac:dyDescent="0.25">
      <c r="A9492" s="62">
        <v>42251804</v>
      </c>
      <c r="B9492" s="63" t="s">
        <v>12686</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12730</v>
      </c>
    </row>
    <row r="9498" spans="1:2" x14ac:dyDescent="0.25">
      <c r="A9498" s="62">
        <v>42261505</v>
      </c>
      <c r="B9498" s="63" t="s">
        <v>7277</v>
      </c>
    </row>
    <row r="9499" spans="1:2" x14ac:dyDescent="0.25">
      <c r="A9499" s="62">
        <v>42261506</v>
      </c>
      <c r="B9499" s="63" t="s">
        <v>13707</v>
      </c>
    </row>
    <row r="9500" spans="1:2" x14ac:dyDescent="0.25">
      <c r="A9500" s="62">
        <v>42261507</v>
      </c>
      <c r="B9500" s="63" t="s">
        <v>3814</v>
      </c>
    </row>
    <row r="9501" spans="1:2" x14ac:dyDescent="0.25">
      <c r="A9501" s="62">
        <v>42261508</v>
      </c>
      <c r="B9501" s="63" t="s">
        <v>12609</v>
      </c>
    </row>
    <row r="9502" spans="1:2" x14ac:dyDescent="0.25">
      <c r="A9502" s="62">
        <v>42261509</v>
      </c>
      <c r="B9502" s="63" t="s">
        <v>84</v>
      </c>
    </row>
    <row r="9503" spans="1:2" x14ac:dyDescent="0.25">
      <c r="A9503" s="62">
        <v>42261510</v>
      </c>
      <c r="B9503" s="63" t="s">
        <v>17955</v>
      </c>
    </row>
    <row r="9504" spans="1:2" x14ac:dyDescent="0.25">
      <c r="A9504" s="62">
        <v>42261511</v>
      </c>
      <c r="B9504" s="63" t="s">
        <v>8647</v>
      </c>
    </row>
    <row r="9505" spans="1:2" x14ac:dyDescent="0.25">
      <c r="A9505" s="62">
        <v>42261512</v>
      </c>
      <c r="B9505" s="63" t="s">
        <v>11029</v>
      </c>
    </row>
    <row r="9506" spans="1:2" x14ac:dyDescent="0.25">
      <c r="A9506" s="62">
        <v>42261513</v>
      </c>
      <c r="B9506" s="63" t="s">
        <v>12479</v>
      </c>
    </row>
    <row r="9507" spans="1:2" x14ac:dyDescent="0.25">
      <c r="A9507" s="62">
        <v>42261514</v>
      </c>
      <c r="B9507" s="63" t="s">
        <v>5707</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8529</v>
      </c>
    </row>
    <row r="9512" spans="1:2" x14ac:dyDescent="0.25">
      <c r="A9512" s="62">
        <v>42261603</v>
      </c>
      <c r="B9512" s="63" t="s">
        <v>3448</v>
      </c>
    </row>
    <row r="9513" spans="1:2" x14ac:dyDescent="0.25">
      <c r="A9513" s="62">
        <v>42261604</v>
      </c>
      <c r="B9513" s="63" t="s">
        <v>1822</v>
      </c>
    </row>
    <row r="9514" spans="1:2" x14ac:dyDescent="0.25">
      <c r="A9514" s="62">
        <v>42261605</v>
      </c>
      <c r="B9514" s="63" t="s">
        <v>10227</v>
      </c>
    </row>
    <row r="9515" spans="1:2" x14ac:dyDescent="0.25">
      <c r="A9515" s="62">
        <v>42261606</v>
      </c>
      <c r="B9515" s="63" t="s">
        <v>17659</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13578</v>
      </c>
    </row>
    <row r="9520" spans="1:2" x14ac:dyDescent="0.25">
      <c r="A9520" s="62">
        <v>42261611</v>
      </c>
      <c r="B9520" s="63" t="s">
        <v>688</v>
      </c>
    </row>
    <row r="9521" spans="1:2" x14ac:dyDescent="0.25">
      <c r="A9521" s="62">
        <v>42261612</v>
      </c>
      <c r="B9521" s="63" t="s">
        <v>15711</v>
      </c>
    </row>
    <row r="9522" spans="1:2" x14ac:dyDescent="0.25">
      <c r="A9522" s="62">
        <v>42261613</v>
      </c>
      <c r="B9522" s="63" t="s">
        <v>5064</v>
      </c>
    </row>
    <row r="9523" spans="1:2" x14ac:dyDescent="0.25">
      <c r="A9523" s="62">
        <v>42261701</v>
      </c>
      <c r="B9523" s="63" t="s">
        <v>18470</v>
      </c>
    </row>
    <row r="9524" spans="1:2" x14ac:dyDescent="0.25">
      <c r="A9524" s="62">
        <v>42261702</v>
      </c>
      <c r="B9524" s="63" t="s">
        <v>6169</v>
      </c>
    </row>
    <row r="9525" spans="1:2" x14ac:dyDescent="0.25">
      <c r="A9525" s="62">
        <v>42261703</v>
      </c>
      <c r="B9525" s="63" t="s">
        <v>12195</v>
      </c>
    </row>
    <row r="9526" spans="1:2" x14ac:dyDescent="0.25">
      <c r="A9526" s="62">
        <v>42261704</v>
      </c>
      <c r="B9526" s="63" t="s">
        <v>10117</v>
      </c>
    </row>
    <row r="9527" spans="1:2" x14ac:dyDescent="0.25">
      <c r="A9527" s="62">
        <v>42261705</v>
      </c>
      <c r="B9527" s="63" t="s">
        <v>1767</v>
      </c>
    </row>
    <row r="9528" spans="1:2" x14ac:dyDescent="0.25">
      <c r="A9528" s="62">
        <v>42261706</v>
      </c>
      <c r="B9528" s="63" t="s">
        <v>7480</v>
      </c>
    </row>
    <row r="9529" spans="1:2" x14ac:dyDescent="0.25">
      <c r="A9529" s="62">
        <v>42261707</v>
      </c>
      <c r="B9529" s="63" t="s">
        <v>15920</v>
      </c>
    </row>
    <row r="9530" spans="1:2" x14ac:dyDescent="0.25">
      <c r="A9530" s="62">
        <v>42261801</v>
      </c>
      <c r="B9530" s="63" t="s">
        <v>13380</v>
      </c>
    </row>
    <row r="9531" spans="1:2" x14ac:dyDescent="0.25">
      <c r="A9531" s="62">
        <v>42261802</v>
      </c>
      <c r="B9531" s="63" t="s">
        <v>17671</v>
      </c>
    </row>
    <row r="9532" spans="1:2" x14ac:dyDescent="0.25">
      <c r="A9532" s="62">
        <v>42261803</v>
      </c>
      <c r="B9532" s="63" t="s">
        <v>17251</v>
      </c>
    </row>
    <row r="9533" spans="1:2" x14ac:dyDescent="0.25">
      <c r="A9533" s="62">
        <v>42261804</v>
      </c>
      <c r="B9533" s="63" t="s">
        <v>5016</v>
      </c>
    </row>
    <row r="9534" spans="1:2" x14ac:dyDescent="0.25">
      <c r="A9534" s="62">
        <v>42261805</v>
      </c>
      <c r="B9534" s="63" t="s">
        <v>13542</v>
      </c>
    </row>
    <row r="9535" spans="1:2" x14ac:dyDescent="0.25">
      <c r="A9535" s="62">
        <v>42261806</v>
      </c>
      <c r="B9535" s="63" t="s">
        <v>11343</v>
      </c>
    </row>
    <row r="9536" spans="1:2" x14ac:dyDescent="0.25">
      <c r="A9536" s="62">
        <v>42261807</v>
      </c>
      <c r="B9536" s="63" t="s">
        <v>3032</v>
      </c>
    </row>
    <row r="9537" spans="1:2" x14ac:dyDescent="0.25">
      <c r="A9537" s="62">
        <v>42261808</v>
      </c>
      <c r="B9537" s="63" t="s">
        <v>6222</v>
      </c>
    </row>
    <row r="9538" spans="1:2" x14ac:dyDescent="0.25">
      <c r="A9538" s="62">
        <v>42261809</v>
      </c>
      <c r="B9538" s="63" t="s">
        <v>11940</v>
      </c>
    </row>
    <row r="9539" spans="1:2" x14ac:dyDescent="0.25">
      <c r="A9539" s="62">
        <v>42261810</v>
      </c>
      <c r="B9539" s="63" t="s">
        <v>11607</v>
      </c>
    </row>
    <row r="9540" spans="1:2" x14ac:dyDescent="0.25">
      <c r="A9540" s="62">
        <v>42261901</v>
      </c>
      <c r="B9540" s="63" t="s">
        <v>5506</v>
      </c>
    </row>
    <row r="9541" spans="1:2" x14ac:dyDescent="0.25">
      <c r="A9541" s="62">
        <v>42261902</v>
      </c>
      <c r="B9541" s="63" t="s">
        <v>17049</v>
      </c>
    </row>
    <row r="9542" spans="1:2" x14ac:dyDescent="0.25">
      <c r="A9542" s="62">
        <v>42261903</v>
      </c>
      <c r="B9542" s="63" t="s">
        <v>5556</v>
      </c>
    </row>
    <row r="9543" spans="1:2" x14ac:dyDescent="0.25">
      <c r="A9543" s="62">
        <v>42261904</v>
      </c>
      <c r="B9543" s="63" t="s">
        <v>12653</v>
      </c>
    </row>
    <row r="9544" spans="1:2" x14ac:dyDescent="0.25">
      <c r="A9544" s="62">
        <v>42262001</v>
      </c>
      <c r="B9544" s="63" t="s">
        <v>8729</v>
      </c>
    </row>
    <row r="9545" spans="1:2" x14ac:dyDescent="0.25">
      <c r="A9545" s="62">
        <v>42262002</v>
      </c>
      <c r="B9545" s="63" t="s">
        <v>10024</v>
      </c>
    </row>
    <row r="9546" spans="1:2" x14ac:dyDescent="0.25">
      <c r="A9546" s="62">
        <v>42262003</v>
      </c>
      <c r="B9546" s="63" t="s">
        <v>16761</v>
      </c>
    </row>
    <row r="9547" spans="1:2" x14ac:dyDescent="0.25">
      <c r="A9547" s="62">
        <v>42262004</v>
      </c>
      <c r="B9547" s="63" t="s">
        <v>15443</v>
      </c>
    </row>
    <row r="9548" spans="1:2" x14ac:dyDescent="0.25">
      <c r="A9548" s="62">
        <v>42262005</v>
      </c>
      <c r="B9548" s="63" t="s">
        <v>7815</v>
      </c>
    </row>
    <row r="9549" spans="1:2" x14ac:dyDescent="0.25">
      <c r="A9549" s="62">
        <v>42262006</v>
      </c>
      <c r="B9549" s="63" t="s">
        <v>15405</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12463</v>
      </c>
    </row>
    <row r="9556" spans="1:2" x14ac:dyDescent="0.25">
      <c r="A9556" s="62">
        <v>42262105</v>
      </c>
      <c r="B9556" s="63" t="s">
        <v>3757</v>
      </c>
    </row>
    <row r="9557" spans="1:2" x14ac:dyDescent="0.25">
      <c r="A9557" s="62">
        <v>42271501</v>
      </c>
      <c r="B9557" s="63" t="s">
        <v>16184</v>
      </c>
    </row>
    <row r="9558" spans="1:2" x14ac:dyDescent="0.25">
      <c r="A9558" s="62">
        <v>42271502</v>
      </c>
      <c r="B9558" s="63" t="s">
        <v>17514</v>
      </c>
    </row>
    <row r="9559" spans="1:2" x14ac:dyDescent="0.25">
      <c r="A9559" s="62">
        <v>42271503</v>
      </c>
      <c r="B9559" s="63" t="s">
        <v>8831</v>
      </c>
    </row>
    <row r="9560" spans="1:2" x14ac:dyDescent="0.25">
      <c r="A9560" s="62">
        <v>42271504</v>
      </c>
      <c r="B9560" s="63" t="s">
        <v>17476</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11059</v>
      </c>
    </row>
    <row r="9568" spans="1:2" x14ac:dyDescent="0.25">
      <c r="A9568" s="62">
        <v>42271606</v>
      </c>
      <c r="B9568" s="63" t="s">
        <v>3657</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15032</v>
      </c>
    </row>
    <row r="9573" spans="1:2" x14ac:dyDescent="0.25">
      <c r="A9573" s="62">
        <v>42271611</v>
      </c>
      <c r="B9573" s="63" t="s">
        <v>11751</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11576</v>
      </c>
    </row>
    <row r="9584" spans="1:2" x14ac:dyDescent="0.25">
      <c r="A9584" s="62">
        <v>42271704</v>
      </c>
      <c r="B9584" s="63" t="s">
        <v>12390</v>
      </c>
    </row>
    <row r="9585" spans="1:2" x14ac:dyDescent="0.25">
      <c r="A9585" s="62">
        <v>42271705</v>
      </c>
      <c r="B9585" s="63" t="s">
        <v>9031</v>
      </c>
    </row>
    <row r="9586" spans="1:2" x14ac:dyDescent="0.25">
      <c r="A9586" s="62">
        <v>42271706</v>
      </c>
      <c r="B9586" s="63" t="s">
        <v>10647</v>
      </c>
    </row>
    <row r="9587" spans="1:2" x14ac:dyDescent="0.25">
      <c r="A9587" s="62">
        <v>42271707</v>
      </c>
      <c r="B9587" s="63" t="s">
        <v>16810</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6065</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11807</v>
      </c>
    </row>
    <row r="9601" spans="1:2" x14ac:dyDescent="0.25">
      <c r="A9601" s="62">
        <v>42271721</v>
      </c>
      <c r="B9601" s="63" t="s">
        <v>14331</v>
      </c>
    </row>
    <row r="9602" spans="1:2" x14ac:dyDescent="0.25">
      <c r="A9602" s="62">
        <v>42271801</v>
      </c>
      <c r="B9602" s="63" t="s">
        <v>15697</v>
      </c>
    </row>
    <row r="9603" spans="1:2" x14ac:dyDescent="0.25">
      <c r="A9603" s="62">
        <v>42271802</v>
      </c>
      <c r="B9603" s="63" t="s">
        <v>6635</v>
      </c>
    </row>
    <row r="9604" spans="1:2" x14ac:dyDescent="0.25">
      <c r="A9604" s="62">
        <v>42271803</v>
      </c>
      <c r="B9604" s="63" t="s">
        <v>15849</v>
      </c>
    </row>
    <row r="9605" spans="1:2" x14ac:dyDescent="0.25">
      <c r="A9605" s="62">
        <v>42271901</v>
      </c>
      <c r="B9605" s="63" t="s">
        <v>4128</v>
      </c>
    </row>
    <row r="9606" spans="1:2" x14ac:dyDescent="0.25">
      <c r="A9606" s="62">
        <v>42271902</v>
      </c>
      <c r="B9606" s="63" t="s">
        <v>6974</v>
      </c>
    </row>
    <row r="9607" spans="1:2" x14ac:dyDescent="0.25">
      <c r="A9607" s="62">
        <v>42271903</v>
      </c>
      <c r="B9607" s="63" t="s">
        <v>9100</v>
      </c>
    </row>
    <row r="9608" spans="1:2" x14ac:dyDescent="0.25">
      <c r="A9608" s="62">
        <v>42271904</v>
      </c>
      <c r="B9608" s="63" t="s">
        <v>6332</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15944</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15460</v>
      </c>
    </row>
    <row r="9623" spans="1:2" x14ac:dyDescent="0.25">
      <c r="A9623" s="62">
        <v>42272004</v>
      </c>
      <c r="B9623" s="63" t="s">
        <v>4145</v>
      </c>
    </row>
    <row r="9624" spans="1:2" x14ac:dyDescent="0.25">
      <c r="A9624" s="62">
        <v>42272005</v>
      </c>
      <c r="B9624" s="63" t="s">
        <v>14904</v>
      </c>
    </row>
    <row r="9625" spans="1:2" x14ac:dyDescent="0.25">
      <c r="A9625" s="62">
        <v>42272006</v>
      </c>
      <c r="B9625" s="63" t="s">
        <v>5191</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11690</v>
      </c>
    </row>
    <row r="9631" spans="1:2" x14ac:dyDescent="0.25">
      <c r="A9631" s="62">
        <v>42272012</v>
      </c>
      <c r="B9631" s="63" t="s">
        <v>18722</v>
      </c>
    </row>
    <row r="9632" spans="1:2" x14ac:dyDescent="0.25">
      <c r="A9632" s="62">
        <v>42272013</v>
      </c>
      <c r="B9632" s="63" t="s">
        <v>9390</v>
      </c>
    </row>
    <row r="9633" spans="1:2" x14ac:dyDescent="0.25">
      <c r="A9633" s="62">
        <v>42272014</v>
      </c>
      <c r="B9633" s="63" t="s">
        <v>284</v>
      </c>
    </row>
    <row r="9634" spans="1:2" x14ac:dyDescent="0.25">
      <c r="A9634" s="62">
        <v>42272015</v>
      </c>
      <c r="B9634" s="63" t="s">
        <v>13876</v>
      </c>
    </row>
    <row r="9635" spans="1:2" x14ac:dyDescent="0.25">
      <c r="A9635" s="62">
        <v>42272016</v>
      </c>
      <c r="B9635" s="63" t="s">
        <v>16694</v>
      </c>
    </row>
    <row r="9636" spans="1:2" x14ac:dyDescent="0.25">
      <c r="A9636" s="62">
        <v>42272017</v>
      </c>
      <c r="B9636" s="63" t="s">
        <v>15051</v>
      </c>
    </row>
    <row r="9637" spans="1:2" x14ac:dyDescent="0.25">
      <c r="A9637" s="62">
        <v>42272101</v>
      </c>
      <c r="B9637" s="63" t="s">
        <v>10830</v>
      </c>
    </row>
    <row r="9638" spans="1:2" x14ac:dyDescent="0.25">
      <c r="A9638" s="62">
        <v>42272102</v>
      </c>
      <c r="B9638" s="63" t="s">
        <v>14020</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15013</v>
      </c>
    </row>
    <row r="9647" spans="1:2" x14ac:dyDescent="0.25">
      <c r="A9647" s="62">
        <v>42272209</v>
      </c>
      <c r="B9647" s="63" t="s">
        <v>14696</v>
      </c>
    </row>
    <row r="9648" spans="1:2" x14ac:dyDescent="0.25">
      <c r="A9648" s="62">
        <v>42272210</v>
      </c>
      <c r="B9648" s="63" t="s">
        <v>4524</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17812</v>
      </c>
    </row>
    <row r="9654" spans="1:2" x14ac:dyDescent="0.25">
      <c r="A9654" s="62">
        <v>42272216</v>
      </c>
      <c r="B9654" s="63" t="s">
        <v>16753</v>
      </c>
    </row>
    <row r="9655" spans="1:2" x14ac:dyDescent="0.25">
      <c r="A9655" s="62">
        <v>42272217</v>
      </c>
      <c r="B9655" s="63" t="s">
        <v>3696</v>
      </c>
    </row>
    <row r="9656" spans="1:2" x14ac:dyDescent="0.25">
      <c r="A9656" s="62">
        <v>42272218</v>
      </c>
      <c r="B9656" s="63" t="s">
        <v>7135</v>
      </c>
    </row>
    <row r="9657" spans="1:2" x14ac:dyDescent="0.25">
      <c r="A9657" s="62">
        <v>42272219</v>
      </c>
      <c r="B9657" s="63" t="s">
        <v>16787</v>
      </c>
    </row>
    <row r="9658" spans="1:2" x14ac:dyDescent="0.25">
      <c r="A9658" s="62">
        <v>42272220</v>
      </c>
      <c r="B9658" s="63" t="s">
        <v>3559</v>
      </c>
    </row>
    <row r="9659" spans="1:2" x14ac:dyDescent="0.25">
      <c r="A9659" s="62">
        <v>42272221</v>
      </c>
      <c r="B9659" s="63" t="s">
        <v>14448</v>
      </c>
    </row>
    <row r="9660" spans="1:2" x14ac:dyDescent="0.25">
      <c r="A9660" s="62">
        <v>42272222</v>
      </c>
      <c r="B9660" s="63" t="s">
        <v>13479</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11587</v>
      </c>
    </row>
    <row r="9665" spans="1:2" x14ac:dyDescent="0.25">
      <c r="A9665" s="62">
        <v>42272302</v>
      </c>
      <c r="B9665" s="63" t="s">
        <v>9367</v>
      </c>
    </row>
    <row r="9666" spans="1:2" x14ac:dyDescent="0.25">
      <c r="A9666" s="62">
        <v>42272303</v>
      </c>
      <c r="B9666" s="63" t="s">
        <v>12523</v>
      </c>
    </row>
    <row r="9667" spans="1:2" x14ac:dyDescent="0.25">
      <c r="A9667" s="62">
        <v>42272304</v>
      </c>
      <c r="B9667" s="63" t="s">
        <v>3659</v>
      </c>
    </row>
    <row r="9668" spans="1:2" x14ac:dyDescent="0.25">
      <c r="A9668" s="62">
        <v>42272305</v>
      </c>
      <c r="B9668" s="63" t="s">
        <v>3166</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7487</v>
      </c>
    </row>
    <row r="9673" spans="1:2" x14ac:dyDescent="0.25">
      <c r="A9673" s="62">
        <v>42272403</v>
      </c>
      <c r="B9673" s="63" t="s">
        <v>3735</v>
      </c>
    </row>
    <row r="9674" spans="1:2" x14ac:dyDescent="0.25">
      <c r="A9674" s="62">
        <v>42272404</v>
      </c>
      <c r="B9674" s="63" t="s">
        <v>14800</v>
      </c>
    </row>
    <row r="9675" spans="1:2" x14ac:dyDescent="0.25">
      <c r="A9675" s="62">
        <v>42272501</v>
      </c>
      <c r="B9675" s="63" t="s">
        <v>9141</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9460</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18614</v>
      </c>
    </row>
    <row r="9696" spans="1:2" x14ac:dyDescent="0.25">
      <c r="A9696" s="62">
        <v>42281514</v>
      </c>
      <c r="B9696" s="63" t="s">
        <v>9491</v>
      </c>
    </row>
    <row r="9697" spans="1:2" x14ac:dyDescent="0.25">
      <c r="A9697" s="62">
        <v>42281515</v>
      </c>
      <c r="B9697" s="63" t="s">
        <v>16327</v>
      </c>
    </row>
    <row r="9698" spans="1:2" x14ac:dyDescent="0.25">
      <c r="A9698" s="62">
        <v>42281516</v>
      </c>
      <c r="B9698" s="63" t="s">
        <v>849</v>
      </c>
    </row>
    <row r="9699" spans="1:2" x14ac:dyDescent="0.25">
      <c r="A9699" s="62">
        <v>42281517</v>
      </c>
      <c r="B9699" s="63" t="s">
        <v>7577</v>
      </c>
    </row>
    <row r="9700" spans="1:2" x14ac:dyDescent="0.25">
      <c r="A9700" s="62">
        <v>42281518</v>
      </c>
      <c r="B9700" s="63" t="s">
        <v>16352</v>
      </c>
    </row>
    <row r="9701" spans="1:2" x14ac:dyDescent="0.25">
      <c r="A9701" s="62">
        <v>42281519</v>
      </c>
      <c r="B9701" s="63" t="s">
        <v>15233</v>
      </c>
    </row>
    <row r="9702" spans="1:2" x14ac:dyDescent="0.25">
      <c r="A9702" s="62">
        <v>42281520</v>
      </c>
      <c r="B9702" s="63" t="s">
        <v>9880</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12612</v>
      </c>
    </row>
    <row r="9713" spans="1:2" x14ac:dyDescent="0.25">
      <c r="A9713" s="62">
        <v>42281701</v>
      </c>
      <c r="B9713" s="63" t="s">
        <v>17350</v>
      </c>
    </row>
    <row r="9714" spans="1:2" x14ac:dyDescent="0.25">
      <c r="A9714" s="62">
        <v>42281702</v>
      </c>
      <c r="B9714" s="63" t="s">
        <v>12677</v>
      </c>
    </row>
    <row r="9715" spans="1:2" x14ac:dyDescent="0.25">
      <c r="A9715" s="62">
        <v>42281703</v>
      </c>
      <c r="B9715" s="63" t="s">
        <v>12485</v>
      </c>
    </row>
    <row r="9716" spans="1:2" x14ac:dyDescent="0.25">
      <c r="A9716" s="62">
        <v>42281704</v>
      </c>
      <c r="B9716" s="63" t="s">
        <v>15552</v>
      </c>
    </row>
    <row r="9717" spans="1:2" x14ac:dyDescent="0.25">
      <c r="A9717" s="62">
        <v>42281705</v>
      </c>
      <c r="B9717" s="63" t="s">
        <v>10297</v>
      </c>
    </row>
    <row r="9718" spans="1:2" x14ac:dyDescent="0.25">
      <c r="A9718" s="62">
        <v>42281706</v>
      </c>
      <c r="B9718" s="63" t="s">
        <v>8192</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9592</v>
      </c>
    </row>
    <row r="9724" spans="1:2" x14ac:dyDescent="0.25">
      <c r="A9724" s="62">
        <v>42281712</v>
      </c>
      <c r="B9724" s="63" t="s">
        <v>9287</v>
      </c>
    </row>
    <row r="9725" spans="1:2" x14ac:dyDescent="0.25">
      <c r="A9725" s="62">
        <v>42281713</v>
      </c>
      <c r="B9725" s="63" t="s">
        <v>2640</v>
      </c>
    </row>
    <row r="9726" spans="1:2" x14ac:dyDescent="0.25">
      <c r="A9726" s="62">
        <v>42281801</v>
      </c>
      <c r="B9726" s="63" t="s">
        <v>10984</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16948</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9932</v>
      </c>
    </row>
    <row r="9741" spans="1:2" x14ac:dyDescent="0.25">
      <c r="A9741" s="62">
        <v>42281906</v>
      </c>
      <c r="B9741" s="63" t="s">
        <v>4670</v>
      </c>
    </row>
    <row r="9742" spans="1:2" x14ac:dyDescent="0.25">
      <c r="A9742" s="62">
        <v>42281907</v>
      </c>
      <c r="B9742" s="63" t="s">
        <v>9489</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5976</v>
      </c>
    </row>
    <row r="9755" spans="1:2" x14ac:dyDescent="0.25">
      <c r="A9755" s="62">
        <v>42291604</v>
      </c>
      <c r="B9755" s="63" t="s">
        <v>15401</v>
      </c>
    </row>
    <row r="9756" spans="1:2" x14ac:dyDescent="0.25">
      <c r="A9756" s="62">
        <v>42291605</v>
      </c>
      <c r="B9756" s="63" t="s">
        <v>6019</v>
      </c>
    </row>
    <row r="9757" spans="1:2" x14ac:dyDescent="0.25">
      <c r="A9757" s="62">
        <v>42291606</v>
      </c>
      <c r="B9757" s="63" t="s">
        <v>6297</v>
      </c>
    </row>
    <row r="9758" spans="1:2" x14ac:dyDescent="0.25">
      <c r="A9758" s="62">
        <v>42291607</v>
      </c>
      <c r="B9758" s="63" t="s">
        <v>17717</v>
      </c>
    </row>
    <row r="9759" spans="1:2" x14ac:dyDescent="0.25">
      <c r="A9759" s="62">
        <v>42291608</v>
      </c>
      <c r="B9759" s="63" t="s">
        <v>15598</v>
      </c>
    </row>
    <row r="9760" spans="1:2" x14ac:dyDescent="0.25">
      <c r="A9760" s="62">
        <v>42291609</v>
      </c>
      <c r="B9760" s="63" t="s">
        <v>5898</v>
      </c>
    </row>
    <row r="9761" spans="1:2" x14ac:dyDescent="0.25">
      <c r="A9761" s="62">
        <v>42291610</v>
      </c>
      <c r="B9761" s="63" t="s">
        <v>4094</v>
      </c>
    </row>
    <row r="9762" spans="1:2" x14ac:dyDescent="0.25">
      <c r="A9762" s="62">
        <v>42291611</v>
      </c>
      <c r="B9762" s="63" t="s">
        <v>12442</v>
      </c>
    </row>
    <row r="9763" spans="1:2" x14ac:dyDescent="0.25">
      <c r="A9763" s="62">
        <v>42291612</v>
      </c>
      <c r="B9763" s="63" t="s">
        <v>11893</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15758</v>
      </c>
    </row>
    <row r="9768" spans="1:2" x14ac:dyDescent="0.25">
      <c r="A9768" s="62">
        <v>42291617</v>
      </c>
      <c r="B9768" s="63" t="s">
        <v>7711</v>
      </c>
    </row>
    <row r="9769" spans="1:2" x14ac:dyDescent="0.25">
      <c r="A9769" s="62">
        <v>42291619</v>
      </c>
      <c r="B9769" s="63" t="s">
        <v>4216</v>
      </c>
    </row>
    <row r="9770" spans="1:2" x14ac:dyDescent="0.25">
      <c r="A9770" s="62">
        <v>42291620</v>
      </c>
      <c r="B9770" s="63" t="s">
        <v>14618</v>
      </c>
    </row>
    <row r="9771" spans="1:2" x14ac:dyDescent="0.25">
      <c r="A9771" s="62">
        <v>42291621</v>
      </c>
      <c r="B9771" s="63" t="s">
        <v>13911</v>
      </c>
    </row>
    <row r="9772" spans="1:2" x14ac:dyDescent="0.25">
      <c r="A9772" s="62">
        <v>42291622</v>
      </c>
      <c r="B9772" s="63" t="s">
        <v>17767</v>
      </c>
    </row>
    <row r="9773" spans="1:2" x14ac:dyDescent="0.25">
      <c r="A9773" s="62">
        <v>42291623</v>
      </c>
      <c r="B9773" s="63" t="s">
        <v>10582</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2754</v>
      </c>
    </row>
    <row r="9778" spans="1:2" x14ac:dyDescent="0.25">
      <c r="A9778" s="62">
        <v>42291703</v>
      </c>
      <c r="B9778" s="63" t="s">
        <v>6719</v>
      </c>
    </row>
    <row r="9779" spans="1:2" x14ac:dyDescent="0.25">
      <c r="A9779" s="62">
        <v>42291704</v>
      </c>
      <c r="B9779" s="63" t="s">
        <v>9286</v>
      </c>
    </row>
    <row r="9780" spans="1:2" x14ac:dyDescent="0.25">
      <c r="A9780" s="62">
        <v>42291705</v>
      </c>
      <c r="B9780" s="63" t="s">
        <v>6058</v>
      </c>
    </row>
    <row r="9781" spans="1:2" x14ac:dyDescent="0.25">
      <c r="A9781" s="62">
        <v>42291706</v>
      </c>
      <c r="B9781" s="63" t="s">
        <v>9360</v>
      </c>
    </row>
    <row r="9782" spans="1:2" x14ac:dyDescent="0.25">
      <c r="A9782" s="62">
        <v>42291707</v>
      </c>
      <c r="B9782" s="63" t="s">
        <v>10933</v>
      </c>
    </row>
    <row r="9783" spans="1:2" x14ac:dyDescent="0.25">
      <c r="A9783" s="62">
        <v>42291708</v>
      </c>
      <c r="B9783" s="63" t="s">
        <v>15823</v>
      </c>
    </row>
    <row r="9784" spans="1:2" x14ac:dyDescent="0.25">
      <c r="A9784" s="62">
        <v>42291709</v>
      </c>
      <c r="B9784" s="63" t="s">
        <v>13774</v>
      </c>
    </row>
    <row r="9785" spans="1:2" x14ac:dyDescent="0.25">
      <c r="A9785" s="62">
        <v>42291801</v>
      </c>
      <c r="B9785" s="63" t="s">
        <v>10329</v>
      </c>
    </row>
    <row r="9786" spans="1:2" x14ac:dyDescent="0.25">
      <c r="A9786" s="62">
        <v>42291802</v>
      </c>
      <c r="B9786" s="63" t="s">
        <v>11594</v>
      </c>
    </row>
    <row r="9787" spans="1:2" x14ac:dyDescent="0.25">
      <c r="A9787" s="62">
        <v>42291803</v>
      </c>
      <c r="B9787" s="63" t="s">
        <v>14459</v>
      </c>
    </row>
    <row r="9788" spans="1:2" x14ac:dyDescent="0.25">
      <c r="A9788" s="62">
        <v>42291901</v>
      </c>
      <c r="B9788" s="63" t="s">
        <v>1212</v>
      </c>
    </row>
    <row r="9789" spans="1:2" x14ac:dyDescent="0.25">
      <c r="A9789" s="62">
        <v>42291902</v>
      </c>
      <c r="B9789" s="63" t="s">
        <v>5942</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11985</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17970</v>
      </c>
    </row>
    <row r="9798" spans="1:2" x14ac:dyDescent="0.25">
      <c r="A9798" s="62">
        <v>42292302</v>
      </c>
      <c r="B9798" s="63" t="s">
        <v>14523</v>
      </c>
    </row>
    <row r="9799" spans="1:2" x14ac:dyDescent="0.25">
      <c r="A9799" s="62">
        <v>42292303</v>
      </c>
      <c r="B9799" s="63" t="s">
        <v>16423</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10988</v>
      </c>
    </row>
    <row r="9804" spans="1:2" x14ac:dyDescent="0.25">
      <c r="A9804" s="62">
        <v>42292401</v>
      </c>
      <c r="B9804" s="63" t="s">
        <v>14437</v>
      </c>
    </row>
    <row r="9805" spans="1:2" x14ac:dyDescent="0.25">
      <c r="A9805" s="62">
        <v>42292402</v>
      </c>
      <c r="B9805" s="63" t="s">
        <v>3375</v>
      </c>
    </row>
    <row r="9806" spans="1:2" x14ac:dyDescent="0.25">
      <c r="A9806" s="62">
        <v>42292403</v>
      </c>
      <c r="B9806" s="63" t="s">
        <v>625</v>
      </c>
    </row>
    <row r="9807" spans="1:2" x14ac:dyDescent="0.25">
      <c r="A9807" s="62">
        <v>42292501</v>
      </c>
      <c r="B9807" s="63" t="s">
        <v>13080</v>
      </c>
    </row>
    <row r="9808" spans="1:2" x14ac:dyDescent="0.25">
      <c r="A9808" s="62">
        <v>42292502</v>
      </c>
      <c r="B9808" s="63" t="s">
        <v>12044</v>
      </c>
    </row>
    <row r="9809" spans="1:2" x14ac:dyDescent="0.25">
      <c r="A9809" s="62">
        <v>42292503</v>
      </c>
      <c r="B9809" s="63" t="s">
        <v>8639</v>
      </c>
    </row>
    <row r="9810" spans="1:2" x14ac:dyDescent="0.25">
      <c r="A9810" s="62">
        <v>42292504</v>
      </c>
      <c r="B9810" s="63" t="s">
        <v>10921</v>
      </c>
    </row>
    <row r="9811" spans="1:2" x14ac:dyDescent="0.25">
      <c r="A9811" s="62">
        <v>42292505</v>
      </c>
      <c r="B9811" s="63" t="s">
        <v>11441</v>
      </c>
    </row>
    <row r="9812" spans="1:2" x14ac:dyDescent="0.25">
      <c r="A9812" s="62">
        <v>42292601</v>
      </c>
      <c r="B9812" s="63" t="s">
        <v>6807</v>
      </c>
    </row>
    <row r="9813" spans="1:2" x14ac:dyDescent="0.25">
      <c r="A9813" s="62">
        <v>42292602</v>
      </c>
      <c r="B9813" s="63" t="s">
        <v>17647</v>
      </c>
    </row>
    <row r="9814" spans="1:2" x14ac:dyDescent="0.25">
      <c r="A9814" s="62">
        <v>42292603</v>
      </c>
      <c r="B9814" s="63" t="s">
        <v>15157</v>
      </c>
    </row>
    <row r="9815" spans="1:2" x14ac:dyDescent="0.25">
      <c r="A9815" s="62">
        <v>42292701</v>
      </c>
      <c r="B9815" s="63" t="s">
        <v>10880</v>
      </c>
    </row>
    <row r="9816" spans="1:2" x14ac:dyDescent="0.25">
      <c r="A9816" s="62">
        <v>42292702</v>
      </c>
      <c r="B9816" s="63" t="s">
        <v>18770</v>
      </c>
    </row>
    <row r="9817" spans="1:2" x14ac:dyDescent="0.25">
      <c r="A9817" s="62">
        <v>42292703</v>
      </c>
      <c r="B9817" s="63" t="s">
        <v>11505</v>
      </c>
    </row>
    <row r="9818" spans="1:2" x14ac:dyDescent="0.25">
      <c r="A9818" s="62">
        <v>42292704</v>
      </c>
      <c r="B9818" s="63" t="s">
        <v>12891</v>
      </c>
    </row>
    <row r="9819" spans="1:2" x14ac:dyDescent="0.25">
      <c r="A9819" s="62">
        <v>42292801</v>
      </c>
      <c r="B9819" s="63" t="s">
        <v>17751</v>
      </c>
    </row>
    <row r="9820" spans="1:2" x14ac:dyDescent="0.25">
      <c r="A9820" s="62">
        <v>42292802</v>
      </c>
      <c r="B9820" s="63" t="s">
        <v>769</v>
      </c>
    </row>
    <row r="9821" spans="1:2" x14ac:dyDescent="0.25">
      <c r="A9821" s="62">
        <v>42292901</v>
      </c>
      <c r="B9821" s="63" t="s">
        <v>7250</v>
      </c>
    </row>
    <row r="9822" spans="1:2" x14ac:dyDescent="0.25">
      <c r="A9822" s="62">
        <v>42292902</v>
      </c>
      <c r="B9822" s="63" t="s">
        <v>12395</v>
      </c>
    </row>
    <row r="9823" spans="1:2" x14ac:dyDescent="0.25">
      <c r="A9823" s="62">
        <v>42292903</v>
      </c>
      <c r="B9823" s="63" t="s">
        <v>10594</v>
      </c>
    </row>
    <row r="9824" spans="1:2" x14ac:dyDescent="0.25">
      <c r="A9824" s="62">
        <v>42292904</v>
      </c>
      <c r="B9824" s="63" t="s">
        <v>18692</v>
      </c>
    </row>
    <row r="9825" spans="1:2" x14ac:dyDescent="0.25">
      <c r="A9825" s="62">
        <v>42292907</v>
      </c>
      <c r="B9825" s="63" t="s">
        <v>9613</v>
      </c>
    </row>
    <row r="9826" spans="1:2" x14ac:dyDescent="0.25">
      <c r="A9826" s="62">
        <v>42292908</v>
      </c>
      <c r="B9826" s="63" t="s">
        <v>3796</v>
      </c>
    </row>
    <row r="9827" spans="1:2" x14ac:dyDescent="0.25">
      <c r="A9827" s="62">
        <v>42293001</v>
      </c>
      <c r="B9827" s="63" t="s">
        <v>12608</v>
      </c>
    </row>
    <row r="9828" spans="1:2" x14ac:dyDescent="0.25">
      <c r="A9828" s="62">
        <v>42293002</v>
      </c>
      <c r="B9828" s="63" t="s">
        <v>11266</v>
      </c>
    </row>
    <row r="9829" spans="1:2" x14ac:dyDescent="0.25">
      <c r="A9829" s="62">
        <v>42293003</v>
      </c>
      <c r="B9829" s="63" t="s">
        <v>2215</v>
      </c>
    </row>
    <row r="9830" spans="1:2" x14ac:dyDescent="0.25">
      <c r="A9830" s="62">
        <v>42293004</v>
      </c>
      <c r="B9830" s="63" t="s">
        <v>3483</v>
      </c>
    </row>
    <row r="9831" spans="1:2" x14ac:dyDescent="0.25">
      <c r="A9831" s="62">
        <v>42293005</v>
      </c>
      <c r="B9831" s="63" t="s">
        <v>6312</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17863</v>
      </c>
    </row>
    <row r="9837" spans="1:2" x14ac:dyDescent="0.25">
      <c r="A9837" s="62">
        <v>42293105</v>
      </c>
      <c r="B9837" s="63" t="s">
        <v>11997</v>
      </c>
    </row>
    <row r="9838" spans="1:2" x14ac:dyDescent="0.25">
      <c r="A9838" s="62">
        <v>42293106</v>
      </c>
      <c r="B9838" s="63" t="s">
        <v>18510</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9698</v>
      </c>
    </row>
    <row r="9843" spans="1:2" x14ac:dyDescent="0.25">
      <c r="A9843" s="62">
        <v>42293111</v>
      </c>
      <c r="B9843" s="63" t="s">
        <v>2129</v>
      </c>
    </row>
    <row r="9844" spans="1:2" x14ac:dyDescent="0.25">
      <c r="A9844" s="62">
        <v>42293112</v>
      </c>
      <c r="B9844" s="63" t="s">
        <v>4598</v>
      </c>
    </row>
    <row r="9845" spans="1:2" x14ac:dyDescent="0.25">
      <c r="A9845" s="62">
        <v>42293113</v>
      </c>
      <c r="B9845" s="63" t="s">
        <v>6446</v>
      </c>
    </row>
    <row r="9846" spans="1:2" x14ac:dyDescent="0.25">
      <c r="A9846" s="62">
        <v>42293114</v>
      </c>
      <c r="B9846" s="63" t="s">
        <v>11676</v>
      </c>
    </row>
    <row r="9847" spans="1:2" x14ac:dyDescent="0.25">
      <c r="A9847" s="62">
        <v>42293115</v>
      </c>
      <c r="B9847" s="63" t="s">
        <v>3629</v>
      </c>
    </row>
    <row r="9848" spans="1:2" x14ac:dyDescent="0.25">
      <c r="A9848" s="62">
        <v>42293116</v>
      </c>
      <c r="B9848" s="63" t="s">
        <v>11582</v>
      </c>
    </row>
    <row r="9849" spans="1:2" x14ac:dyDescent="0.25">
      <c r="A9849" s="62">
        <v>42293117</v>
      </c>
      <c r="B9849" s="63" t="s">
        <v>12795</v>
      </c>
    </row>
    <row r="9850" spans="1:2" x14ac:dyDescent="0.25">
      <c r="A9850" s="62">
        <v>42293118</v>
      </c>
      <c r="B9850" s="63" t="s">
        <v>17789</v>
      </c>
    </row>
    <row r="9851" spans="1:2" x14ac:dyDescent="0.25">
      <c r="A9851" s="62">
        <v>42293119</v>
      </c>
      <c r="B9851" s="63" t="s">
        <v>4873</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13543</v>
      </c>
    </row>
    <row r="9856" spans="1:2" x14ac:dyDescent="0.25">
      <c r="A9856" s="62">
        <v>42293124</v>
      </c>
      <c r="B9856" s="63" t="s">
        <v>15447</v>
      </c>
    </row>
    <row r="9857" spans="1:2" x14ac:dyDescent="0.25">
      <c r="A9857" s="62">
        <v>42293125</v>
      </c>
      <c r="B9857" s="63" t="s">
        <v>9526</v>
      </c>
    </row>
    <row r="9858" spans="1:2" x14ac:dyDescent="0.25">
      <c r="A9858" s="62">
        <v>42293126</v>
      </c>
      <c r="B9858" s="63" t="s">
        <v>3954</v>
      </c>
    </row>
    <row r="9859" spans="1:2" x14ac:dyDescent="0.25">
      <c r="A9859" s="62">
        <v>42293127</v>
      </c>
      <c r="B9859" s="63" t="s">
        <v>9527</v>
      </c>
    </row>
    <row r="9860" spans="1:2" x14ac:dyDescent="0.25">
      <c r="A9860" s="62">
        <v>42293128</v>
      </c>
      <c r="B9860" s="63" t="s">
        <v>10525</v>
      </c>
    </row>
    <row r="9861" spans="1:2" x14ac:dyDescent="0.25">
      <c r="A9861" s="62">
        <v>42293129</v>
      </c>
      <c r="B9861" s="63" t="s">
        <v>16258</v>
      </c>
    </row>
    <row r="9862" spans="1:2" x14ac:dyDescent="0.25">
      <c r="A9862" s="62">
        <v>42293130</v>
      </c>
      <c r="B9862" s="63" t="s">
        <v>6842</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7272</v>
      </c>
    </row>
    <row r="9867" spans="1:2" x14ac:dyDescent="0.25">
      <c r="A9867" s="62">
        <v>42293135</v>
      </c>
      <c r="B9867" s="63" t="s">
        <v>15085</v>
      </c>
    </row>
    <row r="9868" spans="1:2" x14ac:dyDescent="0.25">
      <c r="A9868" s="62">
        <v>42293136</v>
      </c>
      <c r="B9868" s="63" t="s">
        <v>6959</v>
      </c>
    </row>
    <row r="9869" spans="1:2" x14ac:dyDescent="0.25">
      <c r="A9869" s="62">
        <v>42293137</v>
      </c>
      <c r="B9869" s="63" t="s">
        <v>11194</v>
      </c>
    </row>
    <row r="9870" spans="1:2" x14ac:dyDescent="0.25">
      <c r="A9870" s="62">
        <v>42293138</v>
      </c>
      <c r="B9870" s="63" t="s">
        <v>14769</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8442</v>
      </c>
    </row>
    <row r="9878" spans="1:2" x14ac:dyDescent="0.25">
      <c r="A9878" s="62">
        <v>42293403</v>
      </c>
      <c r="B9878" s="63" t="s">
        <v>16208</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12356</v>
      </c>
    </row>
    <row r="9883" spans="1:2" x14ac:dyDescent="0.25">
      <c r="A9883" s="62">
        <v>42293501</v>
      </c>
      <c r="B9883" s="63" t="s">
        <v>4061</v>
      </c>
    </row>
    <row r="9884" spans="1:2" x14ac:dyDescent="0.25">
      <c r="A9884" s="62">
        <v>42293502</v>
      </c>
      <c r="B9884" s="63" t="s">
        <v>8676</v>
      </c>
    </row>
    <row r="9885" spans="1:2" x14ac:dyDescent="0.25">
      <c r="A9885" s="62">
        <v>42293503</v>
      </c>
      <c r="B9885" s="63" t="s">
        <v>12817</v>
      </c>
    </row>
    <row r="9886" spans="1:2" x14ac:dyDescent="0.25">
      <c r="A9886" s="62">
        <v>42293504</v>
      </c>
      <c r="B9886" s="63" t="s">
        <v>14131</v>
      </c>
    </row>
    <row r="9887" spans="1:2" x14ac:dyDescent="0.25">
      <c r="A9887" s="62">
        <v>42293505</v>
      </c>
      <c r="B9887" s="63" t="s">
        <v>17187</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9042</v>
      </c>
    </row>
    <row r="9892" spans="1:2" x14ac:dyDescent="0.25">
      <c r="A9892" s="62">
        <v>42293601</v>
      </c>
      <c r="B9892" s="63" t="s">
        <v>8586</v>
      </c>
    </row>
    <row r="9893" spans="1:2" x14ac:dyDescent="0.25">
      <c r="A9893" s="62">
        <v>42293602</v>
      </c>
      <c r="B9893" s="63" t="s">
        <v>16999</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14192</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9631</v>
      </c>
    </row>
    <row r="9906" spans="1:2" x14ac:dyDescent="0.25">
      <c r="A9906" s="62">
        <v>42294003</v>
      </c>
      <c r="B9906" s="63" t="s">
        <v>10605</v>
      </c>
    </row>
    <row r="9907" spans="1:2" x14ac:dyDescent="0.25">
      <c r="A9907" s="62">
        <v>42294101</v>
      </c>
      <c r="B9907" s="63" t="s">
        <v>6281</v>
      </c>
    </row>
    <row r="9908" spans="1:2" x14ac:dyDescent="0.25">
      <c r="A9908" s="62">
        <v>42294102</v>
      </c>
      <c r="B9908" s="63" t="s">
        <v>11862</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4046</v>
      </c>
    </row>
    <row r="9913" spans="1:2" x14ac:dyDescent="0.25">
      <c r="A9913" s="62">
        <v>42294204</v>
      </c>
      <c r="B9913" s="63" t="s">
        <v>4845</v>
      </c>
    </row>
    <row r="9914" spans="1:2" x14ac:dyDescent="0.25">
      <c r="A9914" s="62">
        <v>42294205</v>
      </c>
      <c r="B9914" s="63" t="s">
        <v>17936</v>
      </c>
    </row>
    <row r="9915" spans="1:2" x14ac:dyDescent="0.25">
      <c r="A9915" s="62">
        <v>42294206</v>
      </c>
      <c r="B9915" s="63" t="s">
        <v>11787</v>
      </c>
    </row>
    <row r="9916" spans="1:2" x14ac:dyDescent="0.25">
      <c r="A9916" s="62">
        <v>42294207</v>
      </c>
      <c r="B9916" s="63" t="s">
        <v>16293</v>
      </c>
    </row>
    <row r="9917" spans="1:2" x14ac:dyDescent="0.25">
      <c r="A9917" s="62">
        <v>42294208</v>
      </c>
      <c r="B9917" s="63" t="s">
        <v>16690</v>
      </c>
    </row>
    <row r="9918" spans="1:2" x14ac:dyDescent="0.25">
      <c r="A9918" s="62">
        <v>42294209</v>
      </c>
      <c r="B9918" s="63" t="s">
        <v>10367</v>
      </c>
    </row>
    <row r="9919" spans="1:2" x14ac:dyDescent="0.25">
      <c r="A9919" s="62">
        <v>42294210</v>
      </c>
      <c r="B9919" s="63" t="s">
        <v>17429</v>
      </c>
    </row>
    <row r="9920" spans="1:2" x14ac:dyDescent="0.25">
      <c r="A9920" s="62">
        <v>42294211</v>
      </c>
      <c r="B9920" s="63" t="s">
        <v>3365</v>
      </c>
    </row>
    <row r="9921" spans="1:2" x14ac:dyDescent="0.25">
      <c r="A9921" s="62">
        <v>42294212</v>
      </c>
      <c r="B9921" s="63" t="s">
        <v>13569</v>
      </c>
    </row>
    <row r="9922" spans="1:2" x14ac:dyDescent="0.25">
      <c r="A9922" s="62">
        <v>42294213</v>
      </c>
      <c r="B9922" s="63" t="s">
        <v>13447</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14869</v>
      </c>
    </row>
    <row r="9927" spans="1:2" x14ac:dyDescent="0.25">
      <c r="A9927" s="62">
        <v>42294218</v>
      </c>
      <c r="B9927" s="63" t="s">
        <v>18047</v>
      </c>
    </row>
    <row r="9928" spans="1:2" x14ac:dyDescent="0.25">
      <c r="A9928" s="62">
        <v>42294219</v>
      </c>
      <c r="B9928" s="63" t="s">
        <v>8362</v>
      </c>
    </row>
    <row r="9929" spans="1:2" x14ac:dyDescent="0.25">
      <c r="A9929" s="62">
        <v>42294220</v>
      </c>
      <c r="B9929" s="63" t="s">
        <v>5781</v>
      </c>
    </row>
    <row r="9930" spans="1:2" x14ac:dyDescent="0.25">
      <c r="A9930" s="62">
        <v>42294301</v>
      </c>
      <c r="B9930" s="63" t="s">
        <v>11704</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7295</v>
      </c>
    </row>
    <row r="9937" spans="1:2" x14ac:dyDescent="0.25">
      <c r="A9937" s="62">
        <v>42294402</v>
      </c>
      <c r="B9937" s="63" t="s">
        <v>13184</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12827</v>
      </c>
    </row>
    <row r="9943" spans="1:2" x14ac:dyDescent="0.25">
      <c r="A9943" s="62">
        <v>42294506</v>
      </c>
      <c r="B9943" s="63" t="s">
        <v>452</v>
      </c>
    </row>
    <row r="9944" spans="1:2" x14ac:dyDescent="0.25">
      <c r="A9944" s="62">
        <v>42294507</v>
      </c>
      <c r="B9944" s="63" t="s">
        <v>18015</v>
      </c>
    </row>
    <row r="9945" spans="1:2" x14ac:dyDescent="0.25">
      <c r="A9945" s="62">
        <v>42294508</v>
      </c>
      <c r="B9945" s="63" t="s">
        <v>13224</v>
      </c>
    </row>
    <row r="9946" spans="1:2" x14ac:dyDescent="0.25">
      <c r="A9946" s="62">
        <v>42294509</v>
      </c>
      <c r="B9946" s="63" t="s">
        <v>4898</v>
      </c>
    </row>
    <row r="9947" spans="1:2" x14ac:dyDescent="0.25">
      <c r="A9947" s="62">
        <v>42294510</v>
      </c>
      <c r="B9947" s="63" t="s">
        <v>8450</v>
      </c>
    </row>
    <row r="9948" spans="1:2" x14ac:dyDescent="0.25">
      <c r="A9948" s="62">
        <v>42294511</v>
      </c>
      <c r="B9948" s="63" t="s">
        <v>15563</v>
      </c>
    </row>
    <row r="9949" spans="1:2" x14ac:dyDescent="0.25">
      <c r="A9949" s="62">
        <v>42294512</v>
      </c>
      <c r="B9949" s="63" t="s">
        <v>4336</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9797</v>
      </c>
    </row>
    <row r="9958" spans="1:2" x14ac:dyDescent="0.25">
      <c r="A9958" s="62">
        <v>42294521</v>
      </c>
      <c r="B9958" s="63" t="s">
        <v>8308</v>
      </c>
    </row>
    <row r="9959" spans="1:2" x14ac:dyDescent="0.25">
      <c r="A9959" s="62">
        <v>42294522</v>
      </c>
      <c r="B9959" s="63" t="s">
        <v>16253</v>
      </c>
    </row>
    <row r="9960" spans="1:2" x14ac:dyDescent="0.25">
      <c r="A9960" s="62">
        <v>42294523</v>
      </c>
      <c r="B9960" s="63" t="s">
        <v>9896</v>
      </c>
    </row>
    <row r="9961" spans="1:2" x14ac:dyDescent="0.25">
      <c r="A9961" s="62">
        <v>42294524</v>
      </c>
      <c r="B9961" s="63" t="s">
        <v>10222</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9974</v>
      </c>
    </row>
    <row r="9966" spans="1:2" x14ac:dyDescent="0.25">
      <c r="A9966" s="62">
        <v>42294603</v>
      </c>
      <c r="B9966" s="63" t="s">
        <v>9547</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16393</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13378</v>
      </c>
    </row>
    <row r="9976" spans="1:2" x14ac:dyDescent="0.25">
      <c r="A9976" s="62">
        <v>42294706</v>
      </c>
      <c r="B9976" s="63" t="s">
        <v>4470</v>
      </c>
    </row>
    <row r="9977" spans="1:2" x14ac:dyDescent="0.25">
      <c r="A9977" s="62">
        <v>42294707</v>
      </c>
      <c r="B9977" s="63" t="s">
        <v>13881</v>
      </c>
    </row>
    <row r="9978" spans="1:2" x14ac:dyDescent="0.25">
      <c r="A9978" s="62">
        <v>42294708</v>
      </c>
      <c r="B9978" s="63" t="s">
        <v>15314</v>
      </c>
    </row>
    <row r="9979" spans="1:2" x14ac:dyDescent="0.25">
      <c r="A9979" s="62">
        <v>42294709</v>
      </c>
      <c r="B9979" s="63" t="s">
        <v>18511</v>
      </c>
    </row>
    <row r="9980" spans="1:2" x14ac:dyDescent="0.25">
      <c r="A9980" s="62">
        <v>42294710</v>
      </c>
      <c r="B9980" s="63" t="s">
        <v>6845</v>
      </c>
    </row>
    <row r="9981" spans="1:2" x14ac:dyDescent="0.25">
      <c r="A9981" s="62">
        <v>42294711</v>
      </c>
      <c r="B9981" s="63" t="s">
        <v>16349</v>
      </c>
    </row>
    <row r="9982" spans="1:2" x14ac:dyDescent="0.25">
      <c r="A9982" s="62">
        <v>42294712</v>
      </c>
      <c r="B9982" s="63" t="s">
        <v>4927</v>
      </c>
    </row>
    <row r="9983" spans="1:2" x14ac:dyDescent="0.25">
      <c r="A9983" s="62">
        <v>42294713</v>
      </c>
      <c r="B9983" s="63" t="s">
        <v>7021</v>
      </c>
    </row>
    <row r="9984" spans="1:2" x14ac:dyDescent="0.25">
      <c r="A9984" s="62">
        <v>42294714</v>
      </c>
      <c r="B9984" s="63" t="s">
        <v>10714</v>
      </c>
    </row>
    <row r="9985" spans="1:2" x14ac:dyDescent="0.25">
      <c r="A9985" s="62">
        <v>42294715</v>
      </c>
      <c r="B9985" s="63" t="s">
        <v>15882</v>
      </c>
    </row>
    <row r="9986" spans="1:2" x14ac:dyDescent="0.25">
      <c r="A9986" s="62">
        <v>42294716</v>
      </c>
      <c r="B9986" s="63" t="s">
        <v>14335</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17618</v>
      </c>
    </row>
    <row r="9996" spans="1:2" x14ac:dyDescent="0.25">
      <c r="A9996" s="62">
        <v>42294804</v>
      </c>
      <c r="B9996" s="63" t="s">
        <v>15250</v>
      </c>
    </row>
    <row r="9997" spans="1:2" x14ac:dyDescent="0.25">
      <c r="A9997" s="62">
        <v>42294805</v>
      </c>
      <c r="B9997" s="63" t="s">
        <v>8989</v>
      </c>
    </row>
    <row r="9998" spans="1:2" x14ac:dyDescent="0.25">
      <c r="A9998" s="62">
        <v>42294806</v>
      </c>
      <c r="B9998" s="63" t="s">
        <v>7802</v>
      </c>
    </row>
    <row r="9999" spans="1:2" x14ac:dyDescent="0.25">
      <c r="A9999" s="62">
        <v>42294807</v>
      </c>
      <c r="B9999" s="63" t="s">
        <v>4579</v>
      </c>
    </row>
    <row r="10000" spans="1:2" x14ac:dyDescent="0.25">
      <c r="A10000" s="62">
        <v>42294808</v>
      </c>
      <c r="B10000" s="63" t="s">
        <v>9077</v>
      </c>
    </row>
    <row r="10001" spans="1:2" x14ac:dyDescent="0.25">
      <c r="A10001" s="62">
        <v>42294901</v>
      </c>
      <c r="B10001" s="63" t="s">
        <v>12496</v>
      </c>
    </row>
    <row r="10002" spans="1:2" x14ac:dyDescent="0.25">
      <c r="A10002" s="62">
        <v>42294902</v>
      </c>
      <c r="B10002" s="63" t="s">
        <v>8424</v>
      </c>
    </row>
    <row r="10003" spans="1:2" x14ac:dyDescent="0.25">
      <c r="A10003" s="62">
        <v>42294903</v>
      </c>
      <c r="B10003" s="63" t="s">
        <v>3654</v>
      </c>
    </row>
    <row r="10004" spans="1:2" x14ac:dyDescent="0.25">
      <c r="A10004" s="62">
        <v>42294904</v>
      </c>
      <c r="B10004" s="63" t="s">
        <v>6341</v>
      </c>
    </row>
    <row r="10005" spans="1:2" x14ac:dyDescent="0.25">
      <c r="A10005" s="62">
        <v>42294905</v>
      </c>
      <c r="B10005" s="63" t="s">
        <v>14093</v>
      </c>
    </row>
    <row r="10006" spans="1:2" x14ac:dyDescent="0.25">
      <c r="A10006" s="62">
        <v>42294906</v>
      </c>
      <c r="B10006" s="63" t="s">
        <v>17967</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13516</v>
      </c>
    </row>
    <row r="10010" spans="1:2" x14ac:dyDescent="0.25">
      <c r="A10010" s="62">
        <v>42294910</v>
      </c>
      <c r="B10010" s="63" t="s">
        <v>11236</v>
      </c>
    </row>
    <row r="10011" spans="1:2" x14ac:dyDescent="0.25">
      <c r="A10011" s="62">
        <v>42294911</v>
      </c>
      <c r="B10011" s="63" t="s">
        <v>3627</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14225</v>
      </c>
    </row>
    <row r="10022" spans="1:2" x14ac:dyDescent="0.25">
      <c r="A10022" s="62">
        <v>42294922</v>
      </c>
      <c r="B10022" s="63" t="s">
        <v>8660</v>
      </c>
    </row>
    <row r="10023" spans="1:2" x14ac:dyDescent="0.25">
      <c r="A10023" s="62">
        <v>42294923</v>
      </c>
      <c r="B10023" s="63" t="s">
        <v>14238</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13996</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6726</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9321</v>
      </c>
    </row>
    <row r="10034" spans="1:2" x14ac:dyDescent="0.25">
      <c r="A10034" s="62">
        <v>42294934</v>
      </c>
      <c r="B10034" s="63" t="s">
        <v>15924</v>
      </c>
    </row>
    <row r="10035" spans="1:2" x14ac:dyDescent="0.25">
      <c r="A10035" s="62">
        <v>42294935</v>
      </c>
      <c r="B10035" s="63" t="s">
        <v>3722</v>
      </c>
    </row>
    <row r="10036" spans="1:2" x14ac:dyDescent="0.25">
      <c r="A10036" s="62">
        <v>42294936</v>
      </c>
      <c r="B10036" s="63" t="s">
        <v>18146</v>
      </c>
    </row>
    <row r="10037" spans="1:2" x14ac:dyDescent="0.25">
      <c r="A10037" s="62">
        <v>42294937</v>
      </c>
      <c r="B10037" s="63" t="s">
        <v>4335</v>
      </c>
    </row>
    <row r="10038" spans="1:2" x14ac:dyDescent="0.25">
      <c r="A10038" s="62">
        <v>42294938</v>
      </c>
      <c r="B10038" s="63" t="s">
        <v>9330</v>
      </c>
    </row>
    <row r="10039" spans="1:2" x14ac:dyDescent="0.25">
      <c r="A10039" s="62">
        <v>42294939</v>
      </c>
      <c r="B10039" s="63" t="s">
        <v>12785</v>
      </c>
    </row>
    <row r="10040" spans="1:2" x14ac:dyDescent="0.25">
      <c r="A10040" s="62">
        <v>42294940</v>
      </c>
      <c r="B10040" s="63" t="s">
        <v>15338</v>
      </c>
    </row>
    <row r="10041" spans="1:2" x14ac:dyDescent="0.25">
      <c r="A10041" s="62">
        <v>42294941</v>
      </c>
      <c r="B10041" s="63" t="s">
        <v>7764</v>
      </c>
    </row>
    <row r="10042" spans="1:2" x14ac:dyDescent="0.25">
      <c r="A10042" s="62">
        <v>42294942</v>
      </c>
      <c r="B10042" s="63" t="s">
        <v>15084</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17460</v>
      </c>
    </row>
    <row r="10046" spans="1:2" x14ac:dyDescent="0.25">
      <c r="A10046" s="62">
        <v>42294946</v>
      </c>
      <c r="B10046" s="63" t="s">
        <v>17108</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11323</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18017</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12294</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16594</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15659</v>
      </c>
    </row>
    <row r="10073" spans="1:2" x14ac:dyDescent="0.25">
      <c r="A10073" s="62">
        <v>42295102</v>
      </c>
      <c r="B10073" s="63" t="s">
        <v>11314</v>
      </c>
    </row>
    <row r="10074" spans="1:2" x14ac:dyDescent="0.25">
      <c r="A10074" s="62">
        <v>42295103</v>
      </c>
      <c r="B10074" s="63" t="s">
        <v>18095</v>
      </c>
    </row>
    <row r="10075" spans="1:2" x14ac:dyDescent="0.25">
      <c r="A10075" s="62">
        <v>42295104</v>
      </c>
      <c r="B10075" s="63" t="s">
        <v>8403</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18260</v>
      </c>
    </row>
    <row r="10079" spans="1:2" x14ac:dyDescent="0.25">
      <c r="A10079" s="62">
        <v>42295108</v>
      </c>
      <c r="B10079" s="63" t="s">
        <v>15502</v>
      </c>
    </row>
    <row r="10080" spans="1:2" x14ac:dyDescent="0.25">
      <c r="A10080" s="62">
        <v>42295109</v>
      </c>
      <c r="B10080" s="63" t="s">
        <v>7895</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6753</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7933</v>
      </c>
    </row>
    <row r="10096" spans="1:2" x14ac:dyDescent="0.25">
      <c r="A10096" s="62">
        <v>42295125</v>
      </c>
      <c r="B10096" s="63" t="s">
        <v>17842</v>
      </c>
    </row>
    <row r="10097" spans="1:2" x14ac:dyDescent="0.25">
      <c r="A10097" s="62">
        <v>42295126</v>
      </c>
      <c r="B10097" s="63" t="s">
        <v>8086</v>
      </c>
    </row>
    <row r="10098" spans="1:2" x14ac:dyDescent="0.25">
      <c r="A10098" s="62">
        <v>42295127</v>
      </c>
      <c r="B10098" s="63" t="s">
        <v>9026</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14871</v>
      </c>
    </row>
    <row r="10102" spans="1:2" x14ac:dyDescent="0.25">
      <c r="A10102" s="62">
        <v>42295131</v>
      </c>
      <c r="B10102" s="63" t="s">
        <v>4599</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2790</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11117</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16576</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16366</v>
      </c>
    </row>
    <row r="10129" spans="1:2" x14ac:dyDescent="0.25">
      <c r="A10129" s="62">
        <v>42295404</v>
      </c>
      <c r="B10129" s="63" t="s">
        <v>11691</v>
      </c>
    </row>
    <row r="10130" spans="1:2" x14ac:dyDescent="0.25">
      <c r="A10130" s="62">
        <v>42295405</v>
      </c>
      <c r="B10130" s="63" t="s">
        <v>13593</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10634</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14558</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10477</v>
      </c>
    </row>
    <row r="10153" spans="1:2" x14ac:dyDescent="0.25">
      <c r="A10153" s="62">
        <v>42295428</v>
      </c>
      <c r="B10153" s="63" t="s">
        <v>6550</v>
      </c>
    </row>
    <row r="10154" spans="1:2" x14ac:dyDescent="0.25">
      <c r="A10154" s="62">
        <v>42295429</v>
      </c>
      <c r="B10154" s="63" t="s">
        <v>17683</v>
      </c>
    </row>
    <row r="10155" spans="1:2" x14ac:dyDescent="0.25">
      <c r="A10155" s="62">
        <v>42295430</v>
      </c>
      <c r="B10155" s="63" t="s">
        <v>6690</v>
      </c>
    </row>
    <row r="10156" spans="1:2" x14ac:dyDescent="0.25">
      <c r="A10156" s="62">
        <v>42295431</v>
      </c>
      <c r="B10156" s="63" t="s">
        <v>16106</v>
      </c>
    </row>
    <row r="10157" spans="1:2" x14ac:dyDescent="0.25">
      <c r="A10157" s="62">
        <v>42295432</v>
      </c>
      <c r="B10157" s="63" t="s">
        <v>12840</v>
      </c>
    </row>
    <row r="10158" spans="1:2" x14ac:dyDescent="0.25">
      <c r="A10158" s="62">
        <v>42295433</v>
      </c>
      <c r="B10158" s="63" t="s">
        <v>10008</v>
      </c>
    </row>
    <row r="10159" spans="1:2" x14ac:dyDescent="0.25">
      <c r="A10159" s="62">
        <v>42295434</v>
      </c>
      <c r="B10159" s="63" t="s">
        <v>16309</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9706</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14001</v>
      </c>
    </row>
    <row r="10166" spans="1:2" x14ac:dyDescent="0.25">
      <c r="A10166" s="62">
        <v>42295445</v>
      </c>
      <c r="B10166" s="63" t="s">
        <v>15155</v>
      </c>
    </row>
    <row r="10167" spans="1:2" x14ac:dyDescent="0.25">
      <c r="A10167" s="62">
        <v>42295446</v>
      </c>
      <c r="B10167" s="63" t="s">
        <v>14128</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6362</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9153</v>
      </c>
    </row>
    <row r="10178" spans="1:2" x14ac:dyDescent="0.25">
      <c r="A10178" s="62">
        <v>42295459</v>
      </c>
      <c r="B10178" s="63" t="s">
        <v>17066</v>
      </c>
    </row>
    <row r="10179" spans="1:2" x14ac:dyDescent="0.25">
      <c r="A10179" s="62">
        <v>42295460</v>
      </c>
      <c r="B10179" s="63" t="s">
        <v>11489</v>
      </c>
    </row>
    <row r="10180" spans="1:2" x14ac:dyDescent="0.25">
      <c r="A10180" s="62">
        <v>42295461</v>
      </c>
      <c r="B10180" s="63" t="s">
        <v>4119</v>
      </c>
    </row>
    <row r="10181" spans="1:2" x14ac:dyDescent="0.25">
      <c r="A10181" s="62">
        <v>42295462</v>
      </c>
      <c r="B10181" s="63" t="s">
        <v>15693</v>
      </c>
    </row>
    <row r="10182" spans="1:2" x14ac:dyDescent="0.25">
      <c r="A10182" s="62">
        <v>42295463</v>
      </c>
      <c r="B10182" s="63" t="s">
        <v>3683</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6231</v>
      </c>
    </row>
    <row r="10186" spans="1:2" x14ac:dyDescent="0.25">
      <c r="A10186" s="62">
        <v>42295504</v>
      </c>
      <c r="B10186" s="63" t="s">
        <v>16092</v>
      </c>
    </row>
    <row r="10187" spans="1:2" x14ac:dyDescent="0.25">
      <c r="A10187" s="62">
        <v>42295505</v>
      </c>
      <c r="B10187" s="63" t="s">
        <v>8348</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11147</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8220</v>
      </c>
    </row>
    <row r="10195" spans="1:2" x14ac:dyDescent="0.25">
      <c r="A10195" s="62">
        <v>42295513</v>
      </c>
      <c r="B10195" s="63" t="s">
        <v>5188</v>
      </c>
    </row>
    <row r="10196" spans="1:2" x14ac:dyDescent="0.25">
      <c r="A10196" s="62">
        <v>42295514</v>
      </c>
      <c r="B10196" s="63" t="s">
        <v>12090</v>
      </c>
    </row>
    <row r="10197" spans="1:2" x14ac:dyDescent="0.25">
      <c r="A10197" s="62">
        <v>42295515</v>
      </c>
      <c r="B10197" s="63" t="s">
        <v>14439</v>
      </c>
    </row>
    <row r="10198" spans="1:2" x14ac:dyDescent="0.25">
      <c r="A10198" s="62">
        <v>42295516</v>
      </c>
      <c r="B10198" s="63" t="s">
        <v>6829</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13970</v>
      </c>
    </row>
    <row r="10234" spans="1:2" x14ac:dyDescent="0.25">
      <c r="A10234" s="62">
        <v>42311526</v>
      </c>
      <c r="B10234" s="63" t="s">
        <v>17516</v>
      </c>
    </row>
    <row r="10235" spans="1:2" x14ac:dyDescent="0.25">
      <c r="A10235" s="62">
        <v>42311527</v>
      </c>
      <c r="B10235" s="63" t="s">
        <v>6832</v>
      </c>
    </row>
    <row r="10236" spans="1:2" x14ac:dyDescent="0.25">
      <c r="A10236" s="62">
        <v>42311528</v>
      </c>
      <c r="B10236" s="63" t="s">
        <v>3803</v>
      </c>
    </row>
    <row r="10237" spans="1:2" x14ac:dyDescent="0.25">
      <c r="A10237" s="62">
        <v>42311531</v>
      </c>
      <c r="B10237" s="63" t="s">
        <v>15991</v>
      </c>
    </row>
    <row r="10238" spans="1:2" x14ac:dyDescent="0.25">
      <c r="A10238" s="62">
        <v>42311532</v>
      </c>
      <c r="B10238" s="63" t="s">
        <v>12189</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9126</v>
      </c>
    </row>
    <row r="10243" spans="1:2" x14ac:dyDescent="0.25">
      <c r="A10243" s="62">
        <v>42311602</v>
      </c>
      <c r="B10243" s="63" t="s">
        <v>14947</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15458</v>
      </c>
    </row>
    <row r="10248" spans="1:2" x14ac:dyDescent="0.25">
      <c r="A10248" s="62">
        <v>42311704</v>
      </c>
      <c r="B10248" s="63" t="s">
        <v>4614</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15087</v>
      </c>
    </row>
    <row r="10252" spans="1:2" x14ac:dyDescent="0.25">
      <c r="A10252" s="62">
        <v>42311901</v>
      </c>
      <c r="B10252" s="63" t="s">
        <v>8395</v>
      </c>
    </row>
    <row r="10253" spans="1:2" x14ac:dyDescent="0.25">
      <c r="A10253" s="62">
        <v>42311902</v>
      </c>
      <c r="B10253" s="63" t="s">
        <v>14157</v>
      </c>
    </row>
    <row r="10254" spans="1:2" x14ac:dyDescent="0.25">
      <c r="A10254" s="62">
        <v>42311903</v>
      </c>
      <c r="B10254" s="63" t="s">
        <v>7777</v>
      </c>
    </row>
    <row r="10255" spans="1:2" x14ac:dyDescent="0.25">
      <c r="A10255" s="62">
        <v>42312001</v>
      </c>
      <c r="B10255" s="63" t="s">
        <v>10209</v>
      </c>
    </row>
    <row r="10256" spans="1:2" x14ac:dyDescent="0.25">
      <c r="A10256" s="62">
        <v>42312002</v>
      </c>
      <c r="B10256" s="63" t="s">
        <v>12176</v>
      </c>
    </row>
    <row r="10257" spans="1:2" x14ac:dyDescent="0.25">
      <c r="A10257" s="62">
        <v>42312003</v>
      </c>
      <c r="B10257" s="63" t="s">
        <v>16970</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7512</v>
      </c>
    </row>
    <row r="10262" spans="1:2" x14ac:dyDescent="0.25">
      <c r="A10262" s="62">
        <v>42312008</v>
      </c>
      <c r="B10262" s="63" t="s">
        <v>16392</v>
      </c>
    </row>
    <row r="10263" spans="1:2" x14ac:dyDescent="0.25">
      <c r="A10263" s="62">
        <v>42312009</v>
      </c>
      <c r="B10263" s="63" t="s">
        <v>11575</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9115</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6380</v>
      </c>
    </row>
    <row r="10285" spans="1:2" x14ac:dyDescent="0.25">
      <c r="A10285" s="62">
        <v>42312203</v>
      </c>
      <c r="B10285" s="63" t="s">
        <v>9148</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18240</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16221</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5411</v>
      </c>
    </row>
    <row r="10300" spans="1:2" x14ac:dyDescent="0.25">
      <c r="A10300" s="62">
        <v>42312311</v>
      </c>
      <c r="B10300" s="63" t="s">
        <v>9384</v>
      </c>
    </row>
    <row r="10301" spans="1:2" x14ac:dyDescent="0.25">
      <c r="A10301" s="62">
        <v>42312312</v>
      </c>
      <c r="B10301" s="63" t="s">
        <v>4854</v>
      </c>
    </row>
    <row r="10302" spans="1:2" x14ac:dyDescent="0.25">
      <c r="A10302" s="62">
        <v>42312313</v>
      </c>
      <c r="B10302" s="63" t="s">
        <v>17964</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14203</v>
      </c>
    </row>
    <row r="10306" spans="1:2" x14ac:dyDescent="0.25">
      <c r="A10306" s="62">
        <v>42312501</v>
      </c>
      <c r="B10306" s="63" t="s">
        <v>8033</v>
      </c>
    </row>
    <row r="10307" spans="1:2" x14ac:dyDescent="0.25">
      <c r="A10307" s="62">
        <v>42312502</v>
      </c>
      <c r="B10307" s="63" t="s">
        <v>3679</v>
      </c>
    </row>
    <row r="10308" spans="1:2" x14ac:dyDescent="0.25">
      <c r="A10308" s="62">
        <v>42312503</v>
      </c>
      <c r="B10308" s="63" t="s">
        <v>8158</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13640</v>
      </c>
    </row>
    <row r="10319" spans="1:2" x14ac:dyDescent="0.25">
      <c r="A10319" s="62">
        <v>43191602</v>
      </c>
      <c r="B10319" s="63" t="s">
        <v>17762</v>
      </c>
    </row>
    <row r="10320" spans="1:2" x14ac:dyDescent="0.25">
      <c r="A10320" s="62">
        <v>43191603</v>
      </c>
      <c r="B10320" s="63" t="s">
        <v>10895</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11055</v>
      </c>
    </row>
    <row r="10330" spans="1:2" x14ac:dyDescent="0.25">
      <c r="A10330" s="62">
        <v>43191614</v>
      </c>
      <c r="B10330" s="63" t="s">
        <v>12604</v>
      </c>
    </row>
    <row r="10331" spans="1:2" x14ac:dyDescent="0.25">
      <c r="A10331" s="62">
        <v>43191615</v>
      </c>
      <c r="B10331" s="63" t="s">
        <v>4348</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17755</v>
      </c>
    </row>
    <row r="10344" spans="1:2" x14ac:dyDescent="0.25">
      <c r="A10344" s="62">
        <v>43191630</v>
      </c>
      <c r="B10344" s="63" t="s">
        <v>6085</v>
      </c>
    </row>
    <row r="10345" spans="1:2" x14ac:dyDescent="0.25">
      <c r="A10345" s="62">
        <v>43201401</v>
      </c>
      <c r="B10345" s="63" t="s">
        <v>13845</v>
      </c>
    </row>
    <row r="10346" spans="1:2" x14ac:dyDescent="0.25">
      <c r="A10346" s="62">
        <v>43201402</v>
      </c>
      <c r="B10346" s="63" t="s">
        <v>6929</v>
      </c>
    </row>
    <row r="10347" spans="1:2" x14ac:dyDescent="0.25">
      <c r="A10347" s="62">
        <v>43201403</v>
      </c>
      <c r="B10347" s="63" t="s">
        <v>16898</v>
      </c>
    </row>
    <row r="10348" spans="1:2" x14ac:dyDescent="0.25">
      <c r="A10348" s="62">
        <v>43201404</v>
      </c>
      <c r="B10348" s="63" t="s">
        <v>11737</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14838</v>
      </c>
    </row>
    <row r="10362" spans="1:2" x14ac:dyDescent="0.25">
      <c r="A10362" s="62">
        <v>43201522</v>
      </c>
      <c r="B10362" s="63" t="s">
        <v>4705</v>
      </c>
    </row>
    <row r="10363" spans="1:2" x14ac:dyDescent="0.25">
      <c r="A10363" s="62">
        <v>43201531</v>
      </c>
      <c r="B10363" s="63" t="s">
        <v>16284</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15108</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17041</v>
      </c>
    </row>
    <row r="10376" spans="1:2" x14ac:dyDescent="0.25">
      <c r="A10376" s="62">
        <v>43201546</v>
      </c>
      <c r="B10376" s="63" t="s">
        <v>10253</v>
      </c>
    </row>
    <row r="10377" spans="1:2" x14ac:dyDescent="0.25">
      <c r="A10377" s="62">
        <v>43201547</v>
      </c>
      <c r="B10377" s="63" t="s">
        <v>8087</v>
      </c>
    </row>
    <row r="10378" spans="1:2" x14ac:dyDescent="0.25">
      <c r="A10378" s="62">
        <v>43201549</v>
      </c>
      <c r="B10378" s="63" t="s">
        <v>14722</v>
      </c>
    </row>
    <row r="10379" spans="1:2" x14ac:dyDescent="0.25">
      <c r="A10379" s="62">
        <v>43201550</v>
      </c>
      <c r="B10379" s="63" t="s">
        <v>6953</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15803</v>
      </c>
    </row>
    <row r="10383" spans="1:2" x14ac:dyDescent="0.25">
      <c r="A10383" s="62">
        <v>43201602</v>
      </c>
      <c r="B10383" s="63" t="s">
        <v>3584</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16099</v>
      </c>
    </row>
    <row r="10389" spans="1:2" x14ac:dyDescent="0.25">
      <c r="A10389" s="62">
        <v>43201610</v>
      </c>
      <c r="B10389" s="63" t="s">
        <v>11374</v>
      </c>
    </row>
    <row r="10390" spans="1:2" x14ac:dyDescent="0.25">
      <c r="A10390" s="62">
        <v>43201611</v>
      </c>
      <c r="B10390" s="63" t="s">
        <v>9961</v>
      </c>
    </row>
    <row r="10391" spans="1:2" x14ac:dyDescent="0.25">
      <c r="A10391" s="62">
        <v>43201612</v>
      </c>
      <c r="B10391" s="63" t="s">
        <v>3387</v>
      </c>
    </row>
    <row r="10392" spans="1:2" x14ac:dyDescent="0.25">
      <c r="A10392" s="62">
        <v>43201614</v>
      </c>
      <c r="B10392" s="63" t="s">
        <v>13714</v>
      </c>
    </row>
    <row r="10393" spans="1:2" x14ac:dyDescent="0.25">
      <c r="A10393" s="62">
        <v>43201615</v>
      </c>
      <c r="B10393" s="63" t="s">
        <v>4101</v>
      </c>
    </row>
    <row r="10394" spans="1:2" x14ac:dyDescent="0.25">
      <c r="A10394" s="62">
        <v>43201616</v>
      </c>
      <c r="B10394" s="63" t="s">
        <v>10369</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4186</v>
      </c>
    </row>
    <row r="10401" spans="1:2" x14ac:dyDescent="0.25">
      <c r="A10401" s="62">
        <v>43201809</v>
      </c>
      <c r="B10401" s="63" t="s">
        <v>9635</v>
      </c>
    </row>
    <row r="10402" spans="1:2" x14ac:dyDescent="0.25">
      <c r="A10402" s="62">
        <v>43201810</v>
      </c>
      <c r="B10402" s="63" t="s">
        <v>4148</v>
      </c>
    </row>
    <row r="10403" spans="1:2" x14ac:dyDescent="0.25">
      <c r="A10403" s="62">
        <v>43201811</v>
      </c>
      <c r="B10403" s="63" t="s">
        <v>13306</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13310</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8487</v>
      </c>
    </row>
    <row r="10416" spans="1:2" x14ac:dyDescent="0.25">
      <c r="A10416" s="62">
        <v>43202102</v>
      </c>
      <c r="B10416" s="63" t="s">
        <v>4421</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7834</v>
      </c>
    </row>
    <row r="10428" spans="1:2" x14ac:dyDescent="0.25">
      <c r="A10428" s="62">
        <v>43202210</v>
      </c>
      <c r="B10428" s="63" t="s">
        <v>4310</v>
      </c>
    </row>
    <row r="10429" spans="1:2" x14ac:dyDescent="0.25">
      <c r="A10429" s="62">
        <v>43202211</v>
      </c>
      <c r="B10429" s="63" t="s">
        <v>12505</v>
      </c>
    </row>
    <row r="10430" spans="1:2" x14ac:dyDescent="0.25">
      <c r="A10430" s="62">
        <v>43202212</v>
      </c>
      <c r="B10430" s="63" t="s">
        <v>4882</v>
      </c>
    </row>
    <row r="10431" spans="1:2" x14ac:dyDescent="0.25">
      <c r="A10431" s="62">
        <v>43202213</v>
      </c>
      <c r="B10431" s="63" t="s">
        <v>9246</v>
      </c>
    </row>
    <row r="10432" spans="1:2" x14ac:dyDescent="0.25">
      <c r="A10432" s="62">
        <v>43202214</v>
      </c>
      <c r="B10432" s="63" t="s">
        <v>18664</v>
      </c>
    </row>
    <row r="10433" spans="1:2" x14ac:dyDescent="0.25">
      <c r="A10433" s="62">
        <v>43211501</v>
      </c>
      <c r="B10433" s="63" t="s">
        <v>15984</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4902</v>
      </c>
    </row>
    <row r="10446" spans="1:2" x14ac:dyDescent="0.25">
      <c r="A10446" s="62">
        <v>43211602</v>
      </c>
      <c r="B10446" s="63" t="s">
        <v>11934</v>
      </c>
    </row>
    <row r="10447" spans="1:2" x14ac:dyDescent="0.25">
      <c r="A10447" s="62">
        <v>43211603</v>
      </c>
      <c r="B10447" s="63" t="s">
        <v>13414</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5635</v>
      </c>
    </row>
    <row r="10451" spans="1:2" x14ac:dyDescent="0.25">
      <c r="A10451" s="62">
        <v>43211607</v>
      </c>
      <c r="B10451" s="63" t="s">
        <v>9257</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4149</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12543</v>
      </c>
    </row>
    <row r="10460" spans="1:2" x14ac:dyDescent="0.25">
      <c r="A10460" s="62">
        <v>43211708</v>
      </c>
      <c r="B10460" s="63" t="s">
        <v>3778</v>
      </c>
    </row>
    <row r="10461" spans="1:2" x14ac:dyDescent="0.25">
      <c r="A10461" s="62">
        <v>43211709</v>
      </c>
      <c r="B10461" s="63" t="s">
        <v>15329</v>
      </c>
    </row>
    <row r="10462" spans="1:2" x14ac:dyDescent="0.25">
      <c r="A10462" s="62">
        <v>43211710</v>
      </c>
      <c r="B10462" s="63" t="s">
        <v>7312</v>
      </c>
    </row>
    <row r="10463" spans="1:2" x14ac:dyDescent="0.25">
      <c r="A10463" s="62">
        <v>43211711</v>
      </c>
      <c r="B10463" s="63" t="s">
        <v>11310</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16177</v>
      </c>
    </row>
    <row r="10467" spans="1:2" x14ac:dyDescent="0.25">
      <c r="A10467" s="62">
        <v>43211715</v>
      </c>
      <c r="B10467" s="63" t="s">
        <v>10736</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3682</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3955</v>
      </c>
    </row>
    <row r="10479" spans="1:2" x14ac:dyDescent="0.25">
      <c r="A10479" s="62">
        <v>43211902</v>
      </c>
      <c r="B10479" s="63" t="s">
        <v>16693</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8893</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16661</v>
      </c>
    </row>
    <row r="10501" spans="1:2" x14ac:dyDescent="0.25">
      <c r="A10501" s="62">
        <v>43221503</v>
      </c>
      <c r="B10501" s="63" t="s">
        <v>17625</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9691</v>
      </c>
    </row>
    <row r="10506" spans="1:2" x14ac:dyDescent="0.25">
      <c r="A10506" s="62">
        <v>43221508</v>
      </c>
      <c r="B10506" s="63" t="s">
        <v>15044</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10981</v>
      </c>
    </row>
    <row r="10516" spans="1:2" x14ac:dyDescent="0.25">
      <c r="A10516" s="62">
        <v>43221520</v>
      </c>
      <c r="B10516" s="63" t="s">
        <v>13439</v>
      </c>
    </row>
    <row r="10517" spans="1:2" x14ac:dyDescent="0.25">
      <c r="A10517" s="62">
        <v>43221521</v>
      </c>
      <c r="B10517" s="63" t="s">
        <v>7873</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14625</v>
      </c>
    </row>
    <row r="10524" spans="1:2" x14ac:dyDescent="0.25">
      <c r="A10524" s="62">
        <v>43221602</v>
      </c>
      <c r="B10524" s="63" t="s">
        <v>6360</v>
      </c>
    </row>
    <row r="10525" spans="1:2" x14ac:dyDescent="0.25">
      <c r="A10525" s="62">
        <v>43221603</v>
      </c>
      <c r="B10525" s="63" t="s">
        <v>10819</v>
      </c>
    </row>
    <row r="10526" spans="1:2" x14ac:dyDescent="0.25">
      <c r="A10526" s="62">
        <v>43221701</v>
      </c>
      <c r="B10526" s="63" t="s">
        <v>12614</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12332</v>
      </c>
    </row>
    <row r="10534" spans="1:2" x14ac:dyDescent="0.25">
      <c r="A10534" s="62">
        <v>43221709</v>
      </c>
      <c r="B10534" s="63" t="s">
        <v>3640</v>
      </c>
    </row>
    <row r="10535" spans="1:2" x14ac:dyDescent="0.25">
      <c r="A10535" s="62">
        <v>43221710</v>
      </c>
      <c r="B10535" s="63" t="s">
        <v>15472</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8354</v>
      </c>
    </row>
    <row r="10546" spans="1:2" x14ac:dyDescent="0.25">
      <c r="A10546" s="62">
        <v>43221721</v>
      </c>
      <c r="B10546" s="63" t="s">
        <v>17209</v>
      </c>
    </row>
    <row r="10547" spans="1:2" x14ac:dyDescent="0.25">
      <c r="A10547" s="62">
        <v>43221801</v>
      </c>
      <c r="B10547" s="63" t="s">
        <v>6688</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18412</v>
      </c>
    </row>
    <row r="10553" spans="1:2" x14ac:dyDescent="0.25">
      <c r="A10553" s="62">
        <v>43221807</v>
      </c>
      <c r="B10553" s="63" t="s">
        <v>12272</v>
      </c>
    </row>
    <row r="10554" spans="1:2" x14ac:dyDescent="0.25">
      <c r="A10554" s="62">
        <v>43221808</v>
      </c>
      <c r="B10554" s="63" t="s">
        <v>15943</v>
      </c>
    </row>
    <row r="10555" spans="1:2" x14ac:dyDescent="0.25">
      <c r="A10555" s="62">
        <v>43222501</v>
      </c>
      <c r="B10555" s="63" t="s">
        <v>9137</v>
      </c>
    </row>
    <row r="10556" spans="1:2" x14ac:dyDescent="0.25">
      <c r="A10556" s="62">
        <v>43222502</v>
      </c>
      <c r="B10556" s="63" t="s">
        <v>17877</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4956</v>
      </c>
    </row>
    <row r="10563" spans="1:2" x14ac:dyDescent="0.25">
      <c r="A10563" s="62">
        <v>43222608</v>
      </c>
      <c r="B10563" s="63" t="s">
        <v>8564</v>
      </c>
    </row>
    <row r="10564" spans="1:2" x14ac:dyDescent="0.25">
      <c r="A10564" s="62">
        <v>43222609</v>
      </c>
      <c r="B10564" s="63" t="s">
        <v>14483</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9965</v>
      </c>
    </row>
    <row r="10573" spans="1:2" x14ac:dyDescent="0.25">
      <c r="A10573" s="62">
        <v>43222623</v>
      </c>
      <c r="B10573" s="63" t="s">
        <v>18113</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18226</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13415</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15459</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9935</v>
      </c>
    </row>
    <row r="10596" spans="1:2" x14ac:dyDescent="0.25">
      <c r="A10596" s="62">
        <v>43222817</v>
      </c>
      <c r="B10596" s="63" t="s">
        <v>6938</v>
      </c>
    </row>
    <row r="10597" spans="1:2" x14ac:dyDescent="0.25">
      <c r="A10597" s="62">
        <v>43222818</v>
      </c>
      <c r="B10597" s="63" t="s">
        <v>5315</v>
      </c>
    </row>
    <row r="10598" spans="1:2" x14ac:dyDescent="0.25">
      <c r="A10598" s="62">
        <v>43222819</v>
      </c>
      <c r="B10598" s="63" t="s">
        <v>7413</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11184</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17112</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13118</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14347</v>
      </c>
    </row>
    <row r="10636" spans="1:2" x14ac:dyDescent="0.25">
      <c r="A10636" s="62">
        <v>43231506</v>
      </c>
      <c r="B10636" s="63" t="s">
        <v>3854</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13170</v>
      </c>
    </row>
    <row r="10648" spans="1:2" x14ac:dyDescent="0.25">
      <c r="A10648" s="62">
        <v>43231605</v>
      </c>
      <c r="B10648" s="63" t="s">
        <v>5502</v>
      </c>
    </row>
    <row r="10649" spans="1:2" x14ac:dyDescent="0.25">
      <c r="A10649" s="62">
        <v>43232001</v>
      </c>
      <c r="B10649" s="63" t="s">
        <v>9323</v>
      </c>
    </row>
    <row r="10650" spans="1:2" x14ac:dyDescent="0.25">
      <c r="A10650" s="62">
        <v>43232002</v>
      </c>
      <c r="B10650" s="63" t="s">
        <v>15344</v>
      </c>
    </row>
    <row r="10651" spans="1:2" x14ac:dyDescent="0.25">
      <c r="A10651" s="62">
        <v>43232003</v>
      </c>
      <c r="B10651" s="63" t="s">
        <v>7964</v>
      </c>
    </row>
    <row r="10652" spans="1:2" x14ac:dyDescent="0.25">
      <c r="A10652" s="62">
        <v>43232004</v>
      </c>
      <c r="B10652" s="63" t="s">
        <v>14310</v>
      </c>
    </row>
    <row r="10653" spans="1:2" x14ac:dyDescent="0.25">
      <c r="A10653" s="62">
        <v>43232005</v>
      </c>
      <c r="B10653" s="63" t="s">
        <v>6857</v>
      </c>
    </row>
    <row r="10654" spans="1:2" x14ac:dyDescent="0.25">
      <c r="A10654" s="62">
        <v>43232101</v>
      </c>
      <c r="B10654" s="63" t="s">
        <v>14512</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16413</v>
      </c>
    </row>
    <row r="10671" spans="1:2" x14ac:dyDescent="0.25">
      <c r="A10671" s="62">
        <v>43232304</v>
      </c>
      <c r="B10671" s="63" t="s">
        <v>11336</v>
      </c>
    </row>
    <row r="10672" spans="1:2" x14ac:dyDescent="0.25">
      <c r="A10672" s="62">
        <v>43232305</v>
      </c>
      <c r="B10672" s="63" t="s">
        <v>6905</v>
      </c>
    </row>
    <row r="10673" spans="1:2" x14ac:dyDescent="0.25">
      <c r="A10673" s="62">
        <v>43232306</v>
      </c>
      <c r="B10673" s="63" t="s">
        <v>12956</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9076</v>
      </c>
    </row>
    <row r="10682" spans="1:2" x14ac:dyDescent="0.25">
      <c r="A10682" s="62">
        <v>43232403</v>
      </c>
      <c r="B10682" s="63" t="s">
        <v>2559</v>
      </c>
    </row>
    <row r="10683" spans="1:2" x14ac:dyDescent="0.25">
      <c r="A10683" s="62">
        <v>43232404</v>
      </c>
      <c r="B10683" s="63" t="s">
        <v>10046</v>
      </c>
    </row>
    <row r="10684" spans="1:2" x14ac:dyDescent="0.25">
      <c r="A10684" s="62">
        <v>43232405</v>
      </c>
      <c r="B10684" s="63" t="s">
        <v>12904</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16272</v>
      </c>
    </row>
    <row r="10688" spans="1:2" x14ac:dyDescent="0.25">
      <c r="A10688" s="62">
        <v>43232409</v>
      </c>
      <c r="B10688" s="63" t="s">
        <v>7703</v>
      </c>
    </row>
    <row r="10689" spans="1:2" x14ac:dyDescent="0.25">
      <c r="A10689" s="62">
        <v>43232501</v>
      </c>
      <c r="B10689" s="63" t="s">
        <v>17578</v>
      </c>
    </row>
    <row r="10690" spans="1:2" x14ac:dyDescent="0.25">
      <c r="A10690" s="62">
        <v>43232502</v>
      </c>
      <c r="B10690" s="63" t="s">
        <v>5504</v>
      </c>
    </row>
    <row r="10691" spans="1:2" x14ac:dyDescent="0.25">
      <c r="A10691" s="62">
        <v>43232503</v>
      </c>
      <c r="B10691" s="63" t="s">
        <v>3608</v>
      </c>
    </row>
    <row r="10692" spans="1:2" x14ac:dyDescent="0.25">
      <c r="A10692" s="62">
        <v>43232504</v>
      </c>
      <c r="B10692" s="63" t="s">
        <v>11960</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18392</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3762</v>
      </c>
    </row>
    <row r="10727" spans="1:2" x14ac:dyDescent="0.25">
      <c r="A10727" s="62">
        <v>43232914</v>
      </c>
      <c r="B10727" s="63" t="s">
        <v>8778</v>
      </c>
    </row>
    <row r="10728" spans="1:2" x14ac:dyDescent="0.25">
      <c r="A10728" s="62">
        <v>43232915</v>
      </c>
      <c r="B10728" s="63" t="s">
        <v>17406</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10567</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13196</v>
      </c>
    </row>
    <row r="10745" spans="1:2" x14ac:dyDescent="0.25">
      <c r="A10745" s="62">
        <v>43233413</v>
      </c>
      <c r="B10745" s="63" t="s">
        <v>17442</v>
      </c>
    </row>
    <row r="10746" spans="1:2" x14ac:dyDescent="0.25">
      <c r="A10746" s="62">
        <v>43233414</v>
      </c>
      <c r="B10746" s="63" t="s">
        <v>12792</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3780</v>
      </c>
    </row>
    <row r="10767" spans="1:2" x14ac:dyDescent="0.25">
      <c r="A10767" s="62">
        <v>44101603</v>
      </c>
      <c r="B10767" s="63" t="s">
        <v>11874</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15395</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4529</v>
      </c>
    </row>
    <row r="10775" spans="1:2" x14ac:dyDescent="0.25">
      <c r="A10775" s="62">
        <v>44101705</v>
      </c>
      <c r="B10775" s="63" t="s">
        <v>18099</v>
      </c>
    </row>
    <row r="10776" spans="1:2" x14ac:dyDescent="0.25">
      <c r="A10776" s="62">
        <v>44101706</v>
      </c>
      <c r="B10776" s="63" t="s">
        <v>16566</v>
      </c>
    </row>
    <row r="10777" spans="1:2" x14ac:dyDescent="0.25">
      <c r="A10777" s="62">
        <v>44101707</v>
      </c>
      <c r="B10777" s="63" t="s">
        <v>18133</v>
      </c>
    </row>
    <row r="10778" spans="1:2" x14ac:dyDescent="0.25">
      <c r="A10778" s="62">
        <v>44101708</v>
      </c>
      <c r="B10778" s="63" t="s">
        <v>8155</v>
      </c>
    </row>
    <row r="10779" spans="1:2" x14ac:dyDescent="0.25">
      <c r="A10779" s="62">
        <v>44101709</v>
      </c>
      <c r="B10779" s="63" t="s">
        <v>4819</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16033</v>
      </c>
    </row>
    <row r="10787" spans="1:2" x14ac:dyDescent="0.25">
      <c r="A10787" s="62">
        <v>44101718</v>
      </c>
      <c r="B10787" s="63" t="s">
        <v>6605</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9309</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16783</v>
      </c>
    </row>
    <row r="10800" spans="1:2" x14ac:dyDescent="0.25">
      <c r="A10800" s="62">
        <v>44101802</v>
      </c>
      <c r="B10800" s="63" t="s">
        <v>14419</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18105</v>
      </c>
    </row>
    <row r="10805" spans="1:2" x14ac:dyDescent="0.25">
      <c r="A10805" s="62">
        <v>44101901</v>
      </c>
      <c r="B10805" s="63" t="s">
        <v>16454</v>
      </c>
    </row>
    <row r="10806" spans="1:2" x14ac:dyDescent="0.25">
      <c r="A10806" s="62">
        <v>44101902</v>
      </c>
      <c r="B10806" s="63" t="s">
        <v>18136</v>
      </c>
    </row>
    <row r="10807" spans="1:2" x14ac:dyDescent="0.25">
      <c r="A10807" s="62">
        <v>44102001</v>
      </c>
      <c r="B10807" s="63" t="s">
        <v>14607</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4161</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13223</v>
      </c>
    </row>
    <row r="10819" spans="1:2" x14ac:dyDescent="0.25">
      <c r="A10819" s="62">
        <v>44102201</v>
      </c>
      <c r="B10819" s="63" t="s">
        <v>7202</v>
      </c>
    </row>
    <row r="10820" spans="1:2" x14ac:dyDescent="0.25">
      <c r="A10820" s="62">
        <v>44102202</v>
      </c>
      <c r="B10820" s="63" t="s">
        <v>15073</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15333</v>
      </c>
    </row>
    <row r="10824" spans="1:2" x14ac:dyDescent="0.25">
      <c r="A10824" s="62">
        <v>44102303</v>
      </c>
      <c r="B10824" s="63" t="s">
        <v>17495</v>
      </c>
    </row>
    <row r="10825" spans="1:2" x14ac:dyDescent="0.25">
      <c r="A10825" s="62">
        <v>44102304</v>
      </c>
      <c r="B10825" s="63" t="s">
        <v>16957</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14978</v>
      </c>
    </row>
    <row r="10829" spans="1:2" x14ac:dyDescent="0.25">
      <c r="A10829" s="62">
        <v>44102402</v>
      </c>
      <c r="B10829" s="63" t="s">
        <v>7145</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13731</v>
      </c>
    </row>
    <row r="10835" spans="1:2" x14ac:dyDescent="0.25">
      <c r="A10835" s="62">
        <v>44102408</v>
      </c>
      <c r="B10835" s="63" t="s">
        <v>18102</v>
      </c>
    </row>
    <row r="10836" spans="1:2" x14ac:dyDescent="0.25">
      <c r="A10836" s="62">
        <v>44102409</v>
      </c>
      <c r="B10836" s="63" t="s">
        <v>15140</v>
      </c>
    </row>
    <row r="10837" spans="1:2" x14ac:dyDescent="0.25">
      <c r="A10837" s="62">
        <v>44102411</v>
      </c>
      <c r="B10837" s="63" t="s">
        <v>3674</v>
      </c>
    </row>
    <row r="10838" spans="1:2" x14ac:dyDescent="0.25">
      <c r="A10838" s="62">
        <v>44102412</v>
      </c>
      <c r="B10838" s="63" t="s">
        <v>13702</v>
      </c>
    </row>
    <row r="10839" spans="1:2" x14ac:dyDescent="0.25">
      <c r="A10839" s="62">
        <v>44102501</v>
      </c>
      <c r="B10839" s="63" t="s">
        <v>10848</v>
      </c>
    </row>
    <row r="10840" spans="1:2" x14ac:dyDescent="0.25">
      <c r="A10840" s="62">
        <v>44102502</v>
      </c>
      <c r="B10840" s="63" t="s">
        <v>12967</v>
      </c>
    </row>
    <row r="10841" spans="1:2" x14ac:dyDescent="0.25">
      <c r="A10841" s="62">
        <v>44102503</v>
      </c>
      <c r="B10841" s="63" t="s">
        <v>15958</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12320</v>
      </c>
    </row>
    <row r="10847" spans="1:2" x14ac:dyDescent="0.25">
      <c r="A10847" s="62">
        <v>44102607</v>
      </c>
      <c r="B10847" s="63" t="s">
        <v>18010</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6709</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13514</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7147</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9146</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11906</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9830</v>
      </c>
    </row>
    <row r="10876" spans="1:2" x14ac:dyDescent="0.25">
      <c r="A10876" s="62">
        <v>44103108</v>
      </c>
      <c r="B10876" s="63" t="s">
        <v>13945</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18073</v>
      </c>
    </row>
    <row r="10880" spans="1:2" x14ac:dyDescent="0.25">
      <c r="A10880" s="62">
        <v>44103112</v>
      </c>
      <c r="B10880" s="63" t="s">
        <v>3441</v>
      </c>
    </row>
    <row r="10881" spans="1:2" x14ac:dyDescent="0.25">
      <c r="A10881" s="62">
        <v>44103113</v>
      </c>
      <c r="B10881" s="63" t="s">
        <v>11279</v>
      </c>
    </row>
    <row r="10882" spans="1:2" x14ac:dyDescent="0.25">
      <c r="A10882" s="62">
        <v>44103114</v>
      </c>
      <c r="B10882" s="63" t="s">
        <v>12952</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13371</v>
      </c>
    </row>
    <row r="10887" spans="1:2" x14ac:dyDescent="0.25">
      <c r="A10887" s="62">
        <v>44103120</v>
      </c>
      <c r="B10887" s="63" t="s">
        <v>4638</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3547</v>
      </c>
    </row>
    <row r="10895" spans="1:2" x14ac:dyDescent="0.25">
      <c r="A10895" s="62">
        <v>44103502</v>
      </c>
      <c r="B10895" s="63" t="s">
        <v>5236</v>
      </c>
    </row>
    <row r="10896" spans="1:2" x14ac:dyDescent="0.25">
      <c r="A10896" s="62">
        <v>44103503</v>
      </c>
      <c r="B10896" s="63" t="s">
        <v>15365</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10011</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12202</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15940</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9564</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9629</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15213</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5323</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12125</v>
      </c>
    </row>
    <row r="10952" spans="1:2" x14ac:dyDescent="0.25">
      <c r="A10952" s="62">
        <v>44111904</v>
      </c>
      <c r="B10952" s="63" t="s">
        <v>12451</v>
      </c>
    </row>
    <row r="10953" spans="1:2" x14ac:dyDescent="0.25">
      <c r="A10953" s="62">
        <v>44111905</v>
      </c>
      <c r="B10953" s="63" t="s">
        <v>9724</v>
      </c>
    </row>
    <row r="10954" spans="1:2" x14ac:dyDescent="0.25">
      <c r="A10954" s="62">
        <v>44111906</v>
      </c>
      <c r="B10954" s="63" t="s">
        <v>15998</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11459</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7097</v>
      </c>
    </row>
    <row r="10965" spans="1:2" x14ac:dyDescent="0.25">
      <c r="A10965" s="62">
        <v>44112007</v>
      </c>
      <c r="B10965" s="63" t="s">
        <v>9450</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15334</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18091</v>
      </c>
    </row>
    <row r="10985" spans="1:2" x14ac:dyDescent="0.25">
      <c r="A10985" s="62">
        <v>44121617</v>
      </c>
      <c r="B10985" s="63" t="s">
        <v>12307</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10386</v>
      </c>
    </row>
    <row r="10994" spans="1:2" x14ac:dyDescent="0.25">
      <c r="A10994" s="62">
        <v>44121626</v>
      </c>
      <c r="B10994" s="63" t="s">
        <v>3973</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4013</v>
      </c>
    </row>
    <row r="10999" spans="1:2" x14ac:dyDescent="0.25">
      <c r="A10999" s="62">
        <v>44121632</v>
      </c>
      <c r="B10999" s="63" t="s">
        <v>13261</v>
      </c>
    </row>
    <row r="11000" spans="1:2" x14ac:dyDescent="0.25">
      <c r="A11000" s="62">
        <v>44121633</v>
      </c>
      <c r="B11000" s="63" t="s">
        <v>8811</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9984</v>
      </c>
    </row>
    <row r="11010" spans="1:2" x14ac:dyDescent="0.25">
      <c r="A11010" s="62">
        <v>44121708</v>
      </c>
      <c r="B11010" s="63" t="s">
        <v>13769</v>
      </c>
    </row>
    <row r="11011" spans="1:2" x14ac:dyDescent="0.25">
      <c r="A11011" s="62">
        <v>44121709</v>
      </c>
      <c r="B11011" s="63" t="s">
        <v>4506</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14816</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11246</v>
      </c>
    </row>
    <row r="11028" spans="1:2" x14ac:dyDescent="0.25">
      <c r="A11028" s="62">
        <v>44121902</v>
      </c>
      <c r="B11028" s="63" t="s">
        <v>16095</v>
      </c>
    </row>
    <row r="11029" spans="1:2" x14ac:dyDescent="0.25">
      <c r="A11029" s="62">
        <v>44121904</v>
      </c>
      <c r="B11029" s="63" t="s">
        <v>5334</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13906</v>
      </c>
    </row>
    <row r="11036" spans="1:2" x14ac:dyDescent="0.25">
      <c r="A11036" s="62">
        <v>44122009</v>
      </c>
      <c r="B11036" s="63" t="s">
        <v>11858</v>
      </c>
    </row>
    <row r="11037" spans="1:2" x14ac:dyDescent="0.25">
      <c r="A11037" s="62">
        <v>44122010</v>
      </c>
      <c r="B11037" s="63" t="s">
        <v>7733</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10663</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16080</v>
      </c>
    </row>
    <row r="11046" spans="1:2" x14ac:dyDescent="0.25">
      <c r="A11046" s="62">
        <v>44122019</v>
      </c>
      <c r="B11046" s="63" t="s">
        <v>12469</v>
      </c>
    </row>
    <row r="11047" spans="1:2" x14ac:dyDescent="0.25">
      <c r="A11047" s="62">
        <v>44122020</v>
      </c>
      <c r="B11047" s="63" t="s">
        <v>15761</v>
      </c>
    </row>
    <row r="11048" spans="1:2" x14ac:dyDescent="0.25">
      <c r="A11048" s="62">
        <v>44122021</v>
      </c>
      <c r="B11048" s="63" t="s">
        <v>12629</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12562</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14103</v>
      </c>
    </row>
    <row r="11057" spans="1:2" x14ac:dyDescent="0.25">
      <c r="A11057" s="62">
        <v>44122103</v>
      </c>
      <c r="B11057" s="63" t="s">
        <v>10822</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4077</v>
      </c>
    </row>
    <row r="11061" spans="1:2" x14ac:dyDescent="0.25">
      <c r="A11061" s="62">
        <v>44122107</v>
      </c>
      <c r="B11061" s="63" t="s">
        <v>10094</v>
      </c>
    </row>
    <row r="11062" spans="1:2" x14ac:dyDescent="0.25">
      <c r="A11062" s="62">
        <v>44122109</v>
      </c>
      <c r="B11062" s="63" t="s">
        <v>5415</v>
      </c>
    </row>
    <row r="11063" spans="1:2" x14ac:dyDescent="0.25">
      <c r="A11063" s="62">
        <v>44122110</v>
      </c>
      <c r="B11063" s="63" t="s">
        <v>14853</v>
      </c>
    </row>
    <row r="11064" spans="1:2" x14ac:dyDescent="0.25">
      <c r="A11064" s="62">
        <v>44122111</v>
      </c>
      <c r="B11064" s="63" t="s">
        <v>6602</v>
      </c>
    </row>
    <row r="11065" spans="1:2" x14ac:dyDescent="0.25">
      <c r="A11065" s="62">
        <v>44122112</v>
      </c>
      <c r="B11065" s="63" t="s">
        <v>9353</v>
      </c>
    </row>
    <row r="11066" spans="1:2" x14ac:dyDescent="0.25">
      <c r="A11066" s="62">
        <v>44122113</v>
      </c>
      <c r="B11066" s="63" t="s">
        <v>15931</v>
      </c>
    </row>
    <row r="11067" spans="1:2" x14ac:dyDescent="0.25">
      <c r="A11067" s="62">
        <v>44122114</v>
      </c>
      <c r="B11067" s="63" t="s">
        <v>13458</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16218</v>
      </c>
    </row>
    <row r="11072" spans="1:2" x14ac:dyDescent="0.25">
      <c r="A11072" s="62">
        <v>44122119</v>
      </c>
      <c r="B11072" s="63" t="s">
        <v>6304</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7334</v>
      </c>
    </row>
    <row r="11076" spans="1:2" x14ac:dyDescent="0.25">
      <c r="A11076" s="62">
        <v>45101502</v>
      </c>
      <c r="B11076" s="63" t="s">
        <v>11128</v>
      </c>
    </row>
    <row r="11077" spans="1:2" x14ac:dyDescent="0.25">
      <c r="A11077" s="62">
        <v>45101503</v>
      </c>
      <c r="B11077" s="63" t="s">
        <v>13605</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17811</v>
      </c>
    </row>
    <row r="11090" spans="1:2" x14ac:dyDescent="0.25">
      <c r="A11090" s="62">
        <v>45101602</v>
      </c>
      <c r="B11090" s="63" t="s">
        <v>8039</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4262</v>
      </c>
    </row>
    <row r="11103" spans="1:2" x14ac:dyDescent="0.25">
      <c r="A11103" s="62">
        <v>45101705</v>
      </c>
      <c r="B11103" s="63" t="s">
        <v>14895</v>
      </c>
    </row>
    <row r="11104" spans="1:2" x14ac:dyDescent="0.25">
      <c r="A11104" s="62">
        <v>45101706</v>
      </c>
      <c r="B11104" s="63" t="s">
        <v>5121</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13316</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4108</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12194</v>
      </c>
    </row>
    <row r="11135" spans="1:2" x14ac:dyDescent="0.25">
      <c r="A11135" s="62">
        <v>45111607</v>
      </c>
      <c r="B11135" s="63" t="s">
        <v>17907</v>
      </c>
    </row>
    <row r="11136" spans="1:2" x14ac:dyDescent="0.25">
      <c r="A11136" s="62">
        <v>45111608</v>
      </c>
      <c r="B11136" s="63" t="s">
        <v>13634</v>
      </c>
    </row>
    <row r="11137" spans="1:2" x14ac:dyDescent="0.25">
      <c r="A11137" s="62">
        <v>45111609</v>
      </c>
      <c r="B11137" s="63" t="s">
        <v>17322</v>
      </c>
    </row>
    <row r="11138" spans="1:2" x14ac:dyDescent="0.25">
      <c r="A11138" s="62">
        <v>45111610</v>
      </c>
      <c r="B11138" s="63" t="s">
        <v>9083</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2922</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12739</v>
      </c>
    </row>
    <row r="11155" spans="1:2" x14ac:dyDescent="0.25">
      <c r="A11155" s="62">
        <v>45111804</v>
      </c>
      <c r="B11155" s="63" t="s">
        <v>12002</v>
      </c>
    </row>
    <row r="11156" spans="1:2" x14ac:dyDescent="0.25">
      <c r="A11156" s="62">
        <v>45111805</v>
      </c>
      <c r="B11156" s="63" t="s">
        <v>18707</v>
      </c>
    </row>
    <row r="11157" spans="1:2" x14ac:dyDescent="0.25">
      <c r="A11157" s="62">
        <v>45111806</v>
      </c>
      <c r="B11157" s="63" t="s">
        <v>15308</v>
      </c>
    </row>
    <row r="11158" spans="1:2" x14ac:dyDescent="0.25">
      <c r="A11158" s="62">
        <v>45111807</v>
      </c>
      <c r="B11158" s="63" t="s">
        <v>3705</v>
      </c>
    </row>
    <row r="11159" spans="1:2" x14ac:dyDescent="0.25">
      <c r="A11159" s="62">
        <v>45111808</v>
      </c>
      <c r="B11159" s="63" t="s">
        <v>15057</v>
      </c>
    </row>
    <row r="11160" spans="1:2" x14ac:dyDescent="0.25">
      <c r="A11160" s="62">
        <v>45111809</v>
      </c>
      <c r="B11160" s="63" t="s">
        <v>8365</v>
      </c>
    </row>
    <row r="11161" spans="1:2" x14ac:dyDescent="0.25">
      <c r="A11161" s="62">
        <v>45111810</v>
      </c>
      <c r="B11161" s="63" t="s">
        <v>3669</v>
      </c>
    </row>
    <row r="11162" spans="1:2" x14ac:dyDescent="0.25">
      <c r="A11162" s="62">
        <v>45111901</v>
      </c>
      <c r="B11162" s="63" t="s">
        <v>11745</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17946</v>
      </c>
    </row>
    <row r="11166" spans="1:2" x14ac:dyDescent="0.25">
      <c r="A11166" s="62">
        <v>45112003</v>
      </c>
      <c r="B11166" s="63" t="s">
        <v>9756</v>
      </c>
    </row>
    <row r="11167" spans="1:2" x14ac:dyDescent="0.25">
      <c r="A11167" s="62">
        <v>45112004</v>
      </c>
      <c r="B11167" s="63" t="s">
        <v>16712</v>
      </c>
    </row>
    <row r="11168" spans="1:2" x14ac:dyDescent="0.25">
      <c r="A11168" s="62">
        <v>45121501</v>
      </c>
      <c r="B11168" s="63" t="s">
        <v>3680</v>
      </c>
    </row>
    <row r="11169" spans="1:2" x14ac:dyDescent="0.25">
      <c r="A11169" s="62">
        <v>45121502</v>
      </c>
      <c r="B11169" s="63" t="s">
        <v>15494</v>
      </c>
    </row>
    <row r="11170" spans="1:2" x14ac:dyDescent="0.25">
      <c r="A11170" s="62">
        <v>45121503</v>
      </c>
      <c r="B11170" s="63" t="s">
        <v>7465</v>
      </c>
    </row>
    <row r="11171" spans="1:2" x14ac:dyDescent="0.25">
      <c r="A11171" s="62">
        <v>45121504</v>
      </c>
      <c r="B11171" s="63" t="s">
        <v>16122</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18094</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5296</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11579</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13972</v>
      </c>
    </row>
    <row r="11193" spans="1:2" x14ac:dyDescent="0.25">
      <c r="A11193" s="62">
        <v>45121609</v>
      </c>
      <c r="B11193" s="63" t="s">
        <v>17535</v>
      </c>
    </row>
    <row r="11194" spans="1:2" x14ac:dyDescent="0.25">
      <c r="A11194" s="62">
        <v>45121610</v>
      </c>
      <c r="B11194" s="63" t="s">
        <v>13185</v>
      </c>
    </row>
    <row r="11195" spans="1:2" x14ac:dyDescent="0.25">
      <c r="A11195" s="62">
        <v>45121611</v>
      </c>
      <c r="B11195" s="63" t="s">
        <v>7767</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13256</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9741</v>
      </c>
    </row>
    <row r="11204" spans="1:2" x14ac:dyDescent="0.25">
      <c r="A11204" s="62">
        <v>45121620</v>
      </c>
      <c r="B11204" s="63" t="s">
        <v>8030</v>
      </c>
    </row>
    <row r="11205" spans="1:2" x14ac:dyDescent="0.25">
      <c r="A11205" s="62">
        <v>45121621</v>
      </c>
      <c r="B11205" s="63" t="s">
        <v>15953</v>
      </c>
    </row>
    <row r="11206" spans="1:2" x14ac:dyDescent="0.25">
      <c r="A11206" s="62">
        <v>45121622</v>
      </c>
      <c r="B11206" s="63" t="s">
        <v>10818</v>
      </c>
    </row>
    <row r="11207" spans="1:2" x14ac:dyDescent="0.25">
      <c r="A11207" s="62">
        <v>45121623</v>
      </c>
      <c r="B11207" s="63" t="s">
        <v>15287</v>
      </c>
    </row>
    <row r="11208" spans="1:2" x14ac:dyDescent="0.25">
      <c r="A11208" s="62">
        <v>45121701</v>
      </c>
      <c r="B11208" s="63" t="s">
        <v>3341</v>
      </c>
    </row>
    <row r="11209" spans="1:2" x14ac:dyDescent="0.25">
      <c r="A11209" s="62">
        <v>45121702</v>
      </c>
      <c r="B11209" s="63" t="s">
        <v>11933</v>
      </c>
    </row>
    <row r="11210" spans="1:2" x14ac:dyDescent="0.25">
      <c r="A11210" s="62">
        <v>45121703</v>
      </c>
      <c r="B11210" s="63" t="s">
        <v>16890</v>
      </c>
    </row>
    <row r="11211" spans="1:2" x14ac:dyDescent="0.25">
      <c r="A11211" s="62">
        <v>45121704</v>
      </c>
      <c r="B11211" s="63" t="s">
        <v>4841</v>
      </c>
    </row>
    <row r="11212" spans="1:2" x14ac:dyDescent="0.25">
      <c r="A11212" s="62">
        <v>45121705</v>
      </c>
      <c r="B11212" s="63" t="s">
        <v>10330</v>
      </c>
    </row>
    <row r="11213" spans="1:2" x14ac:dyDescent="0.25">
      <c r="A11213" s="62">
        <v>45121706</v>
      </c>
      <c r="B11213" s="63" t="s">
        <v>4979</v>
      </c>
    </row>
    <row r="11214" spans="1:2" x14ac:dyDescent="0.25">
      <c r="A11214" s="62">
        <v>45121801</v>
      </c>
      <c r="B11214" s="63" t="s">
        <v>16290</v>
      </c>
    </row>
    <row r="11215" spans="1:2" x14ac:dyDescent="0.25">
      <c r="A11215" s="62">
        <v>45121802</v>
      </c>
      <c r="B11215" s="63" t="s">
        <v>8221</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13388</v>
      </c>
    </row>
    <row r="11219" spans="1:2" x14ac:dyDescent="0.25">
      <c r="A11219" s="62">
        <v>45121806</v>
      </c>
      <c r="B11219" s="63" t="s">
        <v>11373</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9464</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7786</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13489</v>
      </c>
    </row>
    <row r="11236" spans="1:2" x14ac:dyDescent="0.25">
      <c r="A11236" s="62">
        <v>46101501</v>
      </c>
      <c r="B11236" s="63" t="s">
        <v>3721</v>
      </c>
    </row>
    <row r="11237" spans="1:2" x14ac:dyDescent="0.25">
      <c r="A11237" s="62">
        <v>46101502</v>
      </c>
      <c r="B11237" s="63" t="s">
        <v>16718</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17007</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15854</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16038</v>
      </c>
    </row>
    <row r="11253" spans="1:2" x14ac:dyDescent="0.25">
      <c r="A11253" s="62">
        <v>46111801</v>
      </c>
      <c r="B11253" s="63" t="s">
        <v>9520</v>
      </c>
    </row>
    <row r="11254" spans="1:2" x14ac:dyDescent="0.25">
      <c r="A11254" s="62">
        <v>46121501</v>
      </c>
      <c r="B11254" s="63" t="s">
        <v>8452</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9291</v>
      </c>
    </row>
    <row r="11258" spans="1:2" x14ac:dyDescent="0.25">
      <c r="A11258" s="62">
        <v>46121505</v>
      </c>
      <c r="B11258" s="63" t="s">
        <v>8330</v>
      </c>
    </row>
    <row r="11259" spans="1:2" x14ac:dyDescent="0.25">
      <c r="A11259" s="62">
        <v>46121506</v>
      </c>
      <c r="B11259" s="63" t="s">
        <v>11527</v>
      </c>
    </row>
    <row r="11260" spans="1:2" x14ac:dyDescent="0.25">
      <c r="A11260" s="62">
        <v>46121507</v>
      </c>
      <c r="B11260" s="63" t="s">
        <v>8265</v>
      </c>
    </row>
    <row r="11261" spans="1:2" x14ac:dyDescent="0.25">
      <c r="A11261" s="62">
        <v>46121508</v>
      </c>
      <c r="B11261" s="63" t="s">
        <v>11426</v>
      </c>
    </row>
    <row r="11262" spans="1:2" x14ac:dyDescent="0.25">
      <c r="A11262" s="62">
        <v>46121509</v>
      </c>
      <c r="B11262" s="63" t="s">
        <v>6983</v>
      </c>
    </row>
    <row r="11263" spans="1:2" x14ac:dyDescent="0.25">
      <c r="A11263" s="62">
        <v>46121510</v>
      </c>
      <c r="B11263" s="63" t="s">
        <v>18231</v>
      </c>
    </row>
    <row r="11264" spans="1:2" x14ac:dyDescent="0.25">
      <c r="A11264" s="62">
        <v>46121511</v>
      </c>
      <c r="B11264" s="63" t="s">
        <v>16032</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15234</v>
      </c>
    </row>
    <row r="11269" spans="1:2" x14ac:dyDescent="0.25">
      <c r="A11269" s="62">
        <v>46121604</v>
      </c>
      <c r="B11269" s="63" t="s">
        <v>13684</v>
      </c>
    </row>
    <row r="11270" spans="1:2" x14ac:dyDescent="0.25">
      <c r="A11270" s="62">
        <v>46121605</v>
      </c>
      <c r="B11270" s="63" t="s">
        <v>16175</v>
      </c>
    </row>
    <row r="11271" spans="1:2" x14ac:dyDescent="0.25">
      <c r="A11271" s="62">
        <v>46131501</v>
      </c>
      <c r="B11271" s="63" t="s">
        <v>13880</v>
      </c>
    </row>
    <row r="11272" spans="1:2" x14ac:dyDescent="0.25">
      <c r="A11272" s="62">
        <v>46131502</v>
      </c>
      <c r="B11272" s="63" t="s">
        <v>10982</v>
      </c>
    </row>
    <row r="11273" spans="1:2" x14ac:dyDescent="0.25">
      <c r="A11273" s="62">
        <v>46131503</v>
      </c>
      <c r="B11273" s="63" t="s">
        <v>7859</v>
      </c>
    </row>
    <row r="11274" spans="1:2" x14ac:dyDescent="0.25">
      <c r="A11274" s="62">
        <v>46131504</v>
      </c>
      <c r="B11274" s="63" t="s">
        <v>9307</v>
      </c>
    </row>
    <row r="11275" spans="1:2" x14ac:dyDescent="0.25">
      <c r="A11275" s="62">
        <v>46131505</v>
      </c>
      <c r="B11275" s="63" t="s">
        <v>5068</v>
      </c>
    </row>
    <row r="11276" spans="1:2" x14ac:dyDescent="0.25">
      <c r="A11276" s="62">
        <v>46131601</v>
      </c>
      <c r="B11276" s="63" t="s">
        <v>14120</v>
      </c>
    </row>
    <row r="11277" spans="1:2" x14ac:dyDescent="0.25">
      <c r="A11277" s="62">
        <v>46131602</v>
      </c>
      <c r="B11277" s="63" t="s">
        <v>16528</v>
      </c>
    </row>
    <row r="11278" spans="1:2" x14ac:dyDescent="0.25">
      <c r="A11278" s="62">
        <v>46131603</v>
      </c>
      <c r="B11278" s="63" t="s">
        <v>17342</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9362</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6521</v>
      </c>
    </row>
    <row r="11293" spans="1:2" x14ac:dyDescent="0.25">
      <c r="A11293" s="62">
        <v>46151606</v>
      </c>
      <c r="B11293" s="63" t="s">
        <v>16047</v>
      </c>
    </row>
    <row r="11294" spans="1:2" x14ac:dyDescent="0.25">
      <c r="A11294" s="62">
        <v>46151607</v>
      </c>
      <c r="B11294" s="63" t="s">
        <v>18046</v>
      </c>
    </row>
    <row r="11295" spans="1:2" x14ac:dyDescent="0.25">
      <c r="A11295" s="62">
        <v>46151702</v>
      </c>
      <c r="B11295" s="63" t="s">
        <v>8425</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10420</v>
      </c>
    </row>
    <row r="11304" spans="1:2" x14ac:dyDescent="0.25">
      <c r="A11304" s="62">
        <v>46151711</v>
      </c>
      <c r="B11304" s="63" t="s">
        <v>13204</v>
      </c>
    </row>
    <row r="11305" spans="1:2" x14ac:dyDescent="0.25">
      <c r="A11305" s="62">
        <v>46151712</v>
      </c>
      <c r="B11305" s="63" t="s">
        <v>11922</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12319</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13879</v>
      </c>
    </row>
    <row r="11314" spans="1:2" x14ac:dyDescent="0.25">
      <c r="A11314" s="62">
        <v>46161506</v>
      </c>
      <c r="B11314" s="63" t="s">
        <v>10192</v>
      </c>
    </row>
    <row r="11315" spans="1:2" x14ac:dyDescent="0.25">
      <c r="A11315" s="62">
        <v>46161507</v>
      </c>
      <c r="B11315" s="63" t="s">
        <v>15158</v>
      </c>
    </row>
    <row r="11316" spans="1:2" x14ac:dyDescent="0.25">
      <c r="A11316" s="62">
        <v>46161508</v>
      </c>
      <c r="B11316" s="63" t="s">
        <v>5992</v>
      </c>
    </row>
    <row r="11317" spans="1:2" x14ac:dyDescent="0.25">
      <c r="A11317" s="62">
        <v>46161509</v>
      </c>
      <c r="B11317" s="63" t="s">
        <v>11692</v>
      </c>
    </row>
    <row r="11318" spans="1:2" x14ac:dyDescent="0.25">
      <c r="A11318" s="62">
        <v>46161510</v>
      </c>
      <c r="B11318" s="63" t="s">
        <v>17254</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10044</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7890</v>
      </c>
    </row>
    <row r="11326" spans="1:2" x14ac:dyDescent="0.25">
      <c r="A11326" s="62">
        <v>46171504</v>
      </c>
      <c r="B11326" s="63" t="s">
        <v>10455</v>
      </c>
    </row>
    <row r="11327" spans="1:2" x14ac:dyDescent="0.25">
      <c r="A11327" s="62">
        <v>46171505</v>
      </c>
      <c r="B11327" s="63" t="s">
        <v>6950</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16294</v>
      </c>
    </row>
    <row r="11335" spans="1:2" x14ac:dyDescent="0.25">
      <c r="A11335" s="62">
        <v>46171513</v>
      </c>
      <c r="B11335" s="63" t="s">
        <v>9678</v>
      </c>
    </row>
    <row r="11336" spans="1:2" x14ac:dyDescent="0.25">
      <c r="A11336" s="62">
        <v>46171514</v>
      </c>
      <c r="B11336" s="63" t="s">
        <v>15380</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11907</v>
      </c>
    </row>
    <row r="11340" spans="1:2" x14ac:dyDescent="0.25">
      <c r="A11340" s="62">
        <v>46171602</v>
      </c>
      <c r="B11340" s="63" t="s">
        <v>2906</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10123</v>
      </c>
    </row>
    <row r="11348" spans="1:2" x14ac:dyDescent="0.25">
      <c r="A11348" s="62">
        <v>46171610</v>
      </c>
      <c r="B11348" s="63" t="s">
        <v>17790</v>
      </c>
    </row>
    <row r="11349" spans="1:2" x14ac:dyDescent="0.25">
      <c r="A11349" s="62">
        <v>46171611</v>
      </c>
      <c r="B11349" s="63" t="s">
        <v>10216</v>
      </c>
    </row>
    <row r="11350" spans="1:2" x14ac:dyDescent="0.25">
      <c r="A11350" s="62">
        <v>46171612</v>
      </c>
      <c r="B11350" s="63" t="s">
        <v>13583</v>
      </c>
    </row>
    <row r="11351" spans="1:2" x14ac:dyDescent="0.25">
      <c r="A11351" s="62">
        <v>46171613</v>
      </c>
      <c r="B11351" s="63" t="s">
        <v>7261</v>
      </c>
    </row>
    <row r="11352" spans="1:2" x14ac:dyDescent="0.25">
      <c r="A11352" s="62">
        <v>46171615</v>
      </c>
      <c r="B11352" s="63" t="s">
        <v>16938</v>
      </c>
    </row>
    <row r="11353" spans="1:2" x14ac:dyDescent="0.25">
      <c r="A11353" s="62">
        <v>46171616</v>
      </c>
      <c r="B11353" s="63" t="s">
        <v>4739</v>
      </c>
    </row>
    <row r="11354" spans="1:2" x14ac:dyDescent="0.25">
      <c r="A11354" s="62">
        <v>46171617</v>
      </c>
      <c r="B11354" s="63" t="s">
        <v>16102</v>
      </c>
    </row>
    <row r="11355" spans="1:2" x14ac:dyDescent="0.25">
      <c r="A11355" s="62">
        <v>46171618</v>
      </c>
      <c r="B11355" s="63" t="s">
        <v>18157</v>
      </c>
    </row>
    <row r="11356" spans="1:2" x14ac:dyDescent="0.25">
      <c r="A11356" s="62">
        <v>46171619</v>
      </c>
      <c r="B11356" s="63" t="s">
        <v>9929</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13099</v>
      </c>
    </row>
    <row r="11363" spans="1:2" x14ac:dyDescent="0.25">
      <c r="A11363" s="62">
        <v>46181505</v>
      </c>
      <c r="B11363" s="63" t="s">
        <v>15176</v>
      </c>
    </row>
    <row r="11364" spans="1:2" x14ac:dyDescent="0.25">
      <c r="A11364" s="62">
        <v>46181506</v>
      </c>
      <c r="B11364" s="63" t="s">
        <v>18458</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11118</v>
      </c>
    </row>
    <row r="11370" spans="1:2" x14ac:dyDescent="0.25">
      <c r="A11370" s="62">
        <v>46181516</v>
      </c>
      <c r="B11370" s="63" t="s">
        <v>16825</v>
      </c>
    </row>
    <row r="11371" spans="1:2" x14ac:dyDescent="0.25">
      <c r="A11371" s="62">
        <v>46181517</v>
      </c>
      <c r="B11371" s="63" t="s">
        <v>7857</v>
      </c>
    </row>
    <row r="11372" spans="1:2" x14ac:dyDescent="0.25">
      <c r="A11372" s="62">
        <v>46181518</v>
      </c>
      <c r="B11372" s="63" t="s">
        <v>15673</v>
      </c>
    </row>
    <row r="11373" spans="1:2" x14ac:dyDescent="0.25">
      <c r="A11373" s="62">
        <v>46181520</v>
      </c>
      <c r="B11373" s="63" t="s">
        <v>3558</v>
      </c>
    </row>
    <row r="11374" spans="1:2" x14ac:dyDescent="0.25">
      <c r="A11374" s="62">
        <v>46181522</v>
      </c>
      <c r="B11374" s="63" t="s">
        <v>15027</v>
      </c>
    </row>
    <row r="11375" spans="1:2" x14ac:dyDescent="0.25">
      <c r="A11375" s="62">
        <v>46181525</v>
      </c>
      <c r="B11375" s="63" t="s">
        <v>5410</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15751</v>
      </c>
    </row>
    <row r="11384" spans="1:2" x14ac:dyDescent="0.25">
      <c r="A11384" s="62">
        <v>46181534</v>
      </c>
      <c r="B11384" s="63" t="s">
        <v>18547</v>
      </c>
    </row>
    <row r="11385" spans="1:2" x14ac:dyDescent="0.25">
      <c r="A11385" s="62">
        <v>46181535</v>
      </c>
      <c r="B11385" s="63" t="s">
        <v>9716</v>
      </c>
    </row>
    <row r="11386" spans="1:2" x14ac:dyDescent="0.25">
      <c r="A11386" s="62">
        <v>46181601</v>
      </c>
      <c r="B11386" s="63" t="s">
        <v>13462</v>
      </c>
    </row>
    <row r="11387" spans="1:2" x14ac:dyDescent="0.25">
      <c r="A11387" s="62">
        <v>46181602</v>
      </c>
      <c r="B11387" s="63" t="s">
        <v>6152</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7848</v>
      </c>
    </row>
    <row r="11392" spans="1:2" x14ac:dyDescent="0.25">
      <c r="A11392" s="62">
        <v>46181701</v>
      </c>
      <c r="B11392" s="63" t="s">
        <v>12336</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10235</v>
      </c>
    </row>
    <row r="11401" spans="1:2" x14ac:dyDescent="0.25">
      <c r="A11401" s="62">
        <v>46181803</v>
      </c>
      <c r="B11401" s="63" t="s">
        <v>18387</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13162</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4091</v>
      </c>
    </row>
    <row r="11415" spans="1:2" x14ac:dyDescent="0.25">
      <c r="A11415" s="62">
        <v>46182004</v>
      </c>
      <c r="B11415" s="63" t="s">
        <v>7070</v>
      </c>
    </row>
    <row r="11416" spans="1:2" x14ac:dyDescent="0.25">
      <c r="A11416" s="62">
        <v>46182005</v>
      </c>
      <c r="B11416" s="63" t="s">
        <v>11412</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9462</v>
      </c>
    </row>
    <row r="11421" spans="1:2" x14ac:dyDescent="0.25">
      <c r="A11421" s="62">
        <v>46182103</v>
      </c>
      <c r="B11421" s="63" t="s">
        <v>17158</v>
      </c>
    </row>
    <row r="11422" spans="1:2" x14ac:dyDescent="0.25">
      <c r="A11422" s="62">
        <v>46182104</v>
      </c>
      <c r="B11422" s="63" t="s">
        <v>3497</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7313</v>
      </c>
    </row>
    <row r="11458" spans="1:2" x14ac:dyDescent="0.25">
      <c r="A11458" s="62">
        <v>46191609</v>
      </c>
      <c r="B11458" s="63" t="s">
        <v>14924</v>
      </c>
    </row>
    <row r="11459" spans="1:2" x14ac:dyDescent="0.25">
      <c r="A11459" s="62">
        <v>46191610</v>
      </c>
      <c r="B11459" s="63" t="s">
        <v>7486</v>
      </c>
    </row>
    <row r="11460" spans="1:2" x14ac:dyDescent="0.25">
      <c r="A11460" s="62">
        <v>47101501</v>
      </c>
      <c r="B11460" s="63" t="s">
        <v>12394</v>
      </c>
    </row>
    <row r="11461" spans="1:2" x14ac:dyDescent="0.25">
      <c r="A11461" s="62">
        <v>47101502</v>
      </c>
      <c r="B11461" s="63" t="s">
        <v>4390</v>
      </c>
    </row>
    <row r="11462" spans="1:2" x14ac:dyDescent="0.25">
      <c r="A11462" s="62">
        <v>47101503</v>
      </c>
      <c r="B11462" s="63" t="s">
        <v>14521</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16041</v>
      </c>
    </row>
    <row r="11468" spans="1:2" x14ac:dyDescent="0.25">
      <c r="A11468" s="62">
        <v>47101509</v>
      </c>
      <c r="B11468" s="63" t="s">
        <v>10900</v>
      </c>
    </row>
    <row r="11469" spans="1:2" x14ac:dyDescent="0.25">
      <c r="A11469" s="62">
        <v>47101510</v>
      </c>
      <c r="B11469" s="63" t="s">
        <v>6878</v>
      </c>
    </row>
    <row r="11470" spans="1:2" x14ac:dyDescent="0.25">
      <c r="A11470" s="62">
        <v>47101511</v>
      </c>
      <c r="B11470" s="63" t="s">
        <v>16758</v>
      </c>
    </row>
    <row r="11471" spans="1:2" x14ac:dyDescent="0.25">
      <c r="A11471" s="62">
        <v>47101512</v>
      </c>
      <c r="B11471" s="63" t="s">
        <v>4724</v>
      </c>
    </row>
    <row r="11472" spans="1:2" x14ac:dyDescent="0.25">
      <c r="A11472" s="62">
        <v>47101513</v>
      </c>
      <c r="B11472" s="63" t="s">
        <v>15946</v>
      </c>
    </row>
    <row r="11473" spans="1:2" x14ac:dyDescent="0.25">
      <c r="A11473" s="62">
        <v>47101514</v>
      </c>
      <c r="B11473" s="63" t="s">
        <v>17962</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10213</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17742</v>
      </c>
    </row>
    <row r="11485" spans="1:2" x14ac:dyDescent="0.25">
      <c r="A11485" s="62">
        <v>47101528</v>
      </c>
      <c r="B11485" s="63" t="s">
        <v>9725</v>
      </c>
    </row>
    <row r="11486" spans="1:2" x14ac:dyDescent="0.25">
      <c r="A11486" s="62">
        <v>47101529</v>
      </c>
      <c r="B11486" s="63" t="s">
        <v>12601</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16584</v>
      </c>
    </row>
    <row r="11490" spans="1:2" x14ac:dyDescent="0.25">
      <c r="A11490" s="62">
        <v>47101533</v>
      </c>
      <c r="B11490" s="63" t="s">
        <v>7251</v>
      </c>
    </row>
    <row r="11491" spans="1:2" x14ac:dyDescent="0.25">
      <c r="A11491" s="62">
        <v>47101534</v>
      </c>
      <c r="B11491" s="63" t="s">
        <v>12477</v>
      </c>
    </row>
    <row r="11492" spans="1:2" x14ac:dyDescent="0.25">
      <c r="A11492" s="62">
        <v>47101535</v>
      </c>
      <c r="B11492" s="63" t="s">
        <v>8023</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17775</v>
      </c>
    </row>
    <row r="11508" spans="1:2" x14ac:dyDescent="0.25">
      <c r="A11508" s="62">
        <v>47101612</v>
      </c>
      <c r="B11508" s="63" t="s">
        <v>9108</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5717</v>
      </c>
    </row>
    <row r="11513" spans="1:2" x14ac:dyDescent="0.25">
      <c r="A11513" s="62">
        <v>47111505</v>
      </c>
      <c r="B11513" s="63" t="s">
        <v>9740</v>
      </c>
    </row>
    <row r="11514" spans="1:2" x14ac:dyDescent="0.25">
      <c r="A11514" s="62">
        <v>47111601</v>
      </c>
      <c r="B11514" s="63" t="s">
        <v>12028</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3526</v>
      </c>
    </row>
    <row r="11521" spans="1:2" x14ac:dyDescent="0.25">
      <c r="A11521" s="62">
        <v>47121603</v>
      </c>
      <c r="B11521" s="63" t="s">
        <v>2820</v>
      </c>
    </row>
    <row r="11522" spans="1:2" x14ac:dyDescent="0.25">
      <c r="A11522" s="62">
        <v>47121604</v>
      </c>
      <c r="B11522" s="63" t="s">
        <v>15927</v>
      </c>
    </row>
    <row r="11523" spans="1:2" x14ac:dyDescent="0.25">
      <c r="A11523" s="62">
        <v>47121605</v>
      </c>
      <c r="B11523" s="63" t="s">
        <v>14183</v>
      </c>
    </row>
    <row r="11524" spans="1:2" x14ac:dyDescent="0.25">
      <c r="A11524" s="62">
        <v>47121606</v>
      </c>
      <c r="B11524" s="63" t="s">
        <v>15770</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14807</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9745</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14427</v>
      </c>
    </row>
    <row r="11543" spans="1:2" x14ac:dyDescent="0.25">
      <c r="A11543" s="62">
        <v>47121804</v>
      </c>
      <c r="B11543" s="63" t="s">
        <v>17320</v>
      </c>
    </row>
    <row r="11544" spans="1:2" x14ac:dyDescent="0.25">
      <c r="A11544" s="62">
        <v>47121805</v>
      </c>
      <c r="B11544" s="63" t="s">
        <v>6900</v>
      </c>
    </row>
    <row r="11545" spans="1:2" x14ac:dyDescent="0.25">
      <c r="A11545" s="62">
        <v>47121806</v>
      </c>
      <c r="B11545" s="63" t="s">
        <v>14366</v>
      </c>
    </row>
    <row r="11546" spans="1:2" x14ac:dyDescent="0.25">
      <c r="A11546" s="62">
        <v>47121807</v>
      </c>
      <c r="B11546" s="63" t="s">
        <v>7531</v>
      </c>
    </row>
    <row r="11547" spans="1:2" x14ac:dyDescent="0.25">
      <c r="A11547" s="62">
        <v>47121808</v>
      </c>
      <c r="B11547" s="63" t="s">
        <v>13630</v>
      </c>
    </row>
    <row r="11548" spans="1:2" x14ac:dyDescent="0.25">
      <c r="A11548" s="62">
        <v>47121809</v>
      </c>
      <c r="B11548" s="63" t="s">
        <v>16440</v>
      </c>
    </row>
    <row r="11549" spans="1:2" x14ac:dyDescent="0.25">
      <c r="A11549" s="62">
        <v>47121810</v>
      </c>
      <c r="B11549" s="63" t="s">
        <v>8760</v>
      </c>
    </row>
    <row r="11550" spans="1:2" x14ac:dyDescent="0.25">
      <c r="A11550" s="62">
        <v>47121811</v>
      </c>
      <c r="B11550" s="63" t="s">
        <v>13708</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11602</v>
      </c>
    </row>
    <row r="11559" spans="1:2" x14ac:dyDescent="0.25">
      <c r="A11559" s="62">
        <v>47131601</v>
      </c>
      <c r="B11559" s="63" t="s">
        <v>5081</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17593</v>
      </c>
    </row>
    <row r="11563" spans="1:2" x14ac:dyDescent="0.25">
      <c r="A11563" s="62">
        <v>47131605</v>
      </c>
      <c r="B11563" s="63" t="s">
        <v>12948</v>
      </c>
    </row>
    <row r="11564" spans="1:2" x14ac:dyDescent="0.25">
      <c r="A11564" s="62">
        <v>47131608</v>
      </c>
      <c r="B11564" s="63" t="s">
        <v>10834</v>
      </c>
    </row>
    <row r="11565" spans="1:2" x14ac:dyDescent="0.25">
      <c r="A11565" s="62">
        <v>47131609</v>
      </c>
      <c r="B11565" s="63" t="s">
        <v>17550</v>
      </c>
    </row>
    <row r="11566" spans="1:2" x14ac:dyDescent="0.25">
      <c r="A11566" s="62">
        <v>47131610</v>
      </c>
      <c r="B11566" s="63" t="s">
        <v>8577</v>
      </c>
    </row>
    <row r="11567" spans="1:2" x14ac:dyDescent="0.25">
      <c r="A11567" s="62">
        <v>47131611</v>
      </c>
      <c r="B11567" s="63" t="s">
        <v>13289</v>
      </c>
    </row>
    <row r="11568" spans="1:2" x14ac:dyDescent="0.25">
      <c r="A11568" s="62">
        <v>47131612</v>
      </c>
      <c r="B11568" s="63" t="s">
        <v>18258</v>
      </c>
    </row>
    <row r="11569" spans="1:2" x14ac:dyDescent="0.25">
      <c r="A11569" s="62">
        <v>47131613</v>
      </c>
      <c r="B11569" s="63" t="s">
        <v>13200</v>
      </c>
    </row>
    <row r="11570" spans="1:2" x14ac:dyDescent="0.25">
      <c r="A11570" s="62">
        <v>47131614</v>
      </c>
      <c r="B11570" s="63" t="s">
        <v>17375</v>
      </c>
    </row>
    <row r="11571" spans="1:2" x14ac:dyDescent="0.25">
      <c r="A11571" s="62">
        <v>47131615</v>
      </c>
      <c r="B11571" s="63" t="s">
        <v>8607</v>
      </c>
    </row>
    <row r="11572" spans="1:2" x14ac:dyDescent="0.25">
      <c r="A11572" s="62">
        <v>47131616</v>
      </c>
      <c r="B11572" s="63" t="s">
        <v>14734</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9379</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16502</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17372</v>
      </c>
    </row>
    <row r="11587" spans="1:2" x14ac:dyDescent="0.25">
      <c r="A11587" s="62">
        <v>47131801</v>
      </c>
      <c r="B11587" s="63" t="s">
        <v>11850</v>
      </c>
    </row>
    <row r="11588" spans="1:2" x14ac:dyDescent="0.25">
      <c r="A11588" s="62">
        <v>47131802</v>
      </c>
      <c r="B11588" s="63" t="s">
        <v>17392</v>
      </c>
    </row>
    <row r="11589" spans="1:2" x14ac:dyDescent="0.25">
      <c r="A11589" s="62">
        <v>47131803</v>
      </c>
      <c r="B11589" s="63" t="s">
        <v>12949</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3804</v>
      </c>
    </row>
    <row r="11594" spans="1:2" x14ac:dyDescent="0.25">
      <c r="A11594" s="62">
        <v>47131808</v>
      </c>
      <c r="B11594" s="63" t="s">
        <v>14622</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8521</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17006</v>
      </c>
    </row>
    <row r="11602" spans="1:2" x14ac:dyDescent="0.25">
      <c r="A11602" s="62">
        <v>47131816</v>
      </c>
      <c r="B11602" s="63" t="s">
        <v>5223</v>
      </c>
    </row>
    <row r="11603" spans="1:2" x14ac:dyDescent="0.25">
      <c r="A11603" s="62">
        <v>47131817</v>
      </c>
      <c r="B11603" s="63" t="s">
        <v>16863</v>
      </c>
    </row>
    <row r="11604" spans="1:2" x14ac:dyDescent="0.25">
      <c r="A11604" s="62">
        <v>47131818</v>
      </c>
      <c r="B11604" s="63" t="s">
        <v>3476</v>
      </c>
    </row>
    <row r="11605" spans="1:2" x14ac:dyDescent="0.25">
      <c r="A11605" s="62">
        <v>47131819</v>
      </c>
      <c r="B11605" s="63" t="s">
        <v>16842</v>
      </c>
    </row>
    <row r="11606" spans="1:2" x14ac:dyDescent="0.25">
      <c r="A11606" s="62">
        <v>47131820</v>
      </c>
      <c r="B11606" s="63" t="s">
        <v>6480</v>
      </c>
    </row>
    <row r="11607" spans="1:2" x14ac:dyDescent="0.25">
      <c r="A11607" s="62">
        <v>47131821</v>
      </c>
      <c r="B11607" s="63" t="s">
        <v>13321</v>
      </c>
    </row>
    <row r="11608" spans="1:2" x14ac:dyDescent="0.25">
      <c r="A11608" s="62">
        <v>47131822</v>
      </c>
      <c r="B11608" s="63" t="s">
        <v>18025</v>
      </c>
    </row>
    <row r="11609" spans="1:2" x14ac:dyDescent="0.25">
      <c r="A11609" s="62">
        <v>47131823</v>
      </c>
      <c r="B11609" s="63" t="s">
        <v>14866</v>
      </c>
    </row>
    <row r="11610" spans="1:2" x14ac:dyDescent="0.25">
      <c r="A11610" s="62">
        <v>47131824</v>
      </c>
      <c r="B11610" s="63" t="s">
        <v>4792</v>
      </c>
    </row>
    <row r="11611" spans="1:2" x14ac:dyDescent="0.25">
      <c r="A11611" s="62">
        <v>47131825</v>
      </c>
      <c r="B11611" s="63" t="s">
        <v>16303</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14433</v>
      </c>
    </row>
    <row r="11615" spans="1:2" x14ac:dyDescent="0.25">
      <c r="A11615" s="62">
        <v>47131829</v>
      </c>
      <c r="B11615" s="63" t="s">
        <v>15665</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9351</v>
      </c>
    </row>
    <row r="11622" spans="1:2" x14ac:dyDescent="0.25">
      <c r="A11622" s="62">
        <v>47131902</v>
      </c>
      <c r="B11622" s="63" t="s">
        <v>5311</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15572</v>
      </c>
    </row>
    <row r="11634" spans="1:2" x14ac:dyDescent="0.25">
      <c r="A11634" s="62">
        <v>48101503</v>
      </c>
      <c r="B11634" s="63" t="s">
        <v>9979</v>
      </c>
    </row>
    <row r="11635" spans="1:2" x14ac:dyDescent="0.25">
      <c r="A11635" s="62">
        <v>48101504</v>
      </c>
      <c r="B11635" s="63" t="s">
        <v>4673</v>
      </c>
    </row>
    <row r="11636" spans="1:2" x14ac:dyDescent="0.25">
      <c r="A11636" s="62">
        <v>48101505</v>
      </c>
      <c r="B11636" s="63" t="s">
        <v>17044</v>
      </c>
    </row>
    <row r="11637" spans="1:2" x14ac:dyDescent="0.25">
      <c r="A11637" s="62">
        <v>48101506</v>
      </c>
      <c r="B11637" s="63" t="s">
        <v>17803</v>
      </c>
    </row>
    <row r="11638" spans="1:2" x14ac:dyDescent="0.25">
      <c r="A11638" s="62">
        <v>48101507</v>
      </c>
      <c r="B11638" s="63" t="s">
        <v>8779</v>
      </c>
    </row>
    <row r="11639" spans="1:2" x14ac:dyDescent="0.25">
      <c r="A11639" s="62">
        <v>48101508</v>
      </c>
      <c r="B11639" s="63" t="s">
        <v>11436</v>
      </c>
    </row>
    <row r="11640" spans="1:2" x14ac:dyDescent="0.25">
      <c r="A11640" s="62">
        <v>48101509</v>
      </c>
      <c r="B11640" s="63" t="s">
        <v>15475</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3536</v>
      </c>
    </row>
    <row r="11646" spans="1:2" x14ac:dyDescent="0.25">
      <c r="A11646" s="62">
        <v>48101515</v>
      </c>
      <c r="B11646" s="63" t="s">
        <v>15135</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11183</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18432</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18286</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17633</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11352</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8160</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11104</v>
      </c>
    </row>
    <row r="11696" spans="1:2" x14ac:dyDescent="0.25">
      <c r="A11696" s="62">
        <v>48101801</v>
      </c>
      <c r="B11696" s="63" t="s">
        <v>2709</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10381</v>
      </c>
    </row>
    <row r="11704" spans="1:2" x14ac:dyDescent="0.25">
      <c r="A11704" s="62">
        <v>48101809</v>
      </c>
      <c r="B11704" s="63" t="s">
        <v>12070</v>
      </c>
    </row>
    <row r="11705" spans="1:2" x14ac:dyDescent="0.25">
      <c r="A11705" s="62">
        <v>48101810</v>
      </c>
      <c r="B11705" s="63" t="s">
        <v>4510</v>
      </c>
    </row>
    <row r="11706" spans="1:2" x14ac:dyDescent="0.25">
      <c r="A11706" s="62">
        <v>48101811</v>
      </c>
      <c r="B11706" s="63" t="s">
        <v>13751</v>
      </c>
    </row>
    <row r="11707" spans="1:2" x14ac:dyDescent="0.25">
      <c r="A11707" s="62">
        <v>48101812</v>
      </c>
      <c r="B11707" s="63" t="s">
        <v>11746</v>
      </c>
    </row>
    <row r="11708" spans="1:2" x14ac:dyDescent="0.25">
      <c r="A11708" s="62">
        <v>48101813</v>
      </c>
      <c r="B11708" s="63" t="s">
        <v>6465</v>
      </c>
    </row>
    <row r="11709" spans="1:2" x14ac:dyDescent="0.25">
      <c r="A11709" s="62">
        <v>48101814</v>
      </c>
      <c r="B11709" s="63" t="s">
        <v>17585</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10049</v>
      </c>
    </row>
    <row r="11716" spans="1:2" x14ac:dyDescent="0.25">
      <c r="A11716" s="62">
        <v>48101904</v>
      </c>
      <c r="B11716" s="63" t="s">
        <v>18420</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10092</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18399</v>
      </c>
    </row>
    <row r="11730" spans="1:2" x14ac:dyDescent="0.25">
      <c r="A11730" s="62">
        <v>48101918</v>
      </c>
      <c r="B11730" s="63" t="s">
        <v>14951</v>
      </c>
    </row>
    <row r="11731" spans="1:2" x14ac:dyDescent="0.25">
      <c r="A11731" s="62">
        <v>48101919</v>
      </c>
      <c r="B11731" s="63" t="s">
        <v>4229</v>
      </c>
    </row>
    <row r="11732" spans="1:2" x14ac:dyDescent="0.25">
      <c r="A11732" s="62">
        <v>48101920</v>
      </c>
      <c r="B11732" s="63" t="s">
        <v>7485</v>
      </c>
    </row>
    <row r="11733" spans="1:2" x14ac:dyDescent="0.25">
      <c r="A11733" s="62">
        <v>48102001</v>
      </c>
      <c r="B11733" s="63" t="s">
        <v>10431</v>
      </c>
    </row>
    <row r="11734" spans="1:2" x14ac:dyDescent="0.25">
      <c r="A11734" s="62">
        <v>48102002</v>
      </c>
      <c r="B11734" s="63" t="s">
        <v>7640</v>
      </c>
    </row>
    <row r="11735" spans="1:2" x14ac:dyDescent="0.25">
      <c r="A11735" s="62">
        <v>48102003</v>
      </c>
      <c r="B11735" s="63" t="s">
        <v>14792</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6792</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6706</v>
      </c>
    </row>
    <row r="11751" spans="1:2" x14ac:dyDescent="0.25">
      <c r="A11751" s="62">
        <v>48111103</v>
      </c>
      <c r="B11751" s="63" t="s">
        <v>10702</v>
      </c>
    </row>
    <row r="11752" spans="1:2" x14ac:dyDescent="0.25">
      <c r="A11752" s="62">
        <v>48111104</v>
      </c>
      <c r="B11752" s="63" t="s">
        <v>8073</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7656</v>
      </c>
    </row>
    <row r="11757" spans="1:2" x14ac:dyDescent="0.25">
      <c r="A11757" s="62">
        <v>48111201</v>
      </c>
      <c r="B11757" s="63" t="s">
        <v>9332</v>
      </c>
    </row>
    <row r="11758" spans="1:2" x14ac:dyDescent="0.25">
      <c r="A11758" s="62">
        <v>48111202</v>
      </c>
      <c r="B11758" s="63" t="s">
        <v>13693</v>
      </c>
    </row>
    <row r="11759" spans="1:2" x14ac:dyDescent="0.25">
      <c r="A11759" s="62">
        <v>48111301</v>
      </c>
      <c r="B11759" s="63" t="s">
        <v>6394</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16496</v>
      </c>
    </row>
    <row r="11765" spans="1:2" x14ac:dyDescent="0.25">
      <c r="A11765" s="62">
        <v>48111404</v>
      </c>
      <c r="B11765" s="63" t="s">
        <v>18114</v>
      </c>
    </row>
    <row r="11766" spans="1:2" x14ac:dyDescent="0.25">
      <c r="A11766" s="62">
        <v>48111405</v>
      </c>
      <c r="B11766" s="63" t="s">
        <v>14089</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5973</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11652</v>
      </c>
    </row>
    <row r="11779" spans="1:2" x14ac:dyDescent="0.25">
      <c r="A11779" s="62">
        <v>49101608</v>
      </c>
      <c r="B11779" s="63" t="s">
        <v>7057</v>
      </c>
    </row>
    <row r="11780" spans="1:2" x14ac:dyDescent="0.25">
      <c r="A11780" s="62">
        <v>49101609</v>
      </c>
      <c r="B11780" s="63" t="s">
        <v>13194</v>
      </c>
    </row>
    <row r="11781" spans="1:2" x14ac:dyDescent="0.25">
      <c r="A11781" s="62">
        <v>49101611</v>
      </c>
      <c r="B11781" s="63" t="s">
        <v>15420</v>
      </c>
    </row>
    <row r="11782" spans="1:2" x14ac:dyDescent="0.25">
      <c r="A11782" s="62">
        <v>49101612</v>
      </c>
      <c r="B11782" s="63" t="s">
        <v>4742</v>
      </c>
    </row>
    <row r="11783" spans="1:2" x14ac:dyDescent="0.25">
      <c r="A11783" s="62">
        <v>49101613</v>
      </c>
      <c r="B11783" s="63" t="s">
        <v>12758</v>
      </c>
    </row>
    <row r="11784" spans="1:2" x14ac:dyDescent="0.25">
      <c r="A11784" s="62">
        <v>49101701</v>
      </c>
      <c r="B11784" s="63" t="s">
        <v>3667</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6363</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12937</v>
      </c>
    </row>
    <row r="11798" spans="1:2" x14ac:dyDescent="0.25">
      <c r="A11798" s="62">
        <v>49121509</v>
      </c>
      <c r="B11798" s="63" t="s">
        <v>10759</v>
      </c>
    </row>
    <row r="11799" spans="1:2" x14ac:dyDescent="0.25">
      <c r="A11799" s="62">
        <v>49121510</v>
      </c>
      <c r="B11799" s="63" t="s">
        <v>14856</v>
      </c>
    </row>
    <row r="11800" spans="1:2" x14ac:dyDescent="0.25">
      <c r="A11800" s="62">
        <v>49121601</v>
      </c>
      <c r="B11800" s="63" t="s">
        <v>3704</v>
      </c>
    </row>
    <row r="11801" spans="1:2" x14ac:dyDescent="0.25">
      <c r="A11801" s="62">
        <v>49121602</v>
      </c>
      <c r="B11801" s="63" t="s">
        <v>14156</v>
      </c>
    </row>
    <row r="11802" spans="1:2" x14ac:dyDescent="0.25">
      <c r="A11802" s="62">
        <v>49121603</v>
      </c>
      <c r="B11802" s="63" t="s">
        <v>9780</v>
      </c>
    </row>
    <row r="11803" spans="1:2" x14ac:dyDescent="0.25">
      <c r="A11803" s="62">
        <v>49131501</v>
      </c>
      <c r="B11803" s="63" t="s">
        <v>4884</v>
      </c>
    </row>
    <row r="11804" spans="1:2" x14ac:dyDescent="0.25">
      <c r="A11804" s="62">
        <v>49131502</v>
      </c>
      <c r="B11804" s="63" t="s">
        <v>14863</v>
      </c>
    </row>
    <row r="11805" spans="1:2" x14ac:dyDescent="0.25">
      <c r="A11805" s="62">
        <v>49131503</v>
      </c>
      <c r="B11805" s="63" t="s">
        <v>17004</v>
      </c>
    </row>
    <row r="11806" spans="1:2" x14ac:dyDescent="0.25">
      <c r="A11806" s="62">
        <v>49131504</v>
      </c>
      <c r="B11806" s="63" t="s">
        <v>4984</v>
      </c>
    </row>
    <row r="11807" spans="1:2" x14ac:dyDescent="0.25">
      <c r="A11807" s="62">
        <v>49131505</v>
      </c>
      <c r="B11807" s="63" t="s">
        <v>15589</v>
      </c>
    </row>
    <row r="11808" spans="1:2" x14ac:dyDescent="0.25">
      <c r="A11808" s="62">
        <v>49131506</v>
      </c>
      <c r="B11808" s="63" t="s">
        <v>10543</v>
      </c>
    </row>
    <row r="11809" spans="1:2" x14ac:dyDescent="0.25">
      <c r="A11809" s="62">
        <v>49131601</v>
      </c>
      <c r="B11809" s="63" t="s">
        <v>6956</v>
      </c>
    </row>
    <row r="11810" spans="1:2" x14ac:dyDescent="0.25">
      <c r="A11810" s="62">
        <v>49131602</v>
      </c>
      <c r="B11810" s="63" t="s">
        <v>9438</v>
      </c>
    </row>
    <row r="11811" spans="1:2" x14ac:dyDescent="0.25">
      <c r="A11811" s="62">
        <v>49131603</v>
      </c>
      <c r="B11811" s="63" t="s">
        <v>15971</v>
      </c>
    </row>
    <row r="11812" spans="1:2" x14ac:dyDescent="0.25">
      <c r="A11812" s="62">
        <v>49131604</v>
      </c>
      <c r="B11812" s="63" t="s">
        <v>3527</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15630</v>
      </c>
    </row>
    <row r="11830" spans="1:2" x14ac:dyDescent="0.25">
      <c r="A11830" s="62">
        <v>49151502</v>
      </c>
      <c r="B11830" s="63" t="s">
        <v>4019</v>
      </c>
    </row>
    <row r="11831" spans="1:2" x14ac:dyDescent="0.25">
      <c r="A11831" s="62">
        <v>49151503</v>
      </c>
      <c r="B11831" s="63" t="s">
        <v>15043</v>
      </c>
    </row>
    <row r="11832" spans="1:2" x14ac:dyDescent="0.25">
      <c r="A11832" s="62">
        <v>49151504</v>
      </c>
      <c r="B11832" s="63" t="s">
        <v>16869</v>
      </c>
    </row>
    <row r="11833" spans="1:2" x14ac:dyDescent="0.25">
      <c r="A11833" s="62">
        <v>49151505</v>
      </c>
      <c r="B11833" s="63" t="s">
        <v>5023</v>
      </c>
    </row>
    <row r="11834" spans="1:2" x14ac:dyDescent="0.25">
      <c r="A11834" s="62">
        <v>49151601</v>
      </c>
      <c r="B11834" s="63" t="s">
        <v>10060</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11562</v>
      </c>
    </row>
    <row r="11840" spans="1:2" x14ac:dyDescent="0.25">
      <c r="A11840" s="62">
        <v>49161504</v>
      </c>
      <c r="B11840" s="63" t="s">
        <v>8367</v>
      </c>
    </row>
    <row r="11841" spans="1:2" x14ac:dyDescent="0.25">
      <c r="A11841" s="62">
        <v>49161505</v>
      </c>
      <c r="B11841" s="63" t="s">
        <v>17773</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11282</v>
      </c>
    </row>
    <row r="11856" spans="1:2" x14ac:dyDescent="0.25">
      <c r="A11856" s="62">
        <v>49161520</v>
      </c>
      <c r="B11856" s="63" t="s">
        <v>7651</v>
      </c>
    </row>
    <row r="11857" spans="1:2" x14ac:dyDescent="0.25">
      <c r="A11857" s="62">
        <v>49161521</v>
      </c>
      <c r="B11857" s="63" t="s">
        <v>11698</v>
      </c>
    </row>
    <row r="11858" spans="1:2" x14ac:dyDescent="0.25">
      <c r="A11858" s="62">
        <v>49161522</v>
      </c>
      <c r="B11858" s="63" t="s">
        <v>7463</v>
      </c>
    </row>
    <row r="11859" spans="1:2" x14ac:dyDescent="0.25">
      <c r="A11859" s="62">
        <v>49161523</v>
      </c>
      <c r="B11859" s="63" t="s">
        <v>11843</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15754</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16986</v>
      </c>
    </row>
    <row r="11867" spans="1:2" x14ac:dyDescent="0.25">
      <c r="A11867" s="62">
        <v>49161605</v>
      </c>
      <c r="B11867" s="63" t="s">
        <v>7551</v>
      </c>
    </row>
    <row r="11868" spans="1:2" x14ac:dyDescent="0.25">
      <c r="A11868" s="62">
        <v>49161606</v>
      </c>
      <c r="B11868" s="63" t="s">
        <v>17527</v>
      </c>
    </row>
    <row r="11869" spans="1:2" x14ac:dyDescent="0.25">
      <c r="A11869" s="62">
        <v>49161607</v>
      </c>
      <c r="B11869" s="63" t="s">
        <v>13313</v>
      </c>
    </row>
    <row r="11870" spans="1:2" x14ac:dyDescent="0.25">
      <c r="A11870" s="62">
        <v>49161608</v>
      </c>
      <c r="B11870" s="63" t="s">
        <v>3571</v>
      </c>
    </row>
    <row r="11871" spans="1:2" x14ac:dyDescent="0.25">
      <c r="A11871" s="62">
        <v>49161609</v>
      </c>
      <c r="B11871" s="63" t="s">
        <v>6246</v>
      </c>
    </row>
    <row r="11872" spans="1:2" x14ac:dyDescent="0.25">
      <c r="A11872" s="62">
        <v>49161610</v>
      </c>
      <c r="B11872" s="63" t="s">
        <v>12689</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8961</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13549</v>
      </c>
    </row>
    <row r="11885" spans="1:2" x14ac:dyDescent="0.25">
      <c r="A11885" s="62">
        <v>49161703</v>
      </c>
      <c r="B11885" s="63" t="s">
        <v>10486</v>
      </c>
    </row>
    <row r="11886" spans="1:2" x14ac:dyDescent="0.25">
      <c r="A11886" s="62">
        <v>49161704</v>
      </c>
      <c r="B11886" s="63" t="s">
        <v>8933</v>
      </c>
    </row>
    <row r="11887" spans="1:2" x14ac:dyDescent="0.25">
      <c r="A11887" s="62">
        <v>49161705</v>
      </c>
      <c r="B11887" s="63" t="s">
        <v>3556</v>
      </c>
    </row>
    <row r="11888" spans="1:2" x14ac:dyDescent="0.25">
      <c r="A11888" s="62">
        <v>49161706</v>
      </c>
      <c r="B11888" s="63" t="s">
        <v>18446</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6801</v>
      </c>
    </row>
    <row r="11897" spans="1:2" x14ac:dyDescent="0.25">
      <c r="A11897" s="62">
        <v>49171603</v>
      </c>
      <c r="B11897" s="63" t="s">
        <v>14308</v>
      </c>
    </row>
    <row r="11898" spans="1:2" x14ac:dyDescent="0.25">
      <c r="A11898" s="62">
        <v>49181501</v>
      </c>
      <c r="B11898" s="63" t="s">
        <v>10104</v>
      </c>
    </row>
    <row r="11899" spans="1:2" x14ac:dyDescent="0.25">
      <c r="A11899" s="62">
        <v>49181502</v>
      </c>
      <c r="B11899" s="63" t="s">
        <v>12936</v>
      </c>
    </row>
    <row r="11900" spans="1:2" x14ac:dyDescent="0.25">
      <c r="A11900" s="62">
        <v>49181503</v>
      </c>
      <c r="B11900" s="63" t="s">
        <v>12060</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17565</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3614</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14024</v>
      </c>
    </row>
    <row r="11911" spans="1:2" x14ac:dyDescent="0.25">
      <c r="A11911" s="62">
        <v>49181514</v>
      </c>
      <c r="B11911" s="63" t="s">
        <v>12153</v>
      </c>
    </row>
    <row r="11912" spans="1:2" x14ac:dyDescent="0.25">
      <c r="A11912" s="62">
        <v>49181515</v>
      </c>
      <c r="B11912" s="63" t="s">
        <v>14066</v>
      </c>
    </row>
    <row r="11913" spans="1:2" x14ac:dyDescent="0.25">
      <c r="A11913" s="62">
        <v>49181601</v>
      </c>
      <c r="B11913" s="63" t="s">
        <v>9331</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6239</v>
      </c>
    </row>
    <row r="11923" spans="1:2" x14ac:dyDescent="0.25">
      <c r="A11923" s="62">
        <v>49181611</v>
      </c>
      <c r="B11923" s="63" t="s">
        <v>13257</v>
      </c>
    </row>
    <row r="11924" spans="1:2" x14ac:dyDescent="0.25">
      <c r="A11924" s="62">
        <v>49181612</v>
      </c>
      <c r="B11924" s="63" t="s">
        <v>2988</v>
      </c>
    </row>
    <row r="11925" spans="1:2" x14ac:dyDescent="0.25">
      <c r="A11925" s="62">
        <v>49201501</v>
      </c>
      <c r="B11925" s="63" t="s">
        <v>3462</v>
      </c>
    </row>
    <row r="11926" spans="1:2" x14ac:dyDescent="0.25">
      <c r="A11926" s="62">
        <v>49201502</v>
      </c>
      <c r="B11926" s="63" t="s">
        <v>15104</v>
      </c>
    </row>
    <row r="11927" spans="1:2" x14ac:dyDescent="0.25">
      <c r="A11927" s="62">
        <v>49201503</v>
      </c>
      <c r="B11927" s="63" t="s">
        <v>4311</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7265</v>
      </c>
    </row>
    <row r="11939" spans="1:2" x14ac:dyDescent="0.25">
      <c r="A11939" s="62">
        <v>49201606</v>
      </c>
      <c r="B11939" s="63" t="s">
        <v>14397</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18745</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8108</v>
      </c>
    </row>
    <row r="11948" spans="1:2" x14ac:dyDescent="0.25">
      <c r="A11948" s="62">
        <v>49211604</v>
      </c>
      <c r="B11948" s="63" t="s">
        <v>13409</v>
      </c>
    </row>
    <row r="11949" spans="1:2" x14ac:dyDescent="0.25">
      <c r="A11949" s="62">
        <v>49211605</v>
      </c>
      <c r="B11949" s="63" t="s">
        <v>4494</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10463</v>
      </c>
    </row>
    <row r="11955" spans="1:2" x14ac:dyDescent="0.25">
      <c r="A11955" s="62">
        <v>49211702</v>
      </c>
      <c r="B11955" s="63" t="s">
        <v>2982</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4633</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14194</v>
      </c>
    </row>
    <row r="11966" spans="1:2" x14ac:dyDescent="0.25">
      <c r="A11966" s="62">
        <v>49221503</v>
      </c>
      <c r="B11966" s="63" t="s">
        <v>7169</v>
      </c>
    </row>
    <row r="11967" spans="1:2" x14ac:dyDescent="0.25">
      <c r="A11967" s="62">
        <v>49221504</v>
      </c>
      <c r="B11967" s="63" t="s">
        <v>12296</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12621</v>
      </c>
    </row>
    <row r="11984" spans="1:2" x14ac:dyDescent="0.25">
      <c r="A11984" s="62">
        <v>49241510</v>
      </c>
      <c r="B11984" s="63" t="s">
        <v>9702</v>
      </c>
    </row>
    <row r="11985" spans="1:2" x14ac:dyDescent="0.25">
      <c r="A11985" s="62">
        <v>49241601</v>
      </c>
      <c r="B11985" s="63" t="s">
        <v>4248</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14489</v>
      </c>
    </row>
    <row r="11991" spans="1:2" x14ac:dyDescent="0.25">
      <c r="A11991" s="62">
        <v>49241703</v>
      </c>
      <c r="B11991" s="63" t="s">
        <v>17347</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10398</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16668</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17447</v>
      </c>
    </row>
    <row r="12011" spans="1:2" x14ac:dyDescent="0.25">
      <c r="A12011" s="62">
        <v>50111510</v>
      </c>
      <c r="B12011" s="63" t="s">
        <v>11389</v>
      </c>
    </row>
    <row r="12012" spans="1:2" x14ac:dyDescent="0.25">
      <c r="A12012" s="62">
        <v>50111511</v>
      </c>
      <c r="B12012" s="63" t="s">
        <v>4945</v>
      </c>
    </row>
    <row r="12013" spans="1:2" x14ac:dyDescent="0.25">
      <c r="A12013" s="62">
        <v>50111512</v>
      </c>
      <c r="B12013" s="63" t="s">
        <v>17663</v>
      </c>
    </row>
    <row r="12014" spans="1:2" x14ac:dyDescent="0.25">
      <c r="A12014" s="62">
        <v>50112001</v>
      </c>
      <c r="B12014" s="63" t="s">
        <v>14322</v>
      </c>
    </row>
    <row r="12015" spans="1:2" x14ac:dyDescent="0.25">
      <c r="A12015" s="62">
        <v>50112002</v>
      </c>
      <c r="B12015" s="63" t="s">
        <v>6989</v>
      </c>
    </row>
    <row r="12016" spans="1:2" x14ac:dyDescent="0.25">
      <c r="A12016" s="62">
        <v>50112003</v>
      </c>
      <c r="B12016" s="63" t="s">
        <v>3785</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9761</v>
      </c>
    </row>
    <row r="12023" spans="1:2" x14ac:dyDescent="0.25">
      <c r="A12023" s="62">
        <v>50121705</v>
      </c>
      <c r="B12023" s="63" t="s">
        <v>7111</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6908</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12668</v>
      </c>
    </row>
    <row r="12038" spans="1:2" x14ac:dyDescent="0.25">
      <c r="A12038" s="62">
        <v>50131801</v>
      </c>
      <c r="B12038" s="63" t="s">
        <v>18402</v>
      </c>
    </row>
    <row r="12039" spans="1:2" x14ac:dyDescent="0.25">
      <c r="A12039" s="62">
        <v>50131802</v>
      </c>
      <c r="B12039" s="63" t="s">
        <v>15470</v>
      </c>
    </row>
    <row r="12040" spans="1:2" x14ac:dyDescent="0.25">
      <c r="A12040" s="62">
        <v>50131803</v>
      </c>
      <c r="B12040" s="63" t="s">
        <v>8320</v>
      </c>
    </row>
    <row r="12041" spans="1:2" x14ac:dyDescent="0.25">
      <c r="A12041" s="62">
        <v>50151513</v>
      </c>
      <c r="B12041" s="63" t="s">
        <v>17867</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11553</v>
      </c>
    </row>
    <row r="12048" spans="1:2" x14ac:dyDescent="0.25">
      <c r="A12048" s="62">
        <v>50161512</v>
      </c>
      <c r="B12048" s="63" t="s">
        <v>8432</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6631</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17217</v>
      </c>
    </row>
    <row r="12067" spans="1:2" x14ac:dyDescent="0.25">
      <c r="A12067" s="62">
        <v>50181708</v>
      </c>
      <c r="B12067" s="63" t="s">
        <v>9133</v>
      </c>
    </row>
    <row r="12068" spans="1:2" x14ac:dyDescent="0.25">
      <c r="A12068" s="62">
        <v>50181709</v>
      </c>
      <c r="B12068" s="63" t="s">
        <v>8794</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7368</v>
      </c>
    </row>
    <row r="12080" spans="1:2" x14ac:dyDescent="0.25">
      <c r="A12080" s="62">
        <v>50182003</v>
      </c>
      <c r="B12080" s="63" t="s">
        <v>9803</v>
      </c>
    </row>
    <row r="12081" spans="1:2" x14ac:dyDescent="0.25">
      <c r="A12081" s="62">
        <v>50182004</v>
      </c>
      <c r="B12081" s="63" t="s">
        <v>17581</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16776</v>
      </c>
    </row>
    <row r="12088" spans="1:2" x14ac:dyDescent="0.25">
      <c r="A12088" s="62">
        <v>50192112</v>
      </c>
      <c r="B12088" s="63" t="s">
        <v>3426</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17336</v>
      </c>
    </row>
    <row r="12092" spans="1:2" x14ac:dyDescent="0.25">
      <c r="A12092" s="62">
        <v>50192304</v>
      </c>
      <c r="B12092" s="63" t="s">
        <v>13628</v>
      </c>
    </row>
    <row r="12093" spans="1:2" x14ac:dyDescent="0.25">
      <c r="A12093" s="62">
        <v>50192401</v>
      </c>
      <c r="B12093" s="63" t="s">
        <v>10172</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13025</v>
      </c>
    </row>
    <row r="12101" spans="1:2" x14ac:dyDescent="0.25">
      <c r="A12101" s="62">
        <v>50192601</v>
      </c>
      <c r="B12101" s="63" t="s">
        <v>17332</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10419</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8411</v>
      </c>
    </row>
    <row r="12112" spans="1:2" x14ac:dyDescent="0.25">
      <c r="A12112" s="62">
        <v>50193001</v>
      </c>
      <c r="B12112" s="63" t="s">
        <v>4498</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3482</v>
      </c>
    </row>
    <row r="12117" spans="1:2" x14ac:dyDescent="0.25">
      <c r="A12117" s="62">
        <v>50193104</v>
      </c>
      <c r="B12117" s="63" t="s">
        <v>2671</v>
      </c>
    </row>
    <row r="12118" spans="1:2" x14ac:dyDescent="0.25">
      <c r="A12118" s="62">
        <v>50193105</v>
      </c>
      <c r="B12118" s="63" t="s">
        <v>11292</v>
      </c>
    </row>
    <row r="12119" spans="1:2" x14ac:dyDescent="0.25">
      <c r="A12119" s="62">
        <v>50193201</v>
      </c>
      <c r="B12119" s="63" t="s">
        <v>4044</v>
      </c>
    </row>
    <row r="12120" spans="1:2" x14ac:dyDescent="0.25">
      <c r="A12120" s="62">
        <v>50193202</v>
      </c>
      <c r="B12120" s="63" t="s">
        <v>15623</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10392</v>
      </c>
    </row>
    <row r="12125" spans="1:2" x14ac:dyDescent="0.25">
      <c r="A12125" s="62">
        <v>50201709</v>
      </c>
      <c r="B12125" s="63" t="s">
        <v>6913</v>
      </c>
    </row>
    <row r="12126" spans="1:2" x14ac:dyDescent="0.25">
      <c r="A12126" s="62">
        <v>50201710</v>
      </c>
      <c r="B12126" s="63" t="s">
        <v>12491</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9313</v>
      </c>
    </row>
    <row r="12145" spans="1:2" x14ac:dyDescent="0.25">
      <c r="A12145" s="62">
        <v>50202308</v>
      </c>
      <c r="B12145" s="63" t="s">
        <v>17844</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16121</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13381</v>
      </c>
    </row>
    <row r="12159" spans="1:2" x14ac:dyDescent="0.25">
      <c r="A12159" s="62">
        <v>50211612</v>
      </c>
      <c r="B12159" s="63" t="s">
        <v>6587</v>
      </c>
    </row>
    <row r="12160" spans="1:2" x14ac:dyDescent="0.25">
      <c r="A12160" s="62">
        <v>50221001</v>
      </c>
      <c r="B12160" s="63" t="s">
        <v>4407</v>
      </c>
    </row>
    <row r="12161" spans="1:2" x14ac:dyDescent="0.25">
      <c r="A12161" s="62">
        <v>50221002</v>
      </c>
      <c r="B12161" s="63" t="s">
        <v>13419</v>
      </c>
    </row>
    <row r="12162" spans="1:2" x14ac:dyDescent="0.25">
      <c r="A12162" s="62">
        <v>50221101</v>
      </c>
      <c r="B12162" s="63" t="s">
        <v>6764</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2907</v>
      </c>
    </row>
    <row r="12172" spans="1:2" x14ac:dyDescent="0.25">
      <c r="A12172" s="62">
        <v>51101511</v>
      </c>
      <c r="B12172" s="63" t="s">
        <v>14518</v>
      </c>
    </row>
    <row r="12173" spans="1:2" x14ac:dyDescent="0.25">
      <c r="A12173" s="62">
        <v>51101512</v>
      </c>
      <c r="B12173" s="63" t="s">
        <v>6541</v>
      </c>
    </row>
    <row r="12174" spans="1:2" x14ac:dyDescent="0.25">
      <c r="A12174" s="62">
        <v>51101513</v>
      </c>
      <c r="B12174" s="63" t="s">
        <v>15390</v>
      </c>
    </row>
    <row r="12175" spans="1:2" x14ac:dyDescent="0.25">
      <c r="A12175" s="62">
        <v>51101514</v>
      </c>
      <c r="B12175" s="63" t="s">
        <v>9109</v>
      </c>
    </row>
    <row r="12176" spans="1:2" x14ac:dyDescent="0.25">
      <c r="A12176" s="62">
        <v>51101515</v>
      </c>
      <c r="B12176" s="63" t="s">
        <v>17319</v>
      </c>
    </row>
    <row r="12177" spans="1:2" x14ac:dyDescent="0.25">
      <c r="A12177" s="62">
        <v>51101516</v>
      </c>
      <c r="B12177" s="63" t="s">
        <v>12603</v>
      </c>
    </row>
    <row r="12178" spans="1:2" x14ac:dyDescent="0.25">
      <c r="A12178" s="62">
        <v>51101518</v>
      </c>
      <c r="B12178" s="63" t="s">
        <v>7887</v>
      </c>
    </row>
    <row r="12179" spans="1:2" x14ac:dyDescent="0.25">
      <c r="A12179" s="62">
        <v>51101519</v>
      </c>
      <c r="B12179" s="63" t="s">
        <v>17908</v>
      </c>
    </row>
    <row r="12180" spans="1:2" x14ac:dyDescent="0.25">
      <c r="A12180" s="62">
        <v>51101521</v>
      </c>
      <c r="B12180" s="63" t="s">
        <v>4550</v>
      </c>
    </row>
    <row r="12181" spans="1:2" x14ac:dyDescent="0.25">
      <c r="A12181" s="62">
        <v>51101522</v>
      </c>
      <c r="B12181" s="63" t="s">
        <v>6734</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12528</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12387</v>
      </c>
    </row>
    <row r="12192" spans="1:2" x14ac:dyDescent="0.25">
      <c r="A12192" s="62">
        <v>51101534</v>
      </c>
      <c r="B12192" s="63" t="s">
        <v>17302</v>
      </c>
    </row>
    <row r="12193" spans="1:2" x14ac:dyDescent="0.25">
      <c r="A12193" s="62">
        <v>51101535</v>
      </c>
      <c r="B12193" s="63" t="s">
        <v>6965</v>
      </c>
    </row>
    <row r="12194" spans="1:2" x14ac:dyDescent="0.25">
      <c r="A12194" s="62">
        <v>51101536</v>
      </c>
      <c r="B12194" s="63" t="s">
        <v>17146</v>
      </c>
    </row>
    <row r="12195" spans="1:2" x14ac:dyDescent="0.25">
      <c r="A12195" s="62">
        <v>51101537</v>
      </c>
      <c r="B12195" s="63" t="s">
        <v>8502</v>
      </c>
    </row>
    <row r="12196" spans="1:2" x14ac:dyDescent="0.25">
      <c r="A12196" s="62">
        <v>51101538</v>
      </c>
      <c r="B12196" s="63" t="s">
        <v>10295</v>
      </c>
    </row>
    <row r="12197" spans="1:2" x14ac:dyDescent="0.25">
      <c r="A12197" s="62">
        <v>51101539</v>
      </c>
      <c r="B12197" s="63" t="s">
        <v>17817</v>
      </c>
    </row>
    <row r="12198" spans="1:2" x14ac:dyDescent="0.25">
      <c r="A12198" s="62">
        <v>51101540</v>
      </c>
      <c r="B12198" s="63" t="s">
        <v>9833</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15988</v>
      </c>
    </row>
    <row r="12202" spans="1:2" x14ac:dyDescent="0.25">
      <c r="A12202" s="62">
        <v>51101544</v>
      </c>
      <c r="B12202" s="63" t="s">
        <v>13311</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12213</v>
      </c>
    </row>
    <row r="12207" spans="1:2" x14ac:dyDescent="0.25">
      <c r="A12207" s="62">
        <v>51101549</v>
      </c>
      <c r="B12207" s="63" t="s">
        <v>10287</v>
      </c>
    </row>
    <row r="12208" spans="1:2" x14ac:dyDescent="0.25">
      <c r="A12208" s="62">
        <v>51101550</v>
      </c>
      <c r="B12208" s="63" t="s">
        <v>8488</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3479</v>
      </c>
    </row>
    <row r="12221" spans="1:2" x14ac:dyDescent="0.25">
      <c r="A12221" s="62">
        <v>51101563</v>
      </c>
      <c r="B12221" s="63" t="s">
        <v>15561</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17868</v>
      </c>
    </row>
    <row r="12226" spans="1:2" x14ac:dyDescent="0.25">
      <c r="A12226" s="62">
        <v>51101568</v>
      </c>
      <c r="B12226" s="63" t="s">
        <v>4741</v>
      </c>
    </row>
    <row r="12227" spans="1:2" x14ac:dyDescent="0.25">
      <c r="A12227" s="62">
        <v>51101569</v>
      </c>
      <c r="B12227" s="63" t="s">
        <v>11662</v>
      </c>
    </row>
    <row r="12228" spans="1:2" x14ac:dyDescent="0.25">
      <c r="A12228" s="62">
        <v>51101570</v>
      </c>
      <c r="B12228" s="63" t="s">
        <v>18569</v>
      </c>
    </row>
    <row r="12229" spans="1:2" x14ac:dyDescent="0.25">
      <c r="A12229" s="62">
        <v>51101571</v>
      </c>
      <c r="B12229" s="63" t="s">
        <v>11808</v>
      </c>
    </row>
    <row r="12230" spans="1:2" x14ac:dyDescent="0.25">
      <c r="A12230" s="62">
        <v>51101572</v>
      </c>
      <c r="B12230" s="63" t="s">
        <v>9607</v>
      </c>
    </row>
    <row r="12231" spans="1:2" x14ac:dyDescent="0.25">
      <c r="A12231" s="62">
        <v>51101573</v>
      </c>
      <c r="B12231" s="63" t="s">
        <v>13132</v>
      </c>
    </row>
    <row r="12232" spans="1:2" x14ac:dyDescent="0.25">
      <c r="A12232" s="62">
        <v>51101574</v>
      </c>
      <c r="B12232" s="63" t="s">
        <v>15358</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13855</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16153</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4224</v>
      </c>
    </row>
    <row r="12249" spans="1:2" x14ac:dyDescent="0.25">
      <c r="A12249" s="62">
        <v>51101591</v>
      </c>
      <c r="B12249" s="63" t="s">
        <v>13429</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13917</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15465</v>
      </c>
    </row>
    <row r="12258" spans="1:2" x14ac:dyDescent="0.25">
      <c r="A12258" s="62">
        <v>51101601</v>
      </c>
      <c r="B12258" s="63" t="s">
        <v>12701</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9790</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17221</v>
      </c>
    </row>
    <row r="12270" spans="1:2" x14ac:dyDescent="0.25">
      <c r="A12270" s="62">
        <v>51101617</v>
      </c>
      <c r="B12270" s="63" t="s">
        <v>4271</v>
      </c>
    </row>
    <row r="12271" spans="1:2" x14ac:dyDescent="0.25">
      <c r="A12271" s="62">
        <v>51101618</v>
      </c>
      <c r="B12271" s="63" t="s">
        <v>9283</v>
      </c>
    </row>
    <row r="12272" spans="1:2" x14ac:dyDescent="0.25">
      <c r="A12272" s="62">
        <v>51101619</v>
      </c>
      <c r="B12272" s="63" t="s">
        <v>3882</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11119</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9671</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5951</v>
      </c>
    </row>
    <row r="12286" spans="1:2" x14ac:dyDescent="0.25">
      <c r="A12286" s="62">
        <v>51101709</v>
      </c>
      <c r="B12286" s="63" t="s">
        <v>14745</v>
      </c>
    </row>
    <row r="12287" spans="1:2" x14ac:dyDescent="0.25">
      <c r="A12287" s="62">
        <v>51101710</v>
      </c>
      <c r="B12287" s="63" t="s">
        <v>10080</v>
      </c>
    </row>
    <row r="12288" spans="1:2" x14ac:dyDescent="0.25">
      <c r="A12288" s="62">
        <v>51101711</v>
      </c>
      <c r="B12288" s="63" t="s">
        <v>15619</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16497</v>
      </c>
    </row>
    <row r="12292" spans="1:2" x14ac:dyDescent="0.25">
      <c r="A12292" s="62">
        <v>51101715</v>
      </c>
      <c r="B12292" s="63" t="s">
        <v>7682</v>
      </c>
    </row>
    <row r="12293" spans="1:2" x14ac:dyDescent="0.25">
      <c r="A12293" s="62">
        <v>51101716</v>
      </c>
      <c r="B12293" s="63" t="s">
        <v>17411</v>
      </c>
    </row>
    <row r="12294" spans="1:2" x14ac:dyDescent="0.25">
      <c r="A12294" s="62">
        <v>51101717</v>
      </c>
      <c r="B12294" s="63" t="s">
        <v>6874</v>
      </c>
    </row>
    <row r="12295" spans="1:2" x14ac:dyDescent="0.25">
      <c r="A12295" s="62">
        <v>51101718</v>
      </c>
      <c r="B12295" s="63" t="s">
        <v>4798</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15725</v>
      </c>
    </row>
    <row r="12303" spans="1:2" x14ac:dyDescent="0.25">
      <c r="A12303" s="62">
        <v>51101806</v>
      </c>
      <c r="B12303" s="63" t="s">
        <v>17819</v>
      </c>
    </row>
    <row r="12304" spans="1:2" x14ac:dyDescent="0.25">
      <c r="A12304" s="62">
        <v>51101807</v>
      </c>
      <c r="B12304" s="63" t="s">
        <v>8935</v>
      </c>
    </row>
    <row r="12305" spans="1:2" x14ac:dyDescent="0.25">
      <c r="A12305" s="62">
        <v>51101808</v>
      </c>
      <c r="B12305" s="63" t="s">
        <v>12512</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17278</v>
      </c>
    </row>
    <row r="12313" spans="1:2" x14ac:dyDescent="0.25">
      <c r="A12313" s="62">
        <v>51101816</v>
      </c>
      <c r="B12313" s="63" t="s">
        <v>9893</v>
      </c>
    </row>
    <row r="12314" spans="1:2" x14ac:dyDescent="0.25">
      <c r="A12314" s="62">
        <v>51101817</v>
      </c>
      <c r="B12314" s="63" t="s">
        <v>15262</v>
      </c>
    </row>
    <row r="12315" spans="1:2" x14ac:dyDescent="0.25">
      <c r="A12315" s="62">
        <v>51101818</v>
      </c>
      <c r="B12315" s="63" t="s">
        <v>11912</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4495</v>
      </c>
    </row>
    <row r="12320" spans="1:2" x14ac:dyDescent="0.25">
      <c r="A12320" s="62">
        <v>51101825</v>
      </c>
      <c r="B12320" s="63" t="s">
        <v>11142</v>
      </c>
    </row>
    <row r="12321" spans="1:2" x14ac:dyDescent="0.25">
      <c r="A12321" s="62">
        <v>51101826</v>
      </c>
      <c r="B12321" s="63" t="s">
        <v>3263</v>
      </c>
    </row>
    <row r="12322" spans="1:2" x14ac:dyDescent="0.25">
      <c r="A12322" s="62">
        <v>51101827</v>
      </c>
      <c r="B12322" s="63" t="s">
        <v>10217</v>
      </c>
    </row>
    <row r="12323" spans="1:2" x14ac:dyDescent="0.25">
      <c r="A12323" s="62">
        <v>51101828</v>
      </c>
      <c r="B12323" s="63" t="s">
        <v>18376</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13178</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12222</v>
      </c>
    </row>
    <row r="12340" spans="1:2" x14ac:dyDescent="0.25">
      <c r="A12340" s="62">
        <v>51101910</v>
      </c>
      <c r="B12340" s="63" t="s">
        <v>16507</v>
      </c>
    </row>
    <row r="12341" spans="1:2" x14ac:dyDescent="0.25">
      <c r="A12341" s="62">
        <v>51101911</v>
      </c>
      <c r="B12341" s="63" t="s">
        <v>10417</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11039</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9472</v>
      </c>
    </row>
    <row r="12358" spans="1:2" x14ac:dyDescent="0.25">
      <c r="A12358" s="62">
        <v>51102205</v>
      </c>
      <c r="B12358" s="63" t="s">
        <v>5149</v>
      </c>
    </row>
    <row r="12359" spans="1:2" x14ac:dyDescent="0.25">
      <c r="A12359" s="62">
        <v>51102206</v>
      </c>
      <c r="B12359" s="63" t="s">
        <v>9823</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15983</v>
      </c>
    </row>
    <row r="12365" spans="1:2" x14ac:dyDescent="0.25">
      <c r="A12365" s="62">
        <v>51102213</v>
      </c>
      <c r="B12365" s="63" t="s">
        <v>12749</v>
      </c>
    </row>
    <row r="12366" spans="1:2" x14ac:dyDescent="0.25">
      <c r="A12366" s="62">
        <v>51102301</v>
      </c>
      <c r="B12366" s="63" t="s">
        <v>17961</v>
      </c>
    </row>
    <row r="12367" spans="1:2" x14ac:dyDescent="0.25">
      <c r="A12367" s="62">
        <v>51102302</v>
      </c>
      <c r="B12367" s="63" t="s">
        <v>16318</v>
      </c>
    </row>
    <row r="12368" spans="1:2" x14ac:dyDescent="0.25">
      <c r="A12368" s="62">
        <v>51102304</v>
      </c>
      <c r="B12368" s="63" t="s">
        <v>10441</v>
      </c>
    </row>
    <row r="12369" spans="1:2" x14ac:dyDescent="0.25">
      <c r="A12369" s="62">
        <v>51102305</v>
      </c>
      <c r="B12369" s="63" t="s">
        <v>13237</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17321</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14323</v>
      </c>
    </row>
    <row r="12385" spans="1:2" x14ac:dyDescent="0.25">
      <c r="A12385" s="62">
        <v>51102321</v>
      </c>
      <c r="B12385" s="63" t="s">
        <v>4144</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3739</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7193</v>
      </c>
    </row>
    <row r="12406" spans="1:2" x14ac:dyDescent="0.25">
      <c r="A12406" s="62">
        <v>51102506</v>
      </c>
      <c r="B12406" s="63" t="s">
        <v>12372</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12346</v>
      </c>
    </row>
    <row r="12413" spans="1:2" x14ac:dyDescent="0.25">
      <c r="A12413" s="62">
        <v>51102707</v>
      </c>
      <c r="B12413" s="63" t="s">
        <v>15869</v>
      </c>
    </row>
    <row r="12414" spans="1:2" x14ac:dyDescent="0.25">
      <c r="A12414" s="62">
        <v>51102708</v>
      </c>
      <c r="B12414" s="63" t="s">
        <v>5344</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15968</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18357</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10197</v>
      </c>
    </row>
    <row r="12424" spans="1:2" x14ac:dyDescent="0.25">
      <c r="A12424" s="62">
        <v>51102719</v>
      </c>
      <c r="B12424" s="63" t="s">
        <v>3381</v>
      </c>
    </row>
    <row r="12425" spans="1:2" x14ac:dyDescent="0.25">
      <c r="A12425" s="62">
        <v>51102720</v>
      </c>
      <c r="B12425" s="63" t="s">
        <v>14631</v>
      </c>
    </row>
    <row r="12426" spans="1:2" x14ac:dyDescent="0.25">
      <c r="A12426" s="62">
        <v>51102721</v>
      </c>
      <c r="B12426" s="63" t="s">
        <v>8357</v>
      </c>
    </row>
    <row r="12427" spans="1:2" x14ac:dyDescent="0.25">
      <c r="A12427" s="62">
        <v>51102722</v>
      </c>
      <c r="B12427" s="63" t="s">
        <v>3707</v>
      </c>
    </row>
    <row r="12428" spans="1:2" x14ac:dyDescent="0.25">
      <c r="A12428" s="62">
        <v>51102723</v>
      </c>
      <c r="B12428" s="63" t="s">
        <v>17715</v>
      </c>
    </row>
    <row r="12429" spans="1:2" x14ac:dyDescent="0.25">
      <c r="A12429" s="62">
        <v>51102724</v>
      </c>
      <c r="B12429" s="63" t="s">
        <v>7499</v>
      </c>
    </row>
    <row r="12430" spans="1:2" x14ac:dyDescent="0.25">
      <c r="A12430" s="62">
        <v>51102725</v>
      </c>
      <c r="B12430" s="63" t="s">
        <v>13453</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10653</v>
      </c>
    </row>
    <row r="12440" spans="1:2" x14ac:dyDescent="0.25">
      <c r="A12440" s="62">
        <v>51111505</v>
      </c>
      <c r="B12440" s="63" t="s">
        <v>15056</v>
      </c>
    </row>
    <row r="12441" spans="1:2" x14ac:dyDescent="0.25">
      <c r="A12441" s="62">
        <v>51111506</v>
      </c>
      <c r="B12441" s="63" t="s">
        <v>8821</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11612</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16011</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8345</v>
      </c>
    </row>
    <row r="12453" spans="1:2" x14ac:dyDescent="0.25">
      <c r="A12453" s="62">
        <v>51111518</v>
      </c>
      <c r="B12453" s="63" t="s">
        <v>15802</v>
      </c>
    </row>
    <row r="12454" spans="1:2" x14ac:dyDescent="0.25">
      <c r="A12454" s="62">
        <v>51111519</v>
      </c>
      <c r="B12454" s="63" t="s">
        <v>4800</v>
      </c>
    </row>
    <row r="12455" spans="1:2" x14ac:dyDescent="0.25">
      <c r="A12455" s="62">
        <v>51111520</v>
      </c>
      <c r="B12455" s="63" t="s">
        <v>18120</v>
      </c>
    </row>
    <row r="12456" spans="1:2" x14ac:dyDescent="0.25">
      <c r="A12456" s="62">
        <v>51111521</v>
      </c>
      <c r="B12456" s="63" t="s">
        <v>15788</v>
      </c>
    </row>
    <row r="12457" spans="1:2" x14ac:dyDescent="0.25">
      <c r="A12457" s="62">
        <v>51111601</v>
      </c>
      <c r="B12457" s="63" t="s">
        <v>18829</v>
      </c>
    </row>
    <row r="12458" spans="1:2" x14ac:dyDescent="0.25">
      <c r="A12458" s="62">
        <v>51111602</v>
      </c>
      <c r="B12458" s="63" t="s">
        <v>12411</v>
      </c>
    </row>
    <row r="12459" spans="1:2" x14ac:dyDescent="0.25">
      <c r="A12459" s="62">
        <v>51111603</v>
      </c>
      <c r="B12459" s="63" t="s">
        <v>4908</v>
      </c>
    </row>
    <row r="12460" spans="1:2" x14ac:dyDescent="0.25">
      <c r="A12460" s="62">
        <v>51111604</v>
      </c>
      <c r="B12460" s="63" t="s">
        <v>14535</v>
      </c>
    </row>
    <row r="12461" spans="1:2" x14ac:dyDescent="0.25">
      <c r="A12461" s="62">
        <v>51111605</v>
      </c>
      <c r="B12461" s="63" t="s">
        <v>3738</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11781</v>
      </c>
    </row>
    <row r="12476" spans="1:2" x14ac:dyDescent="0.25">
      <c r="A12476" s="62">
        <v>51111704</v>
      </c>
      <c r="B12476" s="63" t="s">
        <v>16059</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16511</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16708</v>
      </c>
    </row>
    <row r="12492" spans="1:2" x14ac:dyDescent="0.25">
      <c r="A12492" s="62">
        <v>51111801</v>
      </c>
      <c r="B12492" s="63" t="s">
        <v>3515</v>
      </c>
    </row>
    <row r="12493" spans="1:2" x14ac:dyDescent="0.25">
      <c r="A12493" s="62">
        <v>51111802</v>
      </c>
      <c r="B12493" s="63" t="s">
        <v>13085</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9645</v>
      </c>
    </row>
    <row r="12498" spans="1:2" x14ac:dyDescent="0.25">
      <c r="A12498" s="62">
        <v>51111807</v>
      </c>
      <c r="B12498" s="63" t="s">
        <v>14119</v>
      </c>
    </row>
    <row r="12499" spans="1:2" x14ac:dyDescent="0.25">
      <c r="A12499" s="62">
        <v>51111808</v>
      </c>
      <c r="B12499" s="63" t="s">
        <v>18331</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10909</v>
      </c>
    </row>
    <row r="12506" spans="1:2" x14ac:dyDescent="0.25">
      <c r="A12506" s="62">
        <v>51111815</v>
      </c>
      <c r="B12506" s="63" t="s">
        <v>12764</v>
      </c>
    </row>
    <row r="12507" spans="1:2" x14ac:dyDescent="0.25">
      <c r="A12507" s="62">
        <v>51111816</v>
      </c>
      <c r="B12507" s="63" t="s">
        <v>17665</v>
      </c>
    </row>
    <row r="12508" spans="1:2" x14ac:dyDescent="0.25">
      <c r="A12508" s="62">
        <v>51111817</v>
      </c>
      <c r="B12508" s="63" t="s">
        <v>13603</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14301</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9991</v>
      </c>
    </row>
    <row r="12521" spans="1:2" x14ac:dyDescent="0.25">
      <c r="A12521" s="62">
        <v>51121503</v>
      </c>
      <c r="B12521" s="63" t="s">
        <v>5910</v>
      </c>
    </row>
    <row r="12522" spans="1:2" x14ac:dyDescent="0.25">
      <c r="A12522" s="62">
        <v>51121504</v>
      </c>
      <c r="B12522" s="63" t="s">
        <v>13744</v>
      </c>
    </row>
    <row r="12523" spans="1:2" x14ac:dyDescent="0.25">
      <c r="A12523" s="62">
        <v>51121506</v>
      </c>
      <c r="B12523" s="63" t="s">
        <v>11032</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9567</v>
      </c>
    </row>
    <row r="12532" spans="1:2" x14ac:dyDescent="0.25">
      <c r="A12532" s="62">
        <v>51121516</v>
      </c>
      <c r="B12532" s="63" t="s">
        <v>14472</v>
      </c>
    </row>
    <row r="12533" spans="1:2" x14ac:dyDescent="0.25">
      <c r="A12533" s="62">
        <v>51121517</v>
      </c>
      <c r="B12533" s="63" t="s">
        <v>16519</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6711</v>
      </c>
    </row>
    <row r="12539" spans="1:2" x14ac:dyDescent="0.25">
      <c r="A12539" s="62">
        <v>51121523</v>
      </c>
      <c r="B12539" s="63" t="s">
        <v>15265</v>
      </c>
    </row>
    <row r="12540" spans="1:2" x14ac:dyDescent="0.25">
      <c r="A12540" s="62">
        <v>51121601</v>
      </c>
      <c r="B12540" s="63" t="s">
        <v>11286</v>
      </c>
    </row>
    <row r="12541" spans="1:2" x14ac:dyDescent="0.25">
      <c r="A12541" s="62">
        <v>51121602</v>
      </c>
      <c r="B12541" s="63" t="s">
        <v>2895</v>
      </c>
    </row>
    <row r="12542" spans="1:2" x14ac:dyDescent="0.25">
      <c r="A12542" s="62">
        <v>51121603</v>
      </c>
      <c r="B12542" s="63" t="s">
        <v>13513</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11835</v>
      </c>
    </row>
    <row r="12549" spans="1:2" x14ac:dyDescent="0.25">
      <c r="A12549" s="62">
        <v>51121614</v>
      </c>
      <c r="B12549" s="63" t="s">
        <v>8366</v>
      </c>
    </row>
    <row r="12550" spans="1:2" x14ac:dyDescent="0.25">
      <c r="A12550" s="62">
        <v>51121615</v>
      </c>
      <c r="B12550" s="63" t="s">
        <v>12547</v>
      </c>
    </row>
    <row r="12551" spans="1:2" x14ac:dyDescent="0.25">
      <c r="A12551" s="62">
        <v>51121616</v>
      </c>
      <c r="B12551" s="63" t="s">
        <v>9937</v>
      </c>
    </row>
    <row r="12552" spans="1:2" x14ac:dyDescent="0.25">
      <c r="A12552" s="62">
        <v>51121701</v>
      </c>
      <c r="B12552" s="63" t="s">
        <v>12753</v>
      </c>
    </row>
    <row r="12553" spans="1:2" x14ac:dyDescent="0.25">
      <c r="A12553" s="62">
        <v>51121702</v>
      </c>
      <c r="B12553" s="63" t="s">
        <v>11380</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10613</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9558</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7121</v>
      </c>
    </row>
    <row r="12568" spans="1:2" x14ac:dyDescent="0.25">
      <c r="A12568" s="62">
        <v>51121718</v>
      </c>
      <c r="B12568" s="63" t="s">
        <v>15172</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15721</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11123</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17177</v>
      </c>
    </row>
    <row r="12599" spans="1:2" x14ac:dyDescent="0.25">
      <c r="A12599" s="62">
        <v>51121753</v>
      </c>
      <c r="B12599" s="63" t="s">
        <v>12089</v>
      </c>
    </row>
    <row r="12600" spans="1:2" x14ac:dyDescent="0.25">
      <c r="A12600" s="62">
        <v>51121754</v>
      </c>
      <c r="B12600" s="63" t="s">
        <v>7712</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17325</v>
      </c>
    </row>
    <row r="12605" spans="1:2" x14ac:dyDescent="0.25">
      <c r="A12605" s="62">
        <v>51121759</v>
      </c>
      <c r="B12605" s="63" t="s">
        <v>9516</v>
      </c>
    </row>
    <row r="12606" spans="1:2" x14ac:dyDescent="0.25">
      <c r="A12606" s="62">
        <v>51121760</v>
      </c>
      <c r="B12606" s="63" t="s">
        <v>6827</v>
      </c>
    </row>
    <row r="12607" spans="1:2" x14ac:dyDescent="0.25">
      <c r="A12607" s="62">
        <v>51121761</v>
      </c>
      <c r="B12607" s="63" t="s">
        <v>13443</v>
      </c>
    </row>
    <row r="12608" spans="1:2" x14ac:dyDescent="0.25">
      <c r="A12608" s="62">
        <v>51121762</v>
      </c>
      <c r="B12608" s="63" t="s">
        <v>8651</v>
      </c>
    </row>
    <row r="12609" spans="1:2" x14ac:dyDescent="0.25">
      <c r="A12609" s="62">
        <v>51121763</v>
      </c>
      <c r="B12609" s="63" t="s">
        <v>3539</v>
      </c>
    </row>
    <row r="12610" spans="1:2" x14ac:dyDescent="0.25">
      <c r="A12610" s="62">
        <v>51121764</v>
      </c>
      <c r="B12610" s="63" t="s">
        <v>12094</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14381</v>
      </c>
    </row>
    <row r="12620" spans="1:2" x14ac:dyDescent="0.25">
      <c r="A12620" s="62">
        <v>51121809</v>
      </c>
      <c r="B12620" s="63" t="s">
        <v>8178</v>
      </c>
    </row>
    <row r="12621" spans="1:2" x14ac:dyDescent="0.25">
      <c r="A12621" s="62">
        <v>51121810</v>
      </c>
      <c r="B12621" s="63" t="s">
        <v>17888</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15573</v>
      </c>
    </row>
    <row r="12625" spans="1:2" x14ac:dyDescent="0.25">
      <c r="A12625" s="62">
        <v>51121814</v>
      </c>
      <c r="B12625" s="63" t="s">
        <v>14307</v>
      </c>
    </row>
    <row r="12626" spans="1:2" x14ac:dyDescent="0.25">
      <c r="A12626" s="62">
        <v>51121815</v>
      </c>
      <c r="B12626" s="63" t="s">
        <v>4084</v>
      </c>
    </row>
    <row r="12627" spans="1:2" x14ac:dyDescent="0.25">
      <c r="A12627" s="62">
        <v>51121816</v>
      </c>
      <c r="B12627" s="63" t="s">
        <v>14359</v>
      </c>
    </row>
    <row r="12628" spans="1:2" x14ac:dyDescent="0.25">
      <c r="A12628" s="62">
        <v>51121817</v>
      </c>
      <c r="B12628" s="63" t="s">
        <v>3897</v>
      </c>
    </row>
    <row r="12629" spans="1:2" x14ac:dyDescent="0.25">
      <c r="A12629" s="62">
        <v>51121818</v>
      </c>
      <c r="B12629" s="63" t="s">
        <v>13567</v>
      </c>
    </row>
    <row r="12630" spans="1:2" x14ac:dyDescent="0.25">
      <c r="A12630" s="62">
        <v>51121819</v>
      </c>
      <c r="B12630" s="63" t="s">
        <v>18463</v>
      </c>
    </row>
    <row r="12631" spans="1:2" x14ac:dyDescent="0.25">
      <c r="A12631" s="62">
        <v>51121820</v>
      </c>
      <c r="B12631" s="63" t="s">
        <v>9801</v>
      </c>
    </row>
    <row r="12632" spans="1:2" x14ac:dyDescent="0.25">
      <c r="A12632" s="62">
        <v>51121901</v>
      </c>
      <c r="B12632" s="63" t="s">
        <v>13758</v>
      </c>
    </row>
    <row r="12633" spans="1:2" x14ac:dyDescent="0.25">
      <c r="A12633" s="62">
        <v>51121902</v>
      </c>
      <c r="B12633" s="63" t="s">
        <v>16609</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13995</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12170</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7274</v>
      </c>
    </row>
    <row r="12646" spans="1:2" x14ac:dyDescent="0.25">
      <c r="A12646" s="62">
        <v>51122108</v>
      </c>
      <c r="B12646" s="63" t="s">
        <v>3706</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11770</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10633</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12729</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15814</v>
      </c>
    </row>
    <row r="12665" spans="1:2" x14ac:dyDescent="0.25">
      <c r="A12665" s="62">
        <v>51131513</v>
      </c>
      <c r="B12665" s="63" t="s">
        <v>9067</v>
      </c>
    </row>
    <row r="12666" spans="1:2" x14ac:dyDescent="0.25">
      <c r="A12666" s="62">
        <v>51131514</v>
      </c>
      <c r="B12666" s="63" t="s">
        <v>17346</v>
      </c>
    </row>
    <row r="12667" spans="1:2" x14ac:dyDescent="0.25">
      <c r="A12667" s="62">
        <v>51131515</v>
      </c>
      <c r="B12667" s="63" t="s">
        <v>5632</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3731</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10472</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16978</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8123</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15434</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14617</v>
      </c>
    </row>
    <row r="12718" spans="1:2" x14ac:dyDescent="0.25">
      <c r="A12718" s="62">
        <v>51131909</v>
      </c>
      <c r="B12718" s="63" t="s">
        <v>18455</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9156</v>
      </c>
    </row>
    <row r="12723" spans="1:2" x14ac:dyDescent="0.25">
      <c r="A12723" s="62">
        <v>51141503</v>
      </c>
      <c r="B12723" s="63" t="s">
        <v>7580</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7708</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5131</v>
      </c>
    </row>
    <row r="12736" spans="1:2" x14ac:dyDescent="0.25">
      <c r="A12736" s="62">
        <v>51141516</v>
      </c>
      <c r="B12736" s="63" t="s">
        <v>7322</v>
      </c>
    </row>
    <row r="12737" spans="1:2" x14ac:dyDescent="0.25">
      <c r="A12737" s="62">
        <v>51141517</v>
      </c>
      <c r="B12737" s="63" t="s">
        <v>13967</v>
      </c>
    </row>
    <row r="12738" spans="1:2" x14ac:dyDescent="0.25">
      <c r="A12738" s="62">
        <v>51141518</v>
      </c>
      <c r="B12738" s="63" t="s">
        <v>6841</v>
      </c>
    </row>
    <row r="12739" spans="1:2" x14ac:dyDescent="0.25">
      <c r="A12739" s="62">
        <v>51141519</v>
      </c>
      <c r="B12739" s="63" t="s">
        <v>3528</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15639</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7013</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10899</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13848</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7167</v>
      </c>
    </row>
    <row r="12763" spans="1:2" x14ac:dyDescent="0.25">
      <c r="A12763" s="62">
        <v>51141610</v>
      </c>
      <c r="B12763" s="63" t="s">
        <v>12110</v>
      </c>
    </row>
    <row r="12764" spans="1:2" x14ac:dyDescent="0.25">
      <c r="A12764" s="62">
        <v>51141611</v>
      </c>
      <c r="B12764" s="63" t="s">
        <v>8373</v>
      </c>
    </row>
    <row r="12765" spans="1:2" x14ac:dyDescent="0.25">
      <c r="A12765" s="62">
        <v>51141612</v>
      </c>
      <c r="B12765" s="63" t="s">
        <v>15948</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10453</v>
      </c>
    </row>
    <row r="12769" spans="1:2" x14ac:dyDescent="0.25">
      <c r="A12769" s="62">
        <v>51141616</v>
      </c>
      <c r="B12769" s="63" t="s">
        <v>14650</v>
      </c>
    </row>
    <row r="12770" spans="1:2" x14ac:dyDescent="0.25">
      <c r="A12770" s="62">
        <v>51141617</v>
      </c>
      <c r="B12770" s="63" t="s">
        <v>6578</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14076</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17796</v>
      </c>
    </row>
    <row r="12784" spans="1:2" x14ac:dyDescent="0.25">
      <c r="A12784" s="62">
        <v>51141631</v>
      </c>
      <c r="B12784" s="63" t="s">
        <v>5796</v>
      </c>
    </row>
    <row r="12785" spans="1:2" x14ac:dyDescent="0.25">
      <c r="A12785" s="62">
        <v>51141632</v>
      </c>
      <c r="B12785" s="63" t="s">
        <v>12841</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3455</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17932</v>
      </c>
    </row>
    <row r="12814" spans="1:2" x14ac:dyDescent="0.25">
      <c r="A12814" s="62">
        <v>51141728</v>
      </c>
      <c r="B12814" s="63" t="s">
        <v>15209</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3908</v>
      </c>
    </row>
    <row r="12819" spans="1:2" x14ac:dyDescent="0.25">
      <c r="A12819" s="62">
        <v>51141804</v>
      </c>
      <c r="B12819" s="63" t="s">
        <v>10311</v>
      </c>
    </row>
    <row r="12820" spans="1:2" x14ac:dyDescent="0.25">
      <c r="A12820" s="62">
        <v>51141805</v>
      </c>
      <c r="B12820" s="63" t="s">
        <v>14814</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11439</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6761</v>
      </c>
    </row>
    <row r="12835" spans="1:2" x14ac:dyDescent="0.25">
      <c r="A12835" s="62">
        <v>51141820</v>
      </c>
      <c r="B12835" s="63" t="s">
        <v>9319</v>
      </c>
    </row>
    <row r="12836" spans="1:2" x14ac:dyDescent="0.25">
      <c r="A12836" s="62">
        <v>51141821</v>
      </c>
      <c r="B12836" s="63" t="s">
        <v>6041</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10231</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16081</v>
      </c>
    </row>
    <row r="12848" spans="1:2" x14ac:dyDescent="0.25">
      <c r="A12848" s="62">
        <v>51141916</v>
      </c>
      <c r="B12848" s="63" t="s">
        <v>7136</v>
      </c>
    </row>
    <row r="12849" spans="1:2" x14ac:dyDescent="0.25">
      <c r="A12849" s="62">
        <v>51141917</v>
      </c>
      <c r="B12849" s="63" t="s">
        <v>16380</v>
      </c>
    </row>
    <row r="12850" spans="1:2" x14ac:dyDescent="0.25">
      <c r="A12850" s="62">
        <v>51141918</v>
      </c>
      <c r="B12850" s="63" t="s">
        <v>10730</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13504</v>
      </c>
    </row>
    <row r="12858" spans="1:2" x14ac:dyDescent="0.25">
      <c r="A12858" s="62">
        <v>51142004</v>
      </c>
      <c r="B12858" s="63" t="s">
        <v>3869</v>
      </c>
    </row>
    <row r="12859" spans="1:2" x14ac:dyDescent="0.25">
      <c r="A12859" s="62">
        <v>51142005</v>
      </c>
      <c r="B12859" s="63" t="s">
        <v>13999</v>
      </c>
    </row>
    <row r="12860" spans="1:2" x14ac:dyDescent="0.25">
      <c r="A12860" s="62">
        <v>51142006</v>
      </c>
      <c r="B12860" s="63" t="s">
        <v>15978</v>
      </c>
    </row>
    <row r="12861" spans="1:2" x14ac:dyDescent="0.25">
      <c r="A12861" s="62">
        <v>51142009</v>
      </c>
      <c r="B12861" s="63" t="s">
        <v>3517</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4675</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12365</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2692</v>
      </c>
    </row>
    <row r="12875" spans="1:2" x14ac:dyDescent="0.25">
      <c r="A12875" s="62">
        <v>51142105</v>
      </c>
      <c r="B12875" s="63" t="s">
        <v>10269</v>
      </c>
    </row>
    <row r="12876" spans="1:2" x14ac:dyDescent="0.25">
      <c r="A12876" s="62">
        <v>51142106</v>
      </c>
      <c r="B12876" s="63" t="s">
        <v>6879</v>
      </c>
    </row>
    <row r="12877" spans="1:2" x14ac:dyDescent="0.25">
      <c r="A12877" s="62">
        <v>51142107</v>
      </c>
      <c r="B12877" s="63" t="s">
        <v>5090</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3453</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15100</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16015</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10199</v>
      </c>
    </row>
    <row r="12893" spans="1:2" x14ac:dyDescent="0.25">
      <c r="A12893" s="62">
        <v>51142124</v>
      </c>
      <c r="B12893" s="63" t="s">
        <v>16217</v>
      </c>
    </row>
    <row r="12894" spans="1:2" x14ac:dyDescent="0.25">
      <c r="A12894" s="62">
        <v>51142125</v>
      </c>
      <c r="B12894" s="63" t="s">
        <v>11848</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13082</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8168</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2875</v>
      </c>
    </row>
    <row r="12913" spans="1:2" x14ac:dyDescent="0.25">
      <c r="A12913" s="62">
        <v>51142144</v>
      </c>
      <c r="B12913" s="63" t="s">
        <v>9661</v>
      </c>
    </row>
    <row r="12914" spans="1:2" x14ac:dyDescent="0.25">
      <c r="A12914" s="62">
        <v>51142145</v>
      </c>
      <c r="B12914" s="63" t="s">
        <v>11939</v>
      </c>
    </row>
    <row r="12915" spans="1:2" x14ac:dyDescent="0.25">
      <c r="A12915" s="62">
        <v>51142146</v>
      </c>
      <c r="B12915" s="63" t="s">
        <v>10002</v>
      </c>
    </row>
    <row r="12916" spans="1:2" x14ac:dyDescent="0.25">
      <c r="A12916" s="62">
        <v>51142147</v>
      </c>
      <c r="B12916" s="63" t="s">
        <v>5957</v>
      </c>
    </row>
    <row r="12917" spans="1:2" x14ac:dyDescent="0.25">
      <c r="A12917" s="62">
        <v>51142148</v>
      </c>
      <c r="B12917" s="63" t="s">
        <v>16131</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8455</v>
      </c>
    </row>
    <row r="12921" spans="1:2" x14ac:dyDescent="0.25">
      <c r="A12921" s="62">
        <v>51142203</v>
      </c>
      <c r="B12921" s="63" t="s">
        <v>11861</v>
      </c>
    </row>
    <row r="12922" spans="1:2" x14ac:dyDescent="0.25">
      <c r="A12922" s="62">
        <v>51142205</v>
      </c>
      <c r="B12922" s="63" t="s">
        <v>6636</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2675</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6698</v>
      </c>
    </row>
    <row r="12929" spans="1:2" x14ac:dyDescent="0.25">
      <c r="A12929" s="62">
        <v>51142212</v>
      </c>
      <c r="B12929" s="63" t="s">
        <v>10710</v>
      </c>
    </row>
    <row r="12930" spans="1:2" x14ac:dyDescent="0.25">
      <c r="A12930" s="62">
        <v>51142213</v>
      </c>
      <c r="B12930" s="63" t="s">
        <v>7203</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5140</v>
      </c>
    </row>
    <row r="12941" spans="1:2" x14ac:dyDescent="0.25">
      <c r="A12941" s="62">
        <v>51142224</v>
      </c>
      <c r="B12941" s="63" t="s">
        <v>15175</v>
      </c>
    </row>
    <row r="12942" spans="1:2" x14ac:dyDescent="0.25">
      <c r="A12942" s="62">
        <v>51142225</v>
      </c>
      <c r="B12942" s="63" t="s">
        <v>11609</v>
      </c>
    </row>
    <row r="12943" spans="1:2" x14ac:dyDescent="0.25">
      <c r="A12943" s="62">
        <v>51142226</v>
      </c>
      <c r="B12943" s="63" t="s">
        <v>15801</v>
      </c>
    </row>
    <row r="12944" spans="1:2" x14ac:dyDescent="0.25">
      <c r="A12944" s="62">
        <v>51142227</v>
      </c>
      <c r="B12944" s="63" t="s">
        <v>14581</v>
      </c>
    </row>
    <row r="12945" spans="1:2" x14ac:dyDescent="0.25">
      <c r="A12945" s="62">
        <v>51142228</v>
      </c>
      <c r="B12945" s="63" t="s">
        <v>17566</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6154</v>
      </c>
    </row>
    <row r="12963" spans="1:2" x14ac:dyDescent="0.25">
      <c r="A12963" s="62">
        <v>51142404</v>
      </c>
      <c r="B12963" s="63" t="s">
        <v>16279</v>
      </c>
    </row>
    <row r="12964" spans="1:2" x14ac:dyDescent="0.25">
      <c r="A12964" s="62">
        <v>51142405</v>
      </c>
      <c r="B12964" s="63" t="s">
        <v>10397</v>
      </c>
    </row>
    <row r="12965" spans="1:2" x14ac:dyDescent="0.25">
      <c r="A12965" s="62">
        <v>51142406</v>
      </c>
      <c r="B12965" s="63" t="s">
        <v>4980</v>
      </c>
    </row>
    <row r="12966" spans="1:2" x14ac:dyDescent="0.25">
      <c r="A12966" s="62">
        <v>51142407</v>
      </c>
      <c r="B12966" s="63" t="s">
        <v>14653</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15195</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12048</v>
      </c>
    </row>
    <row r="12975" spans="1:2" x14ac:dyDescent="0.25">
      <c r="A12975" s="62">
        <v>51142502</v>
      </c>
      <c r="B12975" s="63" t="s">
        <v>9117</v>
      </c>
    </row>
    <row r="12976" spans="1:2" x14ac:dyDescent="0.25">
      <c r="A12976" s="62">
        <v>51142503</v>
      </c>
      <c r="B12976" s="63" t="s">
        <v>6400</v>
      </c>
    </row>
    <row r="12977" spans="1:2" x14ac:dyDescent="0.25">
      <c r="A12977" s="62">
        <v>51142504</v>
      </c>
      <c r="B12977" s="63" t="s">
        <v>14633</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11729</v>
      </c>
    </row>
    <row r="12981" spans="1:2" x14ac:dyDescent="0.25">
      <c r="A12981" s="62">
        <v>51142508</v>
      </c>
      <c r="B12981" s="63" t="s">
        <v>17140</v>
      </c>
    </row>
    <row r="12982" spans="1:2" x14ac:dyDescent="0.25">
      <c r="A12982" s="62">
        <v>51142509</v>
      </c>
      <c r="B12982" s="63" t="s">
        <v>5680</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11718</v>
      </c>
    </row>
    <row r="12987" spans="1:2" x14ac:dyDescent="0.25">
      <c r="A12987" s="62">
        <v>51142604</v>
      </c>
      <c r="B12987" s="63" t="s">
        <v>10063</v>
      </c>
    </row>
    <row r="12988" spans="1:2" x14ac:dyDescent="0.25">
      <c r="A12988" s="62">
        <v>51142605</v>
      </c>
      <c r="B12988" s="63" t="s">
        <v>15118</v>
      </c>
    </row>
    <row r="12989" spans="1:2" x14ac:dyDescent="0.25">
      <c r="A12989" s="62">
        <v>51142606</v>
      </c>
      <c r="B12989" s="63" t="s">
        <v>7582</v>
      </c>
    </row>
    <row r="12990" spans="1:2" x14ac:dyDescent="0.25">
      <c r="A12990" s="62">
        <v>51142607</v>
      </c>
      <c r="B12990" s="63" t="s">
        <v>13646</v>
      </c>
    </row>
    <row r="12991" spans="1:2" x14ac:dyDescent="0.25">
      <c r="A12991" s="62">
        <v>51142608</v>
      </c>
      <c r="B12991" s="63" t="s">
        <v>11648</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11003</v>
      </c>
    </row>
    <row r="12996" spans="1:2" x14ac:dyDescent="0.25">
      <c r="A12996" s="62">
        <v>51142613</v>
      </c>
      <c r="B12996" s="63" t="s">
        <v>16974</v>
      </c>
    </row>
    <row r="12997" spans="1:2" x14ac:dyDescent="0.25">
      <c r="A12997" s="62">
        <v>51142614</v>
      </c>
      <c r="B12997" s="63" t="s">
        <v>11398</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14548</v>
      </c>
    </row>
    <row r="13006" spans="1:2" x14ac:dyDescent="0.25">
      <c r="A13006" s="62">
        <v>51142901</v>
      </c>
      <c r="B13006" s="63" t="s">
        <v>4855</v>
      </c>
    </row>
    <row r="13007" spans="1:2" x14ac:dyDescent="0.25">
      <c r="A13007" s="62">
        <v>51142902</v>
      </c>
      <c r="B13007" s="63" t="s">
        <v>13613</v>
      </c>
    </row>
    <row r="13008" spans="1:2" x14ac:dyDescent="0.25">
      <c r="A13008" s="62">
        <v>51142903</v>
      </c>
      <c r="B13008" s="63" t="s">
        <v>3404</v>
      </c>
    </row>
    <row r="13009" spans="1:2" x14ac:dyDescent="0.25">
      <c r="A13009" s="62">
        <v>51142904</v>
      </c>
      <c r="B13009" s="63" t="s">
        <v>17228</v>
      </c>
    </row>
    <row r="13010" spans="1:2" x14ac:dyDescent="0.25">
      <c r="A13010" s="62">
        <v>51142905</v>
      </c>
      <c r="B13010" s="63" t="s">
        <v>13189</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7687</v>
      </c>
    </row>
    <row r="13022" spans="1:2" x14ac:dyDescent="0.25">
      <c r="A13022" s="62">
        <v>51142917</v>
      </c>
      <c r="B13022" s="63" t="s">
        <v>10042</v>
      </c>
    </row>
    <row r="13023" spans="1:2" x14ac:dyDescent="0.25">
      <c r="A13023" s="62">
        <v>51142918</v>
      </c>
      <c r="B13023" s="63" t="s">
        <v>8020</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15837</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14763</v>
      </c>
    </row>
    <row r="13045" spans="1:2" x14ac:dyDescent="0.25">
      <c r="A13045" s="62">
        <v>51142940</v>
      </c>
      <c r="B13045" s="63" t="s">
        <v>17772</v>
      </c>
    </row>
    <row r="13046" spans="1:2" x14ac:dyDescent="0.25">
      <c r="A13046" s="62">
        <v>51142941</v>
      </c>
      <c r="B13046" s="63" t="s">
        <v>11481</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12640</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13346</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16204</v>
      </c>
    </row>
    <row r="13070" spans="1:2" x14ac:dyDescent="0.25">
      <c r="A13070" s="62">
        <v>51151518</v>
      </c>
      <c r="B13070" s="63" t="s">
        <v>11322</v>
      </c>
    </row>
    <row r="13071" spans="1:2" x14ac:dyDescent="0.25">
      <c r="A13071" s="62">
        <v>51151601</v>
      </c>
      <c r="B13071" s="63" t="s">
        <v>16189</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12867</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9236</v>
      </c>
    </row>
    <row r="13090" spans="1:2" x14ac:dyDescent="0.25">
      <c r="A13090" s="62">
        <v>51151704</v>
      </c>
      <c r="B13090" s="63" t="s">
        <v>3206</v>
      </c>
    </row>
    <row r="13091" spans="1:2" x14ac:dyDescent="0.25">
      <c r="A13091" s="62">
        <v>51151705</v>
      </c>
      <c r="B13091" s="63" t="s">
        <v>3741</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6014</v>
      </c>
    </row>
    <row r="13098" spans="1:2" x14ac:dyDescent="0.25">
      <c r="A13098" s="62">
        <v>51151712</v>
      </c>
      <c r="B13098" s="63" t="s">
        <v>9643</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14933</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9017</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7596</v>
      </c>
    </row>
    <row r="13114" spans="1:2" x14ac:dyDescent="0.25">
      <c r="A13114" s="62">
        <v>51151728</v>
      </c>
      <c r="B13114" s="63" t="s">
        <v>16134</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10418</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7841</v>
      </c>
    </row>
    <row r="13127" spans="1:2" x14ac:dyDescent="0.25">
      <c r="A13127" s="62">
        <v>51151741</v>
      </c>
      <c r="B13127" s="63" t="s">
        <v>11657</v>
      </c>
    </row>
    <row r="13128" spans="1:2" x14ac:dyDescent="0.25">
      <c r="A13128" s="62">
        <v>51151742</v>
      </c>
      <c r="B13128" s="63" t="s">
        <v>3650</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11794</v>
      </c>
    </row>
    <row r="13132" spans="1:2" x14ac:dyDescent="0.25">
      <c r="A13132" s="62">
        <v>51151746</v>
      </c>
      <c r="B13132" s="63" t="s">
        <v>12472</v>
      </c>
    </row>
    <row r="13133" spans="1:2" x14ac:dyDescent="0.25">
      <c r="A13133" s="62">
        <v>51151747</v>
      </c>
      <c r="B13133" s="63" t="s">
        <v>5484</v>
      </c>
    </row>
    <row r="13134" spans="1:2" x14ac:dyDescent="0.25">
      <c r="A13134" s="62">
        <v>51151748</v>
      </c>
      <c r="B13134" s="63" t="s">
        <v>15362</v>
      </c>
    </row>
    <row r="13135" spans="1:2" x14ac:dyDescent="0.25">
      <c r="A13135" s="62">
        <v>51151749</v>
      </c>
      <c r="B13135" s="63" t="s">
        <v>13636</v>
      </c>
    </row>
    <row r="13136" spans="1:2" x14ac:dyDescent="0.25">
      <c r="A13136" s="62">
        <v>51151801</v>
      </c>
      <c r="B13136" s="63" t="s">
        <v>8172</v>
      </c>
    </row>
    <row r="13137" spans="1:2" x14ac:dyDescent="0.25">
      <c r="A13137" s="62">
        <v>51151802</v>
      </c>
      <c r="B13137" s="63" t="s">
        <v>17861</v>
      </c>
    </row>
    <row r="13138" spans="1:2" x14ac:dyDescent="0.25">
      <c r="A13138" s="62">
        <v>51151803</v>
      </c>
      <c r="B13138" s="63" t="s">
        <v>7116</v>
      </c>
    </row>
    <row r="13139" spans="1:2" x14ac:dyDescent="0.25">
      <c r="A13139" s="62">
        <v>51151804</v>
      </c>
      <c r="B13139" s="63" t="s">
        <v>14671</v>
      </c>
    </row>
    <row r="13140" spans="1:2" x14ac:dyDescent="0.25">
      <c r="A13140" s="62">
        <v>51151805</v>
      </c>
      <c r="B13140" s="63" t="s">
        <v>5112</v>
      </c>
    </row>
    <row r="13141" spans="1:2" x14ac:dyDescent="0.25">
      <c r="A13141" s="62">
        <v>51151810</v>
      </c>
      <c r="B13141" s="63" t="s">
        <v>15684</v>
      </c>
    </row>
    <row r="13142" spans="1:2" x14ac:dyDescent="0.25">
      <c r="A13142" s="62">
        <v>51151811</v>
      </c>
      <c r="B13142" s="63" t="s">
        <v>12518</v>
      </c>
    </row>
    <row r="13143" spans="1:2" x14ac:dyDescent="0.25">
      <c r="A13143" s="62">
        <v>51151812</v>
      </c>
      <c r="B13143" s="63" t="s">
        <v>11363</v>
      </c>
    </row>
    <row r="13144" spans="1:2" x14ac:dyDescent="0.25">
      <c r="A13144" s="62">
        <v>51151813</v>
      </c>
      <c r="B13144" s="63" t="s">
        <v>14421</v>
      </c>
    </row>
    <row r="13145" spans="1:2" x14ac:dyDescent="0.25">
      <c r="A13145" s="62">
        <v>51151814</v>
      </c>
      <c r="B13145" s="63" t="s">
        <v>11268</v>
      </c>
    </row>
    <row r="13146" spans="1:2" x14ac:dyDescent="0.25">
      <c r="A13146" s="62">
        <v>51151815</v>
      </c>
      <c r="B13146" s="63" t="s">
        <v>4373</v>
      </c>
    </row>
    <row r="13147" spans="1:2" x14ac:dyDescent="0.25">
      <c r="A13147" s="62">
        <v>51151816</v>
      </c>
      <c r="B13147" s="63" t="s">
        <v>10098</v>
      </c>
    </row>
    <row r="13148" spans="1:2" x14ac:dyDescent="0.25">
      <c r="A13148" s="62">
        <v>51151817</v>
      </c>
      <c r="B13148" s="63" t="s">
        <v>12787</v>
      </c>
    </row>
    <row r="13149" spans="1:2" x14ac:dyDescent="0.25">
      <c r="A13149" s="62">
        <v>51151818</v>
      </c>
      <c r="B13149" s="63" t="s">
        <v>10077</v>
      </c>
    </row>
    <row r="13150" spans="1:2" x14ac:dyDescent="0.25">
      <c r="A13150" s="62">
        <v>51151819</v>
      </c>
      <c r="B13150" s="63" t="s">
        <v>16820</v>
      </c>
    </row>
    <row r="13151" spans="1:2" x14ac:dyDescent="0.25">
      <c r="A13151" s="62">
        <v>51151820</v>
      </c>
      <c r="B13151" s="63" t="s">
        <v>8600</v>
      </c>
    </row>
    <row r="13152" spans="1:2" x14ac:dyDescent="0.25">
      <c r="A13152" s="62">
        <v>51151821</v>
      </c>
      <c r="B13152" s="63" t="s">
        <v>17552</v>
      </c>
    </row>
    <row r="13153" spans="1:2" x14ac:dyDescent="0.25">
      <c r="A13153" s="62">
        <v>51151822</v>
      </c>
      <c r="B13153" s="63" t="s">
        <v>14510</v>
      </c>
    </row>
    <row r="13154" spans="1:2" x14ac:dyDescent="0.25">
      <c r="A13154" s="62">
        <v>51151823</v>
      </c>
      <c r="B13154" s="63" t="s">
        <v>17213</v>
      </c>
    </row>
    <row r="13155" spans="1:2" x14ac:dyDescent="0.25">
      <c r="A13155" s="62">
        <v>51151824</v>
      </c>
      <c r="B13155" s="63" t="s">
        <v>8176</v>
      </c>
    </row>
    <row r="13156" spans="1:2" x14ac:dyDescent="0.25">
      <c r="A13156" s="62">
        <v>51151825</v>
      </c>
      <c r="B13156" s="63" t="s">
        <v>9357</v>
      </c>
    </row>
    <row r="13157" spans="1:2" x14ac:dyDescent="0.25">
      <c r="A13157" s="62">
        <v>51151901</v>
      </c>
      <c r="B13157" s="63" t="s">
        <v>11487</v>
      </c>
    </row>
    <row r="13158" spans="1:2" x14ac:dyDescent="0.25">
      <c r="A13158" s="62">
        <v>51151902</v>
      </c>
      <c r="B13158" s="63" t="s">
        <v>8225</v>
      </c>
    </row>
    <row r="13159" spans="1:2" x14ac:dyDescent="0.25">
      <c r="A13159" s="62">
        <v>51151903</v>
      </c>
      <c r="B13159" s="63" t="s">
        <v>13037</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8248</v>
      </c>
    </row>
    <row r="13164" spans="1:2" x14ac:dyDescent="0.25">
      <c r="A13164" s="62">
        <v>51151908</v>
      </c>
      <c r="B13164" s="63" t="s">
        <v>17284</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15316</v>
      </c>
    </row>
    <row r="13176" spans="1:2" x14ac:dyDescent="0.25">
      <c r="A13176" s="62">
        <v>51152004</v>
      </c>
      <c r="B13176" s="63" t="s">
        <v>4858</v>
      </c>
    </row>
    <row r="13177" spans="1:2" x14ac:dyDescent="0.25">
      <c r="A13177" s="62">
        <v>51152005</v>
      </c>
      <c r="B13177" s="63" t="s">
        <v>17524</v>
      </c>
    </row>
    <row r="13178" spans="1:2" x14ac:dyDescent="0.25">
      <c r="A13178" s="62">
        <v>51152006</v>
      </c>
      <c r="B13178" s="63" t="s">
        <v>4488</v>
      </c>
    </row>
    <row r="13179" spans="1:2" x14ac:dyDescent="0.25">
      <c r="A13179" s="62">
        <v>51152007</v>
      </c>
      <c r="B13179" s="63" t="s">
        <v>17216</v>
      </c>
    </row>
    <row r="13180" spans="1:2" x14ac:dyDescent="0.25">
      <c r="A13180" s="62">
        <v>51152008</v>
      </c>
      <c r="B13180" s="63" t="s">
        <v>15418</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12650</v>
      </c>
    </row>
    <row r="13184" spans="1:2" x14ac:dyDescent="0.25">
      <c r="A13184" s="62">
        <v>51152012</v>
      </c>
      <c r="B13184" s="63" t="s">
        <v>7189</v>
      </c>
    </row>
    <row r="13185" spans="1:2" x14ac:dyDescent="0.25">
      <c r="A13185" s="62">
        <v>51161501</v>
      </c>
      <c r="B13185" s="63" t="s">
        <v>15474</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18069</v>
      </c>
    </row>
    <row r="13189" spans="1:2" x14ac:dyDescent="0.25">
      <c r="A13189" s="62">
        <v>51161505</v>
      </c>
      <c r="B13189" s="63" t="s">
        <v>16769</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11645</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15617</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16815</v>
      </c>
    </row>
    <row r="13205" spans="1:2" x14ac:dyDescent="0.25">
      <c r="A13205" s="62">
        <v>51161607</v>
      </c>
      <c r="B13205" s="63" t="s">
        <v>8379</v>
      </c>
    </row>
    <row r="13206" spans="1:2" x14ac:dyDescent="0.25">
      <c r="A13206" s="62">
        <v>51161608</v>
      </c>
      <c r="B13206" s="63" t="s">
        <v>11164</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9408</v>
      </c>
    </row>
    <row r="13214" spans="1:2" x14ac:dyDescent="0.25">
      <c r="A13214" s="62">
        <v>51161616</v>
      </c>
      <c r="B13214" s="63" t="s">
        <v>7517</v>
      </c>
    </row>
    <row r="13215" spans="1:2" x14ac:dyDescent="0.25">
      <c r="A13215" s="62">
        <v>51161617</v>
      </c>
      <c r="B13215" s="63" t="s">
        <v>11840</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18131</v>
      </c>
    </row>
    <row r="13219" spans="1:2" x14ac:dyDescent="0.25">
      <c r="A13219" s="62">
        <v>51161621</v>
      </c>
      <c r="B13219" s="63" t="s">
        <v>16381</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15120</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16125</v>
      </c>
    </row>
    <row r="13230" spans="1:2" x14ac:dyDescent="0.25">
      <c r="A13230" s="62">
        <v>51161632</v>
      </c>
      <c r="B13230" s="63" t="s">
        <v>10037</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10897</v>
      </c>
    </row>
    <row r="13234" spans="1:2" x14ac:dyDescent="0.25">
      <c r="A13234" s="62">
        <v>51161636</v>
      </c>
      <c r="B13234" s="63" t="s">
        <v>17403</v>
      </c>
    </row>
    <row r="13235" spans="1:2" x14ac:dyDescent="0.25">
      <c r="A13235" s="62">
        <v>51161637</v>
      </c>
      <c r="B13235" s="63" t="s">
        <v>7931</v>
      </c>
    </row>
    <row r="13236" spans="1:2" x14ac:dyDescent="0.25">
      <c r="A13236" s="62">
        <v>51161638</v>
      </c>
      <c r="B13236" s="63" t="s">
        <v>12662</v>
      </c>
    </row>
    <row r="13237" spans="1:2" x14ac:dyDescent="0.25">
      <c r="A13237" s="62">
        <v>51161639</v>
      </c>
      <c r="B13237" s="63" t="s">
        <v>7457</v>
      </c>
    </row>
    <row r="13238" spans="1:2" x14ac:dyDescent="0.25">
      <c r="A13238" s="62">
        <v>51161640</v>
      </c>
      <c r="B13238" s="63" t="s">
        <v>5343</v>
      </c>
    </row>
    <row r="13239" spans="1:2" x14ac:dyDescent="0.25">
      <c r="A13239" s="62">
        <v>51161646</v>
      </c>
      <c r="B13239" s="63" t="s">
        <v>11215</v>
      </c>
    </row>
    <row r="13240" spans="1:2" x14ac:dyDescent="0.25">
      <c r="A13240" s="62">
        <v>51161647</v>
      </c>
      <c r="B13240" s="63" t="s">
        <v>14964</v>
      </c>
    </row>
    <row r="13241" spans="1:2" x14ac:dyDescent="0.25">
      <c r="A13241" s="62">
        <v>51161648</v>
      </c>
      <c r="B13241" s="63" t="s">
        <v>7194</v>
      </c>
    </row>
    <row r="13242" spans="1:2" x14ac:dyDescent="0.25">
      <c r="A13242" s="62">
        <v>51161649</v>
      </c>
      <c r="B13242" s="63" t="s">
        <v>17891</v>
      </c>
    </row>
    <row r="13243" spans="1:2" x14ac:dyDescent="0.25">
      <c r="A13243" s="62">
        <v>51161650</v>
      </c>
      <c r="B13243" s="63" t="s">
        <v>6501</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13487</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9212</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5872</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8587</v>
      </c>
    </row>
    <row r="13273" spans="1:2" x14ac:dyDescent="0.25">
      <c r="A13273" s="62">
        <v>51161903</v>
      </c>
      <c r="B13273" s="63" t="s">
        <v>17910</v>
      </c>
    </row>
    <row r="13274" spans="1:2" x14ac:dyDescent="0.25">
      <c r="A13274" s="62">
        <v>51171501</v>
      </c>
      <c r="B13274" s="63" t="s">
        <v>4596</v>
      </c>
    </row>
    <row r="13275" spans="1:2" x14ac:dyDescent="0.25">
      <c r="A13275" s="62">
        <v>51171502</v>
      </c>
      <c r="B13275" s="63" t="s">
        <v>12876</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14545</v>
      </c>
    </row>
    <row r="13290" spans="1:2" x14ac:dyDescent="0.25">
      <c r="A13290" s="62">
        <v>51171606</v>
      </c>
      <c r="B13290" s="63" t="s">
        <v>5284</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9415</v>
      </c>
    </row>
    <row r="13301" spans="1:2" x14ac:dyDescent="0.25">
      <c r="A13301" s="62">
        <v>51171617</v>
      </c>
      <c r="B13301" s="63" t="s">
        <v>13680</v>
      </c>
    </row>
    <row r="13302" spans="1:2" x14ac:dyDescent="0.25">
      <c r="A13302" s="62">
        <v>51171618</v>
      </c>
      <c r="B13302" s="63" t="s">
        <v>8190</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12778</v>
      </c>
    </row>
    <row r="13306" spans="1:2" x14ac:dyDescent="0.25">
      <c r="A13306" s="62">
        <v>51171622</v>
      </c>
      <c r="B13306" s="63" t="s">
        <v>11925</v>
      </c>
    </row>
    <row r="13307" spans="1:2" x14ac:dyDescent="0.25">
      <c r="A13307" s="62">
        <v>51171623</v>
      </c>
      <c r="B13307" s="63" t="s">
        <v>12842</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15896</v>
      </c>
    </row>
    <row r="13312" spans="1:2" x14ac:dyDescent="0.25">
      <c r="A13312" s="62">
        <v>51171629</v>
      </c>
      <c r="B13312" s="63" t="s">
        <v>9258</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11987</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17996</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18667</v>
      </c>
    </row>
    <row r="13334" spans="1:2" x14ac:dyDescent="0.25">
      <c r="A13334" s="62">
        <v>51171808</v>
      </c>
      <c r="B13334" s="63" t="s">
        <v>10041</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7243</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7103</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11634</v>
      </c>
    </row>
    <row r="13359" spans="1:2" x14ac:dyDescent="0.25">
      <c r="A13359" s="62">
        <v>51171912</v>
      </c>
      <c r="B13359" s="63" t="s">
        <v>16058</v>
      </c>
    </row>
    <row r="13360" spans="1:2" x14ac:dyDescent="0.25">
      <c r="A13360" s="62">
        <v>51171913</v>
      </c>
      <c r="B13360" s="63" t="s">
        <v>9757</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17224</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15790</v>
      </c>
    </row>
    <row r="13368" spans="1:2" x14ac:dyDescent="0.25">
      <c r="A13368" s="62">
        <v>51172003</v>
      </c>
      <c r="B13368" s="63" t="s">
        <v>4180</v>
      </c>
    </row>
    <row r="13369" spans="1:2" x14ac:dyDescent="0.25">
      <c r="A13369" s="62">
        <v>51172004</v>
      </c>
      <c r="B13369" s="63" t="s">
        <v>12586</v>
      </c>
    </row>
    <row r="13370" spans="1:2" x14ac:dyDescent="0.25">
      <c r="A13370" s="62">
        <v>51172101</v>
      </c>
      <c r="B13370" s="63" t="s">
        <v>9879</v>
      </c>
    </row>
    <row r="13371" spans="1:2" x14ac:dyDescent="0.25">
      <c r="A13371" s="62">
        <v>51172102</v>
      </c>
      <c r="B13371" s="63" t="s">
        <v>8931</v>
      </c>
    </row>
    <row r="13372" spans="1:2" x14ac:dyDescent="0.25">
      <c r="A13372" s="62">
        <v>51172103</v>
      </c>
      <c r="B13372" s="63" t="s">
        <v>3843</v>
      </c>
    </row>
    <row r="13373" spans="1:2" x14ac:dyDescent="0.25">
      <c r="A13373" s="62">
        <v>51172105</v>
      </c>
      <c r="B13373" s="63" t="s">
        <v>17076</v>
      </c>
    </row>
    <row r="13374" spans="1:2" x14ac:dyDescent="0.25">
      <c r="A13374" s="62">
        <v>51172106</v>
      </c>
      <c r="B13374" s="63" t="s">
        <v>12059</v>
      </c>
    </row>
    <row r="13375" spans="1:2" x14ac:dyDescent="0.25">
      <c r="A13375" s="62">
        <v>51172107</v>
      </c>
      <c r="B13375" s="63" t="s">
        <v>8077</v>
      </c>
    </row>
    <row r="13376" spans="1:2" x14ac:dyDescent="0.25">
      <c r="A13376" s="62">
        <v>51172108</v>
      </c>
      <c r="B13376" s="63" t="s">
        <v>14270</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13846</v>
      </c>
    </row>
    <row r="13383" spans="1:2" x14ac:dyDescent="0.25">
      <c r="A13383" s="62">
        <v>51181504</v>
      </c>
      <c r="B13383" s="63" t="s">
        <v>16313</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15254</v>
      </c>
    </row>
    <row r="13389" spans="1:2" x14ac:dyDescent="0.25">
      <c r="A13389" s="62">
        <v>51181511</v>
      </c>
      <c r="B13389" s="63" t="s">
        <v>4664</v>
      </c>
    </row>
    <row r="13390" spans="1:2" x14ac:dyDescent="0.25">
      <c r="A13390" s="62">
        <v>51181513</v>
      </c>
      <c r="B13390" s="63" t="s">
        <v>17449</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10864</v>
      </c>
    </row>
    <row r="13397" spans="1:2" x14ac:dyDescent="0.25">
      <c r="A13397" s="62">
        <v>51181521</v>
      </c>
      <c r="B13397" s="63" t="s">
        <v>6191</v>
      </c>
    </row>
    <row r="13398" spans="1:2" x14ac:dyDescent="0.25">
      <c r="A13398" s="62">
        <v>51181522</v>
      </c>
      <c r="B13398" s="63" t="s">
        <v>12806</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13263</v>
      </c>
    </row>
    <row r="13404" spans="1:2" x14ac:dyDescent="0.25">
      <c r="A13404" s="62">
        <v>51181604</v>
      </c>
      <c r="B13404" s="63" t="s">
        <v>4942</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7643</v>
      </c>
    </row>
    <row r="13417" spans="1:2" x14ac:dyDescent="0.25">
      <c r="A13417" s="62">
        <v>51181708</v>
      </c>
      <c r="B13417" s="63" t="s">
        <v>13994</v>
      </c>
    </row>
    <row r="13418" spans="1:2" x14ac:dyDescent="0.25">
      <c r="A13418" s="62">
        <v>51181709</v>
      </c>
      <c r="B13418" s="63" t="s">
        <v>12101</v>
      </c>
    </row>
    <row r="13419" spans="1:2" x14ac:dyDescent="0.25">
      <c r="A13419" s="62">
        <v>51181710</v>
      </c>
      <c r="B13419" s="63" t="s">
        <v>13753</v>
      </c>
    </row>
    <row r="13420" spans="1:2" x14ac:dyDescent="0.25">
      <c r="A13420" s="62">
        <v>51181711</v>
      </c>
      <c r="B13420" s="63" t="s">
        <v>4780</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4345</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8115</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11419</v>
      </c>
    </row>
    <row r="13456" spans="1:2" x14ac:dyDescent="0.25">
      <c r="A13456" s="62">
        <v>51181747</v>
      </c>
      <c r="B13456" s="63" t="s">
        <v>16523</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15206</v>
      </c>
    </row>
    <row r="13461" spans="1:2" x14ac:dyDescent="0.25">
      <c r="A13461" s="62">
        <v>51181752</v>
      </c>
      <c r="B13461" s="63" t="s">
        <v>18798</v>
      </c>
    </row>
    <row r="13462" spans="1:2" x14ac:dyDescent="0.25">
      <c r="A13462" s="62">
        <v>51181753</v>
      </c>
      <c r="B13462" s="63" t="s">
        <v>13031</v>
      </c>
    </row>
    <row r="13463" spans="1:2" x14ac:dyDescent="0.25">
      <c r="A13463" s="62">
        <v>51181754</v>
      </c>
      <c r="B13463" s="63" t="s">
        <v>18354</v>
      </c>
    </row>
    <row r="13464" spans="1:2" x14ac:dyDescent="0.25">
      <c r="A13464" s="62">
        <v>51181755</v>
      </c>
      <c r="B13464" s="63" t="s">
        <v>7007</v>
      </c>
    </row>
    <row r="13465" spans="1:2" x14ac:dyDescent="0.25">
      <c r="A13465" s="62">
        <v>51181801</v>
      </c>
      <c r="B13465" s="63" t="s">
        <v>15892</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10020</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15201</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13512</v>
      </c>
    </row>
    <row r="13484" spans="1:2" x14ac:dyDescent="0.25">
      <c r="A13484" s="62">
        <v>51181821</v>
      </c>
      <c r="B13484" s="63" t="s">
        <v>11199</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9317</v>
      </c>
    </row>
    <row r="13490" spans="1:2" x14ac:dyDescent="0.25">
      <c r="A13490" s="62">
        <v>51181827</v>
      </c>
      <c r="B13490" s="63" t="s">
        <v>18715</v>
      </c>
    </row>
    <row r="13491" spans="1:2" x14ac:dyDescent="0.25">
      <c r="A13491" s="62">
        <v>51181828</v>
      </c>
      <c r="B13491" s="63" t="s">
        <v>15253</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13691</v>
      </c>
    </row>
    <row r="13495" spans="1:2" x14ac:dyDescent="0.25">
      <c r="A13495" s="62">
        <v>51181832</v>
      </c>
      <c r="B13495" s="63" t="s">
        <v>8324</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14612</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14599</v>
      </c>
    </row>
    <row r="13510" spans="1:2" x14ac:dyDescent="0.25">
      <c r="A13510" s="62">
        <v>51182003</v>
      </c>
      <c r="B13510" s="63" t="s">
        <v>5304</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4767</v>
      </c>
    </row>
    <row r="13514" spans="1:2" x14ac:dyDescent="0.25">
      <c r="A13514" s="62">
        <v>51182007</v>
      </c>
      <c r="B13514" s="63" t="s">
        <v>9964</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11208</v>
      </c>
    </row>
    <row r="13519" spans="1:2" x14ac:dyDescent="0.25">
      <c r="A13519" s="62">
        <v>51182012</v>
      </c>
      <c r="B13519" s="63" t="s">
        <v>6896</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12244</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15248</v>
      </c>
    </row>
    <row r="13529" spans="1:2" x14ac:dyDescent="0.25">
      <c r="A13529" s="62">
        <v>51182302</v>
      </c>
      <c r="B13529" s="63" t="s">
        <v>11978</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12226</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11935</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11990</v>
      </c>
    </row>
    <row r="13539" spans="1:2" x14ac:dyDescent="0.25">
      <c r="A13539" s="62">
        <v>51182409</v>
      </c>
      <c r="B13539" s="63" t="s">
        <v>3329</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10244</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11097</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11319</v>
      </c>
    </row>
    <row r="13554" spans="1:2" x14ac:dyDescent="0.25">
      <c r="A13554" s="62">
        <v>51191505</v>
      </c>
      <c r="B13554" s="63" t="s">
        <v>4813</v>
      </c>
    </row>
    <row r="13555" spans="1:2" x14ac:dyDescent="0.25">
      <c r="A13555" s="62">
        <v>51191506</v>
      </c>
      <c r="B13555" s="63" t="s">
        <v>15688</v>
      </c>
    </row>
    <row r="13556" spans="1:2" x14ac:dyDescent="0.25">
      <c r="A13556" s="62">
        <v>51191507</v>
      </c>
      <c r="B13556" s="63" t="s">
        <v>18467</v>
      </c>
    </row>
    <row r="13557" spans="1:2" x14ac:dyDescent="0.25">
      <c r="A13557" s="62">
        <v>51191508</v>
      </c>
      <c r="B13557" s="63" t="s">
        <v>8359</v>
      </c>
    </row>
    <row r="13558" spans="1:2" x14ac:dyDescent="0.25">
      <c r="A13558" s="62">
        <v>51191509</v>
      </c>
      <c r="B13558" s="63" t="s">
        <v>17363</v>
      </c>
    </row>
    <row r="13559" spans="1:2" x14ac:dyDescent="0.25">
      <c r="A13559" s="62">
        <v>51191510</v>
      </c>
      <c r="B13559" s="63" t="s">
        <v>9518</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15423</v>
      </c>
    </row>
    <row r="13568" spans="1:2" x14ac:dyDescent="0.25">
      <c r="A13568" s="62">
        <v>51191519</v>
      </c>
      <c r="B13568" s="63" t="s">
        <v>6629</v>
      </c>
    </row>
    <row r="13569" spans="1:2" x14ac:dyDescent="0.25">
      <c r="A13569" s="62">
        <v>51191520</v>
      </c>
      <c r="B13569" s="63" t="s">
        <v>15691</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4912</v>
      </c>
    </row>
    <row r="13580" spans="1:2" x14ac:dyDescent="0.25">
      <c r="A13580" s="62">
        <v>51191704</v>
      </c>
      <c r="B13580" s="63" t="s">
        <v>6982</v>
      </c>
    </row>
    <row r="13581" spans="1:2" x14ac:dyDescent="0.25">
      <c r="A13581" s="62">
        <v>51191705</v>
      </c>
      <c r="B13581" s="63" t="s">
        <v>12529</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16185</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3405</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7369</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10237</v>
      </c>
    </row>
    <row r="13608" spans="1:2" x14ac:dyDescent="0.25">
      <c r="A13608" s="62">
        <v>51201514</v>
      </c>
      <c r="B13608" s="63" t="s">
        <v>14788</v>
      </c>
    </row>
    <row r="13609" spans="1:2" x14ac:dyDescent="0.25">
      <c r="A13609" s="62">
        <v>51201515</v>
      </c>
      <c r="B13609" s="63" t="s">
        <v>16473</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8112</v>
      </c>
    </row>
    <row r="13616" spans="1:2" x14ac:dyDescent="0.25">
      <c r="A13616" s="62">
        <v>51201604</v>
      </c>
      <c r="B13616" s="63" t="s">
        <v>16222</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12215</v>
      </c>
    </row>
    <row r="13620" spans="1:2" x14ac:dyDescent="0.25">
      <c r="A13620" s="62">
        <v>51201608</v>
      </c>
      <c r="B13620" s="63" t="s">
        <v>16044</v>
      </c>
    </row>
    <row r="13621" spans="1:2" x14ac:dyDescent="0.25">
      <c r="A13621" s="62">
        <v>51201609</v>
      </c>
      <c r="B13621" s="63" t="s">
        <v>8512</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17875</v>
      </c>
    </row>
    <row r="13626" spans="1:2" x14ac:dyDescent="0.25">
      <c r="A13626" s="62">
        <v>51201614</v>
      </c>
      <c r="B13626" s="63" t="s">
        <v>8409</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15239</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13071</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12982</v>
      </c>
    </row>
    <row r="13660" spans="1:2" x14ac:dyDescent="0.25">
      <c r="A13660" s="62">
        <v>51201803</v>
      </c>
      <c r="B13660" s="63" t="s">
        <v>8281</v>
      </c>
    </row>
    <row r="13661" spans="1:2" x14ac:dyDescent="0.25">
      <c r="A13661" s="62">
        <v>51201804</v>
      </c>
      <c r="B13661" s="63" t="s">
        <v>15895</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16138</v>
      </c>
    </row>
    <row r="13668" spans="1:2" x14ac:dyDescent="0.25">
      <c r="A13668" s="62">
        <v>51211501</v>
      </c>
      <c r="B13668" s="63" t="s">
        <v>11349</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14068</v>
      </c>
    </row>
    <row r="13684" spans="1:2" x14ac:dyDescent="0.25">
      <c r="A13684" s="62">
        <v>51211612</v>
      </c>
      <c r="B13684" s="63" t="s">
        <v>7336</v>
      </c>
    </row>
    <row r="13685" spans="1:2" x14ac:dyDescent="0.25">
      <c r="A13685" s="62">
        <v>51211613</v>
      </c>
      <c r="B13685" s="63" t="s">
        <v>9754</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6759</v>
      </c>
    </row>
    <row r="13689" spans="1:2" x14ac:dyDescent="0.25">
      <c r="A13689" s="62">
        <v>51211618</v>
      </c>
      <c r="B13689" s="63" t="s">
        <v>16097</v>
      </c>
    </row>
    <row r="13690" spans="1:2" x14ac:dyDescent="0.25">
      <c r="A13690" s="62">
        <v>51211619</v>
      </c>
      <c r="B13690" s="63" t="s">
        <v>8829</v>
      </c>
    </row>
    <row r="13691" spans="1:2" x14ac:dyDescent="0.25">
      <c r="A13691" s="62">
        <v>51211620</v>
      </c>
      <c r="B13691" s="63" t="s">
        <v>15093</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10138</v>
      </c>
    </row>
    <row r="13697" spans="1:2" x14ac:dyDescent="0.25">
      <c r="A13697" s="62">
        <v>51211901</v>
      </c>
      <c r="B13697" s="63" t="s">
        <v>8504</v>
      </c>
    </row>
    <row r="13698" spans="1:2" x14ac:dyDescent="0.25">
      <c r="A13698" s="62">
        <v>51212001</v>
      </c>
      <c r="B13698" s="63" t="s">
        <v>14467</v>
      </c>
    </row>
    <row r="13699" spans="1:2" x14ac:dyDescent="0.25">
      <c r="A13699" s="62">
        <v>51212002</v>
      </c>
      <c r="B13699" s="63" t="s">
        <v>7342</v>
      </c>
    </row>
    <row r="13700" spans="1:2" x14ac:dyDescent="0.25">
      <c r="A13700" s="62">
        <v>51212003</v>
      </c>
      <c r="B13700" s="63" t="s">
        <v>15585</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6854</v>
      </c>
    </row>
    <row r="13705" spans="1:2" x14ac:dyDescent="0.25">
      <c r="A13705" s="62">
        <v>51212008</v>
      </c>
      <c r="B13705" s="63" t="s">
        <v>3809</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8252</v>
      </c>
    </row>
    <row r="13710" spans="1:2" x14ac:dyDescent="0.25">
      <c r="A13710" s="62">
        <v>51212013</v>
      </c>
      <c r="B13710" s="63" t="s">
        <v>3529</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12201</v>
      </c>
    </row>
    <row r="13719" spans="1:2" x14ac:dyDescent="0.25">
      <c r="A13719" s="62">
        <v>51212023</v>
      </c>
      <c r="B13719" s="63" t="s">
        <v>5009</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17530</v>
      </c>
    </row>
    <row r="13734" spans="1:2" x14ac:dyDescent="0.25">
      <c r="A13734" s="62">
        <v>51212201</v>
      </c>
      <c r="B13734" s="63" t="s">
        <v>16762</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9971</v>
      </c>
    </row>
    <row r="13739" spans="1:2" x14ac:dyDescent="0.25">
      <c r="A13739" s="62">
        <v>51212303</v>
      </c>
      <c r="B13739" s="63" t="s">
        <v>4913</v>
      </c>
    </row>
    <row r="13740" spans="1:2" x14ac:dyDescent="0.25">
      <c r="A13740" s="62">
        <v>51212304</v>
      </c>
      <c r="B13740" s="63" t="s">
        <v>10187</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15913</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4376</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17351</v>
      </c>
    </row>
    <row r="13769" spans="1:2" x14ac:dyDescent="0.25">
      <c r="A13769" s="62">
        <v>51241120</v>
      </c>
      <c r="B13769" s="63" t="s">
        <v>8940</v>
      </c>
    </row>
    <row r="13770" spans="1:2" x14ac:dyDescent="0.25">
      <c r="A13770" s="62">
        <v>51241201</v>
      </c>
      <c r="B13770" s="63" t="s">
        <v>10205</v>
      </c>
    </row>
    <row r="13771" spans="1:2" x14ac:dyDescent="0.25">
      <c r="A13771" s="62">
        <v>51241202</v>
      </c>
      <c r="B13771" s="63" t="s">
        <v>13329</v>
      </c>
    </row>
    <row r="13772" spans="1:2" x14ac:dyDescent="0.25">
      <c r="A13772" s="62">
        <v>51241203</v>
      </c>
      <c r="B13772" s="63" t="s">
        <v>7328</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16539</v>
      </c>
    </row>
    <row r="13782" spans="1:2" x14ac:dyDescent="0.25">
      <c r="A13782" s="62">
        <v>51241213</v>
      </c>
      <c r="B13782" s="63" t="s">
        <v>14207</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17219</v>
      </c>
    </row>
    <row r="13798" spans="1:2" x14ac:dyDescent="0.25">
      <c r="A13798" s="62">
        <v>51241229</v>
      </c>
      <c r="B13798" s="63" t="s">
        <v>14088</v>
      </c>
    </row>
    <row r="13799" spans="1:2" x14ac:dyDescent="0.25">
      <c r="A13799" s="62">
        <v>51241301</v>
      </c>
      <c r="B13799" s="63" t="s">
        <v>17624</v>
      </c>
    </row>
    <row r="13800" spans="1:2" x14ac:dyDescent="0.25">
      <c r="A13800" s="62">
        <v>51241302</v>
      </c>
      <c r="B13800" s="63" t="s">
        <v>9280</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12246</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11132</v>
      </c>
    </row>
    <row r="13809" spans="1:2" x14ac:dyDescent="0.25">
      <c r="A13809" s="62">
        <v>52101505</v>
      </c>
      <c r="B13809" s="63" t="s">
        <v>2876</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13633</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5339</v>
      </c>
    </row>
    <row r="13816" spans="1:2" x14ac:dyDescent="0.25">
      <c r="A13816" s="62">
        <v>52101512</v>
      </c>
      <c r="B13816" s="63" t="s">
        <v>6689</v>
      </c>
    </row>
    <row r="13817" spans="1:2" x14ac:dyDescent="0.25">
      <c r="A13817" s="62">
        <v>52101513</v>
      </c>
      <c r="B13817" s="63" t="s">
        <v>12148</v>
      </c>
    </row>
    <row r="13818" spans="1:2" x14ac:dyDescent="0.25">
      <c r="A13818" s="62">
        <v>52121501</v>
      </c>
      <c r="B13818" s="63" t="s">
        <v>15832</v>
      </c>
    </row>
    <row r="13819" spans="1:2" x14ac:dyDescent="0.25">
      <c r="A13819" s="62">
        <v>52121502</v>
      </c>
      <c r="B13819" s="63" t="s">
        <v>8507</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5775</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17697</v>
      </c>
    </row>
    <row r="13832" spans="1:2" x14ac:dyDescent="0.25">
      <c r="A13832" s="62">
        <v>52121602</v>
      </c>
      <c r="B13832" s="63" t="s">
        <v>14537</v>
      </c>
    </row>
    <row r="13833" spans="1:2" x14ac:dyDescent="0.25">
      <c r="A13833" s="62">
        <v>52121603</v>
      </c>
      <c r="B13833" s="63" t="s">
        <v>10555</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13076</v>
      </c>
    </row>
    <row r="13842" spans="1:2" x14ac:dyDescent="0.25">
      <c r="A13842" s="62">
        <v>52121704</v>
      </c>
      <c r="B13842" s="63" t="s">
        <v>7285</v>
      </c>
    </row>
    <row r="13843" spans="1:2" x14ac:dyDescent="0.25">
      <c r="A13843" s="62">
        <v>52131501</v>
      </c>
      <c r="B13843" s="63" t="s">
        <v>13956</v>
      </c>
    </row>
    <row r="13844" spans="1:2" x14ac:dyDescent="0.25">
      <c r="A13844" s="62">
        <v>52131503</v>
      </c>
      <c r="B13844" s="63" t="s">
        <v>3084</v>
      </c>
    </row>
    <row r="13845" spans="1:2" x14ac:dyDescent="0.25">
      <c r="A13845" s="62">
        <v>52131601</v>
      </c>
      <c r="B13845" s="63" t="s">
        <v>14135</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15185</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7824</v>
      </c>
    </row>
    <row r="13854" spans="1:2" x14ac:dyDescent="0.25">
      <c r="A13854" s="62">
        <v>52141502</v>
      </c>
      <c r="B13854" s="63" t="s">
        <v>3724</v>
      </c>
    </row>
    <row r="13855" spans="1:2" x14ac:dyDescent="0.25">
      <c r="A13855" s="62">
        <v>52141503</v>
      </c>
      <c r="B13855" s="63" t="s">
        <v>7206</v>
      </c>
    </row>
    <row r="13856" spans="1:2" x14ac:dyDescent="0.25">
      <c r="A13856" s="62">
        <v>52141504</v>
      </c>
      <c r="B13856" s="63" t="s">
        <v>14082</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5979</v>
      </c>
    </row>
    <row r="13869" spans="1:2" x14ac:dyDescent="0.25">
      <c r="A13869" s="62">
        <v>52141517</v>
      </c>
      <c r="B13869" s="63" t="s">
        <v>17820</v>
      </c>
    </row>
    <row r="13870" spans="1:2" x14ac:dyDescent="0.25">
      <c r="A13870" s="62">
        <v>52141518</v>
      </c>
      <c r="B13870" s="63" t="s">
        <v>14845</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14727</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15716</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13255</v>
      </c>
    </row>
    <row r="13888" spans="1:2" x14ac:dyDescent="0.25">
      <c r="A13888" s="62">
        <v>52141536</v>
      </c>
      <c r="B13888" s="63" t="s">
        <v>5386</v>
      </c>
    </row>
    <row r="13889" spans="1:2" x14ac:dyDescent="0.25">
      <c r="A13889" s="62">
        <v>52141537</v>
      </c>
      <c r="B13889" s="63" t="s">
        <v>15883</v>
      </c>
    </row>
    <row r="13890" spans="1:2" x14ac:dyDescent="0.25">
      <c r="A13890" s="62">
        <v>52141538</v>
      </c>
      <c r="B13890" s="63" t="s">
        <v>18253</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12704</v>
      </c>
    </row>
    <row r="13896" spans="1:2" x14ac:dyDescent="0.25">
      <c r="A13896" s="62">
        <v>52141605</v>
      </c>
      <c r="B13896" s="63" t="s">
        <v>12223</v>
      </c>
    </row>
    <row r="13897" spans="1:2" x14ac:dyDescent="0.25">
      <c r="A13897" s="62">
        <v>52141606</v>
      </c>
      <c r="B13897" s="63" t="s">
        <v>9478</v>
      </c>
    </row>
    <row r="13898" spans="1:2" x14ac:dyDescent="0.25">
      <c r="A13898" s="62">
        <v>52141607</v>
      </c>
      <c r="B13898" s="63" t="s">
        <v>5878</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7166</v>
      </c>
    </row>
    <row r="13904" spans="1:2" x14ac:dyDescent="0.25">
      <c r="A13904" s="62">
        <v>52141706</v>
      </c>
      <c r="B13904" s="63" t="s">
        <v>12928</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11296</v>
      </c>
    </row>
    <row r="13908" spans="1:2" x14ac:dyDescent="0.25">
      <c r="A13908" s="62">
        <v>52151501</v>
      </c>
      <c r="B13908" s="63" t="s">
        <v>13802</v>
      </c>
    </row>
    <row r="13909" spans="1:2" x14ac:dyDescent="0.25">
      <c r="A13909" s="62">
        <v>52151502</v>
      </c>
      <c r="B13909" s="63" t="s">
        <v>18239</v>
      </c>
    </row>
    <row r="13910" spans="1:2" x14ac:dyDescent="0.25">
      <c r="A13910" s="62">
        <v>52151503</v>
      </c>
      <c r="B13910" s="63" t="s">
        <v>3748</v>
      </c>
    </row>
    <row r="13911" spans="1:2" x14ac:dyDescent="0.25">
      <c r="A13911" s="62">
        <v>52151504</v>
      </c>
      <c r="B13911" s="63" t="s">
        <v>7501</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12954</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7305</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7035</v>
      </c>
    </row>
    <row r="13926" spans="1:2" x14ac:dyDescent="0.25">
      <c r="A13926" s="62">
        <v>52151612</v>
      </c>
      <c r="B13926" s="63" t="s">
        <v>4059</v>
      </c>
    </row>
    <row r="13927" spans="1:2" x14ac:dyDescent="0.25">
      <c r="A13927" s="62">
        <v>52151613</v>
      </c>
      <c r="B13927" s="63" t="s">
        <v>16143</v>
      </c>
    </row>
    <row r="13928" spans="1:2" x14ac:dyDescent="0.25">
      <c r="A13928" s="62">
        <v>52151614</v>
      </c>
      <c r="B13928" s="63" t="s">
        <v>17253</v>
      </c>
    </row>
    <row r="13929" spans="1:2" x14ac:dyDescent="0.25">
      <c r="A13929" s="62">
        <v>52151615</v>
      </c>
      <c r="B13929" s="63" t="s">
        <v>10364</v>
      </c>
    </row>
    <row r="13930" spans="1:2" x14ac:dyDescent="0.25">
      <c r="A13930" s="62">
        <v>52151616</v>
      </c>
      <c r="B13930" s="63" t="s">
        <v>8655</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10966</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13718</v>
      </c>
    </row>
    <row r="13951" spans="1:2" x14ac:dyDescent="0.25">
      <c r="A13951" s="62">
        <v>52151637</v>
      </c>
      <c r="B13951" s="63" t="s">
        <v>12057</v>
      </c>
    </row>
    <row r="13952" spans="1:2" x14ac:dyDescent="0.25">
      <c r="A13952" s="62">
        <v>52151638</v>
      </c>
      <c r="B13952" s="63" t="s">
        <v>7257</v>
      </c>
    </row>
    <row r="13953" spans="1:2" x14ac:dyDescent="0.25">
      <c r="A13953" s="62">
        <v>52151639</v>
      </c>
      <c r="B13953" s="63" t="s">
        <v>11525</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17635</v>
      </c>
    </row>
    <row r="13958" spans="1:2" x14ac:dyDescent="0.25">
      <c r="A13958" s="62">
        <v>52151644</v>
      </c>
      <c r="B13958" s="63" t="s">
        <v>14243</v>
      </c>
    </row>
    <row r="13959" spans="1:2" x14ac:dyDescent="0.25">
      <c r="A13959" s="62">
        <v>52151645</v>
      </c>
      <c r="B13959" s="63" t="s">
        <v>15604</v>
      </c>
    </row>
    <row r="13960" spans="1:2" x14ac:dyDescent="0.25">
      <c r="A13960" s="62">
        <v>52151646</v>
      </c>
      <c r="B13960" s="63" t="s">
        <v>14182</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9604</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6530</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8659</v>
      </c>
    </row>
    <row r="13974" spans="1:2" x14ac:dyDescent="0.25">
      <c r="A13974" s="62">
        <v>52151801</v>
      </c>
      <c r="B13974" s="63" t="s">
        <v>9972</v>
      </c>
    </row>
    <row r="13975" spans="1:2" x14ac:dyDescent="0.25">
      <c r="A13975" s="62">
        <v>52151802</v>
      </c>
      <c r="B13975" s="63" t="s">
        <v>17918</v>
      </c>
    </row>
    <row r="13976" spans="1:2" x14ac:dyDescent="0.25">
      <c r="A13976" s="62">
        <v>52151803</v>
      </c>
      <c r="B13976" s="63" t="s">
        <v>15797</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7402</v>
      </c>
    </row>
    <row r="13982" spans="1:2" x14ac:dyDescent="0.25">
      <c r="A13982" s="62">
        <v>52151809</v>
      </c>
      <c r="B13982" s="63" t="s">
        <v>15350</v>
      </c>
    </row>
    <row r="13983" spans="1:2" x14ac:dyDescent="0.25">
      <c r="A13983" s="62">
        <v>52151810</v>
      </c>
      <c r="B13983" s="63" t="s">
        <v>6107</v>
      </c>
    </row>
    <row r="13984" spans="1:2" x14ac:dyDescent="0.25">
      <c r="A13984" s="62">
        <v>52151811</v>
      </c>
      <c r="B13984" s="63" t="s">
        <v>15964</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11788</v>
      </c>
    </row>
    <row r="13988" spans="1:2" x14ac:dyDescent="0.25">
      <c r="A13988" s="62">
        <v>52151902</v>
      </c>
      <c r="B13988" s="63" t="s">
        <v>4462</v>
      </c>
    </row>
    <row r="13989" spans="1:2" x14ac:dyDescent="0.25">
      <c r="A13989" s="62">
        <v>52151903</v>
      </c>
      <c r="B13989" s="63" t="s">
        <v>17105</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17408</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7720</v>
      </c>
    </row>
    <row r="14004" spans="1:2" x14ac:dyDescent="0.25">
      <c r="A14004" s="62">
        <v>52152009</v>
      </c>
      <c r="B14004" s="63" t="s">
        <v>10515</v>
      </c>
    </row>
    <row r="14005" spans="1:2" x14ac:dyDescent="0.25">
      <c r="A14005" s="62">
        <v>52152010</v>
      </c>
      <c r="B14005" s="63" t="s">
        <v>14536</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16625</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14422</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17160</v>
      </c>
    </row>
    <row r="14023" spans="1:2" x14ac:dyDescent="0.25">
      <c r="A14023" s="62">
        <v>52161508</v>
      </c>
      <c r="B14023" s="63" t="s">
        <v>14820</v>
      </c>
    </row>
    <row r="14024" spans="1:2" x14ac:dyDescent="0.25">
      <c r="A14024" s="62">
        <v>52161509</v>
      </c>
      <c r="B14024" s="63" t="s">
        <v>8781</v>
      </c>
    </row>
    <row r="14025" spans="1:2" x14ac:dyDescent="0.25">
      <c r="A14025" s="62">
        <v>52161510</v>
      </c>
      <c r="B14025" s="63" t="s">
        <v>11287</v>
      </c>
    </row>
    <row r="14026" spans="1:2" x14ac:dyDescent="0.25">
      <c r="A14026" s="62">
        <v>52161511</v>
      </c>
      <c r="B14026" s="63" t="s">
        <v>3956</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12932</v>
      </c>
    </row>
    <row r="14030" spans="1:2" x14ac:dyDescent="0.25">
      <c r="A14030" s="62">
        <v>52161515</v>
      </c>
      <c r="B14030" s="63" t="s">
        <v>6391</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14971</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18653</v>
      </c>
    </row>
    <row r="14040" spans="1:2" x14ac:dyDescent="0.25">
      <c r="A14040" s="62">
        <v>52161526</v>
      </c>
      <c r="B14040" s="63" t="s">
        <v>9890</v>
      </c>
    </row>
    <row r="14041" spans="1:2" x14ac:dyDescent="0.25">
      <c r="A14041" s="62">
        <v>52161527</v>
      </c>
      <c r="B14041" s="63" t="s">
        <v>7900</v>
      </c>
    </row>
    <row r="14042" spans="1:2" x14ac:dyDescent="0.25">
      <c r="A14042" s="62">
        <v>52161529</v>
      </c>
      <c r="B14042" s="63" t="s">
        <v>3907</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3219</v>
      </c>
    </row>
    <row r="14053" spans="1:2" x14ac:dyDescent="0.25">
      <c r="A14053" s="62">
        <v>52161541</v>
      </c>
      <c r="B14053" s="63" t="s">
        <v>3523</v>
      </c>
    </row>
    <row r="14054" spans="1:2" x14ac:dyDescent="0.25">
      <c r="A14054" s="62">
        <v>52161542</v>
      </c>
      <c r="B14054" s="63" t="s">
        <v>7317</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14214</v>
      </c>
    </row>
    <row r="14058" spans="1:2" x14ac:dyDescent="0.25">
      <c r="A14058" s="62">
        <v>52161602</v>
      </c>
      <c r="B14058" s="63" t="s">
        <v>17473</v>
      </c>
    </row>
    <row r="14059" spans="1:2" x14ac:dyDescent="0.25">
      <c r="A14059" s="62">
        <v>52161603</v>
      </c>
      <c r="B14059" s="63" t="s">
        <v>9639</v>
      </c>
    </row>
    <row r="14060" spans="1:2" x14ac:dyDescent="0.25">
      <c r="A14060" s="62">
        <v>52161604</v>
      </c>
      <c r="B14060" s="63" t="s">
        <v>6768</v>
      </c>
    </row>
    <row r="14061" spans="1:2" x14ac:dyDescent="0.25">
      <c r="A14061" s="62">
        <v>52171001</v>
      </c>
      <c r="B14061" s="63" t="s">
        <v>12868</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15319</v>
      </c>
    </row>
    <row r="14067" spans="1:2" x14ac:dyDescent="0.25">
      <c r="A14067" s="62">
        <v>53101601</v>
      </c>
      <c r="B14067" s="63" t="s">
        <v>13748</v>
      </c>
    </row>
    <row r="14068" spans="1:2" x14ac:dyDescent="0.25">
      <c r="A14068" s="62">
        <v>53101602</v>
      </c>
      <c r="B14068" s="63" t="s">
        <v>16597</v>
      </c>
    </row>
    <row r="14069" spans="1:2" x14ac:dyDescent="0.25">
      <c r="A14069" s="62">
        <v>53101603</v>
      </c>
      <c r="B14069" s="63" t="s">
        <v>5416</v>
      </c>
    </row>
    <row r="14070" spans="1:2" x14ac:dyDescent="0.25">
      <c r="A14070" s="62">
        <v>53101604</v>
      </c>
      <c r="B14070" s="63" t="s">
        <v>12514</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3599</v>
      </c>
    </row>
    <row r="14081" spans="1:2" x14ac:dyDescent="0.25">
      <c r="A14081" s="62">
        <v>53101805</v>
      </c>
      <c r="B14081" s="63" t="s">
        <v>17277</v>
      </c>
    </row>
    <row r="14082" spans="1:2" x14ac:dyDescent="0.25">
      <c r="A14082" s="62">
        <v>53101901</v>
      </c>
      <c r="B14082" s="63" t="s">
        <v>12068</v>
      </c>
    </row>
    <row r="14083" spans="1:2" x14ac:dyDescent="0.25">
      <c r="A14083" s="62">
        <v>53101902</v>
      </c>
      <c r="B14083" s="63" t="s">
        <v>4467</v>
      </c>
    </row>
    <row r="14084" spans="1:2" x14ac:dyDescent="0.25">
      <c r="A14084" s="62">
        <v>53101903</v>
      </c>
      <c r="B14084" s="63" t="s">
        <v>13180</v>
      </c>
    </row>
    <row r="14085" spans="1:2" x14ac:dyDescent="0.25">
      <c r="A14085" s="62">
        <v>53101904</v>
      </c>
      <c r="B14085" s="63" t="s">
        <v>9264</v>
      </c>
    </row>
    <row r="14086" spans="1:2" x14ac:dyDescent="0.25">
      <c r="A14086" s="62">
        <v>53101905</v>
      </c>
      <c r="B14086" s="63" t="s">
        <v>15012</v>
      </c>
    </row>
    <row r="14087" spans="1:2" x14ac:dyDescent="0.25">
      <c r="A14087" s="62">
        <v>53102001</v>
      </c>
      <c r="B14087" s="63" t="s">
        <v>7420</v>
      </c>
    </row>
    <row r="14088" spans="1:2" x14ac:dyDescent="0.25">
      <c r="A14088" s="62">
        <v>53102002</v>
      </c>
      <c r="B14088" s="63" t="s">
        <v>14487</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14441</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11649</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4081</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11162</v>
      </c>
    </row>
    <row r="14107" spans="1:2" x14ac:dyDescent="0.25">
      <c r="A14107" s="62">
        <v>53102308</v>
      </c>
      <c r="B14107" s="63" t="s">
        <v>3625</v>
      </c>
    </row>
    <row r="14108" spans="1:2" x14ac:dyDescent="0.25">
      <c r="A14108" s="62">
        <v>53102401</v>
      </c>
      <c r="B14108" s="63" t="s">
        <v>14970</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18008</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5008</v>
      </c>
    </row>
    <row r="14126" spans="1:2" x14ac:dyDescent="0.25">
      <c r="A14126" s="62">
        <v>53102515</v>
      </c>
      <c r="B14126" s="63" t="s">
        <v>11998</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7458</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16699</v>
      </c>
    </row>
    <row r="14144" spans="1:2" x14ac:dyDescent="0.25">
      <c r="A14144" s="62">
        <v>53102707</v>
      </c>
      <c r="B14144" s="63" t="s">
        <v>14977</v>
      </c>
    </row>
    <row r="14145" spans="1:2" x14ac:dyDescent="0.25">
      <c r="A14145" s="62">
        <v>53102708</v>
      </c>
      <c r="B14145" s="63" t="s">
        <v>17456</v>
      </c>
    </row>
    <row r="14146" spans="1:2" x14ac:dyDescent="0.25">
      <c r="A14146" s="62">
        <v>53102709</v>
      </c>
      <c r="B14146" s="63" t="s">
        <v>14961</v>
      </c>
    </row>
    <row r="14147" spans="1:2" x14ac:dyDescent="0.25">
      <c r="A14147" s="62">
        <v>53102710</v>
      </c>
      <c r="B14147" s="63" t="s">
        <v>5993</v>
      </c>
    </row>
    <row r="14148" spans="1:2" x14ac:dyDescent="0.25">
      <c r="A14148" s="62">
        <v>53102711</v>
      </c>
      <c r="B14148" s="63" t="s">
        <v>10458</v>
      </c>
    </row>
    <row r="14149" spans="1:2" x14ac:dyDescent="0.25">
      <c r="A14149" s="62">
        <v>53102712</v>
      </c>
      <c r="B14149" s="63" t="s">
        <v>6735</v>
      </c>
    </row>
    <row r="14150" spans="1:2" x14ac:dyDescent="0.25">
      <c r="A14150" s="62">
        <v>53102801</v>
      </c>
      <c r="B14150" s="63" t="s">
        <v>17155</v>
      </c>
    </row>
    <row r="14151" spans="1:2" x14ac:dyDescent="0.25">
      <c r="A14151" s="62">
        <v>53102802</v>
      </c>
      <c r="B14151" s="63" t="s">
        <v>17563</v>
      </c>
    </row>
    <row r="14152" spans="1:2" x14ac:dyDescent="0.25">
      <c r="A14152" s="62">
        <v>53102803</v>
      </c>
      <c r="B14152" s="63" t="s">
        <v>12717</v>
      </c>
    </row>
    <row r="14153" spans="1:2" x14ac:dyDescent="0.25">
      <c r="A14153" s="62">
        <v>53102804</v>
      </c>
      <c r="B14153" s="63" t="s">
        <v>4082</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11733</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9347</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10468</v>
      </c>
    </row>
    <row r="14175" spans="1:2" x14ac:dyDescent="0.25">
      <c r="A14175" s="62">
        <v>53111705</v>
      </c>
      <c r="B14175" s="63" t="s">
        <v>14206</v>
      </c>
    </row>
    <row r="14176" spans="1:2" x14ac:dyDescent="0.25">
      <c r="A14176" s="62">
        <v>53111801</v>
      </c>
      <c r="B14176" s="63" t="s">
        <v>11920</v>
      </c>
    </row>
    <row r="14177" spans="1:2" x14ac:dyDescent="0.25">
      <c r="A14177" s="62">
        <v>53111802</v>
      </c>
      <c r="B14177" s="63" t="s">
        <v>10012</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15577</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13563</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9268</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10568</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12374</v>
      </c>
    </row>
    <row r="14211" spans="1:2" x14ac:dyDescent="0.25">
      <c r="A14211" s="62">
        <v>53121801</v>
      </c>
      <c r="B14211" s="63" t="s">
        <v>9512</v>
      </c>
    </row>
    <row r="14212" spans="1:2" x14ac:dyDescent="0.25">
      <c r="A14212" s="62">
        <v>53121802</v>
      </c>
      <c r="B14212" s="63" t="s">
        <v>11564</v>
      </c>
    </row>
    <row r="14213" spans="1:2" x14ac:dyDescent="0.25">
      <c r="A14213" s="62">
        <v>53121803</v>
      </c>
      <c r="B14213" s="63" t="s">
        <v>3946</v>
      </c>
    </row>
    <row r="14214" spans="1:2" x14ac:dyDescent="0.25">
      <c r="A14214" s="62">
        <v>53121804</v>
      </c>
      <c r="B14214" s="63" t="s">
        <v>14380</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17833</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3407</v>
      </c>
    </row>
    <row r="14227" spans="1:2" x14ac:dyDescent="0.25">
      <c r="A14227" s="62">
        <v>53131604</v>
      </c>
      <c r="B14227" s="63" t="s">
        <v>13565</v>
      </c>
    </row>
    <row r="14228" spans="1:2" x14ac:dyDescent="0.25">
      <c r="A14228" s="62">
        <v>53131605</v>
      </c>
      <c r="B14228" s="63" t="s">
        <v>12092</v>
      </c>
    </row>
    <row r="14229" spans="1:2" x14ac:dyDescent="0.25">
      <c r="A14229" s="62">
        <v>53131606</v>
      </c>
      <c r="B14229" s="63" t="s">
        <v>5223</v>
      </c>
    </row>
    <row r="14230" spans="1:2" x14ac:dyDescent="0.25">
      <c r="A14230" s="62">
        <v>53131607</v>
      </c>
      <c r="B14230" s="63" t="s">
        <v>7399</v>
      </c>
    </row>
    <row r="14231" spans="1:2" x14ac:dyDescent="0.25">
      <c r="A14231" s="62">
        <v>53131608</v>
      </c>
      <c r="B14231" s="63" t="s">
        <v>11376</v>
      </c>
    </row>
    <row r="14232" spans="1:2" x14ac:dyDescent="0.25">
      <c r="A14232" s="62">
        <v>53131609</v>
      </c>
      <c r="B14232" s="63" t="s">
        <v>5104</v>
      </c>
    </row>
    <row r="14233" spans="1:2" x14ac:dyDescent="0.25">
      <c r="A14233" s="62">
        <v>53131610</v>
      </c>
      <c r="B14233" s="63" t="s">
        <v>13779</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11280</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9606</v>
      </c>
    </row>
    <row r="14243" spans="1:2" x14ac:dyDescent="0.25">
      <c r="A14243" s="62">
        <v>53131620</v>
      </c>
      <c r="B14243" s="63" t="s">
        <v>5838</v>
      </c>
    </row>
    <row r="14244" spans="1:2" x14ac:dyDescent="0.25">
      <c r="A14244" s="62">
        <v>53131621</v>
      </c>
      <c r="B14244" s="63" t="s">
        <v>16248</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4987</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15059</v>
      </c>
    </row>
    <row r="14255" spans="1:2" x14ac:dyDescent="0.25">
      <c r="A14255" s="62">
        <v>53131632</v>
      </c>
      <c r="B14255" s="63" t="s">
        <v>9398</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13319</v>
      </c>
    </row>
    <row r="14274" spans="1:2" x14ac:dyDescent="0.25">
      <c r="A14274" s="62">
        <v>53141605</v>
      </c>
      <c r="B14274" s="63" t="s">
        <v>7031</v>
      </c>
    </row>
    <row r="14275" spans="1:2" x14ac:dyDescent="0.25">
      <c r="A14275" s="62">
        <v>53141606</v>
      </c>
      <c r="B14275" s="63" t="s">
        <v>17520</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13597</v>
      </c>
    </row>
    <row r="14280" spans="1:2" x14ac:dyDescent="0.25">
      <c r="A14280" s="62">
        <v>53141611</v>
      </c>
      <c r="B14280" s="63" t="s">
        <v>17267</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6853</v>
      </c>
    </row>
    <row r="14286" spans="1:2" x14ac:dyDescent="0.25">
      <c r="A14286" s="62">
        <v>53141617</v>
      </c>
      <c r="B14286" s="63" t="s">
        <v>15503</v>
      </c>
    </row>
    <row r="14287" spans="1:2" x14ac:dyDescent="0.25">
      <c r="A14287" s="62">
        <v>53141618</v>
      </c>
      <c r="B14287" s="63" t="s">
        <v>10721</v>
      </c>
    </row>
    <row r="14288" spans="1:2" x14ac:dyDescent="0.25">
      <c r="A14288" s="62">
        <v>53141619</v>
      </c>
      <c r="B14288" s="63" t="s">
        <v>16302</v>
      </c>
    </row>
    <row r="14289" spans="1:2" x14ac:dyDescent="0.25">
      <c r="A14289" s="62">
        <v>53141620</v>
      </c>
      <c r="B14289" s="63" t="s">
        <v>14125</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3582</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12179</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7523</v>
      </c>
    </row>
    <row r="14300" spans="1:2" x14ac:dyDescent="0.25">
      <c r="A14300" s="62">
        <v>54101501</v>
      </c>
      <c r="B14300" s="63" t="s">
        <v>15533</v>
      </c>
    </row>
    <row r="14301" spans="1:2" x14ac:dyDescent="0.25">
      <c r="A14301" s="62">
        <v>54101502</v>
      </c>
      <c r="B14301" s="63" t="s">
        <v>6687</v>
      </c>
    </row>
    <row r="14302" spans="1:2" x14ac:dyDescent="0.25">
      <c r="A14302" s="62">
        <v>54101503</v>
      </c>
      <c r="B14302" s="63" t="s">
        <v>12061</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11887</v>
      </c>
    </row>
    <row r="14307" spans="1:2" x14ac:dyDescent="0.25">
      <c r="A14307" s="62">
        <v>54101508</v>
      </c>
      <c r="B14307" s="63" t="s">
        <v>4516</v>
      </c>
    </row>
    <row r="14308" spans="1:2" x14ac:dyDescent="0.25">
      <c r="A14308" s="62">
        <v>54101509</v>
      </c>
      <c r="B14308" s="63" t="s">
        <v>15654</v>
      </c>
    </row>
    <row r="14309" spans="1:2" x14ac:dyDescent="0.25">
      <c r="A14309" s="62">
        <v>54101510</v>
      </c>
      <c r="B14309" s="63" t="s">
        <v>14289</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17082</v>
      </c>
    </row>
    <row r="14327" spans="1:2" x14ac:dyDescent="0.25">
      <c r="A14327" s="62">
        <v>54111603</v>
      </c>
      <c r="B14327" s="63" t="s">
        <v>11763</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5147</v>
      </c>
    </row>
    <row r="14334" spans="1:2" x14ac:dyDescent="0.25">
      <c r="A14334" s="62">
        <v>54111706</v>
      </c>
      <c r="B14334" s="63" t="s">
        <v>12020</v>
      </c>
    </row>
    <row r="14335" spans="1:2" x14ac:dyDescent="0.25">
      <c r="A14335" s="62">
        <v>54111707</v>
      </c>
      <c r="B14335" s="63" t="s">
        <v>4947</v>
      </c>
    </row>
    <row r="14336" spans="1:2" x14ac:dyDescent="0.25">
      <c r="A14336" s="62">
        <v>54111708</v>
      </c>
      <c r="B14336" s="63" t="s">
        <v>9949</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9736</v>
      </c>
    </row>
    <row r="14343" spans="1:2" x14ac:dyDescent="0.25">
      <c r="A14343" s="62">
        <v>54121602</v>
      </c>
      <c r="B14343" s="63" t="s">
        <v>17816</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11986</v>
      </c>
    </row>
    <row r="14362" spans="1:2" x14ac:dyDescent="0.25">
      <c r="A14362" s="62">
        <v>55101517</v>
      </c>
      <c r="B14362" s="63" t="s">
        <v>17622</v>
      </c>
    </row>
    <row r="14363" spans="1:2" x14ac:dyDescent="0.25">
      <c r="A14363" s="62">
        <v>55101518</v>
      </c>
      <c r="B14363" s="63" t="s">
        <v>4459</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10768</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10141</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13637</v>
      </c>
    </row>
    <row r="14374" spans="1:2" x14ac:dyDescent="0.25">
      <c r="A14374" s="62">
        <v>55111501</v>
      </c>
      <c r="B14374" s="63" t="s">
        <v>10534</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7042</v>
      </c>
    </row>
    <row r="14385" spans="1:2" x14ac:dyDescent="0.25">
      <c r="A14385" s="62">
        <v>55111512</v>
      </c>
      <c r="B14385" s="63" t="s">
        <v>16164</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10519</v>
      </c>
    </row>
    <row r="14395" spans="1:2" x14ac:dyDescent="0.25">
      <c r="A14395" s="62">
        <v>55121601</v>
      </c>
      <c r="B14395" s="63" t="s">
        <v>17096</v>
      </c>
    </row>
    <row r="14396" spans="1:2" x14ac:dyDescent="0.25">
      <c r="A14396" s="62">
        <v>55121602</v>
      </c>
      <c r="B14396" s="63" t="s">
        <v>6646</v>
      </c>
    </row>
    <row r="14397" spans="1:2" x14ac:dyDescent="0.25">
      <c r="A14397" s="62">
        <v>55121604</v>
      </c>
      <c r="B14397" s="63" t="s">
        <v>12718</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14759</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16350</v>
      </c>
    </row>
    <row r="14411" spans="1:2" x14ac:dyDescent="0.25">
      <c r="A14411" s="62">
        <v>55121618</v>
      </c>
      <c r="B14411" s="63" t="s">
        <v>4171</v>
      </c>
    </row>
    <row r="14412" spans="1:2" x14ac:dyDescent="0.25">
      <c r="A14412" s="62">
        <v>55121619</v>
      </c>
      <c r="B14412" s="63" t="s">
        <v>13675</v>
      </c>
    </row>
    <row r="14413" spans="1:2" x14ac:dyDescent="0.25">
      <c r="A14413" s="62">
        <v>55121620</v>
      </c>
      <c r="B14413" s="63" t="s">
        <v>16599</v>
      </c>
    </row>
    <row r="14414" spans="1:2" x14ac:dyDescent="0.25">
      <c r="A14414" s="62">
        <v>55121621</v>
      </c>
      <c r="B14414" s="63" t="s">
        <v>3451</v>
      </c>
    </row>
    <row r="14415" spans="1:2" x14ac:dyDescent="0.25">
      <c r="A14415" s="62">
        <v>55121701</v>
      </c>
      <c r="B14415" s="63" t="s">
        <v>5404</v>
      </c>
    </row>
    <row r="14416" spans="1:2" x14ac:dyDescent="0.25">
      <c r="A14416" s="62">
        <v>55121702</v>
      </c>
      <c r="B14416" s="63" t="s">
        <v>9863</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4079</v>
      </c>
    </row>
    <row r="14420" spans="1:2" x14ac:dyDescent="0.25">
      <c r="A14420" s="62">
        <v>55121706</v>
      </c>
      <c r="B14420" s="63" t="s">
        <v>15130</v>
      </c>
    </row>
    <row r="14421" spans="1:2" x14ac:dyDescent="0.25">
      <c r="A14421" s="62">
        <v>55121707</v>
      </c>
      <c r="B14421" s="63" t="s">
        <v>7284</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16118</v>
      </c>
    </row>
    <row r="14429" spans="1:2" x14ac:dyDescent="0.25">
      <c r="A14429" s="62">
        <v>55121715</v>
      </c>
      <c r="B14429" s="63" t="s">
        <v>18628</v>
      </c>
    </row>
    <row r="14430" spans="1:2" x14ac:dyDescent="0.25">
      <c r="A14430" s="62">
        <v>55121716</v>
      </c>
      <c r="B14430" s="63" t="s">
        <v>15276</v>
      </c>
    </row>
    <row r="14431" spans="1:2" x14ac:dyDescent="0.25">
      <c r="A14431" s="62">
        <v>55121717</v>
      </c>
      <c r="B14431" s="63" t="s">
        <v>12941</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15485</v>
      </c>
    </row>
    <row r="14435" spans="1:2" x14ac:dyDescent="0.25">
      <c r="A14435" s="62">
        <v>55121721</v>
      </c>
      <c r="B14435" s="63" t="s">
        <v>17445</v>
      </c>
    </row>
    <row r="14436" spans="1:2" x14ac:dyDescent="0.25">
      <c r="A14436" s="62">
        <v>55121722</v>
      </c>
      <c r="B14436" s="63" t="s">
        <v>12432</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12899</v>
      </c>
    </row>
    <row r="14445" spans="1:2" x14ac:dyDescent="0.25">
      <c r="A14445" s="62">
        <v>55121731</v>
      </c>
      <c r="B14445" s="63" t="s">
        <v>8792</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7766</v>
      </c>
    </row>
    <row r="14451" spans="1:2" x14ac:dyDescent="0.25">
      <c r="A14451" s="62">
        <v>55121806</v>
      </c>
      <c r="B14451" s="63" t="s">
        <v>13158</v>
      </c>
    </row>
    <row r="14452" spans="1:2" x14ac:dyDescent="0.25">
      <c r="A14452" s="62">
        <v>55121807</v>
      </c>
      <c r="B14452" s="63" t="s">
        <v>6729</v>
      </c>
    </row>
    <row r="14453" spans="1:2" x14ac:dyDescent="0.25">
      <c r="A14453" s="62">
        <v>56101501</v>
      </c>
      <c r="B14453" s="63" t="s">
        <v>11388</v>
      </c>
    </row>
    <row r="14454" spans="1:2" x14ac:dyDescent="0.25">
      <c r="A14454" s="62">
        <v>56101502</v>
      </c>
      <c r="B14454" s="63" t="s">
        <v>13149</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14250</v>
      </c>
    </row>
    <row r="14464" spans="1:2" x14ac:dyDescent="0.25">
      <c r="A14464" s="62">
        <v>56101514</v>
      </c>
      <c r="B14464" s="63" t="s">
        <v>16087</v>
      </c>
    </row>
    <row r="14465" spans="1:2" x14ac:dyDescent="0.25">
      <c r="A14465" s="62">
        <v>56101515</v>
      </c>
      <c r="B14465" s="63" t="s">
        <v>14172</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4202</v>
      </c>
    </row>
    <row r="14477" spans="1:2" x14ac:dyDescent="0.25">
      <c r="A14477" s="62">
        <v>56101528</v>
      </c>
      <c r="B14477" s="63" t="s">
        <v>16407</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3537</v>
      </c>
    </row>
    <row r="14483" spans="1:2" x14ac:dyDescent="0.25">
      <c r="A14483" s="62">
        <v>56101535</v>
      </c>
      <c r="B14483" s="63" t="s">
        <v>5253</v>
      </c>
    </row>
    <row r="14484" spans="1:2" x14ac:dyDescent="0.25">
      <c r="A14484" s="62">
        <v>56101536</v>
      </c>
      <c r="B14484" s="63" t="s">
        <v>12513</v>
      </c>
    </row>
    <row r="14485" spans="1:2" x14ac:dyDescent="0.25">
      <c r="A14485" s="62">
        <v>56101537</v>
      </c>
      <c r="B14485" s="63" t="s">
        <v>8436</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16554</v>
      </c>
    </row>
    <row r="14490" spans="1:2" x14ac:dyDescent="0.25">
      <c r="A14490" s="62">
        <v>56101601</v>
      </c>
      <c r="B14490" s="63" t="s">
        <v>10642</v>
      </c>
    </row>
    <row r="14491" spans="1:2" x14ac:dyDescent="0.25">
      <c r="A14491" s="62">
        <v>56101602</v>
      </c>
      <c r="B14491" s="63" t="s">
        <v>15760</v>
      </c>
    </row>
    <row r="14492" spans="1:2" x14ac:dyDescent="0.25">
      <c r="A14492" s="62">
        <v>56101603</v>
      </c>
      <c r="B14492" s="63" t="s">
        <v>10121</v>
      </c>
    </row>
    <row r="14493" spans="1:2" x14ac:dyDescent="0.25">
      <c r="A14493" s="62">
        <v>56101604</v>
      </c>
      <c r="B14493" s="63" t="s">
        <v>5205</v>
      </c>
    </row>
    <row r="14494" spans="1:2" x14ac:dyDescent="0.25">
      <c r="A14494" s="62">
        <v>56101605</v>
      </c>
      <c r="B14494" s="63" t="s">
        <v>16442</v>
      </c>
    </row>
    <row r="14495" spans="1:2" x14ac:dyDescent="0.25">
      <c r="A14495" s="62">
        <v>56101606</v>
      </c>
      <c r="B14495" s="63" t="s">
        <v>13341</v>
      </c>
    </row>
    <row r="14496" spans="1:2" x14ac:dyDescent="0.25">
      <c r="A14496" s="62">
        <v>56101607</v>
      </c>
      <c r="B14496" s="63" t="s">
        <v>8669</v>
      </c>
    </row>
    <row r="14497" spans="1:2" x14ac:dyDescent="0.25">
      <c r="A14497" s="62">
        <v>56101608</v>
      </c>
      <c r="B14497" s="63" t="s">
        <v>11414</v>
      </c>
    </row>
    <row r="14498" spans="1:2" x14ac:dyDescent="0.25">
      <c r="A14498" s="62">
        <v>56101701</v>
      </c>
      <c r="B14498" s="63" t="s">
        <v>4002</v>
      </c>
    </row>
    <row r="14499" spans="1:2" x14ac:dyDescent="0.25">
      <c r="A14499" s="62">
        <v>56101702</v>
      </c>
      <c r="B14499" s="63" t="s">
        <v>7376</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9341</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13348</v>
      </c>
    </row>
    <row r="14512" spans="1:2" x14ac:dyDescent="0.25">
      <c r="A14512" s="62">
        <v>56101716</v>
      </c>
      <c r="B14512" s="63" t="s">
        <v>5201</v>
      </c>
    </row>
    <row r="14513" spans="1:2" x14ac:dyDescent="0.25">
      <c r="A14513" s="62">
        <v>56101717</v>
      </c>
      <c r="B14513" s="63" t="s">
        <v>16743</v>
      </c>
    </row>
    <row r="14514" spans="1:2" x14ac:dyDescent="0.25">
      <c r="A14514" s="62">
        <v>56101803</v>
      </c>
      <c r="B14514" s="63" t="s">
        <v>6313</v>
      </c>
    </row>
    <row r="14515" spans="1:2" x14ac:dyDescent="0.25">
      <c r="A14515" s="62">
        <v>56101804</v>
      </c>
      <c r="B14515" s="63" t="s">
        <v>15806</v>
      </c>
    </row>
    <row r="14516" spans="1:2" x14ac:dyDescent="0.25">
      <c r="A14516" s="62">
        <v>56101805</v>
      </c>
      <c r="B14516" s="63" t="s">
        <v>12979</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17501</v>
      </c>
    </row>
    <row r="14520" spans="1:2" x14ac:dyDescent="0.25">
      <c r="A14520" s="62">
        <v>56101809</v>
      </c>
      <c r="B14520" s="63" t="s">
        <v>13920</v>
      </c>
    </row>
    <row r="14521" spans="1:2" x14ac:dyDescent="0.25">
      <c r="A14521" s="62">
        <v>56101810</v>
      </c>
      <c r="B14521" s="63" t="s">
        <v>11647</v>
      </c>
    </row>
    <row r="14522" spans="1:2" x14ac:dyDescent="0.25">
      <c r="A14522" s="62">
        <v>56101811</v>
      </c>
      <c r="B14522" s="63" t="s">
        <v>9414</v>
      </c>
    </row>
    <row r="14523" spans="1:2" x14ac:dyDescent="0.25">
      <c r="A14523" s="62">
        <v>56101812</v>
      </c>
      <c r="B14523" s="63" t="s">
        <v>11824</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14042</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8927</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9819</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10082</v>
      </c>
    </row>
    <row r="14549" spans="1:2" x14ac:dyDescent="0.25">
      <c r="A14549" s="62">
        <v>56111604</v>
      </c>
      <c r="B14549" s="63" t="s">
        <v>17643</v>
      </c>
    </row>
    <row r="14550" spans="1:2" x14ac:dyDescent="0.25">
      <c r="A14550" s="62">
        <v>56111605</v>
      </c>
      <c r="B14550" s="63" t="s">
        <v>14774</v>
      </c>
    </row>
    <row r="14551" spans="1:2" x14ac:dyDescent="0.25">
      <c r="A14551" s="62">
        <v>56111606</v>
      </c>
      <c r="B14551" s="63" t="s">
        <v>8046</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6786</v>
      </c>
    </row>
    <row r="14560" spans="1:2" x14ac:dyDescent="0.25">
      <c r="A14560" s="62">
        <v>56111802</v>
      </c>
      <c r="B14560" s="63" t="s">
        <v>15349</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14854</v>
      </c>
    </row>
    <row r="14572" spans="1:2" x14ac:dyDescent="0.25">
      <c r="A14572" s="62">
        <v>56112002</v>
      </c>
      <c r="B14572" s="63" t="s">
        <v>17754</v>
      </c>
    </row>
    <row r="14573" spans="1:2" x14ac:dyDescent="0.25">
      <c r="A14573" s="62">
        <v>56112003</v>
      </c>
      <c r="B14573" s="63" t="s">
        <v>6284</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3449</v>
      </c>
    </row>
    <row r="14578" spans="1:2" x14ac:dyDescent="0.25">
      <c r="A14578" s="62">
        <v>56112103</v>
      </c>
      <c r="B14578" s="63" t="s">
        <v>14584</v>
      </c>
    </row>
    <row r="14579" spans="1:2" x14ac:dyDescent="0.25">
      <c r="A14579" s="62">
        <v>56112104</v>
      </c>
      <c r="B14579" s="63" t="s">
        <v>16022</v>
      </c>
    </row>
    <row r="14580" spans="1:2" x14ac:dyDescent="0.25">
      <c r="A14580" s="62">
        <v>56112105</v>
      </c>
      <c r="B14580" s="63" t="s">
        <v>15121</v>
      </c>
    </row>
    <row r="14581" spans="1:2" x14ac:dyDescent="0.25">
      <c r="A14581" s="62">
        <v>56112106</v>
      </c>
      <c r="B14581" s="63" t="s">
        <v>11727</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5576</v>
      </c>
    </row>
    <row r="14587" spans="1:2" x14ac:dyDescent="0.25">
      <c r="A14587" s="62">
        <v>56121002</v>
      </c>
      <c r="B14587" s="63" t="s">
        <v>15831</v>
      </c>
    </row>
    <row r="14588" spans="1:2" x14ac:dyDescent="0.25">
      <c r="A14588" s="62">
        <v>56121003</v>
      </c>
      <c r="B14588" s="63" t="s">
        <v>12563</v>
      </c>
    </row>
    <row r="14589" spans="1:2" x14ac:dyDescent="0.25">
      <c r="A14589" s="62">
        <v>56121004</v>
      </c>
      <c r="B14589" s="63" t="s">
        <v>12217</v>
      </c>
    </row>
    <row r="14590" spans="1:2" x14ac:dyDescent="0.25">
      <c r="A14590" s="62">
        <v>56121005</v>
      </c>
      <c r="B14590" s="63" t="s">
        <v>15278</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16484</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15764</v>
      </c>
    </row>
    <row r="14608" spans="1:2" x14ac:dyDescent="0.25">
      <c r="A14608" s="62">
        <v>56121403</v>
      </c>
      <c r="B14608" s="63" t="s">
        <v>14251</v>
      </c>
    </row>
    <row r="14609" spans="1:2" x14ac:dyDescent="0.25">
      <c r="A14609" s="62">
        <v>56121501</v>
      </c>
      <c r="B14609" s="63" t="s">
        <v>8982</v>
      </c>
    </row>
    <row r="14610" spans="1:2" x14ac:dyDescent="0.25">
      <c r="A14610" s="62">
        <v>56121502</v>
      </c>
      <c r="B14610" s="63" t="s">
        <v>17389</v>
      </c>
    </row>
    <row r="14611" spans="1:2" x14ac:dyDescent="0.25">
      <c r="A14611" s="62">
        <v>56121503</v>
      </c>
      <c r="B14611" s="63" t="s">
        <v>15090</v>
      </c>
    </row>
    <row r="14612" spans="1:2" x14ac:dyDescent="0.25">
      <c r="A14612" s="62">
        <v>56121504</v>
      </c>
      <c r="B14612" s="63" t="s">
        <v>17434</v>
      </c>
    </row>
    <row r="14613" spans="1:2" x14ac:dyDescent="0.25">
      <c r="A14613" s="62">
        <v>56121505</v>
      </c>
      <c r="B14613" s="63" t="s">
        <v>15368</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16550</v>
      </c>
    </row>
    <row r="14622" spans="1:2" x14ac:dyDescent="0.25">
      <c r="A14622" s="62">
        <v>56121605</v>
      </c>
      <c r="B14622" s="63" t="s">
        <v>9154</v>
      </c>
    </row>
    <row r="14623" spans="1:2" x14ac:dyDescent="0.25">
      <c r="A14623" s="62">
        <v>56121606</v>
      </c>
      <c r="B14623" s="63" t="s">
        <v>5262</v>
      </c>
    </row>
    <row r="14624" spans="1:2" x14ac:dyDescent="0.25">
      <c r="A14624" s="62">
        <v>56121607</v>
      </c>
      <c r="B14624" s="63" t="s">
        <v>3468</v>
      </c>
    </row>
    <row r="14625" spans="1:2" x14ac:dyDescent="0.25">
      <c r="A14625" s="62">
        <v>56121608</v>
      </c>
      <c r="B14625" s="63" t="s">
        <v>16190</v>
      </c>
    </row>
    <row r="14626" spans="1:2" x14ac:dyDescent="0.25">
      <c r="A14626" s="62">
        <v>56121609</v>
      </c>
      <c r="B14626" s="63" t="s">
        <v>5505</v>
      </c>
    </row>
    <row r="14627" spans="1:2" x14ac:dyDescent="0.25">
      <c r="A14627" s="62">
        <v>56121610</v>
      </c>
      <c r="B14627" s="63" t="s">
        <v>10379</v>
      </c>
    </row>
    <row r="14628" spans="1:2" x14ac:dyDescent="0.25">
      <c r="A14628" s="62">
        <v>56121701</v>
      </c>
      <c r="B14628" s="63" t="s">
        <v>8782</v>
      </c>
    </row>
    <row r="14629" spans="1:2" x14ac:dyDescent="0.25">
      <c r="A14629" s="62">
        <v>56121702</v>
      </c>
      <c r="B14629" s="63" t="s">
        <v>9340</v>
      </c>
    </row>
    <row r="14630" spans="1:2" x14ac:dyDescent="0.25">
      <c r="A14630" s="62">
        <v>56121703</v>
      </c>
      <c r="B14630" s="63" t="s">
        <v>18822</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7609</v>
      </c>
    </row>
    <row r="14634" spans="1:2" x14ac:dyDescent="0.25">
      <c r="A14634" s="62">
        <v>56121803</v>
      </c>
      <c r="B14634" s="63" t="s">
        <v>4774</v>
      </c>
    </row>
    <row r="14635" spans="1:2" x14ac:dyDescent="0.25">
      <c r="A14635" s="62">
        <v>56121804</v>
      </c>
      <c r="B14635" s="63" t="s">
        <v>7017</v>
      </c>
    </row>
    <row r="14636" spans="1:2" x14ac:dyDescent="0.25">
      <c r="A14636" s="62">
        <v>56121805</v>
      </c>
      <c r="B14636" s="63" t="s">
        <v>11992</v>
      </c>
    </row>
    <row r="14637" spans="1:2" x14ac:dyDescent="0.25">
      <c r="A14637" s="62">
        <v>56121901</v>
      </c>
      <c r="B14637" s="63" t="s">
        <v>3191</v>
      </c>
    </row>
    <row r="14638" spans="1:2" x14ac:dyDescent="0.25">
      <c r="A14638" s="62">
        <v>56122001</v>
      </c>
      <c r="B14638" s="63" t="s">
        <v>9912</v>
      </c>
    </row>
    <row r="14639" spans="1:2" x14ac:dyDescent="0.25">
      <c r="A14639" s="62">
        <v>56122002</v>
      </c>
      <c r="B14639" s="63" t="s">
        <v>18400</v>
      </c>
    </row>
    <row r="14640" spans="1:2" x14ac:dyDescent="0.25">
      <c r="A14640" s="62">
        <v>56122003</v>
      </c>
      <c r="B14640" s="63" t="s">
        <v>12541</v>
      </c>
    </row>
    <row r="14641" spans="1:2" x14ac:dyDescent="0.25">
      <c r="A14641" s="62">
        <v>56122004</v>
      </c>
      <c r="B14641" s="63" t="s">
        <v>6016</v>
      </c>
    </row>
    <row r="14642" spans="1:2" x14ac:dyDescent="0.25">
      <c r="A14642" s="62">
        <v>60101001</v>
      </c>
      <c r="B14642" s="63" t="s">
        <v>9499</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9082</v>
      </c>
    </row>
    <row r="14657" spans="1:2" x14ac:dyDescent="0.25">
      <c r="A14657" s="62">
        <v>60101202</v>
      </c>
      <c r="B14657" s="63" t="s">
        <v>17603</v>
      </c>
    </row>
    <row r="14658" spans="1:2" x14ac:dyDescent="0.25">
      <c r="A14658" s="62">
        <v>60101203</v>
      </c>
      <c r="B14658" s="63" t="s">
        <v>16652</v>
      </c>
    </row>
    <row r="14659" spans="1:2" x14ac:dyDescent="0.25">
      <c r="A14659" s="62">
        <v>60101204</v>
      </c>
      <c r="B14659" s="63" t="s">
        <v>7514</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17646</v>
      </c>
    </row>
    <row r="14667" spans="1:2" x14ac:dyDescent="0.25">
      <c r="A14667" s="62">
        <v>60101308</v>
      </c>
      <c r="B14667" s="63" t="s">
        <v>5787</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5120</v>
      </c>
    </row>
    <row r="14671" spans="1:2" x14ac:dyDescent="0.25">
      <c r="A14671" s="62">
        <v>60101312</v>
      </c>
      <c r="B14671" s="63" t="s">
        <v>12914</v>
      </c>
    </row>
    <row r="14672" spans="1:2" x14ac:dyDescent="0.25">
      <c r="A14672" s="62">
        <v>60101313</v>
      </c>
      <c r="B14672" s="63" t="s">
        <v>9457</v>
      </c>
    </row>
    <row r="14673" spans="1:2" x14ac:dyDescent="0.25">
      <c r="A14673" s="62">
        <v>60101314</v>
      </c>
      <c r="B14673" s="63" t="s">
        <v>13286</v>
      </c>
    </row>
    <row r="14674" spans="1:2" x14ac:dyDescent="0.25">
      <c r="A14674" s="62">
        <v>60101315</v>
      </c>
      <c r="B14674" s="63" t="s">
        <v>17426</v>
      </c>
    </row>
    <row r="14675" spans="1:2" x14ac:dyDescent="0.25">
      <c r="A14675" s="62">
        <v>60101316</v>
      </c>
      <c r="B14675" s="63" t="s">
        <v>13096</v>
      </c>
    </row>
    <row r="14676" spans="1:2" x14ac:dyDescent="0.25">
      <c r="A14676" s="62">
        <v>60101317</v>
      </c>
      <c r="B14676" s="63" t="s">
        <v>3110</v>
      </c>
    </row>
    <row r="14677" spans="1:2" x14ac:dyDescent="0.25">
      <c r="A14677" s="62">
        <v>60101318</v>
      </c>
      <c r="B14677" s="63" t="s">
        <v>11067</v>
      </c>
    </row>
    <row r="14678" spans="1:2" x14ac:dyDescent="0.25">
      <c r="A14678" s="62">
        <v>60101319</v>
      </c>
      <c r="B14678" s="63" t="s">
        <v>13688</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13252</v>
      </c>
    </row>
    <row r="14689" spans="1:2" x14ac:dyDescent="0.25">
      <c r="A14689" s="62">
        <v>60101330</v>
      </c>
      <c r="B14689" s="63" t="s">
        <v>9157</v>
      </c>
    </row>
    <row r="14690" spans="1:2" x14ac:dyDescent="0.25">
      <c r="A14690" s="62">
        <v>60101331</v>
      </c>
      <c r="B14690" s="63" t="s">
        <v>15106</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15413</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8847</v>
      </c>
    </row>
    <row r="14715" spans="1:2" x14ac:dyDescent="0.25">
      <c r="A14715" s="62">
        <v>60101710</v>
      </c>
      <c r="B14715" s="63" t="s">
        <v>17660</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13821</v>
      </c>
    </row>
    <row r="14730" spans="1:2" x14ac:dyDescent="0.25">
      <c r="A14730" s="62">
        <v>60101725</v>
      </c>
      <c r="B14730" s="63" t="s">
        <v>5490</v>
      </c>
    </row>
    <row r="14731" spans="1:2" x14ac:dyDescent="0.25">
      <c r="A14731" s="62">
        <v>60101726</v>
      </c>
      <c r="B14731" s="63" t="s">
        <v>9322</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16151</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12474</v>
      </c>
    </row>
    <row r="14742" spans="1:2" x14ac:dyDescent="0.25">
      <c r="A14742" s="62">
        <v>60101805</v>
      </c>
      <c r="B14742" s="63" t="s">
        <v>8049</v>
      </c>
    </row>
    <row r="14743" spans="1:2" x14ac:dyDescent="0.25">
      <c r="A14743" s="62">
        <v>60101806</v>
      </c>
      <c r="B14743" s="63" t="s">
        <v>9751</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16323</v>
      </c>
    </row>
    <row r="14749" spans="1:2" x14ac:dyDescent="0.25">
      <c r="A14749" s="62">
        <v>60101901</v>
      </c>
      <c r="B14749" s="63" t="s">
        <v>14260</v>
      </c>
    </row>
    <row r="14750" spans="1:2" x14ac:dyDescent="0.25">
      <c r="A14750" s="62">
        <v>60101902</v>
      </c>
      <c r="B14750" s="63" t="s">
        <v>6883</v>
      </c>
    </row>
    <row r="14751" spans="1:2" x14ac:dyDescent="0.25">
      <c r="A14751" s="62">
        <v>60101903</v>
      </c>
      <c r="B14751" s="63" t="s">
        <v>14033</v>
      </c>
    </row>
    <row r="14752" spans="1:2" x14ac:dyDescent="0.25">
      <c r="A14752" s="62">
        <v>60101904</v>
      </c>
      <c r="B14752" s="63" t="s">
        <v>6268</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8451</v>
      </c>
    </row>
    <row r="14762" spans="1:2" x14ac:dyDescent="0.25">
      <c r="A14762" s="62">
        <v>60102003</v>
      </c>
      <c r="B14762" s="63" t="s">
        <v>16792</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17494</v>
      </c>
    </row>
    <row r="14775" spans="1:2" x14ac:dyDescent="0.25">
      <c r="A14775" s="62">
        <v>60102203</v>
      </c>
      <c r="B14775" s="63" t="s">
        <v>5187</v>
      </c>
    </row>
    <row r="14776" spans="1:2" x14ac:dyDescent="0.25">
      <c r="A14776" s="62">
        <v>60102204</v>
      </c>
      <c r="B14776" s="63" t="s">
        <v>14101</v>
      </c>
    </row>
    <row r="14777" spans="1:2" x14ac:dyDescent="0.25">
      <c r="A14777" s="62">
        <v>60102205</v>
      </c>
      <c r="B14777" s="63" t="s">
        <v>4922</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7460</v>
      </c>
    </row>
    <row r="14781" spans="1:2" x14ac:dyDescent="0.25">
      <c r="A14781" s="62">
        <v>60102303</v>
      </c>
      <c r="B14781" s="63" t="s">
        <v>14124</v>
      </c>
    </row>
    <row r="14782" spans="1:2" x14ac:dyDescent="0.25">
      <c r="A14782" s="62">
        <v>60102304</v>
      </c>
      <c r="B14782" s="63" t="s">
        <v>8441</v>
      </c>
    </row>
    <row r="14783" spans="1:2" x14ac:dyDescent="0.25">
      <c r="A14783" s="62">
        <v>60102305</v>
      </c>
      <c r="B14783" s="63" t="s">
        <v>17926</v>
      </c>
    </row>
    <row r="14784" spans="1:2" x14ac:dyDescent="0.25">
      <c r="A14784" s="62">
        <v>60102306</v>
      </c>
      <c r="B14784" s="63" t="s">
        <v>12473</v>
      </c>
    </row>
    <row r="14785" spans="1:2" x14ac:dyDescent="0.25">
      <c r="A14785" s="62">
        <v>60102307</v>
      </c>
      <c r="B14785" s="63" t="s">
        <v>10869</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6744</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8287</v>
      </c>
    </row>
    <row r="14813" spans="1:2" x14ac:dyDescent="0.25">
      <c r="A14813" s="62">
        <v>60102509</v>
      </c>
      <c r="B14813" s="63" t="s">
        <v>5100</v>
      </c>
    </row>
    <row r="14814" spans="1:2" x14ac:dyDescent="0.25">
      <c r="A14814" s="62">
        <v>60102510</v>
      </c>
      <c r="B14814" s="63" t="s">
        <v>10341</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9085</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5933</v>
      </c>
    </row>
    <row r="14821" spans="1:2" x14ac:dyDescent="0.25">
      <c r="A14821" s="62">
        <v>60102604</v>
      </c>
      <c r="B14821" s="63" t="s">
        <v>12536</v>
      </c>
    </row>
    <row r="14822" spans="1:2" x14ac:dyDescent="0.25">
      <c r="A14822" s="62">
        <v>60102605</v>
      </c>
      <c r="B14822" s="63" t="s">
        <v>6936</v>
      </c>
    </row>
    <row r="14823" spans="1:2" x14ac:dyDescent="0.25">
      <c r="A14823" s="62">
        <v>60102606</v>
      </c>
      <c r="B14823" s="63" t="s">
        <v>12084</v>
      </c>
    </row>
    <row r="14824" spans="1:2" x14ac:dyDescent="0.25">
      <c r="A14824" s="62">
        <v>60102607</v>
      </c>
      <c r="B14824" s="63" t="s">
        <v>9066</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11756</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9054</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11187</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5225</v>
      </c>
    </row>
    <row r="14839" spans="1:2" x14ac:dyDescent="0.25">
      <c r="A14839" s="62">
        <v>60102708</v>
      </c>
      <c r="B14839" s="63" t="s">
        <v>7114</v>
      </c>
    </row>
    <row r="14840" spans="1:2" x14ac:dyDescent="0.25">
      <c r="A14840" s="62">
        <v>60102709</v>
      </c>
      <c r="B14840" s="63" t="s">
        <v>12325</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13039</v>
      </c>
    </row>
    <row r="14846" spans="1:2" x14ac:dyDescent="0.25">
      <c r="A14846" s="62">
        <v>60102715</v>
      </c>
      <c r="B14846" s="63" t="s">
        <v>11497</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9839</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15704</v>
      </c>
    </row>
    <row r="14856" spans="1:2" x14ac:dyDescent="0.25">
      <c r="A14856" s="62">
        <v>60102901</v>
      </c>
      <c r="B14856" s="63" t="s">
        <v>14739</v>
      </c>
    </row>
    <row r="14857" spans="1:2" x14ac:dyDescent="0.25">
      <c r="A14857" s="62">
        <v>60102902</v>
      </c>
      <c r="B14857" s="63" t="s">
        <v>16463</v>
      </c>
    </row>
    <row r="14858" spans="1:2" x14ac:dyDescent="0.25">
      <c r="A14858" s="62">
        <v>60102903</v>
      </c>
      <c r="B14858" s="63" t="s">
        <v>9045</v>
      </c>
    </row>
    <row r="14859" spans="1:2" x14ac:dyDescent="0.25">
      <c r="A14859" s="62">
        <v>60102904</v>
      </c>
      <c r="B14859" s="63" t="s">
        <v>4720</v>
      </c>
    </row>
    <row r="14860" spans="1:2" x14ac:dyDescent="0.25">
      <c r="A14860" s="62">
        <v>60102905</v>
      </c>
      <c r="B14860" s="63" t="s">
        <v>13438</v>
      </c>
    </row>
    <row r="14861" spans="1:2" x14ac:dyDescent="0.25">
      <c r="A14861" s="62">
        <v>60102906</v>
      </c>
      <c r="B14861" s="63" t="s">
        <v>15938</v>
      </c>
    </row>
    <row r="14862" spans="1:2" x14ac:dyDescent="0.25">
      <c r="A14862" s="62">
        <v>60102907</v>
      </c>
      <c r="B14862" s="63" t="s">
        <v>12274</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12212</v>
      </c>
    </row>
    <row r="14866" spans="1:2" x14ac:dyDescent="0.25">
      <c r="A14866" s="62">
        <v>60102911</v>
      </c>
      <c r="B14866" s="63" t="s">
        <v>15361</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9339</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15689</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8880</v>
      </c>
    </row>
    <row r="14884" spans="1:2" x14ac:dyDescent="0.25">
      <c r="A14884" s="62">
        <v>60103013</v>
      </c>
      <c r="B14884" s="63" t="s">
        <v>9915</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6984</v>
      </c>
    </row>
    <row r="14888" spans="1:2" x14ac:dyDescent="0.25">
      <c r="A14888" s="62">
        <v>60103104</v>
      </c>
      <c r="B14888" s="63" t="s">
        <v>15510</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10771</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5750</v>
      </c>
    </row>
    <row r="14898" spans="1:2" x14ac:dyDescent="0.25">
      <c r="A14898" s="62">
        <v>60103202</v>
      </c>
      <c r="B14898" s="63" t="s">
        <v>3464</v>
      </c>
    </row>
    <row r="14899" spans="1:2" x14ac:dyDescent="0.25">
      <c r="A14899" s="62">
        <v>60103203</v>
      </c>
      <c r="B14899" s="63" t="s">
        <v>12282</v>
      </c>
    </row>
    <row r="14900" spans="1:2" x14ac:dyDescent="0.25">
      <c r="A14900" s="62">
        <v>60103204</v>
      </c>
      <c r="B14900" s="63" t="s">
        <v>3402</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13926</v>
      </c>
    </row>
    <row r="14904" spans="1:2" x14ac:dyDescent="0.25">
      <c r="A14904" s="62">
        <v>60103401</v>
      </c>
      <c r="B14904" s="63" t="s">
        <v>5959</v>
      </c>
    </row>
    <row r="14905" spans="1:2" x14ac:dyDescent="0.25">
      <c r="A14905" s="62">
        <v>60103402</v>
      </c>
      <c r="B14905" s="63" t="s">
        <v>14165</v>
      </c>
    </row>
    <row r="14906" spans="1:2" x14ac:dyDescent="0.25">
      <c r="A14906" s="62">
        <v>60103403</v>
      </c>
      <c r="B14906" s="63" t="s">
        <v>9393</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15321</v>
      </c>
    </row>
    <row r="14916" spans="1:2" x14ac:dyDescent="0.25">
      <c r="A14916" s="62">
        <v>60103503</v>
      </c>
      <c r="B14916" s="63" t="s">
        <v>12259</v>
      </c>
    </row>
    <row r="14917" spans="1:2" x14ac:dyDescent="0.25">
      <c r="A14917" s="62">
        <v>60103504</v>
      </c>
      <c r="B14917" s="63" t="s">
        <v>13318</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15858</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13781</v>
      </c>
    </row>
    <row r="14933" spans="1:2" x14ac:dyDescent="0.25">
      <c r="A14933" s="62">
        <v>60103804</v>
      </c>
      <c r="B14933" s="63" t="s">
        <v>9690</v>
      </c>
    </row>
    <row r="14934" spans="1:2" x14ac:dyDescent="0.25">
      <c r="A14934" s="62">
        <v>60103805</v>
      </c>
      <c r="B14934" s="63" t="s">
        <v>7659</v>
      </c>
    </row>
    <row r="14935" spans="1:2" x14ac:dyDescent="0.25">
      <c r="A14935" s="62">
        <v>60103806</v>
      </c>
      <c r="B14935" s="63" t="s">
        <v>16906</v>
      </c>
    </row>
    <row r="14936" spans="1:2" x14ac:dyDescent="0.25">
      <c r="A14936" s="62">
        <v>60103807</v>
      </c>
      <c r="B14936" s="63" t="s">
        <v>8979</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6849</v>
      </c>
    </row>
    <row r="14940" spans="1:2" x14ac:dyDescent="0.25">
      <c r="A14940" s="62">
        <v>60103904</v>
      </c>
      <c r="B14940" s="63" t="s">
        <v>16451</v>
      </c>
    </row>
    <row r="14941" spans="1:2" x14ac:dyDescent="0.25">
      <c r="A14941" s="62">
        <v>60103905</v>
      </c>
      <c r="B14941" s="63" t="s">
        <v>8834</v>
      </c>
    </row>
    <row r="14942" spans="1:2" x14ac:dyDescent="0.25">
      <c r="A14942" s="62">
        <v>60103906</v>
      </c>
      <c r="B14942" s="63" t="s">
        <v>17826</v>
      </c>
    </row>
    <row r="14943" spans="1:2" x14ac:dyDescent="0.25">
      <c r="A14943" s="62">
        <v>60103907</v>
      </c>
      <c r="B14943" s="63" t="s">
        <v>5511</v>
      </c>
    </row>
    <row r="14944" spans="1:2" x14ac:dyDescent="0.25">
      <c r="A14944" s="62">
        <v>60103908</v>
      </c>
      <c r="B14944" s="63" t="s">
        <v>15532</v>
      </c>
    </row>
    <row r="14945" spans="1:2" x14ac:dyDescent="0.25">
      <c r="A14945" s="62">
        <v>60103909</v>
      </c>
      <c r="B14945" s="63" t="s">
        <v>14376</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16634</v>
      </c>
    </row>
    <row r="14964" spans="1:2" x14ac:dyDescent="0.25">
      <c r="A14964" s="62">
        <v>60103933</v>
      </c>
      <c r="B14964" s="63" t="s">
        <v>11828</v>
      </c>
    </row>
    <row r="14965" spans="1:2" x14ac:dyDescent="0.25">
      <c r="A14965" s="62">
        <v>60103934</v>
      </c>
      <c r="B14965" s="63" t="s">
        <v>13696</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17300</v>
      </c>
    </row>
    <row r="14970" spans="1:2" x14ac:dyDescent="0.25">
      <c r="A14970" s="62">
        <v>60104004</v>
      </c>
      <c r="B14970" s="63" t="s">
        <v>14047</v>
      </c>
    </row>
    <row r="14971" spans="1:2" x14ac:dyDescent="0.25">
      <c r="A14971" s="62">
        <v>60104005</v>
      </c>
      <c r="B14971" s="63" t="s">
        <v>7288</v>
      </c>
    </row>
    <row r="14972" spans="1:2" x14ac:dyDescent="0.25">
      <c r="A14972" s="62">
        <v>60104006</v>
      </c>
      <c r="B14972" s="63" t="s">
        <v>4123</v>
      </c>
    </row>
    <row r="14973" spans="1:2" x14ac:dyDescent="0.25">
      <c r="A14973" s="62">
        <v>60104007</v>
      </c>
      <c r="B14973" s="63" t="s">
        <v>9337</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12154</v>
      </c>
    </row>
    <row r="14977" spans="1:2" x14ac:dyDescent="0.25">
      <c r="A14977" s="62">
        <v>60104103</v>
      </c>
      <c r="B14977" s="63" t="s">
        <v>7660</v>
      </c>
    </row>
    <row r="14978" spans="1:2" x14ac:dyDescent="0.25">
      <c r="A14978" s="62">
        <v>60104104</v>
      </c>
      <c r="B14978" s="63" t="s">
        <v>17856</v>
      </c>
    </row>
    <row r="14979" spans="1:2" x14ac:dyDescent="0.25">
      <c r="A14979" s="62">
        <v>60104105</v>
      </c>
      <c r="B14979" s="63" t="s">
        <v>9123</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9586</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10052</v>
      </c>
    </row>
    <row r="14997" spans="1:2" x14ac:dyDescent="0.25">
      <c r="A14997" s="62">
        <v>60104501</v>
      </c>
      <c r="B14997" s="63" t="s">
        <v>15377</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12501</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3831</v>
      </c>
    </row>
    <row r="15012" spans="1:2" x14ac:dyDescent="0.25">
      <c r="A15012" s="62">
        <v>60104607</v>
      </c>
      <c r="B15012" s="63" t="s">
        <v>18217</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8552</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13517</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16088</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18410</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3161</v>
      </c>
    </row>
    <row r="15044" spans="1:2" x14ac:dyDescent="0.25">
      <c r="A15044" s="62">
        <v>60104903</v>
      </c>
      <c r="B15044" s="63" t="s">
        <v>13395</v>
      </c>
    </row>
    <row r="15045" spans="1:2" x14ac:dyDescent="0.25">
      <c r="A15045" s="62">
        <v>60104904</v>
      </c>
      <c r="B15045" s="63" t="s">
        <v>8292</v>
      </c>
    </row>
    <row r="15046" spans="1:2" x14ac:dyDescent="0.25">
      <c r="A15046" s="62">
        <v>60104905</v>
      </c>
      <c r="B15046" s="63" t="s">
        <v>16179</v>
      </c>
    </row>
    <row r="15047" spans="1:2" x14ac:dyDescent="0.25">
      <c r="A15047" s="62">
        <v>60104906</v>
      </c>
      <c r="B15047" s="63" t="s">
        <v>3531</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14568</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10999</v>
      </c>
    </row>
    <row r="15064" spans="1:2" x14ac:dyDescent="0.25">
      <c r="A15064" s="62">
        <v>60105201</v>
      </c>
      <c r="B15064" s="63" t="s">
        <v>16784</v>
      </c>
    </row>
    <row r="15065" spans="1:2" x14ac:dyDescent="0.25">
      <c r="A15065" s="62">
        <v>60105202</v>
      </c>
      <c r="B15065" s="63" t="s">
        <v>10298</v>
      </c>
    </row>
    <row r="15066" spans="1:2" x14ac:dyDescent="0.25">
      <c r="A15066" s="62">
        <v>60105203</v>
      </c>
      <c r="B15066" s="63" t="s">
        <v>14771</v>
      </c>
    </row>
    <row r="15067" spans="1:2" x14ac:dyDescent="0.25">
      <c r="A15067" s="62">
        <v>60105301</v>
      </c>
      <c r="B15067" s="63" t="s">
        <v>15463</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4490</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14230</v>
      </c>
    </row>
    <row r="15083" spans="1:2" x14ac:dyDescent="0.25">
      <c r="A15083" s="62">
        <v>60105408</v>
      </c>
      <c r="B15083" s="63" t="s">
        <v>10195</v>
      </c>
    </row>
    <row r="15084" spans="1:2" x14ac:dyDescent="0.25">
      <c r="A15084" s="62">
        <v>60105409</v>
      </c>
      <c r="B15084" s="63" t="s">
        <v>11610</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4771</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16142</v>
      </c>
    </row>
    <row r="15095" spans="1:2" x14ac:dyDescent="0.25">
      <c r="A15095" s="62">
        <v>60105420</v>
      </c>
      <c r="B15095" s="63" t="s">
        <v>17316</v>
      </c>
    </row>
    <row r="15096" spans="1:2" x14ac:dyDescent="0.25">
      <c r="A15096" s="62">
        <v>60105421</v>
      </c>
      <c r="B15096" s="63" t="s">
        <v>12925</v>
      </c>
    </row>
    <row r="15097" spans="1:2" x14ac:dyDescent="0.25">
      <c r="A15097" s="62">
        <v>60105422</v>
      </c>
      <c r="B15097" s="63" t="s">
        <v>4592</v>
      </c>
    </row>
    <row r="15098" spans="1:2" x14ac:dyDescent="0.25">
      <c r="A15098" s="62">
        <v>60105423</v>
      </c>
      <c r="B15098" s="63" t="s">
        <v>9248</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9470</v>
      </c>
    </row>
    <row r="15113" spans="1:2" x14ac:dyDescent="0.25">
      <c r="A15113" s="62">
        <v>60105604</v>
      </c>
      <c r="B15113" s="63" t="s">
        <v>17890</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5936</v>
      </c>
    </row>
    <row r="15117" spans="1:2" x14ac:dyDescent="0.25">
      <c r="A15117" s="62">
        <v>60105608</v>
      </c>
      <c r="B15117" s="63" t="s">
        <v>11337</v>
      </c>
    </row>
    <row r="15118" spans="1:2" x14ac:dyDescent="0.25">
      <c r="A15118" s="62">
        <v>60105609</v>
      </c>
      <c r="B15118" s="63" t="s">
        <v>3116</v>
      </c>
    </row>
    <row r="15119" spans="1:2" x14ac:dyDescent="0.25">
      <c r="A15119" s="62">
        <v>60105610</v>
      </c>
      <c r="B15119" s="63" t="s">
        <v>11844</v>
      </c>
    </row>
    <row r="15120" spans="1:2" x14ac:dyDescent="0.25">
      <c r="A15120" s="62">
        <v>60105611</v>
      </c>
      <c r="B15120" s="63" t="s">
        <v>12894</v>
      </c>
    </row>
    <row r="15121" spans="1:2" x14ac:dyDescent="0.25">
      <c r="A15121" s="62">
        <v>60105612</v>
      </c>
      <c r="B15121" s="63" t="s">
        <v>5292</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9060</v>
      </c>
    </row>
    <row r="15143" spans="1:2" x14ac:dyDescent="0.25">
      <c r="A15143" s="62">
        <v>60105803</v>
      </c>
      <c r="B15143" s="63" t="s">
        <v>3123</v>
      </c>
    </row>
    <row r="15144" spans="1:2" x14ac:dyDescent="0.25">
      <c r="A15144" s="62">
        <v>60105804</v>
      </c>
      <c r="B15144" s="63" t="s">
        <v>15422</v>
      </c>
    </row>
    <row r="15145" spans="1:2" x14ac:dyDescent="0.25">
      <c r="A15145" s="62">
        <v>60105805</v>
      </c>
      <c r="B15145" s="63" t="s">
        <v>10487</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14247</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7731</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9569</v>
      </c>
    </row>
    <row r="15168" spans="1:2" x14ac:dyDescent="0.25">
      <c r="A15168" s="62">
        <v>60105917</v>
      </c>
      <c r="B15168" s="63" t="s">
        <v>5083</v>
      </c>
    </row>
    <row r="15169" spans="1:2" x14ac:dyDescent="0.25">
      <c r="A15169" s="62">
        <v>60105918</v>
      </c>
      <c r="B15169" s="63" t="s">
        <v>7717</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10391</v>
      </c>
    </row>
    <row r="15184" spans="1:2" x14ac:dyDescent="0.25">
      <c r="A15184" s="62">
        <v>60106201</v>
      </c>
      <c r="B15184" s="63" t="s">
        <v>3035</v>
      </c>
    </row>
    <row r="15185" spans="1:2" x14ac:dyDescent="0.25">
      <c r="A15185" s="62">
        <v>60106202</v>
      </c>
      <c r="B15185" s="63" t="s">
        <v>9262</v>
      </c>
    </row>
    <row r="15186" spans="1:2" x14ac:dyDescent="0.25">
      <c r="A15186" s="62">
        <v>60106203</v>
      </c>
      <c r="B15186" s="63" t="s">
        <v>4513</v>
      </c>
    </row>
    <row r="15187" spans="1:2" x14ac:dyDescent="0.25">
      <c r="A15187" s="62">
        <v>60106204</v>
      </c>
      <c r="B15187" s="63" t="s">
        <v>16981</v>
      </c>
    </row>
    <row r="15188" spans="1:2" x14ac:dyDescent="0.25">
      <c r="A15188" s="62">
        <v>60106205</v>
      </c>
      <c r="B15188" s="63" t="s">
        <v>3585</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6614</v>
      </c>
    </row>
    <row r="15198" spans="1:2" x14ac:dyDescent="0.25">
      <c r="A15198" s="62">
        <v>60106215</v>
      </c>
      <c r="B15198" s="63" t="s">
        <v>4887</v>
      </c>
    </row>
    <row r="15199" spans="1:2" x14ac:dyDescent="0.25">
      <c r="A15199" s="62">
        <v>60106301</v>
      </c>
      <c r="B15199" s="63" t="s">
        <v>7966</v>
      </c>
    </row>
    <row r="15200" spans="1:2" x14ac:dyDescent="0.25">
      <c r="A15200" s="62">
        <v>60106302</v>
      </c>
      <c r="B15200" s="63" t="s">
        <v>9306</v>
      </c>
    </row>
    <row r="15201" spans="1:2" x14ac:dyDescent="0.25">
      <c r="A15201" s="62">
        <v>60106401</v>
      </c>
      <c r="B15201" s="63" t="s">
        <v>3170</v>
      </c>
    </row>
    <row r="15202" spans="1:2" x14ac:dyDescent="0.25">
      <c r="A15202" s="62">
        <v>60106402</v>
      </c>
      <c r="B15202" s="63" t="s">
        <v>9513</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4831</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14890</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13441</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10579</v>
      </c>
    </row>
    <row r="15239" spans="1:2" x14ac:dyDescent="0.25">
      <c r="A15239" s="62">
        <v>60111410</v>
      </c>
      <c r="B15239" s="63" t="s">
        <v>17848</v>
      </c>
    </row>
    <row r="15240" spans="1:2" x14ac:dyDescent="0.25">
      <c r="A15240" s="62">
        <v>60111411</v>
      </c>
      <c r="B15240" s="63" t="s">
        <v>14014</v>
      </c>
    </row>
    <row r="15241" spans="1:2" x14ac:dyDescent="0.25">
      <c r="A15241" s="62">
        <v>60121001</v>
      </c>
      <c r="B15241" s="63" t="s">
        <v>17274</v>
      </c>
    </row>
    <row r="15242" spans="1:2" x14ac:dyDescent="0.25">
      <c r="A15242" s="62">
        <v>60121002</v>
      </c>
      <c r="B15242" s="63" t="s">
        <v>6817</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14144</v>
      </c>
    </row>
    <row r="15250" spans="1:2" x14ac:dyDescent="0.25">
      <c r="A15250" s="62">
        <v>60121010</v>
      </c>
      <c r="B15250" s="63" t="s">
        <v>6915</v>
      </c>
    </row>
    <row r="15251" spans="1:2" x14ac:dyDescent="0.25">
      <c r="A15251" s="62">
        <v>60121011</v>
      </c>
      <c r="B15251" s="63" t="s">
        <v>13695</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7208</v>
      </c>
    </row>
    <row r="15256" spans="1:2" x14ac:dyDescent="0.25">
      <c r="A15256" s="62">
        <v>60121104</v>
      </c>
      <c r="B15256" s="63" t="s">
        <v>16917</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4441</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6567</v>
      </c>
    </row>
    <row r="15266" spans="1:2" x14ac:dyDescent="0.25">
      <c r="A15266" s="62">
        <v>60121114</v>
      </c>
      <c r="B15266" s="63" t="s">
        <v>17436</v>
      </c>
    </row>
    <row r="15267" spans="1:2" x14ac:dyDescent="0.25">
      <c r="A15267" s="62">
        <v>60121115</v>
      </c>
      <c r="B15267" s="63" t="s">
        <v>16734</v>
      </c>
    </row>
    <row r="15268" spans="1:2" x14ac:dyDescent="0.25">
      <c r="A15268" s="62">
        <v>60121116</v>
      </c>
      <c r="B15268" s="63" t="s">
        <v>4677</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3443</v>
      </c>
    </row>
    <row r="15272" spans="1:2" x14ac:dyDescent="0.25">
      <c r="A15272" s="62">
        <v>60121120</v>
      </c>
      <c r="B15272" s="63" t="s">
        <v>3017</v>
      </c>
    </row>
    <row r="15273" spans="1:2" x14ac:dyDescent="0.25">
      <c r="A15273" s="62">
        <v>60121121</v>
      </c>
      <c r="B15273" s="63" t="s">
        <v>9776</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15284</v>
      </c>
    </row>
    <row r="15282" spans="1:2" x14ac:dyDescent="0.25">
      <c r="A15282" s="62">
        <v>60121131</v>
      </c>
      <c r="B15282" s="63" t="s">
        <v>4012</v>
      </c>
    </row>
    <row r="15283" spans="1:2" x14ac:dyDescent="0.25">
      <c r="A15283" s="62">
        <v>60121132</v>
      </c>
      <c r="B15283" s="63" t="s">
        <v>9738</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6537</v>
      </c>
    </row>
    <row r="15287" spans="1:2" x14ac:dyDescent="0.25">
      <c r="A15287" s="62">
        <v>60121136</v>
      </c>
      <c r="B15287" s="63" t="s">
        <v>14223</v>
      </c>
    </row>
    <row r="15288" spans="1:2" x14ac:dyDescent="0.25">
      <c r="A15288" s="62">
        <v>60121137</v>
      </c>
      <c r="B15288" s="63" t="s">
        <v>11654</v>
      </c>
    </row>
    <row r="15289" spans="1:2" x14ac:dyDescent="0.25">
      <c r="A15289" s="62">
        <v>60121138</v>
      </c>
      <c r="B15289" s="63" t="s">
        <v>6277</v>
      </c>
    </row>
    <row r="15290" spans="1:2" x14ac:dyDescent="0.25">
      <c r="A15290" s="62">
        <v>60121139</v>
      </c>
      <c r="B15290" s="63" t="s">
        <v>10460</v>
      </c>
    </row>
    <row r="15291" spans="1:2" x14ac:dyDescent="0.25">
      <c r="A15291" s="62">
        <v>60121140</v>
      </c>
      <c r="B15291" s="63" t="s">
        <v>7446</v>
      </c>
    </row>
    <row r="15292" spans="1:2" x14ac:dyDescent="0.25">
      <c r="A15292" s="62">
        <v>60121141</v>
      </c>
      <c r="B15292" s="63" t="s">
        <v>13468</v>
      </c>
    </row>
    <row r="15293" spans="1:2" x14ac:dyDescent="0.25">
      <c r="A15293" s="62">
        <v>60121142</v>
      </c>
      <c r="B15293" s="63" t="s">
        <v>5303</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6716</v>
      </c>
    </row>
    <row r="15297" spans="1:2" x14ac:dyDescent="0.25">
      <c r="A15297" s="62">
        <v>60121146</v>
      </c>
      <c r="B15297" s="63" t="s">
        <v>15960</v>
      </c>
    </row>
    <row r="15298" spans="1:2" x14ac:dyDescent="0.25">
      <c r="A15298" s="62">
        <v>60121147</v>
      </c>
      <c r="B15298" s="63" t="s">
        <v>4354</v>
      </c>
    </row>
    <row r="15299" spans="1:2" x14ac:dyDescent="0.25">
      <c r="A15299" s="62">
        <v>60121148</v>
      </c>
      <c r="B15299" s="63" t="s">
        <v>6699</v>
      </c>
    </row>
    <row r="15300" spans="1:2" x14ac:dyDescent="0.25">
      <c r="A15300" s="62">
        <v>60121149</v>
      </c>
      <c r="B15300" s="63" t="s">
        <v>3437</v>
      </c>
    </row>
    <row r="15301" spans="1:2" x14ac:dyDescent="0.25">
      <c r="A15301" s="62">
        <v>60121150</v>
      </c>
      <c r="B15301" s="63" t="s">
        <v>13929</v>
      </c>
    </row>
    <row r="15302" spans="1:2" x14ac:dyDescent="0.25">
      <c r="A15302" s="62">
        <v>60121151</v>
      </c>
      <c r="B15302" s="63" t="s">
        <v>16508</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17008</v>
      </c>
    </row>
    <row r="15311" spans="1:2" x14ac:dyDescent="0.25">
      <c r="A15311" s="62">
        <v>60121207</v>
      </c>
      <c r="B15311" s="63" t="s">
        <v>10239</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10162</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13553</v>
      </c>
    </row>
    <row r="15324" spans="1:2" x14ac:dyDescent="0.25">
      <c r="A15324" s="62">
        <v>60121220</v>
      </c>
      <c r="B15324" s="63" t="s">
        <v>15393</v>
      </c>
    </row>
    <row r="15325" spans="1:2" x14ac:dyDescent="0.25">
      <c r="A15325" s="62">
        <v>60121221</v>
      </c>
      <c r="B15325" s="63" t="s">
        <v>14341</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13982</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17747</v>
      </c>
    </row>
    <row r="15349" spans="1:2" x14ac:dyDescent="0.25">
      <c r="A15349" s="62">
        <v>60121246</v>
      </c>
      <c r="B15349" s="63" t="s">
        <v>13730</v>
      </c>
    </row>
    <row r="15350" spans="1:2" x14ac:dyDescent="0.25">
      <c r="A15350" s="62">
        <v>60121247</v>
      </c>
      <c r="B15350" s="63" t="s">
        <v>11270</v>
      </c>
    </row>
    <row r="15351" spans="1:2" x14ac:dyDescent="0.25">
      <c r="A15351" s="62">
        <v>60121248</v>
      </c>
      <c r="B15351" s="63" t="s">
        <v>17509</v>
      </c>
    </row>
    <row r="15352" spans="1:2" x14ac:dyDescent="0.25">
      <c r="A15352" s="62">
        <v>60121249</v>
      </c>
      <c r="B15352" s="63" t="s">
        <v>8461</v>
      </c>
    </row>
    <row r="15353" spans="1:2" x14ac:dyDescent="0.25">
      <c r="A15353" s="62">
        <v>60121250</v>
      </c>
      <c r="B15353" s="63" t="s">
        <v>10715</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9144</v>
      </c>
    </row>
    <row r="15361" spans="1:2" x14ac:dyDescent="0.25">
      <c r="A15361" s="62">
        <v>60121305</v>
      </c>
      <c r="B15361" s="63" t="s">
        <v>7772</v>
      </c>
    </row>
    <row r="15362" spans="1:2" x14ac:dyDescent="0.25">
      <c r="A15362" s="62">
        <v>60121306</v>
      </c>
      <c r="B15362" s="63" t="s">
        <v>17963</v>
      </c>
    </row>
    <row r="15363" spans="1:2" x14ac:dyDescent="0.25">
      <c r="A15363" s="62">
        <v>60121401</v>
      </c>
      <c r="B15363" s="63" t="s">
        <v>14416</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8824</v>
      </c>
    </row>
    <row r="15369" spans="1:2" x14ac:dyDescent="0.25">
      <c r="A15369" s="62">
        <v>60121407</v>
      </c>
      <c r="B15369" s="63" t="s">
        <v>16100</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18041</v>
      </c>
    </row>
    <row r="15376" spans="1:2" x14ac:dyDescent="0.25">
      <c r="A15376" s="62">
        <v>60121414</v>
      </c>
      <c r="B15376" s="63" t="s">
        <v>7925</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15114</v>
      </c>
    </row>
    <row r="15384" spans="1:2" x14ac:dyDescent="0.25">
      <c r="A15384" s="62">
        <v>60121507</v>
      </c>
      <c r="B15384" s="63" t="s">
        <v>9088</v>
      </c>
    </row>
    <row r="15385" spans="1:2" x14ac:dyDescent="0.25">
      <c r="A15385" s="62">
        <v>60121508</v>
      </c>
      <c r="B15385" s="63" t="s">
        <v>11941</v>
      </c>
    </row>
    <row r="15386" spans="1:2" x14ac:dyDescent="0.25">
      <c r="A15386" s="62">
        <v>60121509</v>
      </c>
      <c r="B15386" s="63" t="s">
        <v>17948</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11924</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17610</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17815</v>
      </c>
    </row>
    <row r="15411" spans="1:2" x14ac:dyDescent="0.25">
      <c r="A15411" s="62">
        <v>60121538</v>
      </c>
      <c r="B15411" s="63" t="s">
        <v>7876</v>
      </c>
    </row>
    <row r="15412" spans="1:2" x14ac:dyDescent="0.25">
      <c r="A15412" s="62">
        <v>60121539</v>
      </c>
      <c r="B15412" s="63" t="s">
        <v>18004</v>
      </c>
    </row>
    <row r="15413" spans="1:2" x14ac:dyDescent="0.25">
      <c r="A15413" s="62">
        <v>60121540</v>
      </c>
      <c r="B15413" s="63" t="s">
        <v>10355</v>
      </c>
    </row>
    <row r="15414" spans="1:2" x14ac:dyDescent="0.25">
      <c r="A15414" s="62">
        <v>60121601</v>
      </c>
      <c r="B15414" s="63" t="s">
        <v>15374</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17862</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15916</v>
      </c>
    </row>
    <row r="15423" spans="1:2" x14ac:dyDescent="0.25">
      <c r="A15423" s="62">
        <v>60121704</v>
      </c>
      <c r="B15423" s="63" t="s">
        <v>13902</v>
      </c>
    </row>
    <row r="15424" spans="1:2" x14ac:dyDescent="0.25">
      <c r="A15424" s="62">
        <v>60121705</v>
      </c>
      <c r="B15424" s="63" t="s">
        <v>16187</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14185</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15603</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7930</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11869</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17334</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16796</v>
      </c>
    </row>
    <row r="15455" spans="1:2" x14ac:dyDescent="0.25">
      <c r="A15455" s="62">
        <v>60121904</v>
      </c>
      <c r="B15455" s="63" t="s">
        <v>7922</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12155</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3331</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5347</v>
      </c>
    </row>
    <row r="15484" spans="1:2" x14ac:dyDescent="0.25">
      <c r="A15484" s="62">
        <v>60122502</v>
      </c>
      <c r="B15484" s="63" t="s">
        <v>13883</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13202</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15985</v>
      </c>
    </row>
    <row r="15510" spans="1:2" x14ac:dyDescent="0.25">
      <c r="A15510" s="62">
        <v>60123001</v>
      </c>
      <c r="B15510" s="63" t="s">
        <v>12637</v>
      </c>
    </row>
    <row r="15511" spans="1:2" x14ac:dyDescent="0.25">
      <c r="A15511" s="62">
        <v>60123002</v>
      </c>
      <c r="B15511" s="63" t="s">
        <v>6337</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15701</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13789</v>
      </c>
    </row>
    <row r="15519" spans="1:2" x14ac:dyDescent="0.25">
      <c r="A15519" s="62">
        <v>60123301</v>
      </c>
      <c r="B15519" s="63" t="s">
        <v>15511</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12926</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12879</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13326</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11841</v>
      </c>
    </row>
    <row r="15542" spans="1:2" x14ac:dyDescent="0.25">
      <c r="A15542" s="62">
        <v>60124102</v>
      </c>
      <c r="B15542" s="63" t="s">
        <v>8570</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17309</v>
      </c>
    </row>
    <row r="15547" spans="1:2" x14ac:dyDescent="0.25">
      <c r="A15547" s="62">
        <v>60124304</v>
      </c>
      <c r="B15547" s="63" t="s">
        <v>12343</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9962</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15880</v>
      </c>
    </row>
    <row r="15565" spans="1:2" x14ac:dyDescent="0.25">
      <c r="A15565" s="62">
        <v>60124322</v>
      </c>
      <c r="B15565" s="63" t="s">
        <v>10781</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18368</v>
      </c>
    </row>
    <row r="15574" spans="1:2" x14ac:dyDescent="0.25">
      <c r="A15574" s="62">
        <v>60124407</v>
      </c>
      <c r="B15574" s="63" t="s">
        <v>8684</v>
      </c>
    </row>
    <row r="15575" spans="1:2" x14ac:dyDescent="0.25">
      <c r="A15575" s="62">
        <v>60124408</v>
      </c>
      <c r="B15575" s="63" t="s">
        <v>12517</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11567</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9107</v>
      </c>
    </row>
    <row r="15590" spans="1:2" x14ac:dyDescent="0.25">
      <c r="A15590" s="62">
        <v>60124511</v>
      </c>
      <c r="B15590" s="63" t="s">
        <v>17135</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14503</v>
      </c>
    </row>
    <row r="15603" spans="1:2" x14ac:dyDescent="0.25">
      <c r="A15603" s="62">
        <v>60131105</v>
      </c>
      <c r="B15603" s="63" t="s">
        <v>17966</v>
      </c>
    </row>
    <row r="15604" spans="1:2" x14ac:dyDescent="0.25">
      <c r="A15604" s="62">
        <v>60131106</v>
      </c>
      <c r="B15604" s="63" t="s">
        <v>11026</v>
      </c>
    </row>
    <row r="15605" spans="1:2" x14ac:dyDescent="0.25">
      <c r="A15605" s="62">
        <v>60131107</v>
      </c>
      <c r="B15605" s="63" t="s">
        <v>14563</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12972</v>
      </c>
    </row>
    <row r="15609" spans="1:2" x14ac:dyDescent="0.25">
      <c r="A15609" s="62">
        <v>60131111</v>
      </c>
      <c r="B15609" s="63" t="s">
        <v>17376</v>
      </c>
    </row>
    <row r="15610" spans="1:2" x14ac:dyDescent="0.25">
      <c r="A15610" s="62">
        <v>60131112</v>
      </c>
      <c r="B15610" s="63" t="s">
        <v>15094</v>
      </c>
    </row>
    <row r="15611" spans="1:2" x14ac:dyDescent="0.25">
      <c r="A15611" s="62">
        <v>60131201</v>
      </c>
      <c r="B15611" s="63" t="s">
        <v>8631</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11773</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6907</v>
      </c>
    </row>
    <row r="15627" spans="1:2" x14ac:dyDescent="0.25">
      <c r="A15627" s="62">
        <v>60131307</v>
      </c>
      <c r="B15627" s="63" t="s">
        <v>15977</v>
      </c>
    </row>
    <row r="15628" spans="1:2" x14ac:dyDescent="0.25">
      <c r="A15628" s="62">
        <v>60131308</v>
      </c>
      <c r="B15628" s="63" t="s">
        <v>7324</v>
      </c>
    </row>
    <row r="15629" spans="1:2" x14ac:dyDescent="0.25">
      <c r="A15629" s="62">
        <v>60131309</v>
      </c>
      <c r="B15629" s="63" t="s">
        <v>9570</v>
      </c>
    </row>
    <row r="15630" spans="1:2" x14ac:dyDescent="0.25">
      <c r="A15630" s="62">
        <v>60131401</v>
      </c>
      <c r="B15630" s="63" t="s">
        <v>13843</v>
      </c>
    </row>
    <row r="15631" spans="1:2" x14ac:dyDescent="0.25">
      <c r="A15631" s="62">
        <v>60131402</v>
      </c>
      <c r="B15631" s="63" t="s">
        <v>9084</v>
      </c>
    </row>
    <row r="15632" spans="1:2" x14ac:dyDescent="0.25">
      <c r="A15632" s="62">
        <v>60131403</v>
      </c>
      <c r="B15632" s="63" t="s">
        <v>17692</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13088</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17223</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9992</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17553</v>
      </c>
    </row>
    <row r="15664" spans="1:2" x14ac:dyDescent="0.25">
      <c r="A15664" s="62">
        <v>60141008</v>
      </c>
      <c r="B15664" s="63" t="s">
        <v>6089</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13385</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13022</v>
      </c>
    </row>
    <row r="15676" spans="1:2" x14ac:dyDescent="0.25">
      <c r="A15676" s="62">
        <v>60141020</v>
      </c>
      <c r="B15676" s="63" t="s">
        <v>9433</v>
      </c>
    </row>
    <row r="15677" spans="1:2" x14ac:dyDescent="0.25">
      <c r="A15677" s="62">
        <v>60141021</v>
      </c>
      <c r="B15677" s="63" t="s">
        <v>16806</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7152</v>
      </c>
    </row>
    <row r="15685" spans="1:2" x14ac:dyDescent="0.25">
      <c r="A15685" s="62">
        <v>60141103</v>
      </c>
      <c r="B15685" s="63" t="s">
        <v>17150</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2831</v>
      </c>
    </row>
    <row r="15691" spans="1:2" x14ac:dyDescent="0.25">
      <c r="A15691" s="62">
        <v>60141109</v>
      </c>
      <c r="B15691" s="63" t="s">
        <v>10362</v>
      </c>
    </row>
    <row r="15692" spans="1:2" x14ac:dyDescent="0.25">
      <c r="A15692" s="62">
        <v>60141110</v>
      </c>
      <c r="B15692" s="63" t="s">
        <v>18634</v>
      </c>
    </row>
    <row r="15693" spans="1:2" x14ac:dyDescent="0.25">
      <c r="A15693" s="62">
        <v>60141111</v>
      </c>
      <c r="B15693" s="63" t="s">
        <v>16043</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14926</v>
      </c>
    </row>
    <row r="15700" spans="1:2" x14ac:dyDescent="0.25">
      <c r="A15700" s="62">
        <v>60141203</v>
      </c>
      <c r="B15700" s="63" t="s">
        <v>9405</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15033</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16461</v>
      </c>
    </row>
    <row r="15723" spans="1:2" x14ac:dyDescent="0.25">
      <c r="A15723" s="62">
        <v>70101510</v>
      </c>
      <c r="B15723" s="63" t="s">
        <v>9523</v>
      </c>
    </row>
    <row r="15724" spans="1:2" x14ac:dyDescent="0.25">
      <c r="A15724" s="62">
        <v>70101601</v>
      </c>
      <c r="B15724" s="63" t="s">
        <v>16421</v>
      </c>
    </row>
    <row r="15725" spans="1:2" x14ac:dyDescent="0.25">
      <c r="A15725" s="62">
        <v>70101602</v>
      </c>
      <c r="B15725" s="63" t="s">
        <v>4541</v>
      </c>
    </row>
    <row r="15726" spans="1:2" x14ac:dyDescent="0.25">
      <c r="A15726" s="62">
        <v>70101603</v>
      </c>
      <c r="B15726" s="63" t="s">
        <v>10163</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16296</v>
      </c>
    </row>
    <row r="15730" spans="1:2" x14ac:dyDescent="0.25">
      <c r="A15730" s="62">
        <v>70101607</v>
      </c>
      <c r="B15730" s="63" t="s">
        <v>17825</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14744</v>
      </c>
    </row>
    <row r="15739" spans="1:2" x14ac:dyDescent="0.25">
      <c r="A15739" s="62">
        <v>70101805</v>
      </c>
      <c r="B15739" s="63" t="s">
        <v>7176</v>
      </c>
    </row>
    <row r="15740" spans="1:2" x14ac:dyDescent="0.25">
      <c r="A15740" s="62">
        <v>70101806</v>
      </c>
      <c r="B15740" s="63" t="s">
        <v>15048</v>
      </c>
    </row>
    <row r="15741" spans="1:2" x14ac:dyDescent="0.25">
      <c r="A15741" s="62">
        <v>70101901</v>
      </c>
      <c r="B15741" s="63" t="s">
        <v>15215</v>
      </c>
    </row>
    <row r="15742" spans="1:2" x14ac:dyDescent="0.25">
      <c r="A15742" s="62">
        <v>70101902</v>
      </c>
      <c r="B15742" s="63" t="s">
        <v>2712</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9969</v>
      </c>
    </row>
    <row r="15748" spans="1:2" x14ac:dyDescent="0.25">
      <c r="A15748" s="62">
        <v>70111503</v>
      </c>
      <c r="B15748" s="63" t="s">
        <v>15772</v>
      </c>
    </row>
    <row r="15749" spans="1:2" x14ac:dyDescent="0.25">
      <c r="A15749" s="62">
        <v>70111504</v>
      </c>
      <c r="B15749" s="63" t="s">
        <v>4293</v>
      </c>
    </row>
    <row r="15750" spans="1:2" x14ac:dyDescent="0.25">
      <c r="A15750" s="62">
        <v>70111505</v>
      </c>
      <c r="B15750" s="63" t="s">
        <v>16270</v>
      </c>
    </row>
    <row r="15751" spans="1:2" x14ac:dyDescent="0.25">
      <c r="A15751" s="62">
        <v>70111506</v>
      </c>
      <c r="B15751" s="63" t="s">
        <v>7101</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15398</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6439</v>
      </c>
    </row>
    <row r="15769" spans="1:2" x14ac:dyDescent="0.25">
      <c r="A15769" s="62">
        <v>70111713</v>
      </c>
      <c r="B15769" s="63" t="s">
        <v>16922</v>
      </c>
    </row>
    <row r="15770" spans="1:2" x14ac:dyDescent="0.25">
      <c r="A15770" s="62">
        <v>70121501</v>
      </c>
      <c r="B15770" s="63" t="s">
        <v>7185</v>
      </c>
    </row>
    <row r="15771" spans="1:2" x14ac:dyDescent="0.25">
      <c r="A15771" s="62">
        <v>70121502</v>
      </c>
      <c r="B15771" s="63" t="s">
        <v>14113</v>
      </c>
    </row>
    <row r="15772" spans="1:2" x14ac:dyDescent="0.25">
      <c r="A15772" s="62">
        <v>70121503</v>
      </c>
      <c r="B15772" s="63" t="s">
        <v>5118</v>
      </c>
    </row>
    <row r="15773" spans="1:2" x14ac:dyDescent="0.25">
      <c r="A15773" s="62">
        <v>70121504</v>
      </c>
      <c r="B15773" s="63" t="s">
        <v>17387</v>
      </c>
    </row>
    <row r="15774" spans="1:2" x14ac:dyDescent="0.25">
      <c r="A15774" s="62">
        <v>70121505</v>
      </c>
      <c r="B15774" s="63" t="s">
        <v>9930</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17021</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6099</v>
      </c>
    </row>
    <row r="15787" spans="1:2" x14ac:dyDescent="0.25">
      <c r="A15787" s="62">
        <v>70121704</v>
      </c>
      <c r="B15787" s="63" t="s">
        <v>14680</v>
      </c>
    </row>
    <row r="15788" spans="1:2" x14ac:dyDescent="0.25">
      <c r="A15788" s="62">
        <v>70121705</v>
      </c>
      <c r="B15788" s="63" t="s">
        <v>17492</v>
      </c>
    </row>
    <row r="15789" spans="1:2" x14ac:dyDescent="0.25">
      <c r="A15789" s="62">
        <v>70121801</v>
      </c>
      <c r="B15789" s="63" t="s">
        <v>7278</v>
      </c>
    </row>
    <row r="15790" spans="1:2" x14ac:dyDescent="0.25">
      <c r="A15790" s="62">
        <v>70121802</v>
      </c>
      <c r="B15790" s="63" t="s">
        <v>13740</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15315</v>
      </c>
    </row>
    <row r="15795" spans="1:2" x14ac:dyDescent="0.25">
      <c r="A15795" s="62">
        <v>70122001</v>
      </c>
      <c r="B15795" s="63" t="s">
        <v>11090</v>
      </c>
    </row>
    <row r="15796" spans="1:2" x14ac:dyDescent="0.25">
      <c r="A15796" s="62">
        <v>70122002</v>
      </c>
      <c r="B15796" s="63" t="s">
        <v>12631</v>
      </c>
    </row>
    <row r="15797" spans="1:2" x14ac:dyDescent="0.25">
      <c r="A15797" s="62">
        <v>70122003</v>
      </c>
      <c r="B15797" s="63" t="s">
        <v>17283</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14332</v>
      </c>
    </row>
    <row r="15802" spans="1:2" x14ac:dyDescent="0.25">
      <c r="A15802" s="62">
        <v>70122008</v>
      </c>
      <c r="B15802" s="63" t="s">
        <v>17880</v>
      </c>
    </row>
    <row r="15803" spans="1:2" x14ac:dyDescent="0.25">
      <c r="A15803" s="62">
        <v>70122009</v>
      </c>
      <c r="B15803" s="63" t="s">
        <v>13992</v>
      </c>
    </row>
    <row r="15804" spans="1:2" x14ac:dyDescent="0.25">
      <c r="A15804" s="62">
        <v>70122010</v>
      </c>
      <c r="B15804" s="63" t="s">
        <v>7871</v>
      </c>
    </row>
    <row r="15805" spans="1:2" x14ac:dyDescent="0.25">
      <c r="A15805" s="62">
        <v>70131501</v>
      </c>
      <c r="B15805" s="63" t="s">
        <v>5142</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11410</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10096</v>
      </c>
    </row>
    <row r="15814" spans="1:2" x14ac:dyDescent="0.25">
      <c r="A15814" s="62">
        <v>70131604</v>
      </c>
      <c r="B15814" s="63" t="s">
        <v>7629</v>
      </c>
    </row>
    <row r="15815" spans="1:2" x14ac:dyDescent="0.25">
      <c r="A15815" s="62">
        <v>70131605</v>
      </c>
      <c r="B15815" s="63" t="s">
        <v>15355</v>
      </c>
    </row>
    <row r="15816" spans="1:2" x14ac:dyDescent="0.25">
      <c r="A15816" s="62">
        <v>70131701</v>
      </c>
      <c r="B15816" s="63" t="s">
        <v>8374</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11249</v>
      </c>
    </row>
    <row r="15823" spans="1:2" x14ac:dyDescent="0.25">
      <c r="A15823" s="62">
        <v>70131708</v>
      </c>
      <c r="B15823" s="63" t="s">
        <v>4107</v>
      </c>
    </row>
    <row r="15824" spans="1:2" x14ac:dyDescent="0.25">
      <c r="A15824" s="62">
        <v>70141501</v>
      </c>
      <c r="B15824" s="63" t="s">
        <v>16355</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16654</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6373</v>
      </c>
    </row>
    <row r="15836" spans="1:2" x14ac:dyDescent="0.25">
      <c r="A15836" s="62">
        <v>70141513</v>
      </c>
      <c r="B15836" s="63" t="s">
        <v>10230</v>
      </c>
    </row>
    <row r="15837" spans="1:2" x14ac:dyDescent="0.25">
      <c r="A15837" s="62">
        <v>70141514</v>
      </c>
      <c r="B15837" s="63" t="s">
        <v>4378</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11916</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16483</v>
      </c>
    </row>
    <row r="15860" spans="1:2" x14ac:dyDescent="0.25">
      <c r="A15860" s="62">
        <v>70141710</v>
      </c>
      <c r="B15860" s="63" t="s">
        <v>7868</v>
      </c>
    </row>
    <row r="15861" spans="1:2" x14ac:dyDescent="0.25">
      <c r="A15861" s="62">
        <v>70141801</v>
      </c>
      <c r="B15861" s="63" t="s">
        <v>14083</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6504</v>
      </c>
    </row>
    <row r="15867" spans="1:2" x14ac:dyDescent="0.25">
      <c r="A15867" s="62">
        <v>70141903</v>
      </c>
      <c r="B15867" s="63" t="s">
        <v>17000</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7321</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10335</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14870</v>
      </c>
    </row>
    <row r="15893" spans="1:2" x14ac:dyDescent="0.25">
      <c r="A15893" s="62">
        <v>70151604</v>
      </c>
      <c r="B15893" s="63" t="s">
        <v>5771</v>
      </c>
    </row>
    <row r="15894" spans="1:2" x14ac:dyDescent="0.25">
      <c r="A15894" s="62">
        <v>70151605</v>
      </c>
      <c r="B15894" s="63" t="s">
        <v>17474</v>
      </c>
    </row>
    <row r="15895" spans="1:2" x14ac:dyDescent="0.25">
      <c r="A15895" s="62">
        <v>70151606</v>
      </c>
      <c r="B15895" s="63" t="s">
        <v>9677</v>
      </c>
    </row>
    <row r="15896" spans="1:2" x14ac:dyDescent="0.25">
      <c r="A15896" s="62">
        <v>70151701</v>
      </c>
      <c r="B15896" s="63" t="s">
        <v>8173</v>
      </c>
    </row>
    <row r="15897" spans="1:2" x14ac:dyDescent="0.25">
      <c r="A15897" s="62">
        <v>70151702</v>
      </c>
      <c r="B15897" s="63" t="s">
        <v>17713</v>
      </c>
    </row>
    <row r="15898" spans="1:2" x14ac:dyDescent="0.25">
      <c r="A15898" s="62">
        <v>70151703</v>
      </c>
      <c r="B15898" s="63" t="s">
        <v>15565</v>
      </c>
    </row>
    <row r="15899" spans="1:2" x14ac:dyDescent="0.25">
      <c r="A15899" s="62">
        <v>70151704</v>
      </c>
      <c r="B15899" s="63" t="s">
        <v>9752</v>
      </c>
    </row>
    <row r="15900" spans="1:2" x14ac:dyDescent="0.25">
      <c r="A15900" s="62">
        <v>70151705</v>
      </c>
      <c r="B15900" s="63" t="s">
        <v>15749</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11725</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16747</v>
      </c>
    </row>
    <row r="15917" spans="1:2" x14ac:dyDescent="0.25">
      <c r="A15917" s="62">
        <v>70151909</v>
      </c>
      <c r="B15917" s="63" t="s">
        <v>17539</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12022</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17583</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12012</v>
      </c>
    </row>
    <row r="15945" spans="1:2" x14ac:dyDescent="0.25">
      <c r="A15945" s="62">
        <v>70171708</v>
      </c>
      <c r="B15945" s="63" t="s">
        <v>4809</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4794</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15784</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11368</v>
      </c>
    </row>
    <row r="15963" spans="1:2" x14ac:dyDescent="0.25">
      <c r="A15963" s="62">
        <v>71112001</v>
      </c>
      <c r="B15963" s="63" t="s">
        <v>18075</v>
      </c>
    </row>
    <row r="15964" spans="1:2" x14ac:dyDescent="0.25">
      <c r="A15964" s="62">
        <v>71112002</v>
      </c>
      <c r="B15964" s="63" t="s">
        <v>7269</v>
      </c>
    </row>
    <row r="15965" spans="1:2" x14ac:dyDescent="0.25">
      <c r="A15965" s="62">
        <v>71112003</v>
      </c>
      <c r="B15965" s="63" t="s">
        <v>11473</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15241</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9910</v>
      </c>
    </row>
    <row r="15976" spans="1:2" x14ac:dyDescent="0.25">
      <c r="A15976" s="62">
        <v>71112014</v>
      </c>
      <c r="B15976" s="63" t="s">
        <v>5526</v>
      </c>
    </row>
    <row r="15977" spans="1:2" x14ac:dyDescent="0.25">
      <c r="A15977" s="62">
        <v>71112015</v>
      </c>
      <c r="B15977" s="63" t="s">
        <v>16498</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5059</v>
      </c>
    </row>
    <row r="15983" spans="1:2" x14ac:dyDescent="0.25">
      <c r="A15983" s="62">
        <v>71112022</v>
      </c>
      <c r="B15983" s="63" t="s">
        <v>7855</v>
      </c>
    </row>
    <row r="15984" spans="1:2" x14ac:dyDescent="0.25">
      <c r="A15984" s="62">
        <v>71112023</v>
      </c>
      <c r="B15984" s="63" t="s">
        <v>15132</v>
      </c>
    </row>
    <row r="15985" spans="1:2" x14ac:dyDescent="0.25">
      <c r="A15985" s="62">
        <v>71112024</v>
      </c>
      <c r="B15985" s="63" t="s">
        <v>17592</v>
      </c>
    </row>
    <row r="15986" spans="1:2" x14ac:dyDescent="0.25">
      <c r="A15986" s="62">
        <v>71112025</v>
      </c>
      <c r="B15986" s="63" t="s">
        <v>13051</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6240</v>
      </c>
    </row>
    <row r="15996" spans="1:2" x14ac:dyDescent="0.25">
      <c r="A15996" s="62">
        <v>71112104</v>
      </c>
      <c r="B15996" s="63" t="s">
        <v>13271</v>
      </c>
    </row>
    <row r="15997" spans="1:2" x14ac:dyDescent="0.25">
      <c r="A15997" s="62">
        <v>71112105</v>
      </c>
      <c r="B15997" s="63" t="s">
        <v>11810</v>
      </c>
    </row>
    <row r="15998" spans="1:2" x14ac:dyDescent="0.25">
      <c r="A15998" s="62">
        <v>71112106</v>
      </c>
      <c r="B15998" s="63" t="s">
        <v>4448</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13896</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12893</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13338</v>
      </c>
    </row>
    <row r="16027" spans="1:2" x14ac:dyDescent="0.25">
      <c r="A16027" s="62">
        <v>71112309</v>
      </c>
      <c r="B16027" s="63" t="s">
        <v>11627</v>
      </c>
    </row>
    <row r="16028" spans="1:2" x14ac:dyDescent="0.25">
      <c r="A16028" s="62">
        <v>71112310</v>
      </c>
      <c r="B16028" s="63" t="s">
        <v>12364</v>
      </c>
    </row>
    <row r="16029" spans="1:2" x14ac:dyDescent="0.25">
      <c r="A16029" s="62">
        <v>71112311</v>
      </c>
      <c r="B16029" s="63" t="s">
        <v>18642</v>
      </c>
    </row>
    <row r="16030" spans="1:2" x14ac:dyDescent="0.25">
      <c r="A16030" s="62">
        <v>71112312</v>
      </c>
      <c r="B16030" s="63" t="s">
        <v>11158</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10085</v>
      </c>
    </row>
    <row r="16034" spans="1:2" x14ac:dyDescent="0.25">
      <c r="A16034" s="62">
        <v>71112316</v>
      </c>
      <c r="B16034" s="63" t="s">
        <v>14632</v>
      </c>
    </row>
    <row r="16035" spans="1:2" x14ac:dyDescent="0.25">
      <c r="A16035" s="62">
        <v>71112317</v>
      </c>
      <c r="B16035" s="63" t="s">
        <v>5498</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14515</v>
      </c>
    </row>
    <row r="16044" spans="1:2" x14ac:dyDescent="0.25">
      <c r="A16044" s="62">
        <v>71121005</v>
      </c>
      <c r="B16044" s="63" t="s">
        <v>17290</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4978</v>
      </c>
    </row>
    <row r="16049" spans="1:2" x14ac:dyDescent="0.25">
      <c r="A16049" s="62">
        <v>71121010</v>
      </c>
      <c r="B16049" s="63" t="s">
        <v>17632</v>
      </c>
    </row>
    <row r="16050" spans="1:2" x14ac:dyDescent="0.25">
      <c r="A16050" s="62">
        <v>71121011</v>
      </c>
      <c r="B16050" s="63" t="s">
        <v>14109</v>
      </c>
    </row>
    <row r="16051" spans="1:2" x14ac:dyDescent="0.25">
      <c r="A16051" s="62">
        <v>71121012</v>
      </c>
      <c r="B16051" s="63" t="s">
        <v>15246</v>
      </c>
    </row>
    <row r="16052" spans="1:2" x14ac:dyDescent="0.25">
      <c r="A16052" s="62">
        <v>71121013</v>
      </c>
      <c r="B16052" s="63" t="s">
        <v>2519</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17708</v>
      </c>
    </row>
    <row r="16059" spans="1:2" x14ac:dyDescent="0.25">
      <c r="A16059" s="62">
        <v>71121020</v>
      </c>
      <c r="B16059" s="63" t="s">
        <v>10131</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15408</v>
      </c>
    </row>
    <row r="16064" spans="1:2" x14ac:dyDescent="0.25">
      <c r="A16064" s="62">
        <v>71121102</v>
      </c>
      <c r="B16064" s="63" t="s">
        <v>17472</v>
      </c>
    </row>
    <row r="16065" spans="1:2" x14ac:dyDescent="0.25">
      <c r="A16065" s="62">
        <v>71121103</v>
      </c>
      <c r="B16065" s="63" t="s">
        <v>7618</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5290</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11585</v>
      </c>
    </row>
    <row r="16073" spans="1:2" x14ac:dyDescent="0.25">
      <c r="A16073" s="62">
        <v>71121111</v>
      </c>
      <c r="B16073" s="63" t="s">
        <v>17115</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3767</v>
      </c>
    </row>
    <row r="16079" spans="1:2" x14ac:dyDescent="0.25">
      <c r="A16079" s="62">
        <v>71121117</v>
      </c>
      <c r="B16079" s="63" t="s">
        <v>15826</v>
      </c>
    </row>
    <row r="16080" spans="1:2" x14ac:dyDescent="0.25">
      <c r="A16080" s="62">
        <v>71121118</v>
      </c>
      <c r="B16080" s="63" t="s">
        <v>15071</v>
      </c>
    </row>
    <row r="16081" spans="1:2" x14ac:dyDescent="0.25">
      <c r="A16081" s="62">
        <v>71121119</v>
      </c>
      <c r="B16081" s="63" t="s">
        <v>3703</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6275</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16416</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12138</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14663</v>
      </c>
    </row>
    <row r="16103" spans="1:2" x14ac:dyDescent="0.25">
      <c r="A16103" s="62">
        <v>71121405</v>
      </c>
      <c r="B16103" s="63" t="s">
        <v>15363</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12097</v>
      </c>
    </row>
    <row r="16111" spans="1:2" x14ac:dyDescent="0.25">
      <c r="A16111" s="62">
        <v>71121506</v>
      </c>
      <c r="B16111" s="63" t="s">
        <v>13594</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7039</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12871</v>
      </c>
    </row>
    <row r="16128" spans="1:2" x14ac:dyDescent="0.25">
      <c r="A16128" s="62">
        <v>71121607</v>
      </c>
      <c r="B16128" s="63" t="s">
        <v>15743</v>
      </c>
    </row>
    <row r="16129" spans="1:2" x14ac:dyDescent="0.25">
      <c r="A16129" s="62">
        <v>71121608</v>
      </c>
      <c r="B16129" s="63" t="s">
        <v>6430</v>
      </c>
    </row>
    <row r="16130" spans="1:2" x14ac:dyDescent="0.25">
      <c r="A16130" s="62">
        <v>71121609</v>
      </c>
      <c r="B16130" s="63" t="s">
        <v>10278</v>
      </c>
    </row>
    <row r="16131" spans="1:2" x14ac:dyDescent="0.25">
      <c r="A16131" s="62">
        <v>71121610</v>
      </c>
      <c r="B16131" s="63" t="s">
        <v>6156</v>
      </c>
    </row>
    <row r="16132" spans="1:2" x14ac:dyDescent="0.25">
      <c r="A16132" s="62">
        <v>71121611</v>
      </c>
      <c r="B16132" s="63" t="s">
        <v>15517</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4100</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15307</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4203</v>
      </c>
    </row>
    <row r="16156" spans="1:2" x14ac:dyDescent="0.25">
      <c r="A16156" s="62">
        <v>71121635</v>
      </c>
      <c r="B16156" s="63" t="s">
        <v>16127</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11135</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17723</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14785</v>
      </c>
    </row>
    <row r="16172" spans="1:2" x14ac:dyDescent="0.25">
      <c r="A16172" s="62">
        <v>71122001</v>
      </c>
      <c r="B16172" s="63" t="s">
        <v>18185</v>
      </c>
    </row>
    <row r="16173" spans="1:2" x14ac:dyDescent="0.25">
      <c r="A16173" s="62">
        <v>71122002</v>
      </c>
      <c r="B16173" s="63" t="s">
        <v>12554</v>
      </c>
    </row>
    <row r="16174" spans="1:2" x14ac:dyDescent="0.25">
      <c r="A16174" s="62">
        <v>71122003</v>
      </c>
      <c r="B16174" s="63" t="s">
        <v>4259</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14055</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12386</v>
      </c>
    </row>
    <row r="16195" spans="1:2" x14ac:dyDescent="0.25">
      <c r="A16195" s="62">
        <v>71122203</v>
      </c>
      <c r="B16195" s="63" t="s">
        <v>3324</v>
      </c>
    </row>
    <row r="16196" spans="1:2" x14ac:dyDescent="0.25">
      <c r="A16196" s="62">
        <v>71122301</v>
      </c>
      <c r="B16196" s="63" t="s">
        <v>14596</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4578</v>
      </c>
    </row>
    <row r="16201" spans="1:2" x14ac:dyDescent="0.25">
      <c r="A16201" s="62">
        <v>71122306</v>
      </c>
      <c r="B16201" s="63" t="s">
        <v>13935</v>
      </c>
    </row>
    <row r="16202" spans="1:2" x14ac:dyDescent="0.25">
      <c r="A16202" s="62">
        <v>71122401</v>
      </c>
      <c r="B16202" s="63" t="s">
        <v>5777</v>
      </c>
    </row>
    <row r="16203" spans="1:2" x14ac:dyDescent="0.25">
      <c r="A16203" s="62">
        <v>71122402</v>
      </c>
      <c r="B16203" s="63" t="s">
        <v>16005</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14988</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2614</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11926</v>
      </c>
    </row>
    <row r="16222" spans="1:2" x14ac:dyDescent="0.25">
      <c r="A16222" s="62">
        <v>71122606</v>
      </c>
      <c r="B16222" s="63" t="s">
        <v>6972</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5216</v>
      </c>
    </row>
    <row r="16226" spans="1:2" x14ac:dyDescent="0.25">
      <c r="A16226" s="62">
        <v>71122610</v>
      </c>
      <c r="B16226" s="63" t="s">
        <v>11670</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8859</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15851</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5029</v>
      </c>
    </row>
    <row r="16239" spans="1:2" x14ac:dyDescent="0.25">
      <c r="A16239" s="62">
        <v>71122802</v>
      </c>
      <c r="B16239" s="63" t="s">
        <v>13644</v>
      </c>
    </row>
    <row r="16240" spans="1:2" x14ac:dyDescent="0.25">
      <c r="A16240" s="62">
        <v>71122803</v>
      </c>
      <c r="B16240" s="63" t="s">
        <v>12035</v>
      </c>
    </row>
    <row r="16241" spans="1:2" x14ac:dyDescent="0.25">
      <c r="A16241" s="62">
        <v>71122804</v>
      </c>
      <c r="B16241" s="63" t="s">
        <v>9597</v>
      </c>
    </row>
    <row r="16242" spans="1:2" x14ac:dyDescent="0.25">
      <c r="A16242" s="62">
        <v>71122805</v>
      </c>
      <c r="B16242" s="63" t="s">
        <v>7545</v>
      </c>
    </row>
    <row r="16243" spans="1:2" x14ac:dyDescent="0.25">
      <c r="A16243" s="62">
        <v>71122806</v>
      </c>
      <c r="B16243" s="63" t="s">
        <v>15199</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16619</v>
      </c>
    </row>
    <row r="16255" spans="1:2" x14ac:dyDescent="0.25">
      <c r="A16255" s="62">
        <v>71131004</v>
      </c>
      <c r="B16255" s="63" t="s">
        <v>14638</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14826</v>
      </c>
    </row>
    <row r="16271" spans="1:2" x14ac:dyDescent="0.25">
      <c r="A16271" s="62">
        <v>71131103</v>
      </c>
      <c r="B16271" s="63" t="s">
        <v>18199</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8641</v>
      </c>
    </row>
    <row r="16282" spans="1:2" x14ac:dyDescent="0.25">
      <c r="A16282" s="62">
        <v>71131302</v>
      </c>
      <c r="B16282" s="63" t="s">
        <v>17827</v>
      </c>
    </row>
    <row r="16283" spans="1:2" x14ac:dyDescent="0.25">
      <c r="A16283" s="62">
        <v>71131303</v>
      </c>
      <c r="B16283" s="63" t="s">
        <v>8973</v>
      </c>
    </row>
    <row r="16284" spans="1:2" x14ac:dyDescent="0.25">
      <c r="A16284" s="62">
        <v>71131304</v>
      </c>
      <c r="B16284" s="63" t="s">
        <v>9804</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14173</v>
      </c>
    </row>
    <row r="16288" spans="1:2" x14ac:dyDescent="0.25">
      <c r="A16288" s="62">
        <v>71131308</v>
      </c>
      <c r="B16288" s="63" t="s">
        <v>2834</v>
      </c>
    </row>
    <row r="16289" spans="1:2" x14ac:dyDescent="0.25">
      <c r="A16289" s="62">
        <v>71131309</v>
      </c>
      <c r="B16289" s="63" t="s">
        <v>14396</v>
      </c>
    </row>
    <row r="16290" spans="1:2" x14ac:dyDescent="0.25">
      <c r="A16290" s="62">
        <v>71131310</v>
      </c>
      <c r="B16290" s="63" t="s">
        <v>17841</v>
      </c>
    </row>
    <row r="16291" spans="1:2" x14ac:dyDescent="0.25">
      <c r="A16291" s="62">
        <v>71131401</v>
      </c>
      <c r="B16291" s="63" t="s">
        <v>12347</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10127</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4214</v>
      </c>
    </row>
    <row r="16305" spans="1:2" x14ac:dyDescent="0.25">
      <c r="A16305" s="62">
        <v>71151004</v>
      </c>
      <c r="B16305" s="63" t="s">
        <v>13794</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16330</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10805</v>
      </c>
    </row>
    <row r="16314" spans="1:2" x14ac:dyDescent="0.25">
      <c r="A16314" s="62">
        <v>71151203</v>
      </c>
      <c r="B16314" s="63" t="s">
        <v>16525</v>
      </c>
    </row>
    <row r="16315" spans="1:2" x14ac:dyDescent="0.25">
      <c r="A16315" s="62">
        <v>71151301</v>
      </c>
      <c r="B16315" s="63" t="s">
        <v>17730</v>
      </c>
    </row>
    <row r="16316" spans="1:2" x14ac:dyDescent="0.25">
      <c r="A16316" s="62">
        <v>71151302</v>
      </c>
      <c r="B16316" s="63" t="s">
        <v>9550</v>
      </c>
    </row>
    <row r="16317" spans="1:2" x14ac:dyDescent="0.25">
      <c r="A16317" s="62">
        <v>71151303</v>
      </c>
      <c r="B16317" s="63" t="s">
        <v>6765</v>
      </c>
    </row>
    <row r="16318" spans="1:2" x14ac:dyDescent="0.25">
      <c r="A16318" s="62">
        <v>71151304</v>
      </c>
      <c r="B16318" s="63" t="s">
        <v>14403</v>
      </c>
    </row>
    <row r="16319" spans="1:2" x14ac:dyDescent="0.25">
      <c r="A16319" s="62">
        <v>71151305</v>
      </c>
      <c r="B16319" s="63" t="s">
        <v>7154</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4830</v>
      </c>
    </row>
    <row r="16330" spans="1:2" x14ac:dyDescent="0.25">
      <c r="A16330" s="62">
        <v>71151401</v>
      </c>
      <c r="B16330" s="63" t="s">
        <v>10365</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15618</v>
      </c>
    </row>
    <row r="16345" spans="1:2" x14ac:dyDescent="0.25">
      <c r="A16345" s="62">
        <v>71161104</v>
      </c>
      <c r="B16345" s="63" t="s">
        <v>17344</v>
      </c>
    </row>
    <row r="16346" spans="1:2" x14ac:dyDescent="0.25">
      <c r="A16346" s="62">
        <v>71161105</v>
      </c>
      <c r="B16346" s="63" t="s">
        <v>7335</v>
      </c>
    </row>
    <row r="16347" spans="1:2" x14ac:dyDescent="0.25">
      <c r="A16347" s="62">
        <v>71161106</v>
      </c>
      <c r="B16347" s="63" t="s">
        <v>4105</v>
      </c>
    </row>
    <row r="16348" spans="1:2" x14ac:dyDescent="0.25">
      <c r="A16348" s="62">
        <v>71161107</v>
      </c>
      <c r="B16348" s="63" t="s">
        <v>8180</v>
      </c>
    </row>
    <row r="16349" spans="1:2" x14ac:dyDescent="0.25">
      <c r="A16349" s="62">
        <v>71161109</v>
      </c>
      <c r="B16349" s="63" t="s">
        <v>10589</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10473</v>
      </c>
    </row>
    <row r="16357" spans="1:2" x14ac:dyDescent="0.25">
      <c r="A16357" s="62">
        <v>71161206</v>
      </c>
      <c r="B16357" s="63" t="s">
        <v>8156</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12486</v>
      </c>
    </row>
    <row r="16364" spans="1:2" x14ac:dyDescent="0.25">
      <c r="A16364" s="62">
        <v>71161307</v>
      </c>
      <c r="B16364" s="63" t="s">
        <v>4408</v>
      </c>
    </row>
    <row r="16365" spans="1:2" x14ac:dyDescent="0.25">
      <c r="A16365" s="62">
        <v>71161308</v>
      </c>
      <c r="B16365" s="63" t="s">
        <v>16770</v>
      </c>
    </row>
    <row r="16366" spans="1:2" x14ac:dyDescent="0.25">
      <c r="A16366" s="62">
        <v>71161402</v>
      </c>
      <c r="B16366" s="63" t="s">
        <v>5157</v>
      </c>
    </row>
    <row r="16367" spans="1:2" x14ac:dyDescent="0.25">
      <c r="A16367" s="62">
        <v>71161403</v>
      </c>
      <c r="B16367" s="63" t="s">
        <v>13173</v>
      </c>
    </row>
    <row r="16368" spans="1:2" x14ac:dyDescent="0.25">
      <c r="A16368" s="62">
        <v>71161405</v>
      </c>
      <c r="B16368" s="63" t="s">
        <v>8509</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15285</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15973</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13010</v>
      </c>
    </row>
    <row r="16383" spans="1:2" x14ac:dyDescent="0.25">
      <c r="A16383" s="62">
        <v>72101503</v>
      </c>
      <c r="B16383" s="63" t="s">
        <v>4679</v>
      </c>
    </row>
    <row r="16384" spans="1:2" x14ac:dyDescent="0.25">
      <c r="A16384" s="62">
        <v>72101504</v>
      </c>
      <c r="B16384" s="63" t="s">
        <v>10305</v>
      </c>
    </row>
    <row r="16385" spans="1:2" x14ac:dyDescent="0.25">
      <c r="A16385" s="62">
        <v>72101505</v>
      </c>
      <c r="B16385" s="63" t="s">
        <v>17828</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11909</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12200</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13690</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4054</v>
      </c>
    </row>
    <row r="16402" spans="1:2" x14ac:dyDescent="0.25">
      <c r="A16402" s="62">
        <v>72101902</v>
      </c>
      <c r="B16402" s="63" t="s">
        <v>12348</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12380</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16119</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5179</v>
      </c>
    </row>
    <row r="16415" spans="1:2" x14ac:dyDescent="0.25">
      <c r="A16415" s="62">
        <v>72102106</v>
      </c>
      <c r="B16415" s="63" t="s">
        <v>9485</v>
      </c>
    </row>
    <row r="16416" spans="1:2" x14ac:dyDescent="0.25">
      <c r="A16416" s="62">
        <v>72102201</v>
      </c>
      <c r="B16416" s="63" t="s">
        <v>3961</v>
      </c>
    </row>
    <row r="16417" spans="1:2" x14ac:dyDescent="0.25">
      <c r="A16417" s="62">
        <v>72102202</v>
      </c>
      <c r="B16417" s="63" t="s">
        <v>11633</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8261</v>
      </c>
    </row>
    <row r="16422" spans="1:2" x14ac:dyDescent="0.25">
      <c r="A16422" s="62">
        <v>72102207</v>
      </c>
      <c r="B16422" s="63" t="s">
        <v>10671</v>
      </c>
    </row>
    <row r="16423" spans="1:2" x14ac:dyDescent="0.25">
      <c r="A16423" s="62">
        <v>72102208</v>
      </c>
      <c r="B16423" s="63" t="s">
        <v>8603</v>
      </c>
    </row>
    <row r="16424" spans="1:2" x14ac:dyDescent="0.25">
      <c r="A16424" s="62">
        <v>72102209</v>
      </c>
      <c r="B16424" s="63" t="s">
        <v>9869</v>
      </c>
    </row>
    <row r="16425" spans="1:2" x14ac:dyDescent="0.25">
      <c r="A16425" s="62">
        <v>72102301</v>
      </c>
      <c r="B16425" s="63" t="s">
        <v>2678</v>
      </c>
    </row>
    <row r="16426" spans="1:2" x14ac:dyDescent="0.25">
      <c r="A16426" s="62">
        <v>72102302</v>
      </c>
      <c r="B16426" s="63" t="s">
        <v>12771</v>
      </c>
    </row>
    <row r="16427" spans="1:2" x14ac:dyDescent="0.25">
      <c r="A16427" s="62">
        <v>72102303</v>
      </c>
      <c r="B16427" s="63" t="s">
        <v>9269</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15762</v>
      </c>
    </row>
    <row r="16432" spans="1:2" x14ac:dyDescent="0.25">
      <c r="A16432" s="62">
        <v>72102403</v>
      </c>
      <c r="B16432" s="63" t="s">
        <v>8133</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15544</v>
      </c>
    </row>
    <row r="16438" spans="1:2" x14ac:dyDescent="0.25">
      <c r="A16438" s="62">
        <v>72102504</v>
      </c>
      <c r="B16438" s="63" t="s">
        <v>3980</v>
      </c>
    </row>
    <row r="16439" spans="1:2" x14ac:dyDescent="0.25">
      <c r="A16439" s="62">
        <v>72102505</v>
      </c>
      <c r="B16439" s="63" t="s">
        <v>11127</v>
      </c>
    </row>
    <row r="16440" spans="1:2" x14ac:dyDescent="0.25">
      <c r="A16440" s="62">
        <v>72102506</v>
      </c>
      <c r="B16440" s="63" t="s">
        <v>8682</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6789</v>
      </c>
    </row>
    <row r="16444" spans="1:2" x14ac:dyDescent="0.25">
      <c r="A16444" s="62">
        <v>72102602</v>
      </c>
      <c r="B16444" s="63" t="s">
        <v>4406</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17506</v>
      </c>
    </row>
    <row r="16456" spans="1:2" x14ac:dyDescent="0.25">
      <c r="A16456" s="62">
        <v>72103002</v>
      </c>
      <c r="B16456" s="63" t="s">
        <v>15868</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11159</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9181</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17139</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12238</v>
      </c>
    </row>
    <row r="16492" spans="1:2" x14ac:dyDescent="0.25">
      <c r="A16492" s="62">
        <v>73111502</v>
      </c>
      <c r="B16492" s="63" t="s">
        <v>9419</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3813</v>
      </c>
    </row>
    <row r="16500" spans="1:2" x14ac:dyDescent="0.25">
      <c r="A16500" s="62">
        <v>73111603</v>
      </c>
      <c r="B16500" s="63" t="s">
        <v>6526</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15738</v>
      </c>
    </row>
    <row r="16507" spans="1:2" x14ac:dyDescent="0.25">
      <c r="A16507" s="62">
        <v>73121506</v>
      </c>
      <c r="B16507" s="63" t="s">
        <v>8654</v>
      </c>
    </row>
    <row r="16508" spans="1:2" x14ac:dyDescent="0.25">
      <c r="A16508" s="62">
        <v>73121507</v>
      </c>
      <c r="B16508" s="63" t="s">
        <v>13898</v>
      </c>
    </row>
    <row r="16509" spans="1:2" x14ac:dyDescent="0.25">
      <c r="A16509" s="62">
        <v>73121508</v>
      </c>
      <c r="B16509" s="63" t="s">
        <v>7343</v>
      </c>
    </row>
    <row r="16510" spans="1:2" x14ac:dyDescent="0.25">
      <c r="A16510" s="62">
        <v>73121509</v>
      </c>
      <c r="B16510" s="63" t="s">
        <v>12587</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17391</v>
      </c>
    </row>
    <row r="16514" spans="1:2" x14ac:dyDescent="0.25">
      <c r="A16514" s="62">
        <v>73121606</v>
      </c>
      <c r="B16514" s="63" t="s">
        <v>14028</v>
      </c>
    </row>
    <row r="16515" spans="1:2" x14ac:dyDescent="0.25">
      <c r="A16515" s="62">
        <v>73121607</v>
      </c>
      <c r="B16515" s="63" t="s">
        <v>17980</v>
      </c>
    </row>
    <row r="16516" spans="1:2" x14ac:dyDescent="0.25">
      <c r="A16516" s="62">
        <v>73121608</v>
      </c>
      <c r="B16516" s="63" t="s">
        <v>15726</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11517</v>
      </c>
    </row>
    <row r="16525" spans="1:2" x14ac:dyDescent="0.25">
      <c r="A16525" s="62">
        <v>73121805</v>
      </c>
      <c r="B16525" s="63" t="s">
        <v>16909</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13733</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6773</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7433</v>
      </c>
    </row>
    <row r="16540" spans="1:2" x14ac:dyDescent="0.25">
      <c r="A16540" s="62">
        <v>73131605</v>
      </c>
      <c r="B16540" s="63" t="s">
        <v>11643</v>
      </c>
    </row>
    <row r="16541" spans="1:2" x14ac:dyDescent="0.25">
      <c r="A16541" s="62">
        <v>73131606</v>
      </c>
      <c r="B16541" s="63" t="s">
        <v>4907</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11188</v>
      </c>
    </row>
    <row r="16546" spans="1:2" x14ac:dyDescent="0.25">
      <c r="A16546" s="62">
        <v>73131703</v>
      </c>
      <c r="B16546" s="63" t="s">
        <v>8262</v>
      </c>
    </row>
    <row r="16547" spans="1:2" x14ac:dyDescent="0.25">
      <c r="A16547" s="62">
        <v>73131801</v>
      </c>
      <c r="B16547" s="63" t="s">
        <v>17788</v>
      </c>
    </row>
    <row r="16548" spans="1:2" x14ac:dyDescent="0.25">
      <c r="A16548" s="62">
        <v>73131802</v>
      </c>
      <c r="B16548" s="63" t="s">
        <v>5163</v>
      </c>
    </row>
    <row r="16549" spans="1:2" x14ac:dyDescent="0.25">
      <c r="A16549" s="62">
        <v>73131803</v>
      </c>
      <c r="B16549" s="63" t="s">
        <v>10112</v>
      </c>
    </row>
    <row r="16550" spans="1:2" x14ac:dyDescent="0.25">
      <c r="A16550" s="62">
        <v>73131804</v>
      </c>
      <c r="B16550" s="63" t="s">
        <v>7783</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10223</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9589</v>
      </c>
    </row>
    <row r="16565" spans="1:2" x14ac:dyDescent="0.25">
      <c r="A16565" s="62">
        <v>73141602</v>
      </c>
      <c r="B16565" s="63" t="s">
        <v>3260</v>
      </c>
    </row>
    <row r="16566" spans="1:2" x14ac:dyDescent="0.25">
      <c r="A16566" s="62">
        <v>73141701</v>
      </c>
      <c r="B16566" s="63" t="s">
        <v>15718</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9782</v>
      </c>
    </row>
    <row r="16570" spans="1:2" x14ac:dyDescent="0.25">
      <c r="A16570" s="62">
        <v>73141705</v>
      </c>
      <c r="B16570" s="63" t="s">
        <v>14550</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9959</v>
      </c>
    </row>
    <row r="16575" spans="1:2" x14ac:dyDescent="0.25">
      <c r="A16575" s="62">
        <v>73141710</v>
      </c>
      <c r="B16575" s="63" t="s">
        <v>5229</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3632</v>
      </c>
    </row>
    <row r="16582" spans="1:2" x14ac:dyDescent="0.25">
      <c r="A16582" s="62">
        <v>73151502</v>
      </c>
      <c r="B16582" s="63" t="s">
        <v>6185</v>
      </c>
    </row>
    <row r="16583" spans="1:2" x14ac:dyDescent="0.25">
      <c r="A16583" s="62">
        <v>73151601</v>
      </c>
      <c r="B16583" s="63" t="s">
        <v>15695</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17481</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15999</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13027</v>
      </c>
    </row>
    <row r="16606" spans="1:2" x14ac:dyDescent="0.25">
      <c r="A16606" s="62">
        <v>73152002</v>
      </c>
      <c r="B16606" s="63" t="s">
        <v>17427</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13481</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9296</v>
      </c>
    </row>
    <row r="16613" spans="1:2" x14ac:dyDescent="0.25">
      <c r="A16613" s="62">
        <v>73161503</v>
      </c>
      <c r="B16613" s="63" t="s">
        <v>7813</v>
      </c>
    </row>
    <row r="16614" spans="1:2" x14ac:dyDescent="0.25">
      <c r="A16614" s="62">
        <v>73161504</v>
      </c>
      <c r="B16614" s="63" t="s">
        <v>11687</v>
      </c>
    </row>
    <row r="16615" spans="1:2" x14ac:dyDescent="0.25">
      <c r="A16615" s="62">
        <v>73161505</v>
      </c>
      <c r="B16615" s="63" t="s">
        <v>14765</v>
      </c>
    </row>
    <row r="16616" spans="1:2" x14ac:dyDescent="0.25">
      <c r="A16616" s="62">
        <v>73161506</v>
      </c>
      <c r="B16616" s="63" t="s">
        <v>10587</v>
      </c>
    </row>
    <row r="16617" spans="1:2" x14ac:dyDescent="0.25">
      <c r="A16617" s="62">
        <v>73161507</v>
      </c>
      <c r="B16617" s="63" t="s">
        <v>8492</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3631</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10570</v>
      </c>
    </row>
    <row r="16634" spans="1:2" x14ac:dyDescent="0.25">
      <c r="A16634" s="62">
        <v>73161605</v>
      </c>
      <c r="B16634" s="63" t="s">
        <v>14985</v>
      </c>
    </row>
    <row r="16635" spans="1:2" x14ac:dyDescent="0.25">
      <c r="A16635" s="62">
        <v>73161606</v>
      </c>
      <c r="B16635" s="63" t="s">
        <v>11094</v>
      </c>
    </row>
    <row r="16636" spans="1:2" x14ac:dyDescent="0.25">
      <c r="A16636" s="62">
        <v>73161607</v>
      </c>
      <c r="B16636" s="63" t="s">
        <v>15672</v>
      </c>
    </row>
    <row r="16637" spans="1:2" x14ac:dyDescent="0.25">
      <c r="A16637" s="62">
        <v>73171501</v>
      </c>
      <c r="B16637" s="63" t="s">
        <v>14812</v>
      </c>
    </row>
    <row r="16638" spans="1:2" x14ac:dyDescent="0.25">
      <c r="A16638" s="62">
        <v>73171502</v>
      </c>
      <c r="B16638" s="63" t="s">
        <v>11205</v>
      </c>
    </row>
    <row r="16639" spans="1:2" x14ac:dyDescent="0.25">
      <c r="A16639" s="62">
        <v>73171503</v>
      </c>
      <c r="B16639" s="63" t="s">
        <v>3902</v>
      </c>
    </row>
    <row r="16640" spans="1:2" x14ac:dyDescent="0.25">
      <c r="A16640" s="62">
        <v>73171504</v>
      </c>
      <c r="B16640" s="63" t="s">
        <v>7034</v>
      </c>
    </row>
    <row r="16641" spans="1:2" x14ac:dyDescent="0.25">
      <c r="A16641" s="62">
        <v>73171505</v>
      </c>
      <c r="B16641" s="63" t="s">
        <v>9467</v>
      </c>
    </row>
    <row r="16642" spans="1:2" x14ac:dyDescent="0.25">
      <c r="A16642" s="62">
        <v>73171506</v>
      </c>
      <c r="B16642" s="63" t="s">
        <v>17965</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9028</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13048</v>
      </c>
    </row>
    <row r="16655" spans="1:2" x14ac:dyDescent="0.25">
      <c r="A16655" s="62">
        <v>73181003</v>
      </c>
      <c r="B16655" s="63" t="s">
        <v>11991</v>
      </c>
    </row>
    <row r="16656" spans="1:2" x14ac:dyDescent="0.25">
      <c r="A16656" s="62">
        <v>73181004</v>
      </c>
      <c r="B16656" s="63" t="s">
        <v>3872</v>
      </c>
    </row>
    <row r="16657" spans="1:2" x14ac:dyDescent="0.25">
      <c r="A16657" s="62">
        <v>73181005</v>
      </c>
      <c r="B16657" s="63" t="s">
        <v>7554</v>
      </c>
    </row>
    <row r="16658" spans="1:2" x14ac:dyDescent="0.25">
      <c r="A16658" s="62">
        <v>73181006</v>
      </c>
      <c r="B16658" s="63" t="s">
        <v>14351</v>
      </c>
    </row>
    <row r="16659" spans="1:2" x14ac:dyDescent="0.25">
      <c r="A16659" s="62">
        <v>73181007</v>
      </c>
      <c r="B16659" s="63" t="s">
        <v>15202</v>
      </c>
    </row>
    <row r="16660" spans="1:2" x14ac:dyDescent="0.25">
      <c r="A16660" s="62">
        <v>73181008</v>
      </c>
      <c r="B16660" s="63" t="s">
        <v>8899</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17464</v>
      </c>
    </row>
    <row r="16670" spans="1:2" x14ac:dyDescent="0.25">
      <c r="A16670" s="62">
        <v>73181018</v>
      </c>
      <c r="B16670" s="63" t="s">
        <v>11304</v>
      </c>
    </row>
    <row r="16671" spans="1:2" x14ac:dyDescent="0.25">
      <c r="A16671" s="62">
        <v>73181019</v>
      </c>
      <c r="B16671" s="63" t="s">
        <v>6102</v>
      </c>
    </row>
    <row r="16672" spans="1:2" x14ac:dyDescent="0.25">
      <c r="A16672" s="62">
        <v>73181020</v>
      </c>
      <c r="B16672" s="63" t="s">
        <v>11531</v>
      </c>
    </row>
    <row r="16673" spans="1:2" x14ac:dyDescent="0.25">
      <c r="A16673" s="62">
        <v>73181021</v>
      </c>
      <c r="B16673" s="63" t="s">
        <v>4431</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3663</v>
      </c>
    </row>
    <row r="16684" spans="1:2" x14ac:dyDescent="0.25">
      <c r="A16684" s="62">
        <v>73181203</v>
      </c>
      <c r="B16684" s="63" t="s">
        <v>5341</v>
      </c>
    </row>
    <row r="16685" spans="1:2" x14ac:dyDescent="0.25">
      <c r="A16685" s="62">
        <v>73181204</v>
      </c>
      <c r="B16685" s="63" t="s">
        <v>17225</v>
      </c>
    </row>
    <row r="16686" spans="1:2" x14ac:dyDescent="0.25">
      <c r="A16686" s="62">
        <v>73181205</v>
      </c>
      <c r="B16686" s="63" t="s">
        <v>5327</v>
      </c>
    </row>
    <row r="16687" spans="1:2" x14ac:dyDescent="0.25">
      <c r="A16687" s="62">
        <v>73181206</v>
      </c>
      <c r="B16687" s="63" t="s">
        <v>15839</v>
      </c>
    </row>
    <row r="16688" spans="1:2" x14ac:dyDescent="0.25">
      <c r="A16688" s="62">
        <v>73181301</v>
      </c>
      <c r="B16688" s="63" t="s">
        <v>8393</v>
      </c>
    </row>
    <row r="16689" spans="1:2" x14ac:dyDescent="0.25">
      <c r="A16689" s="62">
        <v>73181302</v>
      </c>
      <c r="B16689" s="63" t="s">
        <v>17232</v>
      </c>
    </row>
    <row r="16690" spans="1:2" x14ac:dyDescent="0.25">
      <c r="A16690" s="62">
        <v>73181303</v>
      </c>
      <c r="B16690" s="63" t="s">
        <v>9073</v>
      </c>
    </row>
    <row r="16691" spans="1:2" x14ac:dyDescent="0.25">
      <c r="A16691" s="62">
        <v>73181304</v>
      </c>
      <c r="B16691" s="63" t="s">
        <v>5964</v>
      </c>
    </row>
    <row r="16692" spans="1:2" x14ac:dyDescent="0.25">
      <c r="A16692" s="62">
        <v>73181901</v>
      </c>
      <c r="B16692" s="63" t="s">
        <v>13214</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9884</v>
      </c>
    </row>
    <row r="16704" spans="1:2" x14ac:dyDescent="0.25">
      <c r="A16704" s="62">
        <v>76101602</v>
      </c>
      <c r="B16704" s="63" t="s">
        <v>17338</v>
      </c>
    </row>
    <row r="16705" spans="1:2" x14ac:dyDescent="0.25">
      <c r="A16705" s="62">
        <v>76111501</v>
      </c>
      <c r="B16705" s="63" t="s">
        <v>16448</v>
      </c>
    </row>
    <row r="16706" spans="1:2" x14ac:dyDescent="0.25">
      <c r="A16706" s="62">
        <v>76111503</v>
      </c>
      <c r="B16706" s="63" t="s">
        <v>11338</v>
      </c>
    </row>
    <row r="16707" spans="1:2" x14ac:dyDescent="0.25">
      <c r="A16707" s="62">
        <v>76111504</v>
      </c>
      <c r="B16707" s="63" t="s">
        <v>16713</v>
      </c>
    </row>
    <row r="16708" spans="1:2" x14ac:dyDescent="0.25">
      <c r="A16708" s="62">
        <v>76111505</v>
      </c>
      <c r="B16708" s="63" t="s">
        <v>9078</v>
      </c>
    </row>
    <row r="16709" spans="1:2" x14ac:dyDescent="0.25">
      <c r="A16709" s="62">
        <v>76111601</v>
      </c>
      <c r="B16709" s="63" t="s">
        <v>13218</v>
      </c>
    </row>
    <row r="16710" spans="1:2" x14ac:dyDescent="0.25">
      <c r="A16710" s="62">
        <v>76111602</v>
      </c>
      <c r="B16710" s="63" t="s">
        <v>16388</v>
      </c>
    </row>
    <row r="16711" spans="1:2" x14ac:dyDescent="0.25">
      <c r="A16711" s="62">
        <v>76111603</v>
      </c>
      <c r="B16711" s="63" t="s">
        <v>13826</v>
      </c>
    </row>
    <row r="16712" spans="1:2" x14ac:dyDescent="0.25">
      <c r="A16712" s="62">
        <v>76111604</v>
      </c>
      <c r="B16712" s="63" t="s">
        <v>2786</v>
      </c>
    </row>
    <row r="16713" spans="1:2" x14ac:dyDescent="0.25">
      <c r="A16713" s="62">
        <v>76111605</v>
      </c>
      <c r="B16713" s="63" t="s">
        <v>15941</v>
      </c>
    </row>
    <row r="16714" spans="1:2" x14ac:dyDescent="0.25">
      <c r="A16714" s="62">
        <v>76111701</v>
      </c>
      <c r="B16714" s="63" t="s">
        <v>13932</v>
      </c>
    </row>
    <row r="16715" spans="1:2" x14ac:dyDescent="0.25">
      <c r="A16715" s="62">
        <v>76111702</v>
      </c>
      <c r="B16715" s="63" t="s">
        <v>5520</v>
      </c>
    </row>
    <row r="16716" spans="1:2" x14ac:dyDescent="0.25">
      <c r="A16716" s="62">
        <v>76111801</v>
      </c>
      <c r="B16716" s="63" t="s">
        <v>13709</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10535</v>
      </c>
    </row>
    <row r="16720" spans="1:2" x14ac:dyDescent="0.25">
      <c r="A16720" s="62">
        <v>76121601</v>
      </c>
      <c r="B16720" s="63" t="s">
        <v>15515</v>
      </c>
    </row>
    <row r="16721" spans="1:2" x14ac:dyDescent="0.25">
      <c r="A16721" s="62">
        <v>76121602</v>
      </c>
      <c r="B16721" s="63" t="s">
        <v>12031</v>
      </c>
    </row>
    <row r="16722" spans="1:2" x14ac:dyDescent="0.25">
      <c r="A16722" s="62">
        <v>76121603</v>
      </c>
      <c r="B16722" s="63" t="s">
        <v>13434</v>
      </c>
    </row>
    <row r="16723" spans="1:2" x14ac:dyDescent="0.25">
      <c r="A16723" s="62">
        <v>76121604</v>
      </c>
      <c r="B16723" s="63" t="s">
        <v>4365</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13374</v>
      </c>
    </row>
    <row r="16736" spans="1:2" x14ac:dyDescent="0.25">
      <c r="A16736" s="62">
        <v>77101501</v>
      </c>
      <c r="B16736" s="63" t="s">
        <v>4943</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14105</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12951</v>
      </c>
    </row>
    <row r="16746" spans="1:2" x14ac:dyDescent="0.25">
      <c r="A16746" s="62">
        <v>77101701</v>
      </c>
      <c r="B16746" s="63" t="s">
        <v>18188</v>
      </c>
    </row>
    <row r="16747" spans="1:2" x14ac:dyDescent="0.25">
      <c r="A16747" s="62">
        <v>77101702</v>
      </c>
      <c r="B16747" s="63" t="s">
        <v>3763</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12015</v>
      </c>
    </row>
    <row r="16753" spans="1:2" x14ac:dyDescent="0.25">
      <c r="A16753" s="62">
        <v>77101801</v>
      </c>
      <c r="B16753" s="63" t="s">
        <v>12808</v>
      </c>
    </row>
    <row r="16754" spans="1:2" x14ac:dyDescent="0.25">
      <c r="A16754" s="62">
        <v>77101802</v>
      </c>
      <c r="B16754" s="63" t="s">
        <v>6366</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13878</v>
      </c>
    </row>
    <row r="16759" spans="1:2" x14ac:dyDescent="0.25">
      <c r="A16759" s="62">
        <v>77101901</v>
      </c>
      <c r="B16759" s="63" t="s">
        <v>9171</v>
      </c>
    </row>
    <row r="16760" spans="1:2" x14ac:dyDescent="0.25">
      <c r="A16760" s="62">
        <v>77101902</v>
      </c>
      <c r="B16760" s="63" t="s">
        <v>14850</v>
      </c>
    </row>
    <row r="16761" spans="1:2" x14ac:dyDescent="0.25">
      <c r="A16761" s="62">
        <v>77101903</v>
      </c>
      <c r="B16761" s="63" t="s">
        <v>7557</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14804</v>
      </c>
    </row>
    <row r="16767" spans="1:2" x14ac:dyDescent="0.25">
      <c r="A16767" s="62">
        <v>77101909</v>
      </c>
      <c r="B16767" s="63" t="s">
        <v>12071</v>
      </c>
    </row>
    <row r="16768" spans="1:2" x14ac:dyDescent="0.25">
      <c r="A16768" s="62">
        <v>77101910</v>
      </c>
      <c r="B16768" s="63" t="s">
        <v>13067</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16588</v>
      </c>
    </row>
    <row r="16773" spans="1:2" x14ac:dyDescent="0.25">
      <c r="A16773" s="62">
        <v>77111505</v>
      </c>
      <c r="B16773" s="63" t="s">
        <v>4007</v>
      </c>
    </row>
    <row r="16774" spans="1:2" x14ac:dyDescent="0.25">
      <c r="A16774" s="62">
        <v>77111506</v>
      </c>
      <c r="B16774" s="63" t="s">
        <v>15478</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6742</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15700</v>
      </c>
    </row>
    <row r="16791" spans="1:2" x14ac:dyDescent="0.25">
      <c r="A16791" s="62">
        <v>77121603</v>
      </c>
      <c r="B16791" s="63" t="s">
        <v>11811</v>
      </c>
    </row>
    <row r="16792" spans="1:2" x14ac:dyDescent="0.25">
      <c r="A16792" s="62">
        <v>77121604</v>
      </c>
      <c r="B16792" s="63" t="s">
        <v>18625</v>
      </c>
    </row>
    <row r="16793" spans="1:2" x14ac:dyDescent="0.25">
      <c r="A16793" s="62">
        <v>77121605</v>
      </c>
      <c r="B16793" s="63" t="s">
        <v>16057</v>
      </c>
    </row>
    <row r="16794" spans="1:2" x14ac:dyDescent="0.25">
      <c r="A16794" s="62">
        <v>77121606</v>
      </c>
      <c r="B16794" s="63" t="s">
        <v>18294</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7037</v>
      </c>
    </row>
    <row r="16811" spans="1:2" x14ac:dyDescent="0.25">
      <c r="A16811" s="62">
        <v>77131601</v>
      </c>
      <c r="B16811" s="63" t="s">
        <v>16322</v>
      </c>
    </row>
    <row r="16812" spans="1:2" x14ac:dyDescent="0.25">
      <c r="A16812" s="62">
        <v>77131602</v>
      </c>
      <c r="B16812" s="63" t="s">
        <v>13300</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18429</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5241</v>
      </c>
    </row>
    <row r="16830" spans="1:2" x14ac:dyDescent="0.25">
      <c r="A16830" s="62">
        <v>78101802</v>
      </c>
      <c r="B16830" s="63" t="s">
        <v>13808</v>
      </c>
    </row>
    <row r="16831" spans="1:2" x14ac:dyDescent="0.25">
      <c r="A16831" s="62">
        <v>78101803</v>
      </c>
      <c r="B16831" s="63" t="s">
        <v>9885</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15375</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13590</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10260</v>
      </c>
    </row>
    <row r="16847" spans="1:2" x14ac:dyDescent="0.25">
      <c r="A16847" s="62">
        <v>78102206</v>
      </c>
      <c r="B16847" s="63" t="s">
        <v>16180</v>
      </c>
    </row>
    <row r="16848" spans="1:2" x14ac:dyDescent="0.25">
      <c r="A16848" s="62">
        <v>78111501</v>
      </c>
      <c r="B16848" s="63" t="s">
        <v>6499</v>
      </c>
    </row>
    <row r="16849" spans="1:2" x14ac:dyDescent="0.25">
      <c r="A16849" s="62">
        <v>78111502</v>
      </c>
      <c r="B16849" s="63" t="s">
        <v>12190</v>
      </c>
    </row>
    <row r="16850" spans="1:2" x14ac:dyDescent="0.25">
      <c r="A16850" s="62">
        <v>78111503</v>
      </c>
      <c r="B16850" s="63" t="s">
        <v>3710</v>
      </c>
    </row>
    <row r="16851" spans="1:2" x14ac:dyDescent="0.25">
      <c r="A16851" s="62">
        <v>78111601</v>
      </c>
      <c r="B16851" s="63" t="s">
        <v>7932</v>
      </c>
    </row>
    <row r="16852" spans="1:2" x14ac:dyDescent="0.25">
      <c r="A16852" s="62">
        <v>78111602</v>
      </c>
      <c r="B16852" s="63" t="s">
        <v>15389</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15167</v>
      </c>
    </row>
    <row r="16857" spans="1:2" x14ac:dyDescent="0.25">
      <c r="A16857" s="62">
        <v>78111802</v>
      </c>
      <c r="B16857" s="63" t="s">
        <v>9033</v>
      </c>
    </row>
    <row r="16858" spans="1:2" x14ac:dyDescent="0.25">
      <c r="A16858" s="62">
        <v>78111803</v>
      </c>
      <c r="B16858" s="63" t="s">
        <v>6906</v>
      </c>
    </row>
    <row r="16859" spans="1:2" x14ac:dyDescent="0.25">
      <c r="A16859" s="62">
        <v>78111804</v>
      </c>
      <c r="B16859" s="63" t="s">
        <v>14002</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13400</v>
      </c>
    </row>
    <row r="16869" spans="1:2" x14ac:dyDescent="0.25">
      <c r="A16869" s="62">
        <v>78131502</v>
      </c>
      <c r="B16869" s="63" t="s">
        <v>4174</v>
      </c>
    </row>
    <row r="16870" spans="1:2" x14ac:dyDescent="0.25">
      <c r="A16870" s="62">
        <v>78131601</v>
      </c>
      <c r="B16870" s="63" t="s">
        <v>7380</v>
      </c>
    </row>
    <row r="16871" spans="1:2" x14ac:dyDescent="0.25">
      <c r="A16871" s="62">
        <v>78131602</v>
      </c>
      <c r="B16871" s="63" t="s">
        <v>13950</v>
      </c>
    </row>
    <row r="16872" spans="1:2" x14ac:dyDescent="0.25">
      <c r="A16872" s="62">
        <v>78131603</v>
      </c>
      <c r="B16872" s="63" t="s">
        <v>8483</v>
      </c>
    </row>
    <row r="16873" spans="1:2" x14ac:dyDescent="0.25">
      <c r="A16873" s="62">
        <v>78131701</v>
      </c>
      <c r="B16873" s="63" t="s">
        <v>13529</v>
      </c>
    </row>
    <row r="16874" spans="1:2" x14ac:dyDescent="0.25">
      <c r="A16874" s="62">
        <v>78131801</v>
      </c>
      <c r="B16874" s="63" t="s">
        <v>3403</v>
      </c>
    </row>
    <row r="16875" spans="1:2" x14ac:dyDescent="0.25">
      <c r="A16875" s="62">
        <v>78131802</v>
      </c>
      <c r="B16875" s="63" t="s">
        <v>12731</v>
      </c>
    </row>
    <row r="16876" spans="1:2" x14ac:dyDescent="0.25">
      <c r="A16876" s="62">
        <v>78131803</v>
      </c>
      <c r="B16876" s="63" t="s">
        <v>9024</v>
      </c>
    </row>
    <row r="16877" spans="1:2" x14ac:dyDescent="0.25">
      <c r="A16877" s="62">
        <v>78131804</v>
      </c>
      <c r="B16877" s="63" t="s">
        <v>7790</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12083</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16487</v>
      </c>
    </row>
    <row r="16887" spans="1:2" x14ac:dyDescent="0.25">
      <c r="A16887" s="62">
        <v>78141703</v>
      </c>
      <c r="B16887" s="63" t="s">
        <v>7280</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18706</v>
      </c>
    </row>
    <row r="16906" spans="1:2" x14ac:dyDescent="0.25">
      <c r="A16906" s="62">
        <v>80101508</v>
      </c>
      <c r="B16906" s="63" t="s">
        <v>11771</v>
      </c>
    </row>
    <row r="16907" spans="1:2" x14ac:dyDescent="0.25">
      <c r="A16907" s="62">
        <v>80101601</v>
      </c>
      <c r="B16907" s="63" t="s">
        <v>9533</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15677</v>
      </c>
    </row>
    <row r="16912" spans="1:2" x14ac:dyDescent="0.25">
      <c r="A16912" s="62">
        <v>80101702</v>
      </c>
      <c r="B16912" s="63" t="s">
        <v>10157</v>
      </c>
    </row>
    <row r="16913" spans="1:2" x14ac:dyDescent="0.25">
      <c r="A16913" s="62">
        <v>80101703</v>
      </c>
      <c r="B16913" s="63" t="s">
        <v>18205</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9092</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9957</v>
      </c>
    </row>
    <row r="16936" spans="1:2" x14ac:dyDescent="0.25">
      <c r="A16936" s="62">
        <v>80111611</v>
      </c>
      <c r="B16936" s="63" t="s">
        <v>12521</v>
      </c>
    </row>
    <row r="16937" spans="1:2" x14ac:dyDescent="0.25">
      <c r="A16937" s="62">
        <v>80111612</v>
      </c>
      <c r="B16937" s="63" t="s">
        <v>10657</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15906</v>
      </c>
    </row>
    <row r="16946" spans="1:2" x14ac:dyDescent="0.25">
      <c r="A16946" s="62">
        <v>80111702</v>
      </c>
      <c r="B16946" s="63" t="s">
        <v>14213</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12444</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4453</v>
      </c>
    </row>
    <row r="16967" spans="1:2" x14ac:dyDescent="0.25">
      <c r="A16967" s="62">
        <v>80121603</v>
      </c>
      <c r="B16967" s="63" t="s">
        <v>15910</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5162</v>
      </c>
    </row>
    <row r="16972" spans="1:2" x14ac:dyDescent="0.25">
      <c r="A16972" s="62">
        <v>80121608</v>
      </c>
      <c r="B16972" s="63" t="s">
        <v>15925</v>
      </c>
    </row>
    <row r="16973" spans="1:2" x14ac:dyDescent="0.25">
      <c r="A16973" s="62">
        <v>80121609</v>
      </c>
      <c r="B16973" s="63" t="s">
        <v>10856</v>
      </c>
    </row>
    <row r="16974" spans="1:2" x14ac:dyDescent="0.25">
      <c r="A16974" s="62">
        <v>80121610</v>
      </c>
      <c r="B16974" s="63" t="s">
        <v>17469</v>
      </c>
    </row>
    <row r="16975" spans="1:2" x14ac:dyDescent="0.25">
      <c r="A16975" s="62">
        <v>80121611</v>
      </c>
      <c r="B16975" s="63" t="s">
        <v>4247</v>
      </c>
    </row>
    <row r="16976" spans="1:2" x14ac:dyDescent="0.25">
      <c r="A16976" s="62">
        <v>80121701</v>
      </c>
      <c r="B16976" s="63" t="s">
        <v>16098</v>
      </c>
    </row>
    <row r="16977" spans="1:2" x14ac:dyDescent="0.25">
      <c r="A16977" s="62">
        <v>80121702</v>
      </c>
      <c r="B16977" s="63" t="s">
        <v>9068</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15219</v>
      </c>
    </row>
    <row r="16988" spans="1:2" x14ac:dyDescent="0.25">
      <c r="A16988" s="62">
        <v>80131502</v>
      </c>
      <c r="B16988" s="63" t="s">
        <v>5094</v>
      </c>
    </row>
    <row r="16989" spans="1:2" x14ac:dyDescent="0.25">
      <c r="A16989" s="62">
        <v>80131503</v>
      </c>
      <c r="B16989" s="63" t="s">
        <v>16843</v>
      </c>
    </row>
    <row r="16990" spans="1:2" x14ac:dyDescent="0.25">
      <c r="A16990" s="62">
        <v>80131601</v>
      </c>
      <c r="B16990" s="63" t="s">
        <v>9591</v>
      </c>
    </row>
    <row r="16991" spans="1:2" x14ac:dyDescent="0.25">
      <c r="A16991" s="62">
        <v>80131602</v>
      </c>
      <c r="B16991" s="63" t="s">
        <v>14642</v>
      </c>
    </row>
    <row r="16992" spans="1:2" x14ac:dyDescent="0.25">
      <c r="A16992" s="62">
        <v>80131603</v>
      </c>
      <c r="B16992" s="63" t="s">
        <v>3239</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9158</v>
      </c>
    </row>
    <row r="17005" spans="1:2" x14ac:dyDescent="0.25">
      <c r="A17005" s="62">
        <v>80141505</v>
      </c>
      <c r="B17005" s="63" t="s">
        <v>8150</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15856</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9993</v>
      </c>
    </row>
    <row r="17013" spans="1:2" x14ac:dyDescent="0.25">
      <c r="A17013" s="62">
        <v>80141513</v>
      </c>
      <c r="B17013" s="63" t="s">
        <v>5317</v>
      </c>
    </row>
    <row r="17014" spans="1:2" x14ac:dyDescent="0.25">
      <c r="A17014" s="62">
        <v>80141514</v>
      </c>
      <c r="B17014" s="63" t="s">
        <v>15884</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15841</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16531</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10799</v>
      </c>
    </row>
    <row r="17031" spans="1:2" x14ac:dyDescent="0.25">
      <c r="A17031" s="62">
        <v>80141618</v>
      </c>
      <c r="B17031" s="63" t="s">
        <v>3043</v>
      </c>
    </row>
    <row r="17032" spans="1:2" x14ac:dyDescent="0.25">
      <c r="A17032" s="62">
        <v>80141619</v>
      </c>
      <c r="B17032" s="63" t="s">
        <v>10672</v>
      </c>
    </row>
    <row r="17033" spans="1:2" x14ac:dyDescent="0.25">
      <c r="A17033" s="62">
        <v>80141620</v>
      </c>
      <c r="B17033" s="63" t="s">
        <v>13467</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6491</v>
      </c>
    </row>
    <row r="17044" spans="1:2" x14ac:dyDescent="0.25">
      <c r="A17044" s="62">
        <v>80141901</v>
      </c>
      <c r="B17044" s="63" t="s">
        <v>10285</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7370</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3773</v>
      </c>
    </row>
    <row r="17052" spans="1:2" x14ac:dyDescent="0.25">
      <c r="A17052" s="62">
        <v>80151601</v>
      </c>
      <c r="B17052" s="63" t="s">
        <v>11075</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13927</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6517</v>
      </c>
    </row>
    <row r="17061" spans="1:2" x14ac:dyDescent="0.25">
      <c r="A17061" s="62">
        <v>80161506</v>
      </c>
      <c r="B17061" s="63" t="s">
        <v>12506</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4147</v>
      </c>
    </row>
    <row r="17068" spans="1:2" x14ac:dyDescent="0.25">
      <c r="A17068" s="62">
        <v>81101502</v>
      </c>
      <c r="B17068" s="63" t="s">
        <v>7378</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9574</v>
      </c>
    </row>
    <row r="17075" spans="1:2" x14ac:dyDescent="0.25">
      <c r="A17075" s="62">
        <v>81101510</v>
      </c>
      <c r="B17075" s="63" t="s">
        <v>14992</v>
      </c>
    </row>
    <row r="17076" spans="1:2" x14ac:dyDescent="0.25">
      <c r="A17076" s="62">
        <v>81101511</v>
      </c>
      <c r="B17076" s="63" t="s">
        <v>3550</v>
      </c>
    </row>
    <row r="17077" spans="1:2" x14ac:dyDescent="0.25">
      <c r="A17077" s="62">
        <v>81101512</v>
      </c>
      <c r="B17077" s="63" t="s">
        <v>18305</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17700</v>
      </c>
    </row>
    <row r="17086" spans="1:2" x14ac:dyDescent="0.25">
      <c r="A17086" s="62">
        <v>81101703</v>
      </c>
      <c r="B17086" s="63" t="s">
        <v>15325</v>
      </c>
    </row>
    <row r="17087" spans="1:2" x14ac:dyDescent="0.25">
      <c r="A17087" s="62">
        <v>81101801</v>
      </c>
      <c r="B17087" s="63" t="s">
        <v>6103</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13117</v>
      </c>
    </row>
    <row r="17091" spans="1:2" x14ac:dyDescent="0.25">
      <c r="A17091" s="62">
        <v>81102201</v>
      </c>
      <c r="B17091" s="63" t="s">
        <v>11227</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11791</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12263</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16025</v>
      </c>
    </row>
    <row r="17125" spans="1:2" x14ac:dyDescent="0.25">
      <c r="A17125" s="62">
        <v>81111803</v>
      </c>
      <c r="B17125" s="63" t="s">
        <v>6282</v>
      </c>
    </row>
    <row r="17126" spans="1:2" x14ac:dyDescent="0.25">
      <c r="A17126" s="62">
        <v>81111804</v>
      </c>
      <c r="B17126" s="63" t="s">
        <v>9243</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11882</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14643</v>
      </c>
    </row>
    <row r="17134" spans="1:2" x14ac:dyDescent="0.25">
      <c r="A17134" s="62">
        <v>81111812</v>
      </c>
      <c r="B17134" s="63" t="s">
        <v>4766</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15822</v>
      </c>
    </row>
    <row r="17138" spans="1:2" x14ac:dyDescent="0.25">
      <c r="A17138" s="62">
        <v>81111902</v>
      </c>
      <c r="B17138" s="63" t="s">
        <v>12116</v>
      </c>
    </row>
    <row r="17139" spans="1:2" x14ac:dyDescent="0.25">
      <c r="A17139" s="62">
        <v>81112001</v>
      </c>
      <c r="B17139" s="63" t="s">
        <v>13746</v>
      </c>
    </row>
    <row r="17140" spans="1:2" x14ac:dyDescent="0.25">
      <c r="A17140" s="62">
        <v>81112002</v>
      </c>
      <c r="B17140" s="63" t="s">
        <v>8005</v>
      </c>
    </row>
    <row r="17141" spans="1:2" x14ac:dyDescent="0.25">
      <c r="A17141" s="62">
        <v>81112003</v>
      </c>
      <c r="B17141" s="63" t="s">
        <v>17265</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15678</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14266</v>
      </c>
    </row>
    <row r="17151" spans="1:2" x14ac:dyDescent="0.25">
      <c r="A17151" s="62">
        <v>81112103</v>
      </c>
      <c r="B17151" s="63" t="s">
        <v>5226</v>
      </c>
    </row>
    <row r="17152" spans="1:2" x14ac:dyDescent="0.25">
      <c r="A17152" s="62">
        <v>81112104</v>
      </c>
      <c r="B17152" s="63" t="s">
        <v>15228</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5743</v>
      </c>
    </row>
    <row r="17158" spans="1:2" x14ac:dyDescent="0.25">
      <c r="A17158" s="62">
        <v>81121501</v>
      </c>
      <c r="B17158" s="63" t="s">
        <v>14011</v>
      </c>
    </row>
    <row r="17159" spans="1:2" x14ac:dyDescent="0.25">
      <c r="A17159" s="62">
        <v>81121502</v>
      </c>
      <c r="B17159" s="63" t="s">
        <v>4746</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15159</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11959</v>
      </c>
    </row>
    <row r="17167" spans="1:2" x14ac:dyDescent="0.25">
      <c r="A17167" s="62">
        <v>81121606</v>
      </c>
      <c r="B17167" s="63" t="s">
        <v>8876</v>
      </c>
    </row>
    <row r="17168" spans="1:2" x14ac:dyDescent="0.25">
      <c r="A17168" s="62">
        <v>81121607</v>
      </c>
      <c r="B17168" s="63" t="s">
        <v>11111</v>
      </c>
    </row>
    <row r="17169" spans="1:2" x14ac:dyDescent="0.25">
      <c r="A17169" s="62">
        <v>81131501</v>
      </c>
      <c r="B17169" s="63" t="s">
        <v>17301</v>
      </c>
    </row>
    <row r="17170" spans="1:2" x14ac:dyDescent="0.25">
      <c r="A17170" s="62">
        <v>81131502</v>
      </c>
      <c r="B17170" s="63" t="s">
        <v>14151</v>
      </c>
    </row>
    <row r="17171" spans="1:2" x14ac:dyDescent="0.25">
      <c r="A17171" s="62">
        <v>81131503</v>
      </c>
      <c r="B17171" s="63" t="s">
        <v>8750</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9486</v>
      </c>
    </row>
    <row r="17181" spans="1:2" x14ac:dyDescent="0.25">
      <c r="A17181" s="62">
        <v>81141602</v>
      </c>
      <c r="B17181" s="63" t="s">
        <v>6658</v>
      </c>
    </row>
    <row r="17182" spans="1:2" x14ac:dyDescent="0.25">
      <c r="A17182" s="62">
        <v>81141603</v>
      </c>
      <c r="B17182" s="63" t="s">
        <v>16308</v>
      </c>
    </row>
    <row r="17183" spans="1:2" x14ac:dyDescent="0.25">
      <c r="A17183" s="62">
        <v>81141604</v>
      </c>
      <c r="B17183" s="63" t="s">
        <v>6245</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17674</v>
      </c>
    </row>
    <row r="17192" spans="1:2" x14ac:dyDescent="0.25">
      <c r="A17192" s="62">
        <v>81141803</v>
      </c>
      <c r="B17192" s="63" t="s">
        <v>14469</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15713</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15224</v>
      </c>
    </row>
    <row r="17201" spans="1:2" x14ac:dyDescent="0.25">
      <c r="A17201" s="62">
        <v>81151602</v>
      </c>
      <c r="B17201" s="63" t="s">
        <v>4751</v>
      </c>
    </row>
    <row r="17202" spans="1:2" x14ac:dyDescent="0.25">
      <c r="A17202" s="62">
        <v>81151603</v>
      </c>
      <c r="B17202" s="63" t="s">
        <v>9908</v>
      </c>
    </row>
    <row r="17203" spans="1:2" x14ac:dyDescent="0.25">
      <c r="A17203" s="62">
        <v>81151604</v>
      </c>
      <c r="B17203" s="63" t="s">
        <v>3848</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11577</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12617</v>
      </c>
    </row>
    <row r="17225" spans="1:2" x14ac:dyDescent="0.25">
      <c r="A17225" s="62">
        <v>82101507</v>
      </c>
      <c r="B17225" s="63" t="s">
        <v>15793</v>
      </c>
    </row>
    <row r="17226" spans="1:2" x14ac:dyDescent="0.25">
      <c r="A17226" s="62">
        <v>82101508</v>
      </c>
      <c r="B17226" s="63" t="s">
        <v>7294</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10767</v>
      </c>
    </row>
    <row r="17233" spans="1:2" x14ac:dyDescent="0.25">
      <c r="A17233" s="62">
        <v>82101801</v>
      </c>
      <c r="B17233" s="63" t="s">
        <v>6796</v>
      </c>
    </row>
    <row r="17234" spans="1:2" x14ac:dyDescent="0.25">
      <c r="A17234" s="62">
        <v>82101901</v>
      </c>
      <c r="B17234" s="63" t="s">
        <v>16278</v>
      </c>
    </row>
    <row r="17235" spans="1:2" x14ac:dyDescent="0.25">
      <c r="A17235" s="62">
        <v>82101902</v>
      </c>
      <c r="B17235" s="63" t="s">
        <v>13083</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9960</v>
      </c>
    </row>
    <row r="17245" spans="1:2" x14ac:dyDescent="0.25">
      <c r="A17245" s="62">
        <v>82111604</v>
      </c>
      <c r="B17245" s="63" t="s">
        <v>13540</v>
      </c>
    </row>
    <row r="17246" spans="1:2" x14ac:dyDescent="0.25">
      <c r="A17246" s="62">
        <v>82111701</v>
      </c>
      <c r="B17246" s="63" t="s">
        <v>10443</v>
      </c>
    </row>
    <row r="17247" spans="1:2" x14ac:dyDescent="0.25">
      <c r="A17247" s="62">
        <v>82111702</v>
      </c>
      <c r="B17247" s="63" t="s">
        <v>7024</v>
      </c>
    </row>
    <row r="17248" spans="1:2" x14ac:dyDescent="0.25">
      <c r="A17248" s="62">
        <v>82111703</v>
      </c>
      <c r="B17248" s="63" t="s">
        <v>18044</v>
      </c>
    </row>
    <row r="17249" spans="1:2" x14ac:dyDescent="0.25">
      <c r="A17249" s="62">
        <v>82111704</v>
      </c>
      <c r="B17249" s="63" t="s">
        <v>7692</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12003</v>
      </c>
    </row>
    <row r="17256" spans="1:2" x14ac:dyDescent="0.25">
      <c r="A17256" s="62">
        <v>82111902</v>
      </c>
      <c r="B17256" s="63" t="s">
        <v>17641</v>
      </c>
    </row>
    <row r="17257" spans="1:2" x14ac:dyDescent="0.25">
      <c r="A17257" s="62">
        <v>82111903</v>
      </c>
      <c r="B17257" s="63" t="s">
        <v>7694</v>
      </c>
    </row>
    <row r="17258" spans="1:2" x14ac:dyDescent="0.25">
      <c r="A17258" s="62">
        <v>82111904</v>
      </c>
      <c r="B17258" s="63" t="s">
        <v>15799</v>
      </c>
    </row>
    <row r="17259" spans="1:2" x14ac:dyDescent="0.25">
      <c r="A17259" s="62">
        <v>82121501</v>
      </c>
      <c r="B17259" s="63" t="s">
        <v>4748</v>
      </c>
    </row>
    <row r="17260" spans="1:2" x14ac:dyDescent="0.25">
      <c r="A17260" s="62">
        <v>82121502</v>
      </c>
      <c r="B17260" s="63" t="s">
        <v>10161</v>
      </c>
    </row>
    <row r="17261" spans="1:2" x14ac:dyDescent="0.25">
      <c r="A17261" s="62">
        <v>82121503</v>
      </c>
      <c r="B17261" s="63" t="s">
        <v>12534</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14941</v>
      </c>
    </row>
    <row r="17271" spans="1:2" x14ac:dyDescent="0.25">
      <c r="A17271" s="62">
        <v>82121601</v>
      </c>
      <c r="B17271" s="63" t="s">
        <v>7558</v>
      </c>
    </row>
    <row r="17272" spans="1:2" x14ac:dyDescent="0.25">
      <c r="A17272" s="62">
        <v>82121602</v>
      </c>
      <c r="B17272" s="63" t="s">
        <v>15221</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13091</v>
      </c>
    </row>
    <row r="17277" spans="1:2" x14ac:dyDescent="0.25">
      <c r="A17277" s="62">
        <v>82121802</v>
      </c>
      <c r="B17277" s="63" t="s">
        <v>11152</v>
      </c>
    </row>
    <row r="17278" spans="1:2" x14ac:dyDescent="0.25">
      <c r="A17278" s="62">
        <v>82121901</v>
      </c>
      <c r="B17278" s="63" t="s">
        <v>15781</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13614</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6011</v>
      </c>
    </row>
    <row r="17292" spans="1:2" x14ac:dyDescent="0.25">
      <c r="A17292" s="62">
        <v>82131603</v>
      </c>
      <c r="B17292" s="63" t="s">
        <v>13805</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9252</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11539</v>
      </c>
    </row>
    <row r="17312" spans="1:2" x14ac:dyDescent="0.25">
      <c r="A17312" s="62">
        <v>82151602</v>
      </c>
      <c r="B17312" s="63" t="s">
        <v>15299</v>
      </c>
    </row>
    <row r="17313" spans="1:2" x14ac:dyDescent="0.25">
      <c r="A17313" s="62">
        <v>82151603</v>
      </c>
      <c r="B17313" s="63" t="s">
        <v>12978</v>
      </c>
    </row>
    <row r="17314" spans="1:2" x14ac:dyDescent="0.25">
      <c r="A17314" s="62">
        <v>82151604</v>
      </c>
      <c r="B17314" s="63" t="s">
        <v>11638</v>
      </c>
    </row>
    <row r="17315" spans="1:2" x14ac:dyDescent="0.25">
      <c r="A17315" s="62">
        <v>82151701</v>
      </c>
      <c r="B17315" s="63" t="s">
        <v>18453</v>
      </c>
    </row>
    <row r="17316" spans="1:2" x14ac:dyDescent="0.25">
      <c r="A17316" s="62">
        <v>82151702</v>
      </c>
      <c r="B17316" s="63" t="s">
        <v>11316</v>
      </c>
    </row>
    <row r="17317" spans="1:2" x14ac:dyDescent="0.25">
      <c r="A17317" s="62">
        <v>82151703</v>
      </c>
      <c r="B17317" s="63" t="s">
        <v>16034</v>
      </c>
    </row>
    <row r="17318" spans="1:2" x14ac:dyDescent="0.25">
      <c r="A17318" s="62">
        <v>82151704</v>
      </c>
      <c r="B17318" s="63" t="s">
        <v>8894</v>
      </c>
    </row>
    <row r="17319" spans="1:2" x14ac:dyDescent="0.25">
      <c r="A17319" s="62">
        <v>82151705</v>
      </c>
      <c r="B17319" s="63" t="s">
        <v>9104</v>
      </c>
    </row>
    <row r="17320" spans="1:2" x14ac:dyDescent="0.25">
      <c r="A17320" s="62">
        <v>82151706</v>
      </c>
      <c r="B17320" s="63" t="s">
        <v>15525</v>
      </c>
    </row>
    <row r="17321" spans="1:2" x14ac:dyDescent="0.25">
      <c r="A17321" s="62">
        <v>83101501</v>
      </c>
      <c r="B17321" s="63" t="s">
        <v>15069</v>
      </c>
    </row>
    <row r="17322" spans="1:2" x14ac:dyDescent="0.25">
      <c r="A17322" s="62">
        <v>83101502</v>
      </c>
      <c r="B17322" s="63" t="s">
        <v>17987</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10651</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11370</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13057</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13991</v>
      </c>
    </row>
    <row r="17340" spans="1:2" x14ac:dyDescent="0.25">
      <c r="A17340" s="62">
        <v>83101805</v>
      </c>
      <c r="B17340" s="63" t="s">
        <v>9622</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15690</v>
      </c>
    </row>
    <row r="17346" spans="1:2" x14ac:dyDescent="0.25">
      <c r="A17346" s="62">
        <v>83101903</v>
      </c>
      <c r="B17346" s="63" t="s">
        <v>6594</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14758</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11588</v>
      </c>
    </row>
    <row r="17358" spans="1:2" x14ac:dyDescent="0.25">
      <c r="A17358" s="62">
        <v>83111601</v>
      </c>
      <c r="B17358" s="63" t="s">
        <v>14442</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8076</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5215</v>
      </c>
    </row>
    <row r="17369" spans="1:2" x14ac:dyDescent="0.25">
      <c r="A17369" s="62">
        <v>83111804</v>
      </c>
      <c r="B17369" s="63" t="s">
        <v>13234</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7559</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17594</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7672</v>
      </c>
    </row>
    <row r="17384" spans="1:2" x14ac:dyDescent="0.25">
      <c r="A17384" s="62">
        <v>83112401</v>
      </c>
      <c r="B17384" s="63" t="s">
        <v>15646</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15696</v>
      </c>
    </row>
    <row r="17388" spans="1:2" x14ac:dyDescent="0.25">
      <c r="A17388" s="62">
        <v>83112405</v>
      </c>
      <c r="B17388" s="63" t="s">
        <v>8286</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8434</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5035</v>
      </c>
    </row>
    <row r="17399" spans="1:2" x14ac:dyDescent="0.25">
      <c r="A17399" s="62">
        <v>83112605</v>
      </c>
      <c r="B17399" s="63" t="s">
        <v>13521</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9594</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15594</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13177</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15566</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15259</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9808</v>
      </c>
    </row>
    <row r="17437" spans="1:2" x14ac:dyDescent="0.25">
      <c r="A17437" s="62">
        <v>84111702</v>
      </c>
      <c r="B17437" s="63" t="s">
        <v>12095</v>
      </c>
    </row>
    <row r="17438" spans="1:2" x14ac:dyDescent="0.25">
      <c r="A17438" s="62">
        <v>84111703</v>
      </c>
      <c r="B17438" s="63" t="s">
        <v>3493</v>
      </c>
    </row>
    <row r="17439" spans="1:2" x14ac:dyDescent="0.25">
      <c r="A17439" s="62">
        <v>84111801</v>
      </c>
      <c r="B17439" s="63" t="s">
        <v>8519</v>
      </c>
    </row>
    <row r="17440" spans="1:2" x14ac:dyDescent="0.25">
      <c r="A17440" s="62">
        <v>84111802</v>
      </c>
      <c r="B17440" s="63" t="s">
        <v>3580</v>
      </c>
    </row>
    <row r="17441" spans="1:2" x14ac:dyDescent="0.25">
      <c r="A17441" s="62">
        <v>84121501</v>
      </c>
      <c r="B17441" s="63" t="s">
        <v>17651</v>
      </c>
    </row>
    <row r="17442" spans="1:2" x14ac:dyDescent="0.25">
      <c r="A17442" s="62">
        <v>84121502</v>
      </c>
      <c r="B17442" s="63" t="s">
        <v>4866</v>
      </c>
    </row>
    <row r="17443" spans="1:2" x14ac:dyDescent="0.25">
      <c r="A17443" s="62">
        <v>84121503</v>
      </c>
      <c r="B17443" s="63" t="s">
        <v>8114</v>
      </c>
    </row>
    <row r="17444" spans="1:2" x14ac:dyDescent="0.25">
      <c r="A17444" s="62">
        <v>84121504</v>
      </c>
      <c r="B17444" s="63" t="s">
        <v>5348</v>
      </c>
    </row>
    <row r="17445" spans="1:2" x14ac:dyDescent="0.25">
      <c r="A17445" s="62">
        <v>84121601</v>
      </c>
      <c r="B17445" s="63" t="s">
        <v>14180</v>
      </c>
    </row>
    <row r="17446" spans="1:2" x14ac:dyDescent="0.25">
      <c r="A17446" s="62">
        <v>84121602</v>
      </c>
      <c r="B17446" s="63" t="s">
        <v>7950</v>
      </c>
    </row>
    <row r="17447" spans="1:2" x14ac:dyDescent="0.25">
      <c r="A17447" s="62">
        <v>84121603</v>
      </c>
      <c r="B17447" s="63" t="s">
        <v>16824</v>
      </c>
    </row>
    <row r="17448" spans="1:2" x14ac:dyDescent="0.25">
      <c r="A17448" s="62">
        <v>84121604</v>
      </c>
      <c r="B17448" s="63" t="s">
        <v>8653</v>
      </c>
    </row>
    <row r="17449" spans="1:2" x14ac:dyDescent="0.25">
      <c r="A17449" s="62">
        <v>84121605</v>
      </c>
      <c r="B17449" s="63" t="s">
        <v>12974</v>
      </c>
    </row>
    <row r="17450" spans="1:2" x14ac:dyDescent="0.25">
      <c r="A17450" s="62">
        <v>84121606</v>
      </c>
      <c r="B17450" s="63" t="s">
        <v>8113</v>
      </c>
    </row>
    <row r="17451" spans="1:2" x14ac:dyDescent="0.25">
      <c r="A17451" s="62">
        <v>84121607</v>
      </c>
      <c r="B17451" s="63" t="s">
        <v>11302</v>
      </c>
    </row>
    <row r="17452" spans="1:2" x14ac:dyDescent="0.25">
      <c r="A17452" s="62">
        <v>84121701</v>
      </c>
      <c r="B17452" s="63" t="s">
        <v>18261</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3646</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8872</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15628</v>
      </c>
    </row>
    <row r="17469" spans="1:2" x14ac:dyDescent="0.25">
      <c r="A17469" s="62">
        <v>84131503</v>
      </c>
      <c r="B17469" s="63" t="s">
        <v>10390</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11682</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7624</v>
      </c>
    </row>
    <row r="17481" spans="1:2" x14ac:dyDescent="0.25">
      <c r="A17481" s="62">
        <v>84131515</v>
      </c>
      <c r="B17481" s="63" t="s">
        <v>16276</v>
      </c>
    </row>
    <row r="17482" spans="1:2" x14ac:dyDescent="0.25">
      <c r="A17482" s="62">
        <v>84131516</v>
      </c>
      <c r="B17482" s="63" t="s">
        <v>4015</v>
      </c>
    </row>
    <row r="17483" spans="1:2" x14ac:dyDescent="0.25">
      <c r="A17483" s="62">
        <v>84131517</v>
      </c>
      <c r="B17483" s="63" t="s">
        <v>14920</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13662</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15435</v>
      </c>
    </row>
    <row r="17490" spans="1:2" x14ac:dyDescent="0.25">
      <c r="A17490" s="62">
        <v>84131607</v>
      </c>
      <c r="B17490" s="63" t="s">
        <v>8302</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16066</v>
      </c>
    </row>
    <row r="17497" spans="1:2" x14ac:dyDescent="0.25">
      <c r="A17497" s="62">
        <v>84131802</v>
      </c>
      <c r="B17497" s="63" t="s">
        <v>12935</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4366</v>
      </c>
    </row>
    <row r="17503" spans="1:2" x14ac:dyDescent="0.25">
      <c r="A17503" s="62">
        <v>84141701</v>
      </c>
      <c r="B17503" s="63" t="s">
        <v>15212</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18229</v>
      </c>
    </row>
    <row r="17510" spans="1:2" x14ac:dyDescent="0.25">
      <c r="A17510" s="62">
        <v>85101506</v>
      </c>
      <c r="B17510" s="63" t="s">
        <v>6470</v>
      </c>
    </row>
    <row r="17511" spans="1:2" x14ac:dyDescent="0.25">
      <c r="A17511" s="62">
        <v>85101507</v>
      </c>
      <c r="B17511" s="63" t="s">
        <v>13793</v>
      </c>
    </row>
    <row r="17512" spans="1:2" x14ac:dyDescent="0.25">
      <c r="A17512" s="62">
        <v>85101508</v>
      </c>
      <c r="B17512" s="63" t="s">
        <v>15217</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15050</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15345</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13110</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9289</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14470</v>
      </c>
    </row>
    <row r="17538" spans="1:2" x14ac:dyDescent="0.25">
      <c r="A17538" s="62">
        <v>85111513</v>
      </c>
      <c r="B17538" s="63" t="s">
        <v>5252</v>
      </c>
    </row>
    <row r="17539" spans="1:2" x14ac:dyDescent="0.25">
      <c r="A17539" s="62">
        <v>85111514</v>
      </c>
      <c r="B17539" s="63" t="s">
        <v>18151</v>
      </c>
    </row>
    <row r="17540" spans="1:2" x14ac:dyDescent="0.25">
      <c r="A17540" s="62">
        <v>85111601</v>
      </c>
      <c r="B17540" s="63" t="s">
        <v>14494</v>
      </c>
    </row>
    <row r="17541" spans="1:2" x14ac:dyDescent="0.25">
      <c r="A17541" s="62">
        <v>85111602</v>
      </c>
      <c r="B17541" s="63" t="s">
        <v>9477</v>
      </c>
    </row>
    <row r="17542" spans="1:2" x14ac:dyDescent="0.25">
      <c r="A17542" s="62">
        <v>85111603</v>
      </c>
      <c r="B17542" s="63" t="s">
        <v>11774</v>
      </c>
    </row>
    <row r="17543" spans="1:2" x14ac:dyDescent="0.25">
      <c r="A17543" s="62">
        <v>85111604</v>
      </c>
      <c r="B17543" s="63" t="s">
        <v>16063</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9820</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17649</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6053</v>
      </c>
    </row>
    <row r="17556" spans="1:2" x14ac:dyDescent="0.25">
      <c r="A17556" s="62">
        <v>85111617</v>
      </c>
      <c r="B17556" s="63" t="s">
        <v>9219</v>
      </c>
    </row>
    <row r="17557" spans="1:2" x14ac:dyDescent="0.25">
      <c r="A17557" s="62">
        <v>85111701</v>
      </c>
      <c r="B17557" s="63" t="s">
        <v>11974</v>
      </c>
    </row>
    <row r="17558" spans="1:2" x14ac:dyDescent="0.25">
      <c r="A17558" s="62">
        <v>85111702</v>
      </c>
      <c r="B17558" s="63" t="s">
        <v>18003</v>
      </c>
    </row>
    <row r="17559" spans="1:2" x14ac:dyDescent="0.25">
      <c r="A17559" s="62">
        <v>85111703</v>
      </c>
      <c r="B17559" s="63" t="s">
        <v>13599</v>
      </c>
    </row>
    <row r="17560" spans="1:2" x14ac:dyDescent="0.25">
      <c r="A17560" s="62">
        <v>85111704</v>
      </c>
      <c r="B17560" s="63" t="s">
        <v>17591</v>
      </c>
    </row>
    <row r="17561" spans="1:2" x14ac:dyDescent="0.25">
      <c r="A17561" s="62">
        <v>85121501</v>
      </c>
      <c r="B17561" s="63" t="s">
        <v>3442</v>
      </c>
    </row>
    <row r="17562" spans="1:2" x14ac:dyDescent="0.25">
      <c r="A17562" s="62">
        <v>85121502</v>
      </c>
      <c r="B17562" s="63" t="s">
        <v>15041</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11384</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11834</v>
      </c>
    </row>
    <row r="17589" spans="1:2" x14ac:dyDescent="0.25">
      <c r="A17589" s="62">
        <v>85121805</v>
      </c>
      <c r="B17589" s="63" t="s">
        <v>6685</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15875</v>
      </c>
    </row>
    <row r="17593" spans="1:2" x14ac:dyDescent="0.25">
      <c r="A17593" s="62">
        <v>85121809</v>
      </c>
      <c r="B17593" s="63" t="s">
        <v>12495</v>
      </c>
    </row>
    <row r="17594" spans="1:2" x14ac:dyDescent="0.25">
      <c r="A17594" s="62">
        <v>85121810</v>
      </c>
      <c r="B17594" s="63" t="s">
        <v>4853</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8537</v>
      </c>
    </row>
    <row r="17599" spans="1:2" x14ac:dyDescent="0.25">
      <c r="A17599" s="62">
        <v>85122003</v>
      </c>
      <c r="B17599" s="63" t="s">
        <v>14285</v>
      </c>
    </row>
    <row r="17600" spans="1:2" x14ac:dyDescent="0.25">
      <c r="A17600" s="62">
        <v>85122004</v>
      </c>
      <c r="B17600" s="63" t="s">
        <v>8170</v>
      </c>
    </row>
    <row r="17601" spans="1:2" x14ac:dyDescent="0.25">
      <c r="A17601" s="62">
        <v>85122005</v>
      </c>
      <c r="B17601" s="63" t="s">
        <v>4430</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7053</v>
      </c>
    </row>
    <row r="17609" spans="1:2" x14ac:dyDescent="0.25">
      <c r="A17609" s="62">
        <v>85122108</v>
      </c>
      <c r="B17609" s="63" t="s">
        <v>13964</v>
      </c>
    </row>
    <row r="17610" spans="1:2" x14ac:dyDescent="0.25">
      <c r="A17610" s="62">
        <v>85122109</v>
      </c>
      <c r="B17610" s="63" t="s">
        <v>9672</v>
      </c>
    </row>
    <row r="17611" spans="1:2" x14ac:dyDescent="0.25">
      <c r="A17611" s="62">
        <v>85122201</v>
      </c>
      <c r="B17611" s="63" t="s">
        <v>12281</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11837</v>
      </c>
    </row>
    <row r="17618" spans="1:2" x14ac:dyDescent="0.25">
      <c r="A17618" s="62">
        <v>85131602</v>
      </c>
      <c r="B17618" s="63" t="s">
        <v>9149</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15914</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12052</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16085</v>
      </c>
    </row>
    <row r="17645" spans="1:2" x14ac:dyDescent="0.25">
      <c r="A17645" s="62">
        <v>85151503</v>
      </c>
      <c r="B17645" s="63" t="s">
        <v>14984</v>
      </c>
    </row>
    <row r="17646" spans="1:2" x14ac:dyDescent="0.25">
      <c r="A17646" s="62">
        <v>85151504</v>
      </c>
      <c r="B17646" s="63" t="s">
        <v>15467</v>
      </c>
    </row>
    <row r="17647" spans="1:2" x14ac:dyDescent="0.25">
      <c r="A17647" s="62">
        <v>85151505</v>
      </c>
      <c r="B17647" s="63" t="s">
        <v>9793</v>
      </c>
    </row>
    <row r="17648" spans="1:2" x14ac:dyDescent="0.25">
      <c r="A17648" s="62">
        <v>85151506</v>
      </c>
      <c r="B17648" s="63" t="s">
        <v>15373</v>
      </c>
    </row>
    <row r="17649" spans="1:2" x14ac:dyDescent="0.25">
      <c r="A17649" s="62">
        <v>85151507</v>
      </c>
      <c r="B17649" s="63" t="s">
        <v>10167</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4337</v>
      </c>
    </row>
    <row r="17663" spans="1:2" x14ac:dyDescent="0.25">
      <c r="A17663" s="62">
        <v>85151705</v>
      </c>
      <c r="B17663" s="63" t="s">
        <v>9662</v>
      </c>
    </row>
    <row r="17664" spans="1:2" x14ac:dyDescent="0.25">
      <c r="A17664" s="62">
        <v>86101501</v>
      </c>
      <c r="B17664" s="63" t="s">
        <v>17244</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13919</v>
      </c>
    </row>
    <row r="17672" spans="1:2" x14ac:dyDescent="0.25">
      <c r="A17672" s="62">
        <v>86101509</v>
      </c>
      <c r="B17672" s="63" t="s">
        <v>9327</v>
      </c>
    </row>
    <row r="17673" spans="1:2" x14ac:dyDescent="0.25">
      <c r="A17673" s="62">
        <v>86101601</v>
      </c>
      <c r="B17673" s="63" t="s">
        <v>4704</v>
      </c>
    </row>
    <row r="17674" spans="1:2" x14ac:dyDescent="0.25">
      <c r="A17674" s="62">
        <v>86101602</v>
      </c>
      <c r="B17674" s="63" t="s">
        <v>9202</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13183</v>
      </c>
    </row>
    <row r="17687" spans="1:2" x14ac:dyDescent="0.25">
      <c r="A17687" s="62">
        <v>86101705</v>
      </c>
      <c r="B17687" s="63" t="s">
        <v>10992</v>
      </c>
    </row>
    <row r="17688" spans="1:2" x14ac:dyDescent="0.25">
      <c r="A17688" s="62">
        <v>86101706</v>
      </c>
      <c r="B17688" s="63" t="s">
        <v>12580</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15951</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9510</v>
      </c>
    </row>
    <row r="17700" spans="1:2" x14ac:dyDescent="0.25">
      <c r="A17700" s="62">
        <v>86101802</v>
      </c>
      <c r="B17700" s="63" t="s">
        <v>7937</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4623</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8144</v>
      </c>
    </row>
    <row r="17714" spans="1:2" x14ac:dyDescent="0.25">
      <c r="A17714" s="62">
        <v>86111602</v>
      </c>
      <c r="B17714" s="63" t="s">
        <v>14326</v>
      </c>
    </row>
    <row r="17715" spans="1:2" x14ac:dyDescent="0.25">
      <c r="A17715" s="62">
        <v>86111603</v>
      </c>
      <c r="B17715" s="63" t="s">
        <v>9861</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2635</v>
      </c>
    </row>
    <row r="17726" spans="1:2" x14ac:dyDescent="0.25">
      <c r="A17726" s="62">
        <v>86121602</v>
      </c>
      <c r="B17726" s="63" t="s">
        <v>10028</v>
      </c>
    </row>
    <row r="17727" spans="1:2" x14ac:dyDescent="0.25">
      <c r="A17727" s="62">
        <v>86121701</v>
      </c>
      <c r="B17727" s="63" t="s">
        <v>14891</v>
      </c>
    </row>
    <row r="17728" spans="1:2" x14ac:dyDescent="0.25">
      <c r="A17728" s="62">
        <v>86121702</v>
      </c>
      <c r="B17728" s="63" t="s">
        <v>17153</v>
      </c>
    </row>
    <row r="17729" spans="1:2" x14ac:dyDescent="0.25">
      <c r="A17729" s="62">
        <v>86121802</v>
      </c>
      <c r="B17729" s="63" t="s">
        <v>9311</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15919</v>
      </c>
    </row>
    <row r="17740" spans="1:2" x14ac:dyDescent="0.25">
      <c r="A17740" s="62">
        <v>86131702</v>
      </c>
      <c r="B17740" s="63" t="s">
        <v>6772</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6194</v>
      </c>
    </row>
    <row r="17745" spans="1:2" x14ac:dyDescent="0.25">
      <c r="A17745" s="62">
        <v>86131804</v>
      </c>
      <c r="B17745" s="63" t="s">
        <v>11179</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15437</v>
      </c>
    </row>
    <row r="17749" spans="1:2" x14ac:dyDescent="0.25">
      <c r="A17749" s="62">
        <v>86131904</v>
      </c>
      <c r="B17749" s="63" t="s">
        <v>12999</v>
      </c>
    </row>
    <row r="17750" spans="1:2" x14ac:dyDescent="0.25">
      <c r="A17750" s="62">
        <v>86141501</v>
      </c>
      <c r="B17750" s="63" t="s">
        <v>10360</v>
      </c>
    </row>
    <row r="17751" spans="1:2" x14ac:dyDescent="0.25">
      <c r="A17751" s="62">
        <v>86141502</v>
      </c>
      <c r="B17751" s="63" t="s">
        <v>13086</v>
      </c>
    </row>
    <row r="17752" spans="1:2" x14ac:dyDescent="0.25">
      <c r="A17752" s="62">
        <v>86141503</v>
      </c>
      <c r="B17752" s="63" t="s">
        <v>9038</v>
      </c>
    </row>
    <row r="17753" spans="1:2" x14ac:dyDescent="0.25">
      <c r="A17753" s="62">
        <v>86141504</v>
      </c>
      <c r="B17753" s="63" t="s">
        <v>8896</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4560</v>
      </c>
    </row>
    <row r="17759" spans="1:2" x14ac:dyDescent="0.25">
      <c r="A17759" s="62">
        <v>86141703</v>
      </c>
      <c r="B17759" s="63" t="s">
        <v>6678</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3308</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10387</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14276</v>
      </c>
    </row>
    <row r="17779" spans="1:2" x14ac:dyDescent="0.25">
      <c r="A17779" s="62">
        <v>90111604</v>
      </c>
      <c r="B17779" s="63" t="s">
        <v>8057</v>
      </c>
    </row>
    <row r="17780" spans="1:2" x14ac:dyDescent="0.25">
      <c r="A17780" s="62">
        <v>90111701</v>
      </c>
      <c r="B17780" s="63" t="s">
        <v>15433</v>
      </c>
    </row>
    <row r="17781" spans="1:2" x14ac:dyDescent="0.25">
      <c r="A17781" s="62">
        <v>90111702</v>
      </c>
      <c r="B17781" s="63" t="s">
        <v>9575</v>
      </c>
    </row>
    <row r="17782" spans="1:2" x14ac:dyDescent="0.25">
      <c r="A17782" s="62">
        <v>90111703</v>
      </c>
      <c r="B17782" s="63" t="s">
        <v>14994</v>
      </c>
    </row>
    <row r="17783" spans="1:2" x14ac:dyDescent="0.25">
      <c r="A17783" s="62">
        <v>90111801</v>
      </c>
      <c r="B17783" s="63" t="s">
        <v>10742</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12106</v>
      </c>
    </row>
    <row r="17790" spans="1:2" x14ac:dyDescent="0.25">
      <c r="A17790" s="62">
        <v>90121602</v>
      </c>
      <c r="B17790" s="63" t="s">
        <v>4822</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4568</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15804</v>
      </c>
    </row>
    <row r="17811" spans="1:2" x14ac:dyDescent="0.25">
      <c r="A17811" s="62">
        <v>90151601</v>
      </c>
      <c r="B17811" s="63" t="s">
        <v>8826</v>
      </c>
    </row>
    <row r="17812" spans="1:2" x14ac:dyDescent="0.25">
      <c r="A17812" s="62">
        <v>90151602</v>
      </c>
      <c r="B17812" s="63" t="s">
        <v>15753</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9832</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16160</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15937</v>
      </c>
    </row>
    <row r="17823" spans="1:2" x14ac:dyDescent="0.25">
      <c r="A17823" s="62">
        <v>90152001</v>
      </c>
      <c r="B17823" s="63" t="s">
        <v>10827</v>
      </c>
    </row>
    <row r="17824" spans="1:2" x14ac:dyDescent="0.25">
      <c r="A17824" s="62">
        <v>90152002</v>
      </c>
      <c r="B17824" s="63" t="s">
        <v>7805</v>
      </c>
    </row>
    <row r="17825" spans="1:2" x14ac:dyDescent="0.25">
      <c r="A17825" s="62">
        <v>90152101</v>
      </c>
      <c r="B17825" s="63" t="s">
        <v>5310</v>
      </c>
    </row>
    <row r="17826" spans="1:2" x14ac:dyDescent="0.25">
      <c r="A17826" s="62">
        <v>91101501</v>
      </c>
      <c r="B17826" s="63" t="s">
        <v>9372</v>
      </c>
    </row>
    <row r="17827" spans="1:2" x14ac:dyDescent="0.25">
      <c r="A17827" s="62">
        <v>91101502</v>
      </c>
      <c r="B17827" s="63" t="s">
        <v>4862</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5070</v>
      </c>
    </row>
    <row r="17832" spans="1:2" x14ac:dyDescent="0.25">
      <c r="A17832" s="62">
        <v>91101602</v>
      </c>
      <c r="B17832" s="63" t="s">
        <v>6607</v>
      </c>
    </row>
    <row r="17833" spans="1:2" x14ac:dyDescent="0.25">
      <c r="A17833" s="62">
        <v>91101603</v>
      </c>
      <c r="B17833" s="63" t="s">
        <v>11339</v>
      </c>
    </row>
    <row r="17834" spans="1:2" x14ac:dyDescent="0.25">
      <c r="A17834" s="62">
        <v>91101604</v>
      </c>
      <c r="B17834" s="63" t="s">
        <v>8904</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12858</v>
      </c>
    </row>
    <row r="17849" spans="1:2" x14ac:dyDescent="0.25">
      <c r="A17849" s="62">
        <v>91111602</v>
      </c>
      <c r="B17849" s="63" t="s">
        <v>7952</v>
      </c>
    </row>
    <row r="17850" spans="1:2" x14ac:dyDescent="0.25">
      <c r="A17850" s="62">
        <v>91111603</v>
      </c>
      <c r="B17850" s="63" t="s">
        <v>14074</v>
      </c>
    </row>
    <row r="17851" spans="1:2" x14ac:dyDescent="0.25">
      <c r="A17851" s="62">
        <v>91111701</v>
      </c>
      <c r="B17851" s="63" t="s">
        <v>5246</v>
      </c>
    </row>
    <row r="17852" spans="1:2" x14ac:dyDescent="0.25">
      <c r="A17852" s="62">
        <v>91111702</v>
      </c>
      <c r="B17852" s="63" t="s">
        <v>17366</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7520</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16252</v>
      </c>
    </row>
    <row r="17867" spans="1:2" x14ac:dyDescent="0.25">
      <c r="A17867" s="62">
        <v>92101602</v>
      </c>
      <c r="B17867" s="63" t="s">
        <v>17463</v>
      </c>
    </row>
    <row r="17868" spans="1:2" x14ac:dyDescent="0.25">
      <c r="A17868" s="62">
        <v>92101603</v>
      </c>
      <c r="B17868" s="63" t="s">
        <v>6463</v>
      </c>
    </row>
    <row r="17869" spans="1:2" x14ac:dyDescent="0.25">
      <c r="A17869" s="62">
        <v>92101604</v>
      </c>
      <c r="B17869" s="63" t="s">
        <v>3419</v>
      </c>
    </row>
    <row r="17870" spans="1:2" x14ac:dyDescent="0.25">
      <c r="A17870" s="62">
        <v>92101701</v>
      </c>
      <c r="B17870" s="63" t="s">
        <v>7255</v>
      </c>
    </row>
    <row r="17871" spans="1:2" x14ac:dyDescent="0.25">
      <c r="A17871" s="62">
        <v>92101702</v>
      </c>
      <c r="B17871" s="63" t="s">
        <v>18257</v>
      </c>
    </row>
    <row r="17872" spans="1:2" x14ac:dyDescent="0.25">
      <c r="A17872" s="62">
        <v>92101703</v>
      </c>
      <c r="B17872" s="63" t="s">
        <v>6926</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13681</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12639</v>
      </c>
    </row>
    <row r="17881" spans="1:2" x14ac:dyDescent="0.25">
      <c r="A17881" s="62">
        <v>92101903</v>
      </c>
      <c r="B17881" s="63" t="s">
        <v>11701</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18165</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13377</v>
      </c>
    </row>
    <row r="17905" spans="1:2" x14ac:dyDescent="0.25">
      <c r="A17905" s="62">
        <v>92111802</v>
      </c>
      <c r="B17905" s="63" t="s">
        <v>4068</v>
      </c>
    </row>
    <row r="17906" spans="1:2" x14ac:dyDescent="0.25">
      <c r="A17906" s="62">
        <v>92111803</v>
      </c>
      <c r="B17906" s="63" t="s">
        <v>9553</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15541</v>
      </c>
    </row>
    <row r="17911" spans="1:2" x14ac:dyDescent="0.25">
      <c r="A17911" s="62">
        <v>92111808</v>
      </c>
      <c r="B17911" s="63" t="s">
        <v>13830</v>
      </c>
    </row>
    <row r="17912" spans="1:2" x14ac:dyDescent="0.25">
      <c r="A17912" s="62">
        <v>92111809</v>
      </c>
      <c r="B17912" s="63" t="s">
        <v>11318</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14202</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16105</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15266</v>
      </c>
    </row>
    <row r="17928" spans="1:2" x14ac:dyDescent="0.25">
      <c r="A17928" s="62">
        <v>92112203</v>
      </c>
      <c r="B17928" s="63" t="s">
        <v>9032</v>
      </c>
    </row>
    <row r="17929" spans="1:2" x14ac:dyDescent="0.25">
      <c r="A17929" s="62">
        <v>92112204</v>
      </c>
      <c r="B17929" s="63" t="s">
        <v>7062</v>
      </c>
    </row>
    <row r="17930" spans="1:2" x14ac:dyDescent="0.25">
      <c r="A17930" s="62">
        <v>92112205</v>
      </c>
      <c r="B17930" s="63" t="s">
        <v>10326</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15180</v>
      </c>
    </row>
    <row r="17935" spans="1:2" x14ac:dyDescent="0.25">
      <c r="A17935" s="62">
        <v>92112303</v>
      </c>
      <c r="B17935" s="63" t="s">
        <v>13734</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14430</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3593</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14948</v>
      </c>
    </row>
    <row r="17953" spans="1:2" x14ac:dyDescent="0.25">
      <c r="A17953" s="62">
        <v>93101501</v>
      </c>
      <c r="B17953" s="63" t="s">
        <v>11666</v>
      </c>
    </row>
    <row r="17954" spans="1:2" x14ac:dyDescent="0.25">
      <c r="A17954" s="62">
        <v>93101502</v>
      </c>
      <c r="B17954" s="63" t="s">
        <v>5137</v>
      </c>
    </row>
    <row r="17955" spans="1:2" x14ac:dyDescent="0.25">
      <c r="A17955" s="62">
        <v>93101503</v>
      </c>
      <c r="B17955" s="63" t="s">
        <v>6660</v>
      </c>
    </row>
    <row r="17956" spans="1:2" x14ac:dyDescent="0.25">
      <c r="A17956" s="62">
        <v>93101504</v>
      </c>
      <c r="B17956" s="63" t="s">
        <v>17595</v>
      </c>
    </row>
    <row r="17957" spans="1:2" x14ac:dyDescent="0.25">
      <c r="A17957" s="62">
        <v>93101505</v>
      </c>
      <c r="B17957" s="63" t="s">
        <v>4395</v>
      </c>
    </row>
    <row r="17958" spans="1:2" x14ac:dyDescent="0.25">
      <c r="A17958" s="62">
        <v>93101506</v>
      </c>
      <c r="B17958" s="63" t="s">
        <v>12310</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13372</v>
      </c>
    </row>
    <row r="17963" spans="1:2" x14ac:dyDescent="0.25">
      <c r="A17963" s="62">
        <v>93101605</v>
      </c>
      <c r="B17963" s="63" t="s">
        <v>7806</v>
      </c>
    </row>
    <row r="17964" spans="1:2" x14ac:dyDescent="0.25">
      <c r="A17964" s="62">
        <v>93101606</v>
      </c>
      <c r="B17964" s="63" t="s">
        <v>13478</v>
      </c>
    </row>
    <row r="17965" spans="1:2" x14ac:dyDescent="0.25">
      <c r="A17965" s="62">
        <v>93101607</v>
      </c>
      <c r="B17965" s="63" t="s">
        <v>11809</v>
      </c>
    </row>
    <row r="17966" spans="1:2" x14ac:dyDescent="0.25">
      <c r="A17966" s="62">
        <v>93101608</v>
      </c>
      <c r="B17966" s="63" t="s">
        <v>8850</v>
      </c>
    </row>
    <row r="17967" spans="1:2" x14ac:dyDescent="0.25">
      <c r="A17967" s="62">
        <v>93101701</v>
      </c>
      <c r="B17967" s="63" t="s">
        <v>17205</v>
      </c>
    </row>
    <row r="17968" spans="1:2" x14ac:dyDescent="0.25">
      <c r="A17968" s="62">
        <v>93101702</v>
      </c>
      <c r="B17968" s="63" t="s">
        <v>9968</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4589</v>
      </c>
    </row>
    <row r="17973" spans="1:2" x14ac:dyDescent="0.25">
      <c r="A17973" s="62">
        <v>93101707</v>
      </c>
      <c r="B17973" s="63" t="s">
        <v>9638</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3512</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16292</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13923</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15441</v>
      </c>
    </row>
    <row r="18004" spans="1:2" x14ac:dyDescent="0.25">
      <c r="A18004" s="62">
        <v>93121607</v>
      </c>
      <c r="B18004" s="63" t="s">
        <v>9531</v>
      </c>
    </row>
    <row r="18005" spans="1:2" x14ac:dyDescent="0.25">
      <c r="A18005" s="62">
        <v>93121608</v>
      </c>
      <c r="B18005" s="63" t="s">
        <v>15632</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9548</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7927</v>
      </c>
    </row>
    <row r="18014" spans="1:2" x14ac:dyDescent="0.25">
      <c r="A18014" s="62">
        <v>93121702</v>
      </c>
      <c r="B18014" s="63" t="s">
        <v>17446</v>
      </c>
    </row>
    <row r="18015" spans="1:2" x14ac:dyDescent="0.25">
      <c r="A18015" s="62">
        <v>93121703</v>
      </c>
      <c r="B18015" s="63" t="s">
        <v>13473</v>
      </c>
    </row>
    <row r="18016" spans="1:2" x14ac:dyDescent="0.25">
      <c r="A18016" s="62">
        <v>93121704</v>
      </c>
      <c r="B18016" s="63" t="s">
        <v>8184</v>
      </c>
    </row>
    <row r="18017" spans="1:2" x14ac:dyDescent="0.25">
      <c r="A18017" s="62">
        <v>93121705</v>
      </c>
      <c r="B18017" s="63" t="s">
        <v>3867</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4347</v>
      </c>
    </row>
    <row r="18022" spans="1:2" x14ac:dyDescent="0.25">
      <c r="A18022" s="62">
        <v>93121710</v>
      </c>
      <c r="B18022" s="63" t="s">
        <v>14660</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9074</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6999</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11713</v>
      </c>
    </row>
    <row r="18045" spans="1:2" x14ac:dyDescent="0.25">
      <c r="A18045" s="62">
        <v>93131702</v>
      </c>
      <c r="B18045" s="63" t="s">
        <v>4047</v>
      </c>
    </row>
    <row r="18046" spans="1:2" x14ac:dyDescent="0.25">
      <c r="A18046" s="62">
        <v>93131703</v>
      </c>
      <c r="B18046" s="63" t="s">
        <v>12139</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17787</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10396</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8260</v>
      </c>
    </row>
    <row r="18063" spans="1:2" x14ac:dyDescent="0.25">
      <c r="A18063" s="62">
        <v>93141512</v>
      </c>
      <c r="B18063" s="63" t="s">
        <v>3628</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9760</v>
      </c>
    </row>
    <row r="18068" spans="1:2" x14ac:dyDescent="0.25">
      <c r="A18068" s="62">
        <v>93141603</v>
      </c>
      <c r="B18068" s="63" t="s">
        <v>13427</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10204</v>
      </c>
    </row>
    <row r="18077" spans="1:2" x14ac:dyDescent="0.25">
      <c r="A18077" s="62">
        <v>93141612</v>
      </c>
      <c r="B18077" s="63" t="s">
        <v>18339</v>
      </c>
    </row>
    <row r="18078" spans="1:2" x14ac:dyDescent="0.25">
      <c r="A18078" s="62">
        <v>93141613</v>
      </c>
      <c r="B18078" s="63" t="s">
        <v>15687</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12324</v>
      </c>
    </row>
    <row r="18099" spans="1:2" x14ac:dyDescent="0.25">
      <c r="A18099" s="62">
        <v>93141807</v>
      </c>
      <c r="B18099" s="63" t="s">
        <v>15220</v>
      </c>
    </row>
    <row r="18100" spans="1:2" x14ac:dyDescent="0.25">
      <c r="A18100" s="62">
        <v>93141808</v>
      </c>
      <c r="B18100" s="63" t="s">
        <v>4317</v>
      </c>
    </row>
    <row r="18101" spans="1:2" x14ac:dyDescent="0.25">
      <c r="A18101" s="62">
        <v>93141810</v>
      </c>
      <c r="B18101" s="63" t="s">
        <v>7906</v>
      </c>
    </row>
    <row r="18102" spans="1:2" x14ac:dyDescent="0.25">
      <c r="A18102" s="62">
        <v>93141811</v>
      </c>
      <c r="B18102" s="63" t="s">
        <v>17785</v>
      </c>
    </row>
    <row r="18103" spans="1:2" x14ac:dyDescent="0.25">
      <c r="A18103" s="62">
        <v>93141812</v>
      </c>
      <c r="B18103" s="63" t="s">
        <v>12188</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9483</v>
      </c>
    </row>
    <row r="18108" spans="1:2" x14ac:dyDescent="0.25">
      <c r="A18108" s="62">
        <v>93141903</v>
      </c>
      <c r="B18108" s="63" t="s">
        <v>17260</v>
      </c>
    </row>
    <row r="18109" spans="1:2" x14ac:dyDescent="0.25">
      <c r="A18109" s="62">
        <v>93141904</v>
      </c>
      <c r="B18109" s="63" t="s">
        <v>13969</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9958</v>
      </c>
    </row>
    <row r="18114" spans="1:2" x14ac:dyDescent="0.25">
      <c r="A18114" s="62">
        <v>93141909</v>
      </c>
      <c r="B18114" s="63" t="s">
        <v>8224</v>
      </c>
    </row>
    <row r="18115" spans="1:2" x14ac:dyDescent="0.25">
      <c r="A18115" s="62">
        <v>93141910</v>
      </c>
      <c r="B18115" s="63" t="s">
        <v>13007</v>
      </c>
    </row>
    <row r="18116" spans="1:2" x14ac:dyDescent="0.25">
      <c r="A18116" s="62">
        <v>93142001</v>
      </c>
      <c r="B18116" s="63" t="s">
        <v>17313</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17034</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14321</v>
      </c>
    </row>
    <row r="18132" spans="1:2" x14ac:dyDescent="0.25">
      <c r="A18132" s="62">
        <v>93151504</v>
      </c>
      <c r="B18132" s="63" t="s">
        <v>9356</v>
      </c>
    </row>
    <row r="18133" spans="1:2" x14ac:dyDescent="0.25">
      <c r="A18133" s="62">
        <v>93151505</v>
      </c>
      <c r="B18133" s="63" t="s">
        <v>5730</v>
      </c>
    </row>
    <row r="18134" spans="1:2" x14ac:dyDescent="0.25">
      <c r="A18134" s="62">
        <v>93151506</v>
      </c>
      <c r="B18134" s="63" t="s">
        <v>9904</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14346</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6449</v>
      </c>
    </row>
    <row r="18144" spans="1:2" x14ac:dyDescent="0.25">
      <c r="A18144" s="62">
        <v>93151601</v>
      </c>
      <c r="B18144" s="63" t="s">
        <v>9652</v>
      </c>
    </row>
    <row r="18145" spans="1:2" x14ac:dyDescent="0.25">
      <c r="A18145" s="62">
        <v>93151602</v>
      </c>
      <c r="B18145" s="63" t="s">
        <v>12870</v>
      </c>
    </row>
    <row r="18146" spans="1:2" x14ac:dyDescent="0.25">
      <c r="A18146" s="62">
        <v>93151603</v>
      </c>
      <c r="B18146" s="63" t="s">
        <v>6409</v>
      </c>
    </row>
    <row r="18147" spans="1:2" x14ac:dyDescent="0.25">
      <c r="A18147" s="62">
        <v>93151604</v>
      </c>
      <c r="B18147" s="63" t="s">
        <v>15560</v>
      </c>
    </row>
    <row r="18148" spans="1:2" x14ac:dyDescent="0.25">
      <c r="A18148" s="62">
        <v>93151605</v>
      </c>
      <c r="B18148" s="63" t="s">
        <v>6623</v>
      </c>
    </row>
    <row r="18149" spans="1:2" x14ac:dyDescent="0.25">
      <c r="A18149" s="62">
        <v>93151606</v>
      </c>
      <c r="B18149" s="63" t="s">
        <v>11315</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4412</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7901</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16600</v>
      </c>
    </row>
    <row r="18166" spans="1:2" x14ac:dyDescent="0.25">
      <c r="A18166" s="62">
        <v>93161606</v>
      </c>
      <c r="B18166" s="63" t="s">
        <v>7404</v>
      </c>
    </row>
    <row r="18167" spans="1:2" x14ac:dyDescent="0.25">
      <c r="A18167" s="62">
        <v>93161607</v>
      </c>
      <c r="B18167" s="63" t="s">
        <v>13712</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15769</v>
      </c>
    </row>
    <row r="18178" spans="1:2" x14ac:dyDescent="0.25">
      <c r="A18178" s="62">
        <v>93161807</v>
      </c>
      <c r="B18178" s="63" t="s">
        <v>6043</v>
      </c>
    </row>
    <row r="18179" spans="1:2" x14ac:dyDescent="0.25">
      <c r="A18179" s="62">
        <v>93161808</v>
      </c>
      <c r="B18179" s="63" t="s">
        <v>16250</v>
      </c>
    </row>
    <row r="18180" spans="1:2" x14ac:dyDescent="0.25">
      <c r="A18180" s="62">
        <v>93171501</v>
      </c>
      <c r="B18180" s="63" t="s">
        <v>6960</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17369</v>
      </c>
    </row>
    <row r="18187" spans="1:2" x14ac:dyDescent="0.25">
      <c r="A18187" s="62">
        <v>93171604</v>
      </c>
      <c r="B18187" s="63" t="s">
        <v>9093</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13587</v>
      </c>
    </row>
    <row r="18191" spans="1:2" x14ac:dyDescent="0.25">
      <c r="A18191" s="62">
        <v>93171801</v>
      </c>
      <c r="B18191" s="63" t="s">
        <v>15181</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10547</v>
      </c>
    </row>
    <row r="18195" spans="1:2" x14ac:dyDescent="0.25">
      <c r="A18195" s="62">
        <v>94101502</v>
      </c>
      <c r="B18195" s="63" t="s">
        <v>14050</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15710</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11120</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17919</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13726</v>
      </c>
    </row>
    <row r="18213" spans="1:2" x14ac:dyDescent="0.25">
      <c r="A18213" s="62">
        <v>94101705</v>
      </c>
      <c r="B18213" s="63" t="s">
        <v>17729</v>
      </c>
    </row>
    <row r="18214" spans="1:2" x14ac:dyDescent="0.25">
      <c r="A18214" s="62">
        <v>94101801</v>
      </c>
      <c r="B18214" s="63" t="s">
        <v>10243</v>
      </c>
    </row>
    <row r="18215" spans="1:2" x14ac:dyDescent="0.25">
      <c r="A18215" s="62">
        <v>94101802</v>
      </c>
      <c r="B18215" s="63" t="s">
        <v>17584</v>
      </c>
    </row>
    <row r="18216" spans="1:2" x14ac:dyDescent="0.25">
      <c r="A18216" s="62">
        <v>94101803</v>
      </c>
      <c r="B18216" s="63" t="s">
        <v>3446</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13522</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13470</v>
      </c>
    </row>
    <row r="18231" spans="1:2" x14ac:dyDescent="0.25">
      <c r="A18231" s="62">
        <v>94111804</v>
      </c>
      <c r="B18231" s="63" t="s">
        <v>7542</v>
      </c>
    </row>
    <row r="18232" spans="1:2" x14ac:dyDescent="0.25">
      <c r="A18232" s="62">
        <v>94111901</v>
      </c>
      <c r="B18232" s="63" t="s">
        <v>11711</v>
      </c>
    </row>
    <row r="18233" spans="1:2" x14ac:dyDescent="0.25">
      <c r="A18233" s="62">
        <v>94111902</v>
      </c>
      <c r="B18233" s="63" t="s">
        <v>16206</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4895</v>
      </c>
    </row>
    <row r="18237" spans="1:2" x14ac:dyDescent="0.25">
      <c r="A18237" s="62">
        <v>94112003</v>
      </c>
      <c r="B18237" s="63" t="s">
        <v>15949</v>
      </c>
    </row>
    <row r="18238" spans="1:2" x14ac:dyDescent="0.25">
      <c r="A18238" s="62">
        <v>94112004</v>
      </c>
      <c r="B18238" s="63" t="s">
        <v>12931</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16729</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4438</v>
      </c>
    </row>
    <row r="18249" spans="1:2" x14ac:dyDescent="0.25">
      <c r="A18249" s="62">
        <v>94121510</v>
      </c>
      <c r="B18249" s="63" t="s">
        <v>16211</v>
      </c>
    </row>
    <row r="18250" spans="1:2" x14ac:dyDescent="0.25">
      <c r="A18250" s="62">
        <v>94121511</v>
      </c>
      <c r="B18250" s="63" t="s">
        <v>8384</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13475</v>
      </c>
    </row>
    <row r="18257" spans="1:2" x14ac:dyDescent="0.25">
      <c r="A18257" s="62">
        <v>94121604</v>
      </c>
      <c r="B18257" s="63" t="s">
        <v>18039</v>
      </c>
    </row>
    <row r="18258" spans="1:2" x14ac:dyDescent="0.25">
      <c r="A18258" s="62">
        <v>94121605</v>
      </c>
      <c r="B18258" s="63" t="s">
        <v>8139</v>
      </c>
    </row>
    <row r="18259" spans="1:2" x14ac:dyDescent="0.25">
      <c r="A18259" s="62">
        <v>94121606</v>
      </c>
      <c r="B18259" s="63" t="s">
        <v>14007</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9763</v>
      </c>
    </row>
    <row r="18263" spans="1:2" x14ac:dyDescent="0.25">
      <c r="A18263" s="62">
        <v>94121703</v>
      </c>
      <c r="B18263" s="63" t="s">
        <v>8928</v>
      </c>
    </row>
    <row r="18264" spans="1:2" x14ac:dyDescent="0.25">
      <c r="A18264" s="62">
        <v>94121704</v>
      </c>
      <c r="B18264" s="63" t="s">
        <v>16444</v>
      </c>
    </row>
    <row r="18265" spans="1:2" x14ac:dyDescent="0.25">
      <c r="A18265" s="62">
        <v>94121801</v>
      </c>
      <c r="B18265" s="63" t="s">
        <v>8368</v>
      </c>
    </row>
    <row r="18266" spans="1:2" x14ac:dyDescent="0.25">
      <c r="A18266" s="62">
        <v>94121802</v>
      </c>
      <c r="B18266" s="63" t="s">
        <v>13486</v>
      </c>
    </row>
    <row r="18267" spans="1:2" x14ac:dyDescent="0.25">
      <c r="A18267" s="62">
        <v>94121803</v>
      </c>
      <c r="B18267" s="63" t="s">
        <v>7653</v>
      </c>
    </row>
    <row r="18268" spans="1:2" x14ac:dyDescent="0.25">
      <c r="A18268" s="62">
        <v>94121804</v>
      </c>
      <c r="B18268" s="63" t="s">
        <v>11403</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6259</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6560</v>
      </c>
    </row>
    <row r="18288" spans="1:2" x14ac:dyDescent="0.25">
      <c r="A18288" s="62">
        <v>94131803</v>
      </c>
      <c r="B18288" s="63" t="s">
        <v>13303</v>
      </c>
    </row>
    <row r="18289" spans="1:2" x14ac:dyDescent="0.25">
      <c r="A18289" s="62">
        <v>94131804</v>
      </c>
      <c r="B18289" s="63" t="s">
        <v>8656</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7583</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11724</v>
      </c>
      <c r="D1" s="64" t="s">
        <v>14378</v>
      </c>
      <c r="E1" s="64" t="s">
        <v>10962</v>
      </c>
      <c r="F1" s="64" t="s">
        <v>11095</v>
      </c>
    </row>
    <row r="2" spans="1:10" ht="11.25" customHeight="1" x14ac:dyDescent="0.2">
      <c r="A2" s="66"/>
      <c r="B2" s="66"/>
      <c r="C2" s="66"/>
      <c r="D2" s="66"/>
      <c r="E2" s="66"/>
      <c r="F2" s="66"/>
    </row>
    <row r="3" spans="1:10" ht="11.25" customHeight="1" x14ac:dyDescent="0.2">
      <c r="A3" s="122" t="s">
        <v>14828</v>
      </c>
      <c r="B3" s="67" t="s">
        <v>8528</v>
      </c>
      <c r="C3" s="76"/>
      <c r="D3" s="122" t="s">
        <v>9386</v>
      </c>
      <c r="E3" s="67" t="s">
        <v>13094</v>
      </c>
      <c r="F3" s="66"/>
    </row>
    <row r="4" spans="1:10" ht="11.25" customHeight="1" x14ac:dyDescent="0.2">
      <c r="A4" s="123"/>
      <c r="B4" s="67" t="s">
        <v>1786</v>
      </c>
      <c r="C4" s="65" t="str">
        <f>IF(C3="","",IF(AND(MONTH(C3)&gt;=1,MONTH(C3)&lt;=3),1,IF(AND(MONTH(C3)&gt;=4,MONTH(C3)&lt;=6),2,IF(AND(MONTH(C3)&gt;=7,MONTH(C3)&lt;=9),3,4))))</f>
        <v/>
      </c>
      <c r="D4" s="123"/>
      <c r="E4" s="67" t="s">
        <v>2417</v>
      </c>
      <c r="F4" s="66"/>
    </row>
    <row r="5" spans="1:10" ht="11.25" customHeight="1" x14ac:dyDescent="0.2">
      <c r="A5" s="123"/>
      <c r="B5" s="67" t="s">
        <v>12943</v>
      </c>
      <c r="C5" s="76"/>
      <c r="D5" s="123"/>
      <c r="E5" s="67" t="s">
        <v>3073</v>
      </c>
      <c r="F5" s="66"/>
    </row>
    <row r="6" spans="1:10" ht="11.25" customHeight="1" x14ac:dyDescent="0.2">
      <c r="A6" s="123"/>
      <c r="B6" s="67" t="s">
        <v>1786</v>
      </c>
      <c r="C6" s="65" t="str">
        <f>IF(C5="","",IF(AND(MONTH(C5)&gt;=1,MONTH(C5)&lt;=3),1,IF(AND(MONTH(C5)&gt;=4,MONTH(C5)&lt;=6),2,IF(AND(MONTH(C5)&gt;=7,MONTH(C5)&lt;=9),3,4))))</f>
        <v/>
      </c>
      <c r="D6" s="123"/>
      <c r="E6" s="67" t="s">
        <v>13193</v>
      </c>
      <c r="F6" s="66"/>
    </row>
    <row r="8" spans="1:10" ht="11.25" customHeight="1" x14ac:dyDescent="0.2">
      <c r="A8" s="72" t="s">
        <v>15736</v>
      </c>
      <c r="B8" s="72" t="s">
        <v>16147</v>
      </c>
      <c r="C8" s="72" t="s">
        <v>15642</v>
      </c>
      <c r="D8" s="72" t="s">
        <v>15252</v>
      </c>
      <c r="E8" s="72" t="s">
        <v>6932</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User</cp:lastModifiedBy>
  <dcterms:created xsi:type="dcterms:W3CDTF">2014-09-22T13:14:27Z</dcterms:created>
  <dcterms:modified xsi:type="dcterms:W3CDTF">2018-02-13T19:51:53Z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